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chartEx4.xml" ContentType="application/vnd.ms-office.chartex+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3"/>
  <workbookPr hidePivotFieldList="1"/>
  <mc:AlternateContent xmlns:mc="http://schemas.openxmlformats.org/markup-compatibility/2006">
    <mc:Choice Requires="x15">
      <x15ac:absPath xmlns:x15ac="http://schemas.microsoft.com/office/spreadsheetml/2010/11/ac" url="E:\"/>
    </mc:Choice>
  </mc:AlternateContent>
  <xr:revisionPtr revIDLastSave="0" documentId="13_ncr:1_{AEB235C7-8767-4923-94AF-B21907A2EE2E}" xr6:coauthVersionLast="36" xr6:coauthVersionMax="47" xr10:uidLastSave="{00000000-0000-0000-0000-000000000000}"/>
  <bookViews>
    <workbookView xWindow="0" yWindow="0" windowWidth="24000" windowHeight="9180" activeTab="8" xr2:uid="{00000000-000D-0000-FFFF-FFFF00000000}"/>
  </bookViews>
  <sheets>
    <sheet name="Combo chart" sheetId="4" r:id="rId1"/>
    <sheet name="Water fall chart" sheetId="5" r:id="rId2"/>
    <sheet name="Pie chart" sheetId="6" r:id="rId3"/>
    <sheet name="Map Chart" sheetId="7" r:id="rId4"/>
    <sheet name="Top 5" sheetId="8" r:id="rId5"/>
    <sheet name="KPIs" sheetId="12" r:id="rId6"/>
    <sheet name="KPI YOY" sheetId="13" r:id="rId7"/>
    <sheet name="Data" sheetId="1" r:id="rId8"/>
    <sheet name="layout" sheetId="2" r:id="rId9"/>
  </sheets>
  <definedNames>
    <definedName name="_xlchart.v1.0" hidden="1">'Water fall chart'!$A$10:$A$13</definedName>
    <definedName name="_xlchart.v1.1" hidden="1">'Water fall chart'!$B$10:$B$13</definedName>
    <definedName name="_xlchart.v1.11" hidden="1">'Water fall chart'!$A$10:$A$13</definedName>
    <definedName name="_xlchart.v1.12" hidden="1">'Water fall chart'!$B$10:$B$13</definedName>
    <definedName name="_xlchart.v1.13" hidden="1">'Water fall chart'!$B$9</definedName>
    <definedName name="_xlchart.v1.2" hidden="1">'Water fall chart'!$B$9</definedName>
    <definedName name="_xlchart.v5.10" hidden="1">'Map Chart'!$E$4:$E$52</definedName>
    <definedName name="_xlchart.v5.3" hidden="1">'Map Chart'!$D$3</definedName>
    <definedName name="_xlchart.v5.4" hidden="1">'Map Chart'!$D$4:$D$52</definedName>
    <definedName name="_xlchart.v5.5" hidden="1">'Map Chart'!$E$3</definedName>
    <definedName name="_xlchart.v5.6" hidden="1">'Map Chart'!$E$4:$E$52</definedName>
    <definedName name="_xlchart.v5.7" hidden="1">'Map Chart'!$D$3</definedName>
    <definedName name="_xlchart.v5.8" hidden="1">'Map Chart'!$D$4:$D$52</definedName>
    <definedName name="_xlchart.v5.9" hidden="1">'Map Chart'!$E$3</definedName>
    <definedName name="Slicer_Region">#N/A</definedName>
    <definedName name="Slicer_Segment">#N/A</definedName>
    <definedName name="Slicer_Year">#N/A</definedName>
  </definedNames>
  <calcPr calcId="191028"/>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uri="GoogleSheetsCustomDataVersion1">
      <go:sheetsCustomData xmlns:go="http://customooxmlschemas.google.com/" r:id="rId14" roundtripDataSignature="AMtx7mgYS6wfnPy0iIjdhtUlD2xFm8j14w=="/>
    </ext>
  </extLst>
</workbook>
</file>

<file path=xl/calcChain.xml><?xml version="1.0" encoding="utf-8"?>
<calcChain xmlns="http://schemas.openxmlformats.org/spreadsheetml/2006/main">
  <c r="B9" i="13" l="1"/>
  <c r="D9" i="13"/>
  <c r="B10" i="13" l="1"/>
  <c r="D49" i="7"/>
  <c r="D50" i="7"/>
  <c r="D51" i="7"/>
  <c r="D52"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 i="7"/>
  <c r="E9" i="7"/>
  <c r="E52" i="7"/>
  <c r="E48" i="7"/>
  <c r="E51" i="7"/>
  <c r="E39" i="7"/>
  <c r="E42" i="7"/>
  <c r="E30" i="7"/>
  <c r="E50" i="7"/>
  <c r="E33" i="7"/>
  <c r="E10" i="13"/>
  <c r="N17" i="12"/>
  <c r="E29" i="7"/>
  <c r="E8" i="7"/>
  <c r="E46" i="7"/>
  <c r="E23" i="7"/>
  <c r="E17" i="7"/>
  <c r="E10" i="7"/>
  <c r="F10" i="13"/>
  <c r="E9" i="13"/>
  <c r="C9" i="13"/>
  <c r="E24" i="7"/>
  <c r="B17" i="12"/>
  <c r="E19" i="7"/>
  <c r="E16" i="7"/>
  <c r="E36" i="7"/>
  <c r="E4" i="7"/>
  <c r="E32" i="7"/>
  <c r="E7" i="7"/>
  <c r="K17" i="12"/>
  <c r="E44" i="7"/>
  <c r="E25" i="7"/>
  <c r="E38" i="7"/>
  <c r="E49" i="7"/>
  <c r="E20" i="7"/>
  <c r="E15" i="7"/>
  <c r="E31" i="7"/>
  <c r="E34" i="7"/>
  <c r="F9" i="13"/>
  <c r="E43" i="7"/>
  <c r="E26" i="7"/>
  <c r="E14" i="7"/>
  <c r="E27" i="7"/>
  <c r="E18" i="7"/>
  <c r="H17" i="12"/>
  <c r="D10" i="13"/>
  <c r="E21" i="7"/>
  <c r="E37" i="7"/>
  <c r="E41" i="7"/>
  <c r="E28" i="7"/>
  <c r="E17" i="12"/>
  <c r="E11" i="7"/>
  <c r="E12" i="7"/>
  <c r="E40" i="7"/>
  <c r="E13" i="7"/>
  <c r="E6" i="7"/>
  <c r="E5" i="7"/>
  <c r="E35" i="7"/>
  <c r="E47" i="7"/>
  <c r="E45" i="7"/>
  <c r="E22" i="7"/>
  <c r="C10" i="13" l="1"/>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B11" i="5"/>
  <c r="B13" i="5"/>
  <c r="B10" i="5"/>
  <c r="B12" i="5"/>
</calcChain>
</file>

<file path=xl/sharedStrings.xml><?xml version="1.0" encoding="utf-8"?>
<sst xmlns="http://schemas.openxmlformats.org/spreadsheetml/2006/main" count="130134" uniqueCount="10953">
  <si>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</si>
  <si>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</si>
  <si>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</si>
  <si>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</si>
  <si>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</si>
  <si>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</si>
  <si>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</si>
  <si>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</si>
  <si>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</si>
  <si>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</si>
  <si>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</si>
  <si>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</si>
  <si>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</si>
  <si>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</si>
  <si>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</si>
  <si>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</si>
  <si>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</si>
  <si>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</si>
  <si>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</si>
  <si>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</si>
  <si>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</si>
  <si>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</si>
  <si>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</si>
  <si>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</si>
  <si>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</si>
  <si>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</si>
  <si>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</si>
  <si>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</si>
  <si>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</si>
  <si>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</si>
  <si>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</si>
  <si>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</si>
  <si>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</si>
  <si>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</si>
  <si>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</si>
  <si>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</si>
  <si>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</si>
  <si>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</si>
  <si>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</si>
  <si>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</si>
  <si>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</si>
  <si>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</si>
  <si>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</si>
  <si>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</si>
  <si>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</si>
  <si>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</si>
  <si>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</si>
  <si>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</si>
  <si>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</si>
  <si>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</si>
  <si>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</si>
  <si>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</si>
  <si>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</si>
  <si>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</si>
  <si>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</si>
  <si>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</si>
  <si>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</si>
  <si>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</si>
  <si>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</si>
  <si>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</si>
  <si>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</si>
  <si>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</si>
  <si>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</si>
  <si>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</si>
  <si>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</si>
  <si>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</si>
  <si>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</si>
  <si>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</si>
  <si>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</si>
  <si>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</si>
  <si>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</si>
  <si>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</si>
  <si>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</si>
  <si>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</si>
  <si>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</si>
  <si>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</si>
  <si>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</si>
  <si>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</si>
  <si>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</si>
  <si>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</si>
  <si>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</si>
  <si>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</si>
  <si>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</si>
  <si>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</si>
  <si>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</si>
  <si>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</si>
  <si>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</si>
  <si>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</si>
  <si>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</si>
  <si>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</si>
  <si>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</si>
  <si>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</si>
  <si>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</si>
  <si>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</si>
  <si>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</si>
  <si>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</si>
  <si>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</si>
  <si>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</si>
  <si>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</si>
  <si>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</si>
  <si>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</si>
  <si>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</si>
  <si>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</si>
  <si>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</si>
  <si>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</si>
  <si>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</si>
  <si>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</si>
  <si>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</si>
  <si>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</si>
  <si>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</si>
  <si>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</si>
  <si>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</si>
  <si>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</si>
  <si>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</si>
  <si>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</si>
  <si>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</si>
  <si>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</si>
  <si>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</si>
  <si>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</si>
  <si>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</si>
  <si>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</si>
  <si>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</si>
  <si>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</si>
  <si>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</si>
  <si>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</si>
  <si>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</si>
  <si>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</si>
  <si>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</si>
  <si>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</si>
  <si>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</si>
  <si>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</si>
  <si>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</si>
  <si>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</si>
  <si>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</si>
  <si>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</si>
  <si>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</si>
  <si>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</si>
  <si>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</si>
  <si>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</si>
  <si>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</si>
  <si>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</si>
  <si>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</si>
  <si>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</si>
  <si>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</si>
  <si>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</si>
  <si>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</si>
  <si>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</si>
  <si>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</si>
  <si>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</si>
  <si>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</si>
  <si>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</si>
  <si>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</si>
  <si>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</si>
  <si>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</si>
  <si>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</si>
  <si>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</si>
  <si>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</si>
  <si>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</si>
  <si>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</si>
  <si>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</si>
  <si>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</si>
  <si>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</si>
  <si>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</si>
  <si>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</si>
  <si>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</si>
  <si>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</si>
  <si>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</si>
  <si>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</si>
  <si>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</si>
  <si>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</si>
  <si>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</si>
  <si>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</si>
  <si>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</si>
  <si>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</si>
  <si>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</si>
  <si>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</si>
  <si>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</si>
  <si>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</si>
  <si>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</si>
  <si>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</si>
  <si>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</si>
  <si>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</si>
  <si>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</si>
  <si>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</si>
  <si>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</si>
  <si>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</si>
  <si>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</si>
  <si>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</si>
  <si>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</si>
  <si>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</si>
  <si>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</si>
  <si>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</si>
  <si>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</si>
  <si>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</si>
  <si>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</si>
  <si>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</si>
  <si>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</si>
  <si>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</si>
  <si>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</si>
  <si>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</si>
  <si>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</si>
  <si>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</si>
  <si>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</si>
  <si>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</si>
  <si>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</si>
  <si>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</si>
  <si>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</si>
  <si>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</si>
  <si>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</si>
  <si>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</si>
  <si>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</si>
  <si>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</si>
  <si>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</si>
  <si>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</si>
  <si>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</si>
  <si>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</si>
  <si>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</si>
  <si>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</si>
  <si>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</si>
  <si>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</si>
  <si>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</si>
  <si>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</si>
  <si>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</si>
  <si>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</si>
  <si>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</si>
  <si>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</si>
  <si>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</si>
  <si>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</si>
  <si>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</si>
  <si>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</si>
  <si>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</si>
  <si>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</si>
  <si>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</si>
  <si>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</si>
  <si>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</si>
  <si>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</si>
  <si>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</si>
  <si>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</si>
  <si>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</si>
  <si>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</si>
  <si>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</si>
  <si>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</si>
  <si>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</si>
  <si>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</si>
  <si>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</si>
  <si>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</si>
  <si>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</si>
  <si>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</si>
  <si>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</si>
  <si>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</si>
  <si>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</si>
  <si>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</si>
  <si>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</si>
  <si>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</si>
  <si>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</si>
  <si>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</si>
  <si>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</si>
  <si>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</si>
  <si>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</si>
  <si>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</si>
  <si>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</si>
  <si>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</si>
  <si>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</si>
  <si>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</si>
  <si>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</si>
  <si>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</si>
  <si>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</si>
  <si>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</si>
  <si>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</si>
  <si>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</si>
  <si>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</si>
  <si>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</si>
  <si>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</si>
  <si>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</si>
  <si>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</si>
  <si>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</si>
  <si>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</si>
  <si>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</si>
  <si>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</si>
  <si>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</si>
  <si>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</si>
  <si>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</si>
  <si>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</si>
  <si>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</si>
  <si>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</si>
  <si>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</si>
  <si>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</si>
  <si>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</si>
  <si>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</si>
  <si>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</si>
  <si>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</si>
  <si>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</si>
  <si>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</si>
  <si>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</si>
  <si>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</si>
  <si>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</si>
  <si>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</si>
  <si>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</si>
  <si>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</si>
  <si>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</si>
  <si>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</si>
  <si>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</si>
  <si>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</si>
  <si>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</si>
  <si>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</si>
  <si>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</si>
  <si>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</si>
  <si>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</si>
  <si>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</si>
  <si>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</si>
  <si>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</si>
  <si>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</si>
  <si>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</si>
  <si>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</si>
  <si>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</si>
  <si>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</si>
  <si>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</si>
  <si>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</si>
  <si>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</si>
  <si>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</si>
  <si>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</si>
  <si>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</si>
  <si>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</si>
  <si>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</si>
  <si>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</si>
  <si>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</si>
  <si>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</si>
  <si>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</si>
  <si>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</si>
  <si>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</si>
  <si>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</si>
  <si>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</si>
  <si>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</si>
  <si>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</si>
  <si>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</si>
  <si>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</si>
  <si>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</si>
  <si>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</si>
  <si>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</si>
  <si>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</si>
  <si>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</si>
  <si>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</si>
  <si>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</si>
  <si>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</si>
  <si>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</si>
  <si>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</si>
  <si>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</si>
  <si>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</si>
  <si>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</si>
  <si>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</si>
  <si>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</si>
  <si>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</si>
  <si>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</si>
  <si>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</si>
  <si>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</si>
  <si>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</si>
  <si>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</si>
  <si>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</si>
  <si>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</si>
  <si>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</si>
  <si>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</si>
  <si>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</si>
  <si>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</si>
  <si>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</si>
  <si>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</si>
  <si>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</si>
  <si>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</si>
  <si>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</si>
  <si>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</si>
  <si>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</si>
  <si>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</si>
  <si>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</si>
  <si>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</si>
  <si>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</si>
  <si>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</si>
  <si>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</si>
  <si>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</si>
  <si>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</si>
  <si>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</si>
  <si>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</si>
  <si>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</si>
  <si>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</si>
  <si>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</si>
  <si>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</si>
  <si>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</si>
  <si>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</si>
  <si>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</si>
  <si>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</si>
  <si>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</si>
  <si>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</si>
  <si>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</si>
  <si>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</si>
  <si>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</si>
  <si>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</si>
  <si>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</si>
  <si>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</si>
  <si>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</si>
  <si>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</si>
  <si>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</si>
  <si>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</si>
  <si>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</si>
  <si>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</si>
  <si>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</si>
  <si>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</si>
  <si>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</si>
  <si>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</si>
  <si>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</si>
  <si>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</si>
  <si>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</si>
  <si>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</si>
  <si>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</si>
  <si>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</si>
  <si>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</si>
  <si>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</si>
  <si>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</si>
  <si>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</si>
  <si>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</si>
  <si>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</si>
  <si>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</si>
  <si>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</si>
  <si>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</si>
  <si>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</si>
  <si>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</si>
  <si>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</si>
  <si>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</si>
  <si>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</si>
  <si>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</si>
  <si>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</si>
  <si>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</si>
  <si>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</si>
  <si>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</si>
  <si>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</si>
  <si>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</si>
  <si>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</si>
  <si>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</si>
  <si>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</si>
  <si>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</si>
  <si>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</si>
  <si>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</si>
  <si>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</si>
  <si>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</si>
  <si>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</si>
  <si>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</si>
  <si>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</si>
  <si>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</si>
  <si>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</si>
  <si>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</si>
  <si>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</si>
  <si>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</si>
  <si>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</si>
  <si>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</si>
  <si>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</si>
  <si>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</si>
  <si>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</si>
  <si>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</si>
  <si>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</si>
  <si>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</si>
  <si>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</si>
  <si>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</si>
  <si>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</si>
  <si>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</si>
  <si>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</si>
  <si>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</si>
  <si>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</si>
  <si>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</si>
  <si>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</si>
  <si>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</si>
  <si>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</si>
  <si>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</si>
  <si>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</si>
  <si>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</si>
  <si>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</si>
  <si>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</si>
  <si>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</si>
  <si>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</si>
  <si>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</si>
  <si>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</si>
  <si>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</si>
  <si>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</si>
  <si>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</si>
  <si>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</si>
  <si>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</si>
  <si>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</si>
  <si>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</si>
  <si>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</si>
  <si>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</si>
  <si>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</si>
  <si>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</si>
  <si>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</si>
  <si>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</si>
  <si>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</si>
  <si>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</si>
  <si>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</si>
  <si>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</si>
  <si>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</si>
  <si>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</si>
  <si>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</si>
  <si>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</si>
  <si>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</si>
  <si>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</si>
  <si>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</si>
  <si>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</si>
  <si>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</si>
  <si>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</si>
  <si>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</si>
  <si>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</si>
  <si>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</si>
  <si>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</si>
  <si>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</si>
  <si>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</si>
  <si>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</si>
  <si>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</si>
  <si>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</si>
  <si>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</si>
  <si>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</si>
  <si>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</si>
  <si>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</si>
  <si>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</si>
  <si>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</si>
  <si>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</si>
  <si>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</si>
  <si>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</si>
  <si>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</si>
  <si>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</si>
  <si>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</si>
  <si>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</si>
  <si>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</si>
  <si>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</si>
  <si>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</si>
  <si>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</si>
  <si>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</si>
  <si>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</si>
  <si>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</si>
  <si>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</si>
  <si>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</si>
  <si>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</si>
  <si>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</si>
  <si>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</si>
  <si>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</si>
  <si>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</si>
  <si>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</si>
  <si>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</si>
  <si>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</si>
  <si>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</si>
  <si>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</si>
  <si>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</si>
  <si>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</si>
  <si>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</si>
  <si>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</si>
  <si>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</si>
  <si>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</si>
  <si>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</si>
  <si>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</si>
  <si>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</si>
  <si>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</si>
  <si>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</si>
  <si>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</si>
  <si>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</si>
  <si>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</si>
  <si>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</si>
  <si>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</si>
  <si>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</si>
  <si>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</si>
  <si>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</si>
  <si>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</si>
  <si>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</si>
  <si>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</si>
  <si>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</si>
  <si>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</si>
  <si>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</si>
  <si>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</si>
  <si>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</si>
  <si>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</si>
  <si>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</si>
  <si>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</si>
  <si>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</si>
  <si>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</si>
  <si>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</si>
  <si>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</si>
  <si>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</si>
  <si>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</si>
  <si>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</si>
  <si>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</si>
  <si>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</si>
  <si>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</si>
  <si>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</si>
  <si>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</si>
  <si>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</si>
  <si>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</si>
  <si>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</si>
  <si>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</si>
  <si>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</si>
  <si>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</si>
  <si>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</si>
  <si>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</si>
  <si>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</si>
  <si>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</si>
  <si>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</si>
  <si>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</si>
  <si>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</si>
  <si>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</si>
  <si>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</si>
  <si>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</si>
  <si>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</si>
  <si>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</si>
  <si>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</si>
  <si>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</si>
  <si>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</si>
  <si>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</si>
  <si>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</si>
  <si>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</si>
  <si>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</si>
  <si>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</si>
  <si>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</si>
  <si>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</si>
  <si>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</si>
  <si>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</si>
  <si>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</si>
  <si>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</si>
  <si>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</si>
  <si>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</si>
  <si>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</si>
  <si>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</si>
  <si>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</si>
  <si>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</si>
  <si>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</si>
  <si>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</si>
  <si>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</si>
  <si>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</si>
  <si>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</si>
  <si>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</si>
  <si>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</si>
  <si>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</si>
  <si>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</si>
  <si>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</si>
  <si>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</si>
  <si>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</si>
  <si>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</si>
  <si>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</si>
  <si>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</si>
  <si>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</si>
  <si>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</si>
  <si>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</si>
  <si>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</si>
  <si>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</si>
  <si>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</si>
  <si>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</si>
  <si>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</si>
  <si>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</si>
  <si>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</si>
  <si>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</si>
  <si>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</si>
  <si>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</si>
  <si>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</si>
  <si>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</si>
  <si>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</si>
  <si>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</si>
  <si>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</si>
  <si>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</si>
  <si>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</si>
  <si>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</si>
  <si>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</si>
  <si>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</si>
  <si>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</si>
  <si>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</si>
  <si>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</si>
  <si>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</si>
  <si>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</si>
  <si>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</si>
  <si>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</si>
  <si>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</si>
  <si>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</si>
  <si>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</si>
  <si>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</si>
  <si>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</si>
  <si>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</si>
  <si>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</si>
  <si>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</si>
  <si>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</si>
  <si>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</si>
  <si>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</si>
  <si>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</si>
  <si>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</si>
  <si>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</si>
  <si>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</si>
  <si>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</si>
  <si>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</si>
  <si>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</si>
  <si>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</si>
  <si>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</si>
  <si>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</si>
  <si>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</si>
  <si>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</si>
  <si>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</si>
  <si>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</si>
  <si>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</si>
  <si>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</si>
  <si>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</si>
  <si>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</si>
  <si>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</si>
  <si>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</si>
  <si>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</si>
  <si>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</si>
  <si>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</si>
  <si>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</si>
  <si>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</si>
  <si>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</si>
  <si>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</si>
  <si>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</si>
  <si>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</si>
  <si>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</si>
  <si>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</si>
  <si>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</si>
  <si>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</si>
  <si>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</si>
  <si>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</si>
  <si>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</si>
  <si>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</si>
  <si>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</si>
  <si>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</si>
  <si>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</si>
  <si>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</si>
  <si>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</si>
  <si>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</si>
  <si>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</si>
  <si>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</si>
  <si>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</si>
  <si>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</si>
  <si>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</si>
  <si>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</si>
  <si>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</si>
  <si>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</si>
  <si>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</si>
  <si>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</si>
  <si>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</si>
  <si>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</si>
  <si>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</si>
  <si>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</si>
  <si>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</si>
  <si>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</si>
  <si>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</si>
  <si>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</si>
  <si>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</si>
  <si>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</si>
  <si>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</si>
  <si>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</si>
  <si>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</si>
  <si>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</si>
  <si>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</si>
  <si>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</si>
  <si>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</si>
  <si>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</si>
  <si>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</si>
  <si>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</si>
  <si>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</si>
  <si>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</si>
  <si>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</si>
  <si>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</si>
  <si>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</si>
  <si>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</si>
  <si>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</si>
  <si>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</si>
  <si>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</si>
  <si>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</si>
  <si>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</si>
  <si>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</si>
  <si>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</si>
  <si>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</si>
  <si>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</si>
  <si>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</si>
  <si>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</si>
  <si>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</si>
  <si>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</si>
  <si>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</si>
  <si>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</si>
  <si>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</si>
  <si>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</si>
  <si>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</si>
  <si>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</si>
  <si>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</si>
  <si>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</si>
  <si>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</si>
  <si>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</si>
  <si>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</si>
  <si>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</si>
  <si>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</si>
  <si>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</si>
  <si>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</si>
  <si>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</si>
  <si>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</si>
  <si>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</si>
  <si>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</si>
  <si>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</si>
  <si>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</si>
  <si>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</si>
  <si>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</si>
  <si>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</si>
  <si>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</si>
  <si>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</si>
  <si>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</si>
  <si>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</si>
  <si>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</si>
  <si>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</si>
  <si>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</si>
  <si>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</si>
  <si>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</si>
  <si>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</si>
  <si>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</si>
  <si>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</si>
  <si>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</si>
  <si>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</si>
  <si>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</si>
  <si>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</si>
  <si>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</si>
  <si>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</si>
  <si>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</si>
  <si>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</si>
  <si>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</si>
  <si>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</si>
  <si>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</si>
  <si>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</si>
  <si>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</si>
  <si>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</si>
  <si>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</si>
  <si>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</si>
  <si>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</si>
  <si>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</si>
  <si>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</si>
  <si>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</si>
  <si>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</si>
  <si>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</si>
  <si>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</si>
  <si>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</si>
  <si>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</si>
  <si>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</si>
  <si>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</si>
  <si>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</si>
  <si>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</si>
  <si>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</si>
  <si>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</si>
  <si>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</si>
  <si>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</si>
  <si>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</si>
  <si>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</si>
  <si>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</si>
  <si>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</si>
  <si>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</si>
  <si>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</si>
  <si>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</si>
  <si>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</si>
  <si>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</si>
  <si>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</si>
  <si>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</si>
  <si>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</si>
  <si>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</si>
  <si>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</si>
  <si>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</si>
  <si>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</si>
  <si>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</si>
  <si>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</si>
  <si>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</si>
  <si>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</si>
  <si>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</si>
  <si>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</si>
  <si>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</si>
  <si>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</si>
  <si>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</si>
  <si>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</si>
  <si>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</si>
  <si>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</si>
  <si>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</si>
  <si>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</si>
  <si>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</si>
  <si>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</si>
  <si>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</si>
  <si>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</si>
  <si>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</si>
  <si>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</si>
  <si>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</si>
  <si>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</si>
  <si>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</si>
  <si>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</si>
  <si>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</si>
  <si>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</si>
  <si>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</si>
  <si>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</si>
  <si>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</si>
  <si>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</si>
  <si>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</si>
  <si>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</si>
  <si>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</si>
  <si>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</si>
  <si>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</si>
  <si>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</si>
  <si>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</si>
  <si>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</si>
  <si>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</si>
  <si>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</si>
  <si>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</si>
  <si>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</si>
  <si>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</si>
  <si>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</si>
  <si>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</si>
  <si>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</si>
  <si>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</si>
  <si>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</si>
  <si>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</si>
  <si>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</si>
  <si>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</si>
  <si>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</si>
  <si>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</si>
  <si>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</si>
  <si>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</si>
  <si>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</si>
  <si>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</si>
  <si>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</si>
  <si>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</si>
  <si>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</si>
  <si>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</si>
  <si>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</si>
  <si>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</si>
  <si>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</si>
  <si>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</si>
  <si>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</si>
  <si>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</si>
  <si>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</si>
  <si>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</si>
  <si>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</si>
  <si>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</si>
  <si>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</si>
  <si>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</si>
  <si>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</si>
  <si>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</si>
  <si>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</si>
  <si>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</si>
  <si>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</si>
  <si>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</si>
  <si>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</si>
  <si>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</si>
  <si>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</si>
  <si>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</si>
  <si>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</si>
  <si>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</si>
  <si>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</si>
  <si>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</si>
  <si>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</si>
  <si>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</si>
  <si>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</si>
  <si>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</si>
  <si>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</si>
  <si>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</si>
  <si>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</si>
  <si>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</si>
  <si>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</si>
  <si>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</si>
  <si>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</si>
  <si>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</si>
  <si>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</si>
  <si>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</si>
  <si>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</si>
  <si>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</si>
  <si>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</si>
  <si>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</si>
  <si>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</si>
  <si>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</si>
  <si>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</si>
  <si>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</si>
  <si>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</si>
  <si>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</si>
  <si>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</si>
  <si>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</si>
  <si>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</si>
  <si>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</si>
  <si>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</si>
  <si>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</si>
  <si>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</si>
  <si>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</si>
  <si>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</si>
  <si>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</si>
  <si>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</si>
  <si>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</si>
  <si>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</si>
  <si>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</si>
  <si>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</si>
  <si>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</si>
  <si>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</si>
  <si>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</si>
  <si>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</si>
  <si>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</si>
  <si>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</si>
  <si>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</si>
  <si>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</si>
  <si>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</si>
  <si>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</si>
  <si>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</si>
  <si>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</si>
  <si>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</si>
  <si>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</si>
  <si>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</si>
  <si>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</si>
  <si>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</si>
  <si>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</si>
  <si>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</si>
  <si>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</si>
  <si>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</si>
  <si>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</si>
  <si>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</si>
  <si>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</si>
  <si>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</si>
  <si>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</si>
  <si>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</si>
  <si>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</si>
  <si>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</si>
  <si>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</si>
  <si>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</si>
  <si>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</si>
  <si>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</si>
  <si>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</si>
  <si>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</si>
  <si>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</si>
  <si>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</si>
  <si>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</si>
  <si>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</si>
  <si>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</si>
  <si>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</si>
  <si>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</si>
  <si>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</si>
  <si>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</si>
  <si>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</si>
  <si>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</si>
  <si>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</si>
  <si>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</si>
  <si>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</si>
  <si>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</si>
  <si>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</si>
  <si>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</si>
  <si>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</si>
  <si>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</si>
  <si>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</si>
  <si>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</si>
  <si>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</si>
  <si>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</si>
  <si>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</si>
  <si>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</si>
  <si>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</si>
  <si>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</si>
  <si>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</si>
  <si>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</si>
  <si>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</si>
  <si>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</si>
  <si>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</si>
  <si>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</si>
  <si>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</si>
  <si>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</si>
  <si>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</si>
  <si>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</si>
  <si>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</si>
  <si>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</si>
  <si>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</si>
  <si>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</si>
  <si>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</si>
  <si>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</si>
  <si>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</si>
  <si>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</si>
  <si>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</si>
  <si>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</si>
  <si>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</si>
  <si>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</si>
  <si>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</si>
  <si>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</si>
  <si>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</si>
  <si>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</si>
  <si>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</si>
  <si>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</si>
  <si>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</si>
  <si>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</si>
  <si>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</si>
  <si>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</si>
  <si>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</si>
  <si>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</si>
  <si>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</si>
  <si>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</si>
  <si>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</si>
  <si>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</si>
  <si>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</si>
  <si>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</si>
  <si>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</si>
  <si>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</si>
  <si>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</si>
  <si>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</si>
  <si>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</si>
  <si>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</si>
  <si>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</si>
  <si>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</si>
  <si>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</si>
  <si>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</si>
  <si>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</si>
  <si>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</si>
  <si>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</si>
  <si>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</si>
  <si>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</si>
  <si>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</si>
  <si>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</si>
  <si>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</si>
  <si>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</si>
  <si>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</si>
  <si>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</si>
  <si>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</si>
  <si>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</si>
  <si>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</si>
  <si>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</si>
  <si>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</si>
  <si>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</si>
  <si>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</si>
  <si>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</si>
  <si>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</si>
  <si>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</si>
  <si>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</si>
  <si>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</si>
  <si>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</si>
  <si>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</si>
  <si>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</si>
  <si>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</si>
  <si>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</si>
  <si>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</si>
  <si>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</si>
  <si>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</si>
  <si>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</si>
  <si>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</si>
  <si>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</si>
  <si>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</si>
  <si>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</si>
  <si>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</si>
  <si>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</si>
  <si>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</si>
  <si>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</si>
  <si>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</si>
  <si>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</si>
  <si>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</si>
  <si>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</si>
  <si>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</si>
  <si>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</si>
  <si>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</si>
  <si>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</si>
  <si>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</si>
  <si>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</si>
  <si>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</si>
  <si>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</si>
  <si>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</si>
  <si>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</si>
  <si>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</si>
  <si>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</si>
  <si>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</si>
  <si>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</si>
  <si>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</si>
  <si>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</si>
  <si>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</si>
  <si>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</si>
  <si>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</si>
  <si>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</si>
  <si>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</si>
  <si>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</si>
  <si>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</si>
  <si>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</si>
  <si>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</si>
  <si>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</si>
  <si>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</si>
  <si>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</si>
  <si>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</si>
  <si>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</si>
  <si>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</si>
  <si>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</si>
  <si>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</si>
  <si>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</si>
  <si>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</si>
  <si>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</si>
  <si>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</si>
  <si>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</si>
  <si>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</si>
  <si>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</si>
  <si>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</si>
  <si>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</si>
  <si>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</si>
  <si>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</si>
  <si>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</si>
  <si>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</si>
  <si>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</si>
  <si>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</si>
  <si>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</si>
  <si>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</si>
  <si>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</si>
  <si>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</si>
  <si>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</si>
  <si>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</si>
  <si>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</si>
  <si>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</si>
  <si>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</si>
  <si>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</si>
  <si>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</si>
  <si>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</si>
  <si>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</si>
  <si>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</si>
  <si>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</si>
  <si>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</si>
  <si>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</si>
  <si>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</si>
  <si>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</si>
  <si>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</si>
  <si>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</si>
  <si>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</si>
  <si>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</si>
  <si>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</si>
  <si>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</si>
  <si>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</si>
  <si>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</si>
  <si>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</si>
  <si>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</si>
  <si>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</si>
  <si>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</si>
  <si>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</si>
  <si>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</si>
  <si>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</si>
  <si>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</si>
  <si>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</si>
  <si>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</si>
  <si>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</si>
  <si>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</si>
  <si>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</si>
  <si>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</si>
  <si>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</si>
  <si>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</si>
  <si>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</si>
  <si>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</si>
  <si>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</si>
  <si>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</si>
  <si>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</si>
  <si>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</si>
  <si>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</si>
  <si>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</si>
  <si>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</si>
  <si>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</si>
  <si>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</si>
  <si>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</si>
  <si>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</si>
  <si>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</si>
  <si>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</si>
  <si>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</si>
  <si>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</si>
  <si>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</si>
  <si>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</si>
  <si>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</si>
  <si>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</si>
  <si>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</si>
  <si>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</si>
  <si>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</si>
  <si>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</si>
  <si>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</si>
  <si>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</si>
  <si>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</si>
  <si>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</si>
  <si>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</si>
  <si>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</si>
  <si>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</si>
  <si>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</si>
  <si>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</si>
  <si>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</si>
  <si>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</si>
  <si>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</si>
  <si>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</si>
  <si>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</si>
  <si>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</si>
  <si>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</si>
  <si>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</si>
  <si>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</si>
  <si>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</si>
  <si>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</si>
  <si>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</si>
  <si>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</si>
  <si>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</si>
  <si>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</si>
  <si>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</si>
  <si>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</si>
  <si>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</si>
  <si>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</si>
  <si>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</si>
  <si>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</si>
  <si>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</si>
  <si>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</si>
  <si>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</si>
  <si>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</si>
  <si>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</si>
  <si>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</si>
  <si>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</si>
  <si>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</si>
  <si>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</si>
  <si>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</si>
  <si>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</si>
  <si>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</si>
  <si>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</si>
  <si>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</si>
  <si>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</si>
  <si>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</si>
  <si>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</si>
  <si>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</si>
  <si>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</si>
  <si>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</si>
  <si>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</si>
  <si>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</si>
  <si>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</si>
  <si>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</si>
  <si>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</si>
  <si>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</si>
  <si>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</si>
  <si>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</si>
  <si>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</si>
  <si>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</si>
  <si>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</si>
  <si>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</si>
  <si>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</si>
  <si>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</si>
  <si>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</si>
  <si>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</si>
  <si>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</si>
  <si>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</si>
  <si>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</si>
  <si>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</si>
  <si>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</si>
  <si>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</si>
  <si>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</si>
  <si>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</si>
  <si>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</si>
  <si>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</si>
  <si>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</si>
  <si>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</si>
  <si>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</si>
  <si>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</si>
  <si>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</si>
  <si>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</si>
  <si>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</si>
  <si>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</si>
  <si>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</si>
  <si>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</si>
  <si>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</si>
  <si>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</si>
  <si>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</si>
  <si>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</si>
  <si>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</si>
  <si>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</si>
  <si>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</si>
  <si>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</si>
  <si>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</si>
  <si>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</si>
  <si>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</si>
  <si>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</si>
  <si>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</si>
  <si>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</si>
  <si>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</si>
  <si>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</si>
  <si>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</si>
  <si>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</si>
  <si>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</si>
  <si>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</si>
  <si>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</si>
  <si>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</si>
  <si>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</si>
  <si>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</si>
  <si>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</si>
  <si>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</si>
  <si>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</si>
  <si>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</si>
  <si>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</si>
  <si>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</si>
  <si>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</si>
  <si>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</si>
  <si>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</si>
  <si>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</si>
  <si>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</si>
  <si>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</si>
  <si>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</si>
  <si>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</si>
  <si>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</si>
  <si>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</si>
  <si>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</si>
  <si>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</si>
  <si>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</si>
  <si>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</si>
  <si>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</si>
  <si>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</si>
  <si>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</si>
  <si>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</si>
  <si>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</si>
  <si>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</si>
  <si>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</si>
  <si>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</si>
  <si>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</si>
  <si>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</si>
  <si>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</si>
  <si>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</si>
  <si>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</si>
  <si>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</si>
  <si>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</si>
  <si>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</si>
  <si>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</si>
  <si>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</si>
  <si>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</si>
  <si>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</si>
  <si>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</si>
  <si>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</si>
  <si>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</si>
  <si>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</si>
  <si>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</si>
  <si>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</si>
  <si>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</si>
  <si>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</si>
  <si>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</si>
  <si>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</si>
  <si>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</si>
  <si>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</si>
  <si>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</si>
  <si>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</si>
  <si>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</si>
  <si>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</si>
  <si>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</si>
  <si>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</si>
  <si>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</si>
  <si>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</si>
  <si>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</si>
  <si>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</si>
  <si>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</si>
  <si>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</si>
  <si>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</si>
  <si>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</si>
  <si>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</si>
  <si>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</si>
  <si>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</si>
  <si>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</si>
  <si>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</si>
  <si>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</si>
  <si>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</si>
  <si>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</si>
  <si>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</si>
  <si>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</si>
  <si>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</si>
  <si>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</si>
  <si>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</si>
  <si>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</si>
  <si>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</si>
  <si>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</si>
  <si>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</si>
  <si>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</si>
  <si>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</si>
  <si>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</si>
  <si>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</si>
  <si>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</si>
  <si>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</si>
  <si>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</si>
  <si>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</si>
  <si>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</si>
  <si>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</si>
  <si>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</si>
  <si>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</si>
  <si>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</si>
  <si>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</si>
  <si>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</si>
  <si>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</si>
  <si>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</si>
  <si>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</si>
  <si>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</si>
  <si>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</si>
  <si>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</si>
  <si>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</si>
  <si>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</si>
  <si>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</si>
  <si>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</si>
  <si>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</si>
  <si>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</si>
  <si>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</si>
  <si>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</si>
  <si>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</si>
  <si>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</si>
  <si>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</si>
  <si>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</si>
  <si>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</si>
  <si>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</si>
  <si>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</si>
  <si>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</si>
  <si>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</si>
  <si>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</si>
  <si>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</si>
  <si>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</si>
  <si>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</si>
  <si>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</si>
  <si>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</si>
  <si>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</si>
  <si>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</si>
  <si>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</si>
  <si>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</si>
  <si>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</si>
  <si>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</si>
  <si>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</si>
  <si>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</si>
  <si>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</si>
  <si>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</si>
  <si>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</si>
  <si>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</si>
  <si>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</si>
  <si>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</si>
  <si>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</si>
  <si>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</si>
  <si>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</si>
  <si>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</si>
  <si>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</si>
  <si>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</si>
  <si>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</si>
  <si>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</si>
  <si>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</si>
  <si>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</si>
  <si>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</si>
  <si>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</si>
  <si>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</si>
  <si>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</si>
  <si>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</si>
  <si>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</si>
  <si>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</si>
  <si>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</si>
  <si>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</si>
  <si>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</si>
  <si>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</si>
  <si>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</si>
  <si>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</si>
  <si>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</si>
  <si>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</si>
  <si>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</si>
  <si>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</si>
  <si>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</si>
  <si>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</si>
  <si>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</si>
  <si>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</si>
  <si>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</si>
  <si>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</si>
  <si>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</si>
  <si>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</si>
  <si>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</si>
  <si>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</si>
  <si>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</si>
  <si>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</si>
  <si>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</si>
  <si>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</si>
  <si>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</si>
  <si>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</si>
  <si>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</si>
  <si>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</si>
  <si>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</si>
  <si>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</si>
  <si>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</si>
  <si>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</si>
  <si>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</si>
  <si>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</si>
  <si>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</si>
  <si>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</si>
  <si>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</si>
  <si>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</si>
  <si>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</si>
  <si>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</si>
  <si>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</si>
  <si>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</si>
  <si>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</si>
  <si>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</si>
  <si>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</si>
  <si>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</si>
  <si>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</si>
  <si>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</si>
  <si>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</si>
  <si>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</si>
  <si>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</si>
  <si>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</si>
  <si>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</si>
  <si>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</si>
  <si>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</si>
  <si>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</si>
  <si>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</si>
  <si>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</si>
  <si>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</si>
  <si>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</si>
  <si>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</si>
  <si>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</si>
  <si>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</si>
  <si>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</si>
  <si>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</si>
  <si>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</si>
  <si>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</si>
  <si>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</si>
  <si>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</si>
  <si>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</si>
  <si>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</si>
  <si>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</si>
  <si>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</si>
  <si>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</si>
  <si>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</si>
  <si>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</si>
  <si>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</si>
  <si>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</si>
  <si>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</si>
  <si>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</si>
  <si>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</si>
  <si>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</si>
  <si>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</si>
  <si>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</si>
  <si>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</si>
  <si>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</si>
  <si>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</si>
  <si>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</si>
  <si>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</si>
  <si>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</si>
  <si>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</si>
  <si>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</si>
  <si>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</si>
  <si>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</si>
  <si>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</si>
  <si>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</si>
  <si>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</si>
  <si>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</si>
  <si>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</si>
  <si>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</si>
  <si>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</si>
  <si>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</si>
  <si>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</si>
  <si>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</si>
  <si>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</si>
  <si>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</si>
  <si>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</si>
  <si>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</si>
  <si>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</si>
  <si>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</si>
  <si>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</si>
  <si>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</si>
  <si>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</si>
  <si>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</si>
  <si>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</si>
  <si>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</si>
  <si>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</si>
  <si>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</si>
  <si>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</si>
  <si>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</si>
  <si>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</si>
  <si>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</si>
  <si>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</si>
  <si>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</si>
  <si>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</si>
  <si>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</si>
  <si>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</si>
  <si>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</si>
  <si>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</si>
  <si>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</si>
  <si>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</si>
  <si>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</si>
  <si>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</si>
  <si>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</si>
  <si>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</si>
  <si>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</si>
  <si>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</si>
  <si>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</si>
  <si>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</si>
  <si>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</si>
  <si>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</si>
  <si>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</si>
  <si>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</si>
  <si>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</si>
  <si>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</si>
  <si>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</si>
  <si>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</si>
  <si>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</si>
  <si>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</si>
  <si>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</si>
  <si>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</si>
  <si>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</si>
  <si>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</si>
  <si>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</si>
  <si>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</si>
  <si>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</si>
  <si>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</si>
  <si>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</si>
  <si>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</si>
  <si>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</si>
  <si>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</si>
  <si>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</si>
  <si>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</si>
  <si>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</si>
  <si>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</si>
  <si>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</si>
  <si>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</si>
  <si>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</si>
  <si>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</si>
  <si>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</si>
  <si>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</si>
  <si>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</si>
  <si>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</si>
  <si>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</si>
  <si>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</si>
  <si>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</si>
  <si>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</si>
  <si>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</si>
  <si>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</si>
  <si>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</si>
  <si>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</si>
  <si>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</si>
  <si>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</si>
  <si>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</si>
  <si>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</si>
  <si>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</si>
  <si>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</si>
  <si>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</si>
  <si>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</si>
  <si>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</si>
  <si>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</si>
  <si>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</si>
  <si>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</si>
  <si>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</si>
  <si>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</si>
  <si>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</si>
  <si>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</si>
  <si>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</si>
  <si>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</si>
  <si>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</si>
  <si>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</si>
  <si>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</si>
  <si>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</si>
  <si>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</si>
  <si>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</si>
  <si>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</si>
  <si>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</si>
  <si>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</si>
  <si>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</si>
  <si>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</si>
  <si>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</si>
  <si>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</si>
  <si>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</si>
  <si>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</si>
  <si>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</si>
  <si>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</si>
  <si>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</si>
  <si>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</si>
  <si>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</si>
  <si>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</si>
  <si>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</si>
  <si>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</si>
  <si>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</si>
  <si>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</si>
  <si>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</si>
  <si>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</si>
  <si>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</si>
  <si>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</si>
  <si>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</si>
  <si>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</si>
  <si>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</si>
  <si>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</si>
  <si>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</si>
  <si>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</si>
  <si>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</si>
  <si>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</si>
  <si>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</si>
  <si>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</si>
  <si>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</si>
  <si>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</si>
  <si>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</si>
  <si>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</si>
  <si>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</si>
  <si>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</si>
  <si>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</si>
  <si>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</si>
  <si>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</si>
  <si>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</si>
  <si>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</si>
  <si>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</si>
  <si>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</si>
  <si>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</si>
  <si>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</si>
  <si>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</si>
  <si>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</si>
  <si>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</si>
  <si>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</si>
  <si>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</si>
  <si>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</si>
  <si>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</si>
  <si>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</si>
  <si>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</si>
  <si>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</si>
  <si>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</si>
  <si>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</si>
  <si>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</si>
  <si>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</si>
  <si>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</si>
  <si>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</si>
  <si>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</si>
  <si>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</si>
  <si>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</si>
  <si>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</si>
  <si>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</si>
  <si>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</si>
  <si>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</si>
  <si>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</si>
  <si>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</si>
  <si>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</si>
  <si>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</si>
  <si>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</si>
  <si>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</si>
  <si>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</si>
  <si>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</si>
  <si>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</si>
  <si>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</si>
  <si>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</si>
  <si>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</si>
  <si>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</si>
  <si>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</si>
  <si>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</si>
  <si>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</si>
  <si>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</si>
  <si>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</si>
  <si>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</si>
  <si>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</si>
  <si>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</si>
  <si>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</si>
  <si>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</si>
  <si>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</si>
  <si>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</si>
  <si>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</si>
  <si>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</si>
  <si>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</si>
  <si>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</si>
  <si>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</si>
  <si>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</si>
  <si>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</si>
  <si>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</si>
  <si>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</si>
  <si>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</si>
  <si>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</si>
  <si>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</si>
  <si>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</si>
  <si>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</si>
  <si>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</si>
  <si>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</si>
  <si>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</si>
  <si>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</si>
  <si>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</si>
  <si>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</si>
  <si>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</si>
  <si>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</si>
  <si>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</si>
  <si>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</si>
  <si>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</si>
  <si>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</si>
  <si>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</si>
  <si>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</si>
  <si>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</si>
  <si>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</si>
  <si>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</si>
  <si>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</si>
  <si>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</si>
  <si>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</si>
  <si>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</si>
  <si>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</si>
  <si>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</si>
  <si>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</si>
  <si>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</si>
  <si>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</si>
  <si>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</si>
  <si>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</si>
  <si>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</si>
  <si>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</si>
  <si>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</si>
  <si>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</si>
  <si>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</si>
  <si>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</si>
  <si>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</si>
  <si>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</si>
  <si>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</si>
  <si>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</si>
  <si>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</si>
  <si>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</si>
  <si>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</si>
  <si>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</si>
  <si>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</si>
  <si>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</si>
  <si>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</si>
  <si>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</si>
  <si>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</si>
  <si>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</si>
  <si>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</si>
  <si>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</si>
  <si>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</si>
  <si>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</si>
  <si>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</si>
  <si>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</si>
  <si>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</si>
  <si>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</si>
  <si>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</si>
  <si>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</si>
  <si>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</si>
  <si>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</si>
  <si>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</si>
  <si>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</si>
  <si>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</si>
  <si>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</si>
  <si>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</si>
  <si>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</si>
  <si>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</si>
  <si>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</si>
  <si>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</si>
  <si>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</si>
  <si>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</si>
  <si>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</si>
  <si>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</si>
  <si>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</si>
  <si>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</si>
  <si>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</si>
  <si>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</si>
  <si>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</si>
  <si>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</si>
  <si>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</si>
  <si>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</si>
  <si>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</si>
  <si>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</si>
  <si>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</si>
  <si>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</si>
  <si>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</si>
  <si>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</si>
  <si>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</si>
  <si>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</si>
  <si>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</si>
  <si>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</si>
  <si>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</si>
  <si>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</si>
  <si>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</si>
  <si>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</si>
  <si>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</si>
  <si>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</si>
  <si>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</si>
  <si>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</si>
  <si>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</si>
  <si>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</si>
  <si>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</si>
  <si>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</si>
  <si>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</si>
  <si>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</si>
  <si>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</si>
  <si>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</si>
  <si>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</si>
  <si>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</si>
  <si>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</si>
  <si>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</si>
  <si>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</si>
  <si>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</si>
  <si>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</si>
  <si>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</si>
  <si>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</si>
  <si>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</si>
  <si>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</si>
  <si>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</si>
  <si>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</si>
  <si>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</si>
  <si>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</si>
  <si>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</si>
  <si>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</si>
  <si>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</si>
  <si>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</si>
  <si>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</si>
  <si>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</si>
  <si>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</si>
  <si>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</si>
  <si>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</si>
  <si>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</si>
  <si>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</si>
  <si>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</si>
  <si>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</si>
  <si>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</si>
  <si>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</si>
  <si>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</si>
  <si>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</si>
  <si>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</si>
  <si>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</si>
  <si>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</si>
  <si>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</si>
  <si>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</si>
  <si>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</si>
  <si>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</si>
  <si>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</si>
  <si>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</si>
  <si>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</si>
  <si>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</si>
  <si>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</si>
  <si>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</si>
  <si>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</si>
  <si>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</si>
  <si>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</si>
  <si>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</si>
  <si>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</si>
  <si>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</si>
  <si>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</si>
  <si>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</si>
  <si>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</si>
  <si>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</si>
  <si>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</si>
  <si>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</si>
  <si>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</si>
  <si>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</si>
  <si>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</si>
  <si>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</si>
  <si>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</si>
  <si>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</si>
  <si>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</si>
  <si>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</si>
  <si>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</si>
  <si>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</si>
  <si>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</si>
  <si>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</si>
  <si>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</si>
  <si>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</si>
  <si>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</si>
  <si>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</si>
  <si>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</si>
  <si>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</si>
  <si>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</si>
  <si>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</si>
  <si>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</si>
  <si>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</si>
  <si>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</si>
  <si>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</si>
  <si>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</si>
  <si>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</si>
  <si>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</si>
  <si>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</si>
  <si>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</si>
  <si>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</si>
  <si>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</si>
  <si>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</si>
  <si>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</si>
  <si>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</si>
  <si>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</si>
  <si>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</si>
  <si>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</si>
  <si>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</si>
  <si>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</si>
  <si>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</si>
  <si>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</si>
  <si>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</si>
  <si>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</si>
  <si>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</si>
  <si>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</si>
  <si>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</si>
  <si>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</si>
  <si>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</si>
  <si>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</si>
  <si>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</si>
  <si>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</si>
  <si>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</si>
  <si>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</si>
  <si>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</si>
  <si>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</si>
  <si>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</si>
  <si>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</si>
  <si>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</si>
  <si>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</si>
  <si>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</si>
  <si>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</si>
  <si>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</si>
  <si>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</si>
  <si>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</si>
  <si>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</si>
  <si>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</si>
  <si>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</si>
  <si>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</si>
  <si>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</si>
  <si>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</si>
  <si>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</si>
  <si>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</si>
  <si>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</si>
  <si>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</si>
  <si>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</si>
  <si>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</si>
  <si>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</si>
  <si>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</si>
  <si>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</si>
  <si>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</si>
  <si>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</si>
  <si>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</si>
  <si>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</si>
  <si>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</si>
  <si>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</si>
  <si>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</si>
  <si>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</si>
  <si>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</si>
  <si>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</si>
  <si>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</si>
  <si>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</si>
  <si>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</si>
  <si>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</si>
  <si>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</si>
  <si>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</si>
  <si>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</si>
  <si>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</si>
  <si>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</si>
  <si>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</si>
  <si>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</si>
  <si>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</si>
  <si>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</si>
  <si>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</si>
  <si>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</si>
  <si>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</si>
  <si>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</si>
  <si>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</si>
  <si>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</si>
  <si>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</si>
  <si>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</si>
  <si>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</si>
  <si>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</si>
  <si>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</si>
  <si>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</si>
  <si>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</si>
  <si>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</si>
  <si>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</si>
  <si>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</si>
  <si>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</si>
  <si>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</si>
  <si>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</si>
  <si>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</si>
  <si>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</si>
  <si>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</si>
  <si>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</si>
  <si>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</si>
  <si>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</si>
  <si>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</si>
  <si>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</si>
  <si>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</si>
  <si>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</si>
  <si>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</si>
  <si>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</si>
  <si>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</si>
  <si>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</si>
  <si>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</si>
  <si>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</si>
  <si>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</si>
  <si>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</si>
  <si>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</si>
  <si>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</si>
  <si>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</si>
  <si>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</si>
  <si>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</si>
  <si>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</si>
  <si>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</si>
  <si>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</si>
  <si>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</si>
  <si>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</si>
  <si>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</si>
  <si>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</si>
  <si>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</si>
  <si>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</si>
  <si>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</si>
  <si>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</si>
  <si>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</si>
  <si>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</si>
  <si>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</si>
  <si>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</si>
  <si>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</si>
  <si>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</si>
  <si>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</si>
  <si>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</si>
  <si>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</si>
  <si>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</si>
  <si>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</si>
  <si>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</si>
  <si>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</si>
  <si>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</si>
  <si>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</si>
  <si>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</si>
  <si>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</si>
  <si>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</si>
  <si>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</si>
  <si>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</si>
  <si>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</si>
  <si>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</si>
  <si>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</si>
  <si>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</si>
  <si>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</si>
  <si>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</si>
  <si>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</si>
  <si>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</si>
  <si>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</si>
  <si>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</si>
  <si>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</si>
  <si>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</si>
  <si>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</si>
  <si>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</si>
  <si>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</si>
  <si>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</si>
  <si>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</si>
  <si>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</si>
  <si>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</si>
  <si>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</si>
  <si>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</si>
  <si>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</si>
  <si>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</si>
  <si>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</si>
  <si>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</si>
  <si>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</si>
  <si>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</si>
  <si>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</si>
  <si>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</si>
  <si>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</si>
  <si>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</si>
  <si>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</si>
  <si>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</si>
  <si>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</si>
  <si>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</si>
  <si>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</si>
  <si>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</si>
  <si>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</si>
  <si>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</si>
  <si>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</si>
  <si>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</si>
  <si>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</si>
  <si>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</si>
  <si>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</si>
  <si>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</si>
  <si>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</si>
  <si>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</si>
  <si>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</si>
  <si>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</si>
  <si>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</si>
  <si>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</si>
  <si>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</si>
  <si>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</si>
  <si>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</si>
  <si>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</si>
  <si>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</si>
  <si>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</si>
  <si>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</si>
  <si>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</si>
  <si>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</si>
  <si>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</si>
  <si>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</si>
  <si>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</si>
  <si>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</si>
  <si>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</si>
  <si>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</si>
  <si>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</si>
  <si>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</si>
  <si>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</si>
  <si>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</si>
  <si>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</si>
  <si>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</si>
  <si>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</si>
  <si>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</si>
  <si>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</si>
  <si>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</si>
  <si>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</si>
  <si>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</si>
  <si>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</si>
  <si>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</si>
  <si>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</si>
  <si>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</si>
  <si>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</si>
  <si>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</si>
  <si>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</si>
  <si>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</si>
  <si>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</si>
  <si>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</si>
  <si>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</si>
  <si>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</si>
  <si>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</si>
  <si>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</si>
  <si>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</si>
  <si>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</si>
  <si>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</si>
  <si>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</si>
  <si>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</si>
  <si>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</si>
  <si>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</si>
  <si>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</si>
  <si>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</si>
  <si>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</si>
  <si>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</si>
  <si>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</si>
  <si>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</si>
  <si>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</si>
  <si>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</si>
  <si>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</si>
  <si>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</si>
  <si>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</si>
  <si>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</si>
  <si>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</si>
  <si>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</si>
  <si>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</si>
  <si>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</si>
  <si>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</si>
  <si>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</si>
  <si>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</si>
  <si>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</si>
  <si>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</si>
  <si>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</si>
  <si>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</si>
  <si>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</si>
  <si>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</si>
  <si>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</si>
  <si>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</si>
  <si>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</si>
  <si>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</si>
  <si>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</si>
  <si>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</si>
  <si>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</si>
  <si>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</si>
  <si>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</si>
  <si>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</si>
  <si>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</si>
  <si>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</si>
  <si>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</si>
  <si>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</si>
  <si>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</si>
  <si>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</si>
  <si>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</si>
  <si>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</si>
  <si>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</si>
  <si>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</si>
  <si>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</si>
  <si>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</si>
  <si>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</si>
  <si>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</si>
  <si>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</si>
  <si>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</si>
  <si>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</si>
  <si>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</si>
  <si>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</si>
  <si>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</si>
  <si>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</si>
  <si>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</si>
  <si>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</si>
  <si>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</si>
  <si>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</si>
  <si>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</si>
  <si>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</si>
  <si>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</si>
  <si>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</si>
  <si>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</si>
  <si>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</si>
  <si>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</si>
  <si>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</si>
  <si>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</si>
  <si>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</si>
  <si>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</si>
  <si>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</si>
  <si>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</si>
  <si>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</si>
  <si>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</si>
  <si>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</si>
  <si>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</si>
  <si>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</si>
  <si>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</si>
  <si>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</si>
  <si>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</si>
  <si>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</si>
  <si>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</si>
  <si>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</si>
  <si>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</si>
  <si>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</si>
  <si>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</si>
  <si>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</si>
  <si>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</si>
  <si>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</si>
  <si>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</si>
  <si>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</si>
  <si>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</si>
  <si>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</si>
  <si>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</si>
  <si>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</si>
  <si>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</si>
  <si>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</si>
  <si>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</si>
  <si>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</si>
  <si>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</si>
  <si>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</si>
  <si>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</si>
  <si>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</si>
  <si>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</si>
  <si>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</si>
  <si>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</si>
  <si>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</si>
  <si>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</si>
  <si>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</si>
  <si>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</si>
  <si>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</si>
  <si>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</si>
  <si>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</si>
  <si>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</si>
  <si>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</si>
  <si>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</si>
  <si>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</si>
  <si>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</si>
  <si>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</si>
  <si>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</si>
  <si>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</si>
  <si>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</si>
  <si>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</si>
  <si>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</si>
  <si>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</si>
  <si>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</si>
  <si>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</si>
  <si>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</si>
  <si>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</si>
  <si>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</si>
  <si>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</si>
  <si>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</si>
  <si>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</si>
  <si>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</si>
  <si>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</si>
  <si>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</si>
  <si>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</si>
  <si>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</si>
  <si>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</si>
  <si>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</si>
  <si>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</si>
  <si>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</si>
  <si>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</si>
  <si>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</si>
  <si>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</si>
  <si>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</si>
  <si>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</si>
  <si>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</si>
  <si>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</si>
  <si>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</si>
  <si>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</si>
  <si>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</si>
  <si>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</si>
  <si>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</si>
  <si>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</si>
  <si>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</si>
  <si>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</si>
  <si>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</si>
  <si>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</si>
  <si>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</si>
  <si>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</si>
  <si>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</si>
  <si>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</si>
  <si>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</si>
  <si>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</si>
  <si>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</si>
  <si>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</si>
  <si>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</si>
  <si>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</si>
  <si>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</si>
  <si>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</si>
  <si>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</si>
  <si>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</si>
  <si>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</si>
  <si>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</si>
  <si>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</si>
  <si>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</si>
  <si>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</si>
  <si>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</si>
  <si>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</si>
  <si>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</si>
  <si>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</si>
  <si>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</si>
  <si>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</si>
  <si>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</si>
  <si>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</si>
  <si>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</si>
  <si>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</si>
  <si>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</si>
  <si>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</si>
  <si>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</si>
  <si>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</si>
  <si>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</si>
  <si>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</si>
  <si>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</si>
  <si>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</si>
  <si>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</si>
  <si>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</si>
  <si>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</si>
  <si>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</si>
  <si>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</si>
  <si>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</si>
  <si>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</si>
  <si>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</si>
  <si>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</si>
  <si>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</si>
  <si>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</si>
  <si>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</si>
  <si>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</si>
  <si>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</si>
  <si>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</si>
  <si>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</si>
  <si>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</si>
  <si>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</si>
  <si>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</si>
  <si>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</si>
  <si>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</si>
  <si>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</si>
  <si>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</si>
  <si>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</si>
  <si>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</si>
  <si>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</si>
  <si>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</si>
  <si>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</si>
  <si>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</si>
  <si>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</si>
  <si>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</si>
  <si>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</si>
  <si>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</si>
  <si>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</si>
  <si>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</si>
  <si>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</si>
  <si>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</si>
  <si>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</si>
  <si>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</si>
  <si>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</si>
  <si>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</si>
  <si>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</si>
  <si>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</si>
  <si>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</si>
  <si>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</si>
  <si>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</si>
  <si>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</si>
  <si>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</si>
  <si>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</si>
  <si>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</si>
  <si>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</si>
  <si>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</si>
  <si>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</si>
  <si>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</si>
  <si>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</si>
  <si>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</si>
  <si>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</si>
  <si>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</si>
  <si>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</si>
  <si>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</si>
  <si>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</si>
  <si>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</si>
  <si>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</si>
  <si>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</si>
  <si>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</si>
  <si>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</si>
  <si>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</si>
  <si>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</si>
  <si>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</si>
  <si>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</si>
  <si>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</si>
  <si>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</si>
  <si>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</si>
  <si>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</si>
  <si>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</si>
  <si>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</si>
  <si>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</si>
  <si>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</si>
  <si>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</si>
  <si>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</si>
  <si>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</si>
  <si>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</si>
  <si>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</si>
  <si>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</si>
  <si>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</si>
  <si>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</si>
  <si>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</si>
  <si>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</si>
  <si>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</si>
  <si>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</si>
  <si>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</si>
  <si>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</si>
  <si>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</si>
  <si>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</si>
  <si>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</si>
  <si>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</si>
  <si>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</si>
  <si>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</si>
  <si>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</si>
  <si>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</si>
  <si>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</si>
  <si>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</si>
  <si>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</si>
  <si>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</si>
  <si>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</si>
  <si>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</si>
  <si>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</si>
  <si>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</si>
  <si>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</si>
  <si>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</si>
  <si>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</si>
  <si>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</si>
  <si>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</si>
  <si>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</si>
  <si>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</si>
  <si>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</si>
  <si>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</si>
  <si>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</si>
  <si>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</si>
  <si>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</si>
  <si>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</si>
  <si>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</si>
  <si>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</si>
  <si>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</si>
  <si>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</si>
  <si>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</si>
  <si>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</si>
  <si>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</si>
  <si>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</si>
  <si>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</si>
  <si>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</si>
  <si>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</si>
  <si>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</si>
  <si>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</si>
  <si>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</si>
  <si>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</si>
  <si>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</si>
  <si>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</si>
  <si>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</si>
  <si>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</si>
  <si>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</si>
  <si>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</si>
  <si>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</si>
  <si>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</si>
  <si>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</si>
  <si>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</si>
  <si>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</si>
  <si>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</si>
  <si>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</si>
  <si>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</si>
  <si>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</si>
  <si>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</si>
  <si>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</si>
  <si>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</si>
  <si>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</si>
  <si>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</si>
  <si>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</si>
  <si>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</si>
  <si>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</si>
  <si>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</si>
  <si>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</si>
  <si>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</si>
  <si>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</si>
  <si>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</si>
  <si>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</si>
  <si>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</si>
  <si>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</si>
  <si>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</si>
  <si>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</si>
  <si>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</si>
  <si>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</si>
  <si>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</si>
  <si>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</si>
  <si>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</si>
  <si>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</si>
  <si>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</si>
  <si>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</si>
  <si>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</si>
  <si>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</si>
  <si>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</si>
  <si>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</si>
  <si>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</si>
  <si>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</si>
  <si>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</si>
  <si>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</si>
  <si>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</si>
  <si>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</si>
  <si>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</si>
  <si>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</si>
  <si>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</si>
  <si>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</si>
  <si>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</si>
  <si>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</si>
  <si>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</si>
  <si>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</si>
  <si>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</si>
  <si>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</si>
  <si>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</si>
  <si>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</si>
  <si>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</si>
  <si>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</si>
  <si>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</si>
  <si>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</si>
  <si>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</si>
  <si>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</si>
  <si>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</si>
  <si>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</si>
  <si>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</si>
  <si>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</si>
  <si>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</si>
  <si>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</si>
  <si>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</si>
  <si>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</si>
  <si>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</si>
  <si>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</si>
  <si>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</si>
  <si>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</si>
  <si>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</si>
  <si>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</si>
  <si>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</si>
  <si>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</si>
  <si>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</si>
  <si>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</si>
  <si>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</si>
  <si>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</si>
  <si>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</si>
  <si>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</si>
  <si>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</si>
  <si>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</si>
  <si>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</si>
  <si>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</si>
  <si>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</si>
  <si>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</si>
  <si>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</si>
  <si>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</si>
  <si>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</si>
  <si>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</si>
  <si>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</si>
  <si>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</si>
  <si>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</si>
  <si>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</si>
  <si>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</si>
  <si>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</si>
  <si>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</si>
  <si>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</si>
  <si>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</si>
  <si>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</si>
  <si>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</si>
  <si>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</si>
  <si>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</si>
  <si>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</si>
  <si>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</si>
  <si>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</si>
  <si>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</si>
  <si>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</si>
  <si>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</si>
  <si>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</si>
  <si>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</si>
  <si>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</si>
  <si>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</si>
  <si>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</si>
  <si>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</si>
  <si>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</si>
  <si>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</si>
  <si>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</si>
  <si>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</si>
  <si>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</si>
  <si>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</si>
  <si>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</si>
  <si>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</si>
  <si>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</si>
  <si>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</si>
  <si>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</si>
  <si>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</si>
  <si>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</si>
  <si>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</si>
  <si>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</si>
  <si>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</si>
  <si>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</si>
  <si>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</si>
  <si>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</si>
  <si>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</si>
  <si>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</si>
  <si>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</si>
  <si>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</si>
  <si>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</si>
  <si>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</si>
  <si>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</si>
  <si>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</si>
  <si>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</si>
  <si>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</si>
  <si>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</si>
  <si>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</si>
  <si>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</si>
  <si>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</si>
  <si>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</si>
  <si>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</si>
  <si>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</si>
  <si>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</si>
  <si>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</si>
  <si>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</si>
  <si>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</si>
  <si>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</si>
  <si>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</si>
  <si>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</si>
  <si>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</si>
  <si>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</si>
  <si>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</si>
  <si>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</si>
  <si>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</si>
  <si>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</si>
  <si>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</si>
  <si>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</si>
  <si>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</si>
  <si>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</si>
  <si>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</si>
  <si>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</si>
  <si>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</si>
  <si>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</si>
  <si>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</si>
  <si>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</si>
  <si>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</si>
  <si>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</si>
  <si>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</si>
  <si>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</si>
  <si>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</si>
  <si>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</si>
  <si>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</si>
  <si>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</si>
  <si>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</si>
  <si>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</si>
  <si>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</si>
  <si>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</si>
  <si>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</si>
  <si>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</si>
  <si>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</si>
  <si>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</si>
  <si>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</si>
  <si>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</si>
  <si>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</si>
  <si>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</si>
  <si>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</si>
  <si>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</si>
  <si>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</si>
  <si>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</si>
  <si>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</si>
  <si>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</si>
  <si>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</si>
  <si>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</si>
  <si>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</si>
  <si>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</si>
  <si>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</si>
  <si>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</si>
  <si>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</si>
  <si>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</si>
  <si>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</si>
  <si>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</si>
  <si>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</si>
  <si>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</si>
  <si>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</si>
  <si>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</si>
  <si>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</si>
  <si>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</si>
  <si>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</si>
  <si>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</si>
  <si>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</si>
  <si>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</si>
  <si>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</si>
  <si>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</si>
  <si>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</si>
  <si>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</si>
  <si>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</si>
  <si>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</si>
  <si>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</si>
  <si>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</si>
  <si>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</si>
  <si>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</si>
  <si>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</si>
  <si>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</si>
  <si>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</si>
  <si>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</si>
  <si>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</si>
  <si>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</si>
  <si>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</si>
  <si>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</si>
  <si>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</si>
  <si>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</si>
  <si>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</si>
  <si>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</si>
  <si>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</si>
  <si>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</si>
  <si>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</si>
  <si>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</si>
  <si>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</si>
  <si>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</si>
  <si>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</si>
  <si>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</si>
  <si>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</si>
  <si>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</si>
  <si>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</si>
  <si>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</si>
  <si>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</si>
  <si>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</si>
  <si>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</si>
  <si>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</si>
  <si>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</si>
  <si>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</si>
  <si>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</si>
  <si>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</si>
  <si>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</si>
  <si>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</si>
  <si>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</si>
  <si>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</si>
  <si>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</si>
  <si>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</si>
  <si>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</si>
  <si>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</si>
  <si>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</si>
  <si>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</si>
  <si>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</si>
  <si>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</si>
  <si>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</si>
  <si>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</si>
  <si>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</si>
  <si>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</si>
  <si>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</si>
  <si>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</si>
  <si>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</si>
  <si>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</si>
  <si>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</si>
  <si>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</si>
  <si>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</si>
  <si>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</si>
  <si>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</si>
  <si>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</si>
  <si>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</si>
  <si>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</si>
  <si>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</si>
  <si>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</si>
  <si>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</si>
  <si>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</si>
  <si>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</si>
  <si>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</si>
  <si>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</si>
  <si>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</si>
  <si>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</si>
  <si>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</si>
  <si>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</si>
  <si>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</si>
  <si>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</si>
  <si>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</si>
  <si>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</si>
  <si>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</si>
  <si>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</si>
  <si>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</si>
  <si>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</si>
  <si>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</si>
  <si>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</si>
  <si>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</si>
  <si>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</si>
  <si>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</si>
  <si>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</si>
  <si>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</si>
  <si>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</si>
  <si>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</si>
  <si>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</si>
  <si>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</si>
  <si>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</si>
  <si>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</si>
  <si>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</si>
  <si>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</si>
  <si>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</si>
  <si>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</si>
  <si>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</si>
  <si>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</si>
  <si>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</si>
  <si>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</si>
  <si>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</si>
  <si>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</si>
  <si>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</si>
  <si>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</si>
  <si>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</si>
  <si>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</si>
  <si>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</si>
  <si>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</si>
  <si>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</si>
  <si>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</si>
  <si>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</si>
  <si>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</si>
  <si>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</si>
  <si>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</si>
  <si>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</si>
  <si>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</si>
  <si>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</si>
  <si>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</si>
  <si>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</si>
  <si>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</si>
  <si>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</si>
  <si>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</si>
  <si>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</si>
  <si>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</si>
  <si>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</si>
  <si>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</si>
  <si>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</si>
  <si>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</si>
  <si>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</si>
  <si>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</si>
  <si>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</si>
  <si>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</si>
  <si>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</si>
  <si>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</si>
  <si>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</si>
  <si>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</si>
  <si>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</si>
  <si>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</si>
  <si>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</si>
  <si>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</si>
  <si>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</si>
  <si>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</si>
  <si>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</si>
  <si>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</si>
  <si>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</si>
  <si>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</si>
  <si>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</si>
  <si>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</si>
  <si>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</si>
  <si>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</si>
  <si>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</si>
  <si>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</si>
  <si>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</si>
  <si>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</si>
  <si>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</si>
  <si>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</si>
  <si>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</si>
  <si>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</si>
  <si>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</si>
  <si>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</si>
  <si>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</si>
  <si>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</si>
  <si>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</si>
  <si>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</si>
  <si>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</si>
  <si>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</si>
  <si>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</si>
  <si>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</si>
  <si>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</si>
  <si>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</si>
  <si>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</si>
  <si>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</si>
  <si>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</si>
  <si>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</si>
  <si>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</si>
  <si>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</si>
  <si>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</si>
  <si>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</si>
  <si>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</si>
  <si>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</si>
  <si>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</si>
  <si>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</si>
  <si>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</si>
  <si>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</si>
  <si>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</si>
  <si>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</si>
  <si>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</si>
  <si>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</si>
  <si>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</si>
  <si>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</si>
  <si>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</si>
  <si>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</si>
  <si>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</si>
  <si>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</si>
  <si>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</si>
  <si>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</si>
  <si>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</si>
  <si>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</si>
  <si>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</si>
  <si>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</si>
  <si>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</si>
  <si>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</si>
  <si>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</si>
  <si>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</si>
  <si>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</si>
  <si>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</si>
  <si>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</si>
  <si>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</si>
  <si>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</si>
  <si>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</si>
  <si>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</si>
  <si>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</si>
  <si>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</si>
  <si>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</si>
  <si>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</si>
  <si>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</si>
  <si>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</si>
  <si>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</si>
  <si>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</si>
  <si>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</si>
  <si>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</si>
  <si>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</si>
  <si>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</si>
  <si>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</si>
  <si>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</si>
  <si>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</si>
  <si>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</si>
  <si>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</si>
  <si>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</si>
  <si>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</si>
  <si>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</si>
  <si>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</si>
  <si>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</si>
  <si>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</si>
  <si>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</si>
  <si>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</si>
  <si>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</si>
  <si>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</si>
  <si>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</si>
  <si>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</si>
  <si>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</si>
  <si>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</si>
  <si>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</si>
  <si>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</si>
  <si>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</si>
  <si>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</si>
  <si>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</si>
  <si>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</si>
  <si>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</si>
  <si>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</si>
  <si>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</si>
  <si>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</si>
  <si>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</si>
  <si>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</si>
  <si>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</si>
  <si>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</si>
  <si>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</si>
  <si>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</si>
  <si>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</si>
  <si>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</si>
  <si>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</si>
  <si>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</si>
  <si>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</si>
  <si>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</si>
  <si>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</si>
  <si>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</si>
  <si>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</si>
  <si>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</si>
  <si>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</si>
  <si>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</si>
  <si>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</si>
  <si>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</si>
  <si>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</si>
  <si>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</si>
  <si>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</si>
  <si>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</si>
  <si>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</si>
  <si>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</si>
  <si>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</si>
  <si>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</si>
  <si>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</si>
  <si>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</si>
  <si>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</si>
  <si>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</si>
  <si>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</si>
  <si>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</si>
  <si>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</si>
  <si>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</si>
  <si>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</si>
  <si>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</si>
  <si>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</si>
  <si>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</si>
  <si>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</si>
  <si>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</si>
  <si>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</si>
  <si>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</si>
  <si>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</si>
  <si>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</si>
  <si>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</si>
  <si>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</si>
  <si>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</si>
  <si>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</si>
  <si>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</si>
  <si>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</si>
  <si>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</si>
  <si>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</si>
  <si>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</si>
  <si>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</si>
  <si>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</si>
  <si>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</si>
  <si>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</si>
  <si>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</si>
  <si>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</si>
  <si>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</si>
  <si>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</si>
  <si>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</si>
  <si>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</si>
  <si>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</si>
  <si>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</si>
  <si>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</si>
  <si>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</si>
  <si>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</si>
  <si>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</si>
  <si>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</si>
  <si>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</si>
  <si>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</si>
  <si>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</si>
  <si>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</si>
  <si>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</si>
  <si>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</si>
  <si>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</si>
  <si>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</si>
  <si>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</si>
  <si>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</si>
  <si>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</si>
  <si>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</si>
  <si>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</si>
  <si>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</si>
  <si>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</si>
  <si>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</si>
  <si>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</si>
  <si>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</si>
  <si>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</si>
  <si>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</si>
  <si>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</si>
  <si>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</si>
  <si>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</si>
  <si>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</si>
  <si>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</si>
  <si>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</si>
  <si>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</si>
  <si>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</si>
  <si>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</si>
  <si>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</si>
  <si>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</si>
  <si>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</si>
  <si>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</si>
  <si>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</si>
  <si>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</si>
  <si>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</si>
  <si>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</si>
  <si>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</si>
  <si>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</si>
  <si>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</si>
  <si>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</si>
  <si>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</si>
  <si>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</si>
  <si>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</si>
  <si>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</si>
  <si>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</si>
  <si>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</si>
  <si>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</si>
  <si>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</si>
  <si>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</si>
  <si>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</si>
  <si>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</si>
  <si>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</si>
  <si>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</si>
  <si>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</si>
  <si>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</si>
  <si>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</si>
  <si>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</si>
  <si>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</si>
  <si>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</si>
  <si>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</si>
  <si>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</si>
  <si>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</si>
  <si>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</si>
  <si>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</si>
  <si>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</si>
  <si>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</si>
  <si>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</si>
  <si>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</si>
  <si>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</si>
  <si>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</si>
  <si>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</si>
  <si>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</si>
  <si>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</si>
  <si>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</si>
  <si>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</si>
  <si>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</si>
  <si>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</si>
  <si>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</si>
  <si>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</si>
  <si>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</si>
  <si>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</si>
  <si>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</si>
  <si>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</si>
  <si>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</si>
  <si>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</si>
  <si>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</si>
  <si>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</si>
  <si>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</si>
  <si>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</si>
  <si>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</si>
  <si>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</si>
  <si>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</si>
  <si>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</si>
  <si>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</si>
  <si>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</si>
  <si>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</si>
  <si>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</si>
  <si>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</si>
  <si>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</si>
  <si>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</si>
  <si>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</si>
  <si>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</si>
  <si>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</si>
  <si>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</si>
  <si>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</si>
  <si>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</si>
  <si>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</si>
  <si>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</si>
  <si>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</si>
  <si>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</si>
  <si>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</si>
  <si>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</si>
  <si>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</si>
  <si>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</si>
  <si>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</si>
  <si>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</si>
  <si>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</si>
  <si>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</si>
  <si>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</si>
  <si>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</si>
  <si>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</si>
  <si>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</si>
  <si>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</si>
  <si>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</si>
  <si>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</si>
  <si>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</si>
  <si>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</si>
  <si>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</si>
  <si>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</si>
  <si>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</si>
  <si>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</si>
  <si>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</si>
  <si>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</si>
  <si>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</si>
  <si>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</si>
  <si>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</si>
  <si>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</si>
  <si>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</si>
  <si>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</si>
  <si>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</si>
  <si>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</si>
  <si>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</si>
  <si>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</si>
  <si>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</si>
  <si>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</si>
  <si>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</si>
  <si>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</si>
  <si>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</si>
  <si>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</si>
  <si>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</si>
  <si>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</si>
  <si>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</si>
  <si>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</si>
  <si>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</si>
  <si>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</si>
  <si>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</si>
  <si>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</si>
  <si>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</si>
  <si>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</si>
  <si>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</si>
  <si>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</si>
  <si>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</si>
  <si>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</si>
  <si>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</si>
  <si>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</si>
  <si>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</si>
  <si>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</si>
  <si>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</si>
  <si>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</si>
  <si>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</si>
  <si>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</si>
  <si>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</si>
  <si>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</si>
  <si>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</si>
  <si>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</si>
  <si>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</si>
  <si>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</si>
  <si>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</si>
  <si>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</si>
  <si>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</si>
  <si>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</si>
  <si>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</si>
  <si>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</si>
  <si>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</si>
  <si>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</si>
  <si>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</si>
  <si>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</si>
  <si>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</si>
  <si>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</si>
  <si>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</si>
  <si>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</si>
  <si>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</si>
  <si>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</si>
  <si>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</si>
  <si>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</si>
  <si>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</si>
  <si>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</si>
  <si>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</si>
  <si>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</si>
  <si>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</si>
  <si>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</si>
  <si>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</si>
  <si>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</si>
  <si>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</si>
  <si>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</si>
  <si>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</si>
  <si>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</si>
  <si>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</si>
  <si>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</si>
  <si>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</si>
  <si>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</si>
  <si>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</si>
  <si>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</si>
  <si>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</si>
  <si>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</si>
  <si>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</si>
  <si>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</si>
  <si>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</si>
  <si>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</si>
  <si>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</si>
  <si>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</si>
  <si>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</si>
  <si>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</si>
  <si>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</si>
  <si>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</si>
  <si>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</si>
  <si>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</si>
  <si>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</si>
  <si>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</si>
  <si>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</si>
  <si>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</si>
  <si>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</si>
  <si>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</si>
  <si>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</si>
  <si>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</si>
  <si>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</si>
  <si>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</si>
  <si>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</si>
  <si>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</si>
  <si>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</si>
  <si>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</si>
  <si>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</si>
  <si>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</si>
  <si>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</si>
  <si>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</si>
  <si>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</si>
  <si>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</si>
  <si>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</si>
  <si>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</si>
  <si>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</si>
  <si>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</si>
  <si>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</si>
  <si>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</si>
  <si>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</si>
  <si>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</si>
  <si>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</si>
  <si>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</si>
  <si>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</si>
  <si>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</si>
  <si>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</si>
  <si>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</si>
  <si>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</si>
  <si>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</si>
  <si>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</si>
  <si>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</si>
  <si>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</si>
  <si>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</si>
  <si>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</si>
  <si>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</si>
  <si>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</si>
  <si>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</si>
  <si>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</si>
  <si>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</si>
  <si>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</si>
  <si>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</si>
  <si>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</si>
  <si>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</si>
  <si>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</si>
  <si>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</si>
  <si>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</si>
  <si>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</si>
  <si>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</si>
  <si>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</si>
  <si>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</si>
  <si>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</si>
  <si>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</si>
  <si>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</si>
  <si>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</si>
  <si>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</si>
  <si>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</si>
  <si>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</si>
  <si>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</si>
  <si>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</si>
  <si>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</si>
  <si>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</si>
  <si>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</si>
  <si>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</si>
  <si>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</si>
  <si>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</si>
  <si>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</si>
  <si>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</si>
  <si>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</si>
  <si>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</si>
  <si>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</si>
  <si>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</si>
  <si>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</si>
  <si>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</si>
  <si>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</si>
  <si>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</si>
  <si>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</si>
  <si>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</si>
  <si>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</si>
  <si>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</si>
  <si>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</si>
  <si>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</si>
  <si>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</si>
  <si>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</si>
  <si>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</si>
  <si>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</si>
  <si>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</si>
  <si>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</si>
  <si>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</si>
  <si>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</si>
  <si>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</si>
  <si>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</si>
  <si>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</si>
  <si>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</si>
  <si>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</si>
  <si>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</si>
  <si>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</si>
  <si>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</si>
  <si>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</si>
  <si>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</si>
  <si>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</si>
  <si>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</si>
  <si>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</si>
  <si>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</si>
  <si>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</si>
  <si>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</si>
  <si>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</si>
  <si>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</si>
  <si>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</si>
  <si>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</si>
  <si>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</si>
  <si>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</si>
  <si>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</si>
  <si>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</si>
  <si>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</si>
  <si>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</si>
  <si>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</si>
  <si>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</si>
  <si>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</si>
  <si>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</si>
  <si>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</si>
  <si>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</si>
  <si>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</si>
  <si>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</si>
  <si>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</si>
  <si>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</si>
  <si>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</si>
  <si>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</si>
  <si>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</si>
  <si>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</si>
  <si>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</si>
  <si>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</si>
  <si>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</si>
  <si>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</si>
  <si>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</si>
  <si>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</si>
  <si>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</si>
  <si>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</si>
  <si>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</si>
  <si>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</si>
  <si>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</si>
  <si>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</si>
  <si>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</si>
  <si>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</si>
  <si>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</si>
  <si>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</si>
  <si>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</si>
  <si>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</si>
  <si>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</si>
  <si>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</si>
  <si>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</si>
  <si>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</si>
  <si>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</si>
  <si>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</si>
  <si>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</si>
  <si>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</si>
  <si>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</si>
  <si>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</si>
  <si>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</si>
  <si>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</si>
  <si>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</si>
  <si>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</si>
  <si>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</si>
  <si>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</si>
  <si>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</si>
  <si>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</si>
  <si>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</si>
  <si>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</si>
  <si>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</si>
  <si>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</si>
  <si>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</si>
  <si>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</si>
  <si>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</si>
  <si>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</si>
  <si>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</si>
  <si>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</si>
  <si>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</si>
  <si>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</si>
  <si>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</si>
  <si>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</si>
  <si>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</si>
  <si>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</si>
  <si>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</si>
  <si>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</si>
  <si>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</si>
  <si>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</si>
  <si>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</si>
  <si>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</si>
  <si>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</si>
  <si>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</si>
  <si>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</si>
  <si>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</si>
  <si>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</si>
  <si>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</si>
  <si>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</si>
  <si>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</si>
  <si>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</si>
  <si>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</si>
  <si>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</si>
  <si>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</si>
  <si>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</si>
  <si>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</si>
  <si>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</si>
  <si>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</si>
  <si>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</si>
  <si>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</si>
  <si>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</si>
  <si>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</si>
  <si>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</si>
  <si>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</si>
  <si>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</si>
  <si>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</si>
  <si>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</si>
  <si>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</si>
  <si>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</si>
  <si>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</si>
  <si>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</si>
  <si>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</si>
  <si>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</si>
  <si>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</si>
  <si>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</si>
  <si>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</si>
  <si>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</si>
  <si>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</si>
  <si>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</si>
  <si>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</si>
  <si>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</si>
  <si>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</si>
  <si>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</si>
  <si>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</si>
  <si>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</si>
  <si>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</si>
  <si>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</si>
  <si>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</si>
  <si>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</si>
  <si>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</si>
  <si>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</si>
  <si>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</si>
  <si>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</si>
  <si>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</si>
  <si>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</si>
  <si>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</si>
  <si>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</si>
  <si>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</si>
  <si>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</si>
  <si>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</si>
  <si>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</si>
  <si>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</si>
  <si>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</si>
  <si>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</si>
  <si>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</si>
  <si>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</si>
  <si>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</si>
  <si>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</si>
  <si>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</si>
  <si>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</si>
  <si>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</si>
  <si>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</si>
  <si>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</si>
  <si>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</si>
  <si>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</si>
  <si>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</si>
  <si>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</si>
  <si>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</si>
  <si>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</si>
  <si>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</si>
  <si>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</si>
  <si>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</si>
  <si>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</si>
  <si>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</si>
  <si>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</si>
  <si>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</si>
  <si>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</si>
  <si>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</si>
  <si>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</si>
  <si>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</si>
  <si>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</si>
  <si>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</si>
  <si>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</si>
  <si>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</si>
  <si>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</si>
  <si>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</si>
  <si>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</si>
  <si>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</si>
  <si>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</si>
  <si>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</si>
  <si>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</si>
  <si>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</si>
  <si>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</si>
  <si>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</si>
  <si>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</si>
  <si>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</si>
  <si>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</si>
  <si>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</si>
  <si>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</si>
  <si>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</si>
  <si>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</si>
  <si>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</si>
  <si>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</si>
  <si>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</si>
  <si>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</si>
  <si>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</si>
  <si>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</si>
  <si>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</si>
  <si>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</si>
  <si>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</si>
  <si>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</si>
  <si>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</si>
  <si>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</si>
  <si>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</si>
  <si>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</si>
  <si>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</si>
  <si>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</si>
  <si>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</si>
  <si>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</si>
  <si>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</si>
  <si>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</si>
  <si>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</si>
  <si>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</si>
  <si>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</si>
  <si>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</si>
  <si>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</si>
  <si>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</si>
  <si>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</si>
  <si>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</si>
  <si>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</si>
  <si>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</si>
  <si>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</si>
  <si>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</si>
  <si>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</si>
  <si>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</si>
  <si>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</si>
  <si>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</si>
  <si>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</si>
  <si>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</si>
  <si>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</si>
  <si>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</si>
  <si>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</si>
  <si>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</si>
  <si>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</si>
  <si>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</si>
  <si>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</si>
  <si>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</si>
  <si>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</si>
  <si>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</si>
  <si>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</si>
  <si>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</si>
  <si>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</si>
  <si>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</si>
  <si>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</si>
  <si>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</si>
  <si>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</si>
  <si>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</si>
  <si>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</si>
  <si>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</si>
  <si>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</si>
  <si>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</si>
  <si>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</si>
  <si>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</si>
  <si>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</si>
  <si>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</si>
  <si>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</si>
  <si>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</si>
  <si>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</si>
  <si>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</si>
  <si>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</si>
  <si>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</si>
  <si>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</si>
  <si>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</si>
  <si>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</si>
  <si>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</si>
  <si>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</si>
  <si>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</si>
  <si>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</si>
  <si>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</si>
  <si>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</si>
  <si>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</si>
  <si>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</si>
  <si>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</si>
  <si>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</si>
  <si>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</si>
  <si>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</si>
  <si>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</si>
  <si>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</si>
  <si>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</si>
  <si>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</si>
  <si>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</si>
  <si>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</si>
  <si>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</si>
  <si>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</si>
  <si>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</si>
  <si>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</si>
  <si>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</si>
  <si>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</si>
  <si>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</si>
  <si>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</si>
  <si>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</si>
  <si>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</si>
  <si>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</si>
  <si>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</si>
  <si>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</si>
  <si>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</si>
  <si>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</si>
  <si>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</si>
  <si>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</si>
  <si>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</si>
  <si>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</si>
  <si>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</si>
  <si>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</si>
  <si>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</si>
  <si>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</si>
  <si>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</si>
  <si>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</si>
  <si>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</si>
  <si>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</si>
  <si>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</si>
  <si>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</si>
  <si>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</si>
  <si>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</si>
  <si>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</si>
  <si>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</si>
  <si>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</si>
  <si>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</si>
  <si>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</si>
  <si>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</si>
  <si>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</si>
  <si>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</si>
  <si>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</si>
  <si>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</si>
  <si>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</si>
  <si>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</si>
  <si>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</si>
  <si>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</si>
  <si>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</si>
  <si>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</si>
  <si>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</si>
  <si>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</si>
  <si>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</si>
  <si>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</si>
  <si>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</si>
  <si>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</si>
  <si>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</si>
  <si>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</si>
  <si>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</si>
  <si>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</si>
  <si>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</si>
  <si>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</si>
  <si>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</si>
  <si>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</si>
  <si>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</si>
  <si>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</si>
  <si>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</si>
  <si>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</si>
  <si>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</si>
  <si>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</si>
  <si>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</si>
  <si>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</si>
  <si>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</si>
  <si>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</si>
  <si>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</si>
  <si>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</si>
  <si>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</si>
  <si>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</si>
  <si>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</si>
  <si>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</si>
  <si>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</si>
  <si>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</si>
  <si>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</si>
  <si>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</si>
  <si>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</si>
  <si>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</si>
  <si>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</si>
  <si>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</si>
  <si>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</si>
  <si>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</si>
  <si>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</si>
  <si>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</si>
  <si>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</si>
  <si>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</si>
  <si>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</si>
  <si>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</si>
  <si>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</si>
  <si>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</si>
  <si>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</si>
  <si>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</si>
  <si>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</si>
  <si>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</si>
  <si>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</si>
  <si>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</si>
  <si>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</si>
  <si>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</si>
  <si>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</si>
  <si>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</si>
  <si>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</si>
  <si>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</si>
  <si>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</si>
  <si>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</si>
  <si>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</si>
  <si>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</si>
  <si>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</si>
  <si>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</si>
  <si>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</si>
  <si>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</si>
  <si>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</si>
  <si>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</si>
  <si>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</si>
  <si>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</si>
  <si>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</si>
  <si>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</si>
  <si>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</si>
  <si>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</si>
  <si>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</si>
  <si>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</si>
  <si>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</si>
  <si>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</si>
  <si>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</si>
  <si>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</si>
  <si>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</si>
  <si>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</si>
  <si>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</si>
  <si>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</si>
  <si>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</si>
  <si>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</si>
  <si>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</si>
  <si>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</si>
  <si>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</si>
  <si>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</si>
  <si>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</si>
  <si>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</si>
  <si>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</si>
  <si>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</si>
  <si>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</si>
  <si>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</si>
  <si>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</si>
  <si>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</si>
  <si>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</si>
  <si>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</si>
  <si>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</si>
  <si>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</si>
  <si>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</si>
  <si>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</si>
  <si>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</si>
  <si>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</si>
  <si>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</si>
  <si>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</si>
  <si>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</si>
  <si>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</si>
  <si>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</si>
  <si>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</si>
  <si>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</si>
  <si>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</si>
  <si>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</si>
  <si>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</si>
  <si>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</si>
  <si>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</si>
  <si>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</si>
  <si>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</si>
  <si>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</si>
  <si>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</si>
  <si>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</si>
  <si>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</si>
  <si>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</si>
  <si>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</si>
  <si>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</si>
  <si>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</si>
  <si>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</si>
  <si>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</si>
  <si>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</si>
  <si>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</si>
  <si>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</si>
  <si>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</si>
  <si>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</si>
  <si>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</si>
  <si>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</si>
  <si>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</si>
  <si>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</si>
  <si>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</si>
  <si>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</si>
  <si>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</si>
  <si>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</si>
  <si>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</si>
  <si>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</si>
  <si>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</si>
  <si>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</si>
  <si>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</si>
  <si>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</si>
  <si>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</si>
  <si>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</si>
  <si>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</si>
  <si>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</si>
  <si>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</si>
  <si>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</si>
  <si>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</si>
  <si>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</si>
  <si>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</si>
  <si>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</si>
  <si>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</si>
  <si>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</si>
  <si>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</si>
  <si>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</si>
  <si>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</si>
  <si>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</si>
  <si>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</si>
  <si>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</si>
  <si>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</si>
  <si>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</si>
  <si>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</si>
  <si>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</si>
  <si>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</si>
  <si>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</si>
  <si>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</si>
  <si>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</si>
  <si>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</si>
  <si>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</si>
  <si>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</si>
  <si>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</si>
  <si>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</si>
  <si>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</si>
  <si>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</si>
  <si>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</si>
  <si>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</si>
  <si>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</si>
  <si>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</si>
  <si>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</si>
  <si>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</si>
  <si>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</si>
  <si>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</si>
  <si>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</si>
  <si>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</si>
  <si>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</si>
  <si>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</si>
  <si>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</si>
  <si>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</si>
  <si>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</si>
  <si>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</si>
  <si>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</si>
  <si>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</si>
  <si>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</si>
  <si>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</si>
  <si>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</si>
  <si>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</si>
  <si>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</si>
  <si>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</si>
  <si>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</si>
  <si>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</si>
  <si>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</si>
  <si>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</si>
  <si>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</si>
  <si>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</si>
  <si>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</si>
  <si>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</si>
  <si>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</si>
  <si>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</si>
  <si>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</si>
  <si>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</si>
  <si>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</si>
  <si>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</si>
  <si>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</si>
  <si>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</si>
  <si>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</si>
  <si>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</si>
  <si>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</si>
  <si>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</si>
  <si>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</si>
  <si>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</si>
  <si>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</si>
  <si>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</si>
  <si>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</si>
  <si>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</si>
  <si>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</si>
  <si>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</si>
  <si>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</si>
  <si>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</si>
  <si>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</si>
  <si>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</si>
  <si>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</si>
  <si>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</si>
  <si>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</si>
  <si>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</si>
  <si>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</si>
  <si>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</si>
  <si>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</si>
  <si>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</si>
  <si>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</si>
  <si>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</si>
  <si>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</si>
  <si>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</si>
  <si>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</si>
  <si>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</si>
  <si>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</si>
  <si>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</si>
  <si>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</si>
  <si>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</si>
  <si>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</si>
  <si>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</si>
  <si>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</si>
  <si>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</si>
  <si>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</si>
  <si>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</si>
  <si>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</si>
  <si>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</si>
  <si>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</si>
  <si>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</si>
  <si>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</si>
  <si>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</si>
  <si>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</si>
  <si>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</si>
  <si>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</si>
  <si>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</si>
  <si>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</si>
  <si>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</si>
  <si>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</si>
  <si>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</si>
  <si>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</si>
  <si>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</si>
  <si>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</si>
  <si>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</si>
  <si>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</si>
  <si>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</si>
  <si>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</si>
  <si>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</si>
  <si>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</si>
  <si>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</si>
  <si>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</si>
  <si>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</si>
  <si>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</si>
  <si>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</si>
  <si>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</si>
  <si>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</si>
  <si>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</si>
  <si>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</si>
  <si>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</si>
  <si>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</si>
  <si>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</si>
  <si>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</si>
  <si>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</si>
  <si>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</si>
  <si>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</si>
  <si>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</si>
  <si>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</si>
  <si>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</si>
  <si>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</si>
  <si>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</si>
  <si>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</si>
  <si>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</si>
  <si>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</si>
  <si>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</si>
  <si>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</si>
  <si>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</si>
  <si>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</si>
  <si>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</si>
  <si>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</si>
  <si>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</si>
  <si>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</si>
  <si>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</si>
  <si>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</si>
  <si>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</si>
  <si>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</si>
  <si>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</si>
  <si>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</si>
  <si>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</si>
  <si>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</si>
  <si>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</si>
  <si>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</si>
  <si>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</si>
  <si>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</si>
  <si>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</si>
  <si>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</si>
  <si>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</si>
  <si>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</si>
  <si>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</si>
  <si>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</si>
  <si>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</si>
  <si>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</si>
  <si>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</si>
  <si>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</si>
  <si>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</si>
  <si>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</si>
  <si>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</si>
  <si>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</si>
  <si>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</si>
  <si>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</si>
  <si>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</si>
  <si>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</si>
  <si>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</si>
  <si>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</si>
  <si>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</si>
  <si>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</si>
  <si>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</si>
  <si>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</si>
  <si>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</si>
  <si>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</si>
  <si>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</si>
  <si>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</si>
  <si>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</si>
  <si>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</si>
  <si>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</si>
  <si>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</si>
  <si>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</si>
  <si>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</si>
  <si>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</si>
  <si>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</si>
  <si>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</si>
  <si>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</si>
  <si>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</si>
  <si>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</si>
  <si>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</si>
  <si>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</si>
  <si>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</si>
  <si>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</si>
  <si>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</si>
  <si>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</si>
  <si>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</si>
  <si>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</si>
  <si>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</si>
  <si>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</si>
  <si>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</si>
  <si>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</si>
  <si>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</si>
  <si>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</si>
  <si>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</si>
  <si>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</si>
  <si>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</si>
  <si>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</si>
  <si>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</si>
  <si>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</si>
  <si>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</si>
  <si>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</si>
  <si>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</si>
  <si>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</si>
  <si>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</si>
  <si>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</si>
  <si>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</si>
  <si>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</si>
  <si>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</si>
  <si>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</si>
  <si>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</si>
  <si>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</si>
  <si>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</si>
  <si>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</si>
  <si>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</si>
  <si>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</si>
  <si>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</si>
  <si>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</si>
  <si>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</si>
  <si>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</si>
  <si>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</si>
  <si>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</si>
  <si>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</si>
  <si>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</si>
  <si>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</si>
  <si>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</si>
  <si>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</si>
  <si>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</si>
  <si>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</si>
  <si>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</si>
  <si>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</si>
  <si>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</si>
  <si>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</si>
  <si>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</si>
  <si>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</si>
  <si>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</si>
  <si>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</si>
  <si>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</si>
  <si>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</si>
  <si>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</si>
  <si>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</si>
  <si>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</si>
  <si>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</si>
  <si>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</si>
  <si>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</si>
  <si>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</si>
  <si>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</si>
  <si>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</si>
  <si>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</si>
  <si>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</si>
  <si>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</si>
  <si>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</si>
  <si>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</si>
  <si>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</si>
  <si>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</si>
  <si>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</si>
  <si>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</si>
  <si>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</si>
  <si>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</si>
  <si>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</si>
  <si>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</si>
  <si>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</si>
  <si>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</si>
  <si>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</si>
  <si>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</si>
  <si>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</si>
  <si>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</si>
  <si>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</si>
  <si>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</si>
  <si>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</si>
  <si>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</si>
  <si>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</si>
  <si>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</si>
  <si>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</si>
  <si>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</si>
  <si>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</si>
  <si>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</si>
  <si>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</si>
  <si>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</si>
  <si>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</si>
  <si>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</si>
  <si>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</si>
  <si>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</si>
  <si>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</si>
  <si>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</si>
  <si>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</si>
  <si>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</si>
  <si>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</si>
  <si>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</si>
  <si>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</si>
  <si>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</si>
  <si>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</si>
  <si>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</si>
  <si>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</si>
  <si>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</si>
  <si>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</si>
  <si>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</si>
  <si>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</si>
  <si>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</si>
  <si>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</si>
  <si>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</si>
  <si>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</si>
  <si>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</si>
  <si>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</si>
  <si>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</si>
  <si>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</si>
  <si>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</si>
  <si>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</si>
  <si>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</si>
  <si>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</si>
  <si>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</si>
  <si>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</si>
  <si>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</si>
  <si>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</si>
  <si>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</si>
  <si>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</si>
  <si>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</si>
  <si>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</si>
  <si>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</si>
  <si>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</si>
  <si>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</si>
  <si>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</si>
  <si>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</si>
  <si>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</si>
  <si>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</si>
  <si>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</si>
  <si>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</si>
  <si>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</si>
  <si>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</si>
  <si>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</si>
  <si>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</si>
  <si>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</si>
  <si>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</si>
  <si>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</si>
  <si>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</si>
  <si>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</si>
  <si>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</si>
  <si>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</si>
  <si>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</si>
  <si>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</si>
  <si>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</si>
  <si>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</si>
  <si>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</si>
  <si>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</si>
  <si>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</si>
  <si>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</si>
  <si>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</si>
  <si>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</si>
  <si>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</si>
  <si>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</si>
  <si>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</si>
  <si>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</si>
  <si>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</si>
  <si>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</si>
  <si>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</si>
  <si>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</si>
  <si>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</si>
  <si>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</si>
  <si>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</si>
  <si>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</si>
  <si>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</si>
  <si>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</si>
  <si>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</si>
  <si>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</si>
  <si>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</si>
  <si>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</si>
  <si>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</si>
  <si>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</si>
  <si>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</si>
  <si>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</si>
  <si>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</si>
  <si>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</si>
  <si>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</si>
  <si>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</si>
  <si>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</si>
  <si>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</si>
  <si>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</si>
  <si>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</si>
  <si>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</si>
  <si>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</si>
  <si>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</si>
  <si>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</si>
  <si>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</si>
  <si>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</si>
  <si>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</si>
  <si>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</si>
  <si>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</si>
  <si>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</si>
  <si>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</si>
  <si>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</si>
  <si>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</si>
  <si>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</si>
  <si>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</si>
  <si>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</si>
  <si>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</si>
  <si>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</si>
  <si>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</si>
  <si>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</si>
  <si>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</si>
  <si>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</si>
  <si>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</si>
  <si>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</si>
  <si>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</si>
  <si>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</si>
  <si>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</si>
  <si>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</si>
  <si>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</si>
  <si>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</si>
  <si>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</si>
  <si>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</si>
  <si>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</si>
  <si>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</si>
  <si>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</si>
  <si>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</si>
  <si>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</si>
  <si>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</si>
  <si>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</si>
  <si>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</si>
  <si>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</si>
  <si>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</si>
  <si>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</si>
  <si>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</si>
  <si>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</si>
  <si>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</si>
  <si>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</si>
  <si>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</si>
  <si>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</si>
  <si>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</si>
  <si>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</si>
  <si>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</si>
  <si>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</si>
  <si>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</si>
  <si>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</si>
  <si>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</si>
  <si>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</si>
  <si>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</si>
  <si>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</si>
  <si>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</si>
  <si>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</si>
  <si>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</si>
  <si>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</si>
  <si>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</si>
  <si>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</si>
  <si>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</si>
  <si>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</si>
  <si>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</si>
  <si>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</si>
  <si>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</si>
  <si>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</si>
  <si>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</si>
  <si>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</si>
  <si>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</si>
  <si>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</si>
  <si>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</si>
  <si>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</si>
  <si>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</si>
  <si>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</si>
  <si>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</si>
  <si>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</si>
  <si>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</si>
  <si>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</si>
  <si>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</si>
  <si>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</si>
  <si>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</si>
  <si>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</si>
  <si>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</si>
  <si>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</si>
  <si>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</si>
  <si>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</si>
  <si>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</si>
  <si>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</si>
  <si>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</si>
  <si>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</si>
  <si>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</si>
  <si>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</si>
  <si>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</si>
  <si>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</si>
  <si>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</si>
  <si>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</si>
  <si>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</si>
  <si>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</si>
  <si>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</si>
  <si>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</si>
  <si>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</si>
  <si>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</si>
  <si>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</si>
  <si>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</si>
  <si>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</si>
  <si>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</si>
  <si>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</si>
  <si>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</si>
  <si>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</si>
  <si>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</si>
  <si>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</si>
  <si>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</si>
  <si>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</si>
  <si>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</si>
  <si>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</si>
  <si>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</si>
  <si>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</si>
  <si>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</si>
  <si>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</si>
  <si>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</si>
  <si>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</si>
  <si>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</si>
  <si>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</si>
  <si>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</si>
  <si>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</si>
  <si>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</si>
  <si>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</si>
  <si>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</si>
  <si>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</si>
  <si>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</si>
  <si>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</si>
  <si>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</si>
  <si>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</si>
  <si>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</si>
  <si>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</si>
  <si>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</si>
  <si>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</si>
  <si>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</si>
  <si>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</si>
  <si>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</si>
  <si>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</si>
  <si>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</si>
  <si>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</si>
  <si>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</si>
  <si>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</si>
  <si>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</si>
  <si>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</si>
  <si>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</si>
  <si>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</si>
  <si>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</si>
  <si>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</si>
  <si>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</si>
  <si>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</si>
  <si>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</si>
  <si>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</si>
  <si>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</si>
  <si>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</si>
  <si>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</si>
  <si>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</si>
  <si>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</si>
  <si>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</si>
  <si>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</si>
  <si>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</si>
  <si>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</si>
  <si>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</si>
  <si>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</si>
  <si>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</si>
  <si>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</si>
  <si>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</si>
  <si>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</si>
  <si>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</si>
  <si>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</si>
  <si>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</si>
  <si>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</si>
  <si>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</si>
  <si>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</si>
  <si>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</si>
  <si>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</si>
  <si>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</si>
  <si>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</si>
  <si>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</si>
  <si>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</si>
  <si>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</si>
  <si>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</si>
  <si>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</si>
  <si>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</si>
  <si>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</si>
  <si>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</si>
  <si>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</si>
  <si>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</si>
  <si>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</si>
  <si>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</si>
  <si>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</si>
  <si>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</si>
  <si>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</si>
  <si>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</si>
  <si>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</si>
  <si>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</si>
  <si>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</si>
  <si>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</si>
  <si>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</si>
  <si>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</si>
  <si>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</si>
  <si>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</si>
  <si>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</si>
  <si>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</si>
  <si>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</si>
  <si>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</si>
  <si>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</si>
  <si>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</si>
  <si>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</si>
  <si>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</si>
  <si>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</si>
  <si>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</si>
  <si>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</si>
  <si>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</si>
  <si>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</si>
  <si>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</si>
  <si>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</si>
  <si>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</si>
  <si>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</si>
  <si>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</si>
  <si>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</si>
  <si>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</si>
  <si>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</si>
  <si>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</si>
  <si>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</si>
  <si>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</si>
  <si>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</si>
  <si>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</si>
  <si>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</si>
  <si>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</si>
  <si>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</si>
  <si>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</si>
  <si>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</si>
  <si>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</si>
  <si>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</si>
  <si>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</si>
  <si>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</si>
  <si>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</si>
  <si>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</si>
  <si>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</si>
  <si>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</si>
  <si>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</si>
  <si>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</si>
  <si>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</si>
  <si>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</si>
  <si>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</si>
  <si>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</si>
  <si>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</si>
  <si>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</si>
  <si>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</si>
  <si>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</si>
  <si>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</si>
  <si>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</si>
  <si>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</si>
  <si>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</si>
  <si>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</si>
  <si>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</si>
  <si>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</si>
  <si>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</si>
  <si>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</si>
  <si>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</si>
  <si>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</si>
  <si>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</si>
  <si>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</si>
  <si>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</si>
  <si>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</si>
  <si>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</si>
  <si>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</si>
  <si>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</si>
  <si>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</si>
  <si>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</si>
  <si>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</si>
  <si>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</si>
  <si>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</si>
  <si>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</si>
  <si>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</si>
  <si>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</si>
  <si>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</si>
  <si>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</si>
  <si>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</si>
  <si>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</si>
  <si>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</si>
  <si>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</si>
  <si>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</si>
  <si>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</si>
  <si>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</si>
  <si>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</si>
  <si>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</si>
  <si>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</si>
  <si>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</si>
  <si>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</si>
  <si>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</si>
  <si>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</si>
  <si>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</si>
  <si>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</si>
  <si>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</si>
  <si>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</si>
  <si>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</si>
  <si>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</si>
  <si>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</si>
  <si>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</si>
  <si>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</si>
  <si>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</si>
  <si>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</si>
  <si>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</si>
  <si>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</si>
  <si>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</si>
  <si>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</si>
  <si>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</si>
  <si>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</si>
  <si>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</si>
  <si>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</si>
  <si>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</si>
  <si>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</si>
  <si>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</si>
  <si>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</si>
  <si>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</si>
  <si>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</si>
  <si>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</si>
  <si>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</si>
  <si>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</si>
  <si>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</si>
  <si>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</si>
  <si>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</si>
  <si>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</si>
  <si>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</si>
  <si>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</si>
  <si>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</si>
  <si>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</si>
  <si>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</si>
  <si>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</si>
  <si>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</si>
  <si>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</si>
  <si>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</si>
  <si>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</si>
  <si>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</si>
  <si>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</si>
  <si>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</si>
  <si>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</si>
  <si>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</si>
  <si>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</si>
  <si>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</si>
  <si>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</si>
  <si>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</si>
  <si>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</si>
  <si>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</si>
  <si>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</si>
  <si>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</si>
  <si>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</si>
  <si>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</si>
  <si>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</si>
  <si>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</si>
  <si>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</si>
  <si>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</si>
  <si>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</si>
  <si>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</si>
  <si>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</si>
  <si>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</si>
  <si>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</si>
  <si>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</si>
  <si>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</si>
  <si>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</si>
  <si>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</si>
  <si>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</si>
  <si>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</si>
  <si>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</si>
  <si>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</si>
  <si>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</si>
  <si>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</si>
  <si>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</si>
  <si>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</si>
  <si>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</si>
  <si>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</si>
  <si>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</si>
  <si>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</si>
  <si>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</si>
  <si>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</si>
  <si>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</si>
  <si>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</si>
  <si>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</si>
  <si>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</si>
  <si>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</si>
  <si>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</si>
  <si>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</si>
  <si>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</si>
  <si>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</si>
  <si>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</si>
  <si>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</si>
  <si>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</si>
  <si>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</si>
  <si>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</si>
  <si>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</si>
  <si>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</si>
  <si>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</si>
  <si>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</si>
  <si>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</si>
  <si>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</si>
  <si>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</si>
  <si>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</si>
  <si>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</si>
  <si>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</si>
  <si>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</si>
  <si>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</si>
  <si>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</si>
  <si>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</si>
  <si>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</si>
  <si>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</si>
  <si>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</si>
  <si>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</si>
  <si>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</si>
  <si>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</si>
  <si>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</si>
  <si>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</si>
  <si>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</si>
  <si>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</si>
  <si>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</si>
  <si>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</si>
  <si>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</si>
  <si>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</si>
  <si>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</si>
  <si>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</si>
  <si>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</si>
  <si>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</si>
  <si>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</si>
  <si>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</si>
  <si>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</si>
  <si>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</si>
  <si>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</si>
  <si>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</si>
  <si>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</si>
  <si>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</si>
  <si>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</si>
  <si>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</si>
  <si>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</si>
  <si>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</si>
  <si>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</si>
  <si>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</si>
  <si>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</si>
  <si>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</si>
  <si>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</si>
  <si>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</si>
  <si>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</si>
  <si>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</si>
  <si>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</si>
  <si>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</si>
  <si>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</si>
  <si>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</si>
  <si>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</si>
  <si>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</si>
  <si>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</si>
  <si>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</si>
  <si>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</si>
  <si>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</si>
  <si>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</si>
  <si>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</si>
  <si>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</si>
  <si>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</si>
  <si>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</si>
  <si>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</si>
  <si>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</si>
  <si>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</si>
  <si>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</si>
  <si>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</si>
  <si>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</si>
  <si>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</si>
  <si>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</si>
  <si>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</si>
  <si>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</si>
  <si>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</si>
  <si>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</si>
  <si>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</si>
  <si>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</si>
  <si>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</si>
  <si>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</si>
  <si>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</si>
  <si>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</si>
  <si>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</si>
  <si>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</si>
  <si>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</si>
  <si>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</si>
  <si>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</si>
  <si>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</si>
  <si>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</si>
  <si>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</si>
  <si>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</si>
  <si>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</si>
  <si>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</si>
  <si>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</si>
  <si>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</si>
  <si>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</si>
  <si>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</si>
  <si>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</si>
  <si>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</si>
  <si>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</si>
  <si>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</si>
  <si>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</si>
  <si>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</si>
  <si>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</si>
  <si>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</si>
  <si>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</si>
  <si>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</si>
  <si>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</si>
  <si>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</si>
  <si>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</si>
  <si>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</si>
  <si>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</si>
  <si>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</si>
  <si>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</si>
  <si>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</si>
  <si>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</si>
  <si>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</si>
  <si>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</si>
  <si>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</si>
  <si>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</si>
  <si>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</si>
  <si>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</si>
  <si>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</si>
  <si>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</si>
  <si>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</si>
  <si>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</si>
  <si>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</si>
  <si>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</si>
  <si>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</si>
  <si>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</si>
  <si>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</si>
  <si>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</si>
  <si>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</si>
  <si>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</si>
  <si>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</si>
  <si>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</si>
  <si>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</si>
  <si>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</si>
  <si>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</si>
  <si>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</si>
  <si>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</si>
  <si>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</si>
  <si>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</si>
  <si>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</si>
  <si>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</si>
  <si>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</si>
  <si>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</si>
  <si>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</si>
  <si>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</si>
  <si>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</si>
  <si>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</si>
  <si>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</si>
  <si>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</si>
  <si>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</si>
  <si>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</si>
  <si>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</si>
  <si>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</si>
  <si>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</si>
  <si>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</si>
  <si>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</si>
  <si>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</si>
  <si>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</si>
  <si>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</si>
  <si>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</si>
  <si>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</si>
  <si>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</si>
  <si>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</si>
  <si>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</si>
  <si>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</si>
  <si>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</si>
  <si>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</si>
  <si>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</si>
  <si>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</si>
  <si>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</si>
  <si>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</si>
  <si>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</si>
  <si>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</si>
  <si>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</si>
  <si>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</si>
  <si>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</si>
  <si>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</si>
  <si>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</si>
  <si>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</si>
  <si>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</si>
  <si>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</si>
  <si>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</si>
  <si>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</si>
  <si>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</si>
  <si>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</si>
  <si>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</si>
  <si>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</si>
  <si>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</si>
  <si>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</si>
  <si>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</si>
  <si>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</si>
  <si>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</si>
  <si>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</si>
  <si>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</si>
  <si>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</si>
  <si>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</si>
  <si>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</si>
  <si>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</si>
  <si>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</si>
  <si>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</si>
  <si>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</si>
  <si>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</si>
  <si>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</si>
  <si>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</si>
  <si>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</si>
  <si>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</si>
  <si>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</si>
  <si>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</si>
  <si>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</si>
  <si>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</si>
  <si>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</si>
  <si>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</si>
  <si>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</si>
  <si>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</si>
  <si>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</si>
  <si>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</si>
  <si>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</si>
  <si>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</si>
  <si>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</si>
  <si>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</si>
  <si>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</si>
  <si>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</si>
  <si>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</si>
  <si>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</si>
  <si>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</si>
  <si>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</si>
  <si>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</si>
  <si>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</si>
  <si>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</si>
  <si>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</si>
  <si>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</si>
  <si>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</si>
  <si>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</si>
  <si>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</si>
  <si>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</si>
  <si>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</si>
  <si>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</si>
  <si>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</si>
  <si>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</si>
  <si>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</si>
  <si>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</si>
  <si>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</si>
  <si>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</si>
  <si>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</si>
  <si>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</si>
  <si>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</si>
  <si>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</si>
  <si>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</si>
  <si>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</si>
  <si>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</si>
  <si>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</si>
  <si>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</si>
  <si>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</si>
  <si>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</si>
  <si>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</si>
  <si>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</si>
  <si>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</si>
  <si>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</si>
  <si>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</si>
  <si>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</si>
  <si>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</si>
  <si>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</si>
  <si>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</si>
  <si>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</si>
  <si>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</si>
  <si>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</si>
  <si>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</si>
  <si>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</si>
  <si>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</si>
  <si>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</si>
  <si>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</si>
  <si>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</si>
  <si>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</si>
  <si>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</si>
  <si>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</si>
  <si>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</si>
  <si>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</si>
  <si>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</si>
  <si>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</si>
  <si>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</si>
  <si>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</si>
  <si>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</si>
  <si>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</si>
  <si>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</si>
  <si>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</si>
  <si>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</si>
  <si>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</si>
  <si>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</si>
  <si>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</si>
  <si>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</si>
  <si>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</si>
  <si>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</si>
  <si>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</si>
  <si>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</si>
  <si>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</si>
  <si>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</si>
  <si>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</si>
  <si>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</si>
  <si>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</si>
  <si>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</si>
  <si>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</si>
  <si>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</si>
  <si>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</si>
  <si>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</si>
  <si>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</si>
  <si>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</si>
  <si>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</si>
  <si>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</si>
  <si>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</si>
  <si>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</si>
  <si>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</si>
  <si>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</si>
  <si>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</si>
  <si>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</si>
  <si>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</si>
  <si>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</si>
  <si>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</si>
  <si>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</si>
  <si>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</si>
  <si>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</si>
  <si>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</si>
  <si>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</si>
  <si>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</si>
  <si>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</si>
  <si>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</si>
  <si>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</si>
  <si>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</si>
  <si>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</si>
  <si>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</si>
  <si>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</si>
  <si>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</si>
  <si>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</si>
  <si>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</si>
  <si>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</si>
  <si>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</si>
  <si>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</si>
  <si>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</si>
  <si>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</si>
  <si>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</si>
  <si>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</si>
  <si>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</si>
  <si>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</si>
  <si>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</si>
  <si>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</si>
  <si>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</si>
  <si>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</si>
  <si>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</si>
  <si>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</si>
  <si>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</si>
  <si>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</si>
  <si>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</si>
  <si>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</si>
  <si>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</si>
  <si>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</si>
  <si>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</si>
  <si>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</si>
  <si>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</si>
  <si>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</si>
  <si>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</si>
  <si>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</si>
  <si>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</si>
  <si>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</si>
  <si>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</si>
  <si>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</si>
  <si>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</si>
  <si>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</si>
  <si>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</si>
  <si>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</si>
  <si>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</si>
  <si>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</si>
  <si>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</si>
  <si>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</si>
  <si>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</si>
  <si>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</si>
  <si>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</si>
  <si>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</si>
  <si>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</si>
  <si>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</si>
  <si>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</si>
  <si>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</si>
  <si>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</si>
  <si>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</si>
  <si>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</si>
  <si>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</si>
  <si>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</si>
  <si>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</si>
  <si>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</si>
  <si>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</si>
  <si>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</si>
  <si>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</si>
  <si>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</si>
  <si>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</si>
  <si>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</si>
  <si>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</si>
  <si>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</si>
  <si>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</si>
  <si>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</si>
  <si>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</si>
  <si>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</si>
  <si>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</si>
  <si>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</si>
  <si>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</si>
  <si>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</si>
  <si>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</si>
  <si>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</si>
  <si>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</si>
  <si>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</si>
  <si>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</si>
  <si>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</si>
  <si>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</si>
  <si>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</si>
  <si>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</si>
  <si>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</si>
  <si>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</si>
  <si>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</si>
  <si>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</si>
  <si>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</si>
  <si>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</si>
  <si>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</si>
  <si>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</si>
  <si>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</si>
  <si>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</si>
  <si>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</si>
  <si>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</si>
  <si>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</si>
  <si>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</si>
  <si>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</si>
  <si>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</si>
  <si>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</si>
  <si>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</si>
  <si>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</si>
  <si>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</si>
  <si>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</si>
  <si>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</si>
  <si>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</si>
  <si>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</si>
  <si>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</si>
  <si>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</si>
  <si>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</si>
  <si>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</si>
  <si>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</si>
  <si>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</si>
  <si>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</si>
  <si>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</si>
  <si>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</si>
  <si>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</si>
  <si>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</si>
  <si>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</si>
  <si>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</si>
  <si>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</si>
  <si>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</si>
  <si>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</si>
  <si>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</si>
  <si>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</si>
  <si>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</si>
  <si>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</si>
  <si>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</si>
  <si>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</si>
  <si>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</si>
  <si>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</si>
  <si>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</si>
  <si>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</si>
  <si>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</si>
  <si>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</si>
  <si>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</si>
  <si>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</si>
  <si>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</si>
  <si>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</si>
  <si>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</si>
  <si>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</si>
  <si>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</si>
  <si>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</si>
  <si>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</si>
  <si>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</si>
  <si>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</si>
  <si>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</si>
  <si>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</si>
  <si>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</si>
  <si>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</si>
  <si>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</si>
  <si>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</si>
  <si>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</si>
  <si>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</si>
  <si>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</si>
  <si>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</si>
  <si>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</si>
  <si>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</si>
  <si>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</si>
  <si>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</si>
  <si>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</si>
  <si>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</si>
  <si>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</si>
  <si>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</si>
  <si>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</si>
  <si>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</si>
  <si>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</si>
  <si>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</si>
  <si>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</si>
  <si>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</si>
  <si>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</si>
  <si>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</si>
  <si>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</si>
  <si>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</si>
  <si>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</si>
  <si>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</si>
  <si>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</si>
  <si>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</si>
  <si>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</si>
  <si>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</si>
  <si>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</si>
  <si>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</si>
  <si>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</si>
  <si>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</si>
  <si>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</si>
  <si>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</si>
  <si>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</si>
  <si>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</si>
  <si>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</si>
  <si>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</si>
  <si>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</si>
  <si>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</si>
  <si>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</si>
  <si>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</si>
  <si>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</si>
  <si>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</si>
  <si>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</si>
  <si>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</si>
  <si>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</si>
  <si>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</si>
  <si>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</si>
  <si>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</si>
  <si>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</si>
  <si>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</si>
  <si>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</si>
  <si>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</si>
  <si>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</si>
  <si>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</si>
  <si>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</si>
  <si>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</si>
  <si>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</si>
  <si>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</si>
  <si>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</si>
  <si>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</si>
  <si>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</si>
  <si>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</si>
  <si>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</si>
  <si>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</si>
  <si>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</si>
  <si>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</si>
  <si>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</si>
  <si>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</si>
  <si>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</si>
  <si>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</si>
  <si>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</si>
  <si>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</si>
  <si>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</si>
  <si>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</si>
  <si>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</si>
  <si>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</si>
  <si>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</si>
  <si>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</si>
  <si>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</si>
  <si>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</si>
  <si>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</si>
  <si>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</si>
  <si>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</si>
  <si>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</si>
  <si>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</si>
  <si>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</si>
  <si>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</si>
  <si>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</si>
  <si>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</si>
  <si>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</si>
  <si>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</si>
  <si>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</si>
  <si>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</si>
  <si>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</si>
  <si>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</si>
  <si>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</si>
  <si>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</si>
  <si>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</si>
  <si>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</si>
  <si>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</si>
  <si>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</si>
  <si>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</si>
  <si>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</si>
  <si>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</si>
  <si>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</si>
  <si>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</si>
  <si>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</si>
  <si>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</si>
  <si>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</si>
  <si>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</si>
  <si>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</si>
  <si>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</si>
  <si>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</si>
  <si>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</si>
  <si>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</si>
  <si>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</si>
  <si>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</si>
  <si>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</si>
  <si>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</si>
  <si>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</si>
  <si>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</si>
  <si>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</si>
  <si>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</si>
  <si>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</si>
  <si>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</si>
  <si>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</si>
  <si>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</si>
  <si>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</si>
  <si>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</si>
  <si>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</si>
  <si>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</si>
  <si>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</si>
  <si>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</si>
  <si>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</si>
  <si>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</si>
  <si>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</si>
  <si>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</si>
  <si>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</si>
  <si>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</si>
  <si>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</si>
  <si>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</si>
  <si>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</si>
  <si>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</si>
  <si>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</si>
  <si>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</si>
  <si>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</si>
  <si>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</si>
  <si>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</si>
  <si>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</si>
  <si>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</si>
  <si>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</si>
  <si>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</si>
  <si>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</si>
  <si>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</si>
  <si>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</si>
  <si>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</si>
  <si>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</si>
  <si>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</si>
  <si>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</si>
  <si>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</si>
  <si>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</si>
  <si>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</si>
  <si>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</si>
  <si>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</si>
  <si>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</si>
  <si>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</si>
  <si>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</si>
  <si>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</si>
  <si>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</si>
  <si>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</si>
  <si>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</si>
  <si>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</si>
  <si>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</si>
  <si>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</si>
  <si>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</si>
  <si>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</si>
  <si>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</si>
  <si>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</si>
  <si>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</si>
  <si>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</si>
  <si>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</si>
  <si>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</si>
  <si>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</si>
  <si>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</si>
  <si>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</si>
  <si>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</si>
  <si>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</si>
  <si>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</si>
  <si>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</si>
  <si>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</si>
  <si>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</si>
  <si>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</si>
  <si>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</si>
  <si>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</si>
  <si>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</si>
  <si>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</si>
  <si>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</si>
  <si>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</si>
  <si>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</si>
  <si>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</si>
  <si>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</si>
  <si>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</si>
  <si>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</si>
  <si>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</si>
  <si>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</si>
  <si>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</si>
  <si>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</si>
  <si>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</si>
  <si>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</si>
  <si>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</si>
  <si>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</si>
  <si>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</si>
  <si>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</si>
  <si>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</si>
  <si>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</si>
  <si>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</si>
  <si>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</si>
  <si>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</si>
  <si>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</si>
  <si>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</si>
  <si>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</si>
  <si>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</si>
  <si>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</si>
  <si>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</si>
  <si>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</si>
  <si>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</si>
  <si>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</si>
  <si>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</si>
  <si>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</si>
  <si>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</si>
  <si>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</si>
  <si>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</si>
  <si>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</si>
  <si>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</si>
  <si>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</si>
  <si>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</si>
  <si>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</si>
  <si>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</si>
  <si>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</si>
  <si>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</si>
  <si>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</si>
  <si>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</si>
  <si>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</si>
  <si>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</si>
  <si>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</si>
  <si>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</si>
  <si>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</si>
  <si>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</si>
  <si>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</si>
  <si>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</si>
  <si>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</si>
  <si>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</si>
  <si>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</si>
  <si>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</si>
  <si>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</si>
  <si>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</si>
  <si>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</si>
  <si>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</si>
  <si>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</si>
  <si>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</si>
  <si>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</si>
  <si>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</si>
  <si>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</si>
  <si>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</si>
  <si>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</si>
  <si>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</si>
  <si>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</si>
  <si>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</si>
  <si>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</si>
  <si>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</si>
  <si>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</si>
  <si>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</si>
  <si>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</si>
  <si>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</si>
  <si>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</si>
  <si>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</si>
  <si>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</si>
  <si>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</si>
  <si>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</si>
  <si>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</si>
  <si>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</si>
  <si>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</si>
  <si>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</si>
  <si>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</si>
  <si>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</si>
  <si>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</si>
  <si>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</si>
  <si>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</si>
  <si>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</si>
  <si>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</si>
  <si>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</si>
  <si>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</si>
  <si>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</si>
  <si>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</si>
  <si>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</si>
  <si>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</si>
  <si>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</si>
  <si>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</si>
  <si>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</si>
  <si>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</si>
  <si>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</si>
  <si>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</si>
  <si>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</si>
  <si>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</si>
  <si>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</si>
  <si>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</si>
  <si>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</si>
  <si>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</si>
  <si>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</si>
  <si>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</si>
  <si>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</si>
  <si>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</si>
  <si>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</si>
  <si>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</si>
  <si>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</si>
  <si>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</si>
  <si>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</si>
  <si>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</si>
  <si>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</si>
  <si>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</si>
  <si>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</si>
  <si>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</si>
  <si>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</si>
  <si>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</si>
  <si>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</si>
  <si>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</si>
  <si>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</si>
  <si>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</si>
  <si>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</si>
  <si>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</si>
  <si>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</si>
  <si>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</si>
  <si>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</si>
  <si>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</si>
  <si>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</si>
  <si>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</si>
  <si>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</si>
  <si>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</si>
  <si>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</si>
  <si>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</si>
  <si>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</si>
  <si>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</si>
  <si>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</si>
  <si>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</si>
  <si>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</si>
  <si>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</si>
  <si>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</si>
  <si>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</si>
  <si>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</si>
  <si>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</si>
  <si>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</si>
  <si>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</si>
  <si>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</si>
  <si>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</si>
  <si>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</si>
  <si>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</si>
  <si>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</si>
  <si>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</si>
  <si>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</si>
  <si>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</si>
  <si>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</si>
  <si>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</si>
  <si>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</si>
  <si>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</si>
  <si>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</si>
  <si>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</si>
  <si>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</si>
  <si>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</si>
  <si>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</si>
  <si>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</si>
  <si>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</si>
  <si>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</si>
  <si>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</si>
  <si>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</si>
  <si>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</si>
  <si>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</si>
  <si>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</si>
  <si>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</si>
  <si>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</si>
  <si>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</si>
  <si>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</si>
  <si>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</si>
  <si>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</si>
  <si>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</si>
  <si>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</si>
  <si>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</si>
  <si>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</si>
  <si>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</si>
  <si>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</si>
  <si>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</si>
  <si>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</si>
  <si>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</si>
  <si>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</si>
  <si>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</si>
  <si>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</si>
  <si>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</si>
  <si>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</si>
  <si>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</si>
  <si>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</si>
  <si>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</si>
  <si>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</si>
  <si>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</si>
  <si>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</si>
  <si>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</si>
  <si>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</si>
  <si>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</si>
  <si>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</si>
  <si>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</si>
  <si>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</si>
  <si>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</si>
  <si>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</si>
  <si>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</si>
  <si>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</si>
  <si>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</si>
  <si>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</si>
  <si>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</si>
  <si>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</si>
  <si>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</si>
  <si>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</si>
  <si>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</si>
  <si>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</si>
  <si>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</si>
  <si>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</si>
  <si>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</si>
  <si>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</si>
  <si>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</si>
  <si>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</si>
  <si>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</si>
  <si>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</si>
  <si>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</si>
  <si>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</si>
  <si>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</si>
  <si>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</si>
  <si>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</si>
  <si>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</si>
  <si>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</si>
  <si>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</si>
  <si>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</si>
  <si>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</si>
  <si>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</si>
  <si>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</si>
  <si>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</si>
  <si>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</si>
  <si>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</si>
  <si>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</si>
  <si>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</si>
  <si>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</si>
  <si>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</si>
  <si>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</si>
  <si>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</si>
  <si>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</si>
  <si>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</si>
  <si>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</si>
  <si>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</si>
  <si>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</si>
  <si>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</si>
  <si>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</si>
  <si>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</si>
  <si>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</si>
  <si>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</si>
  <si>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</si>
  <si>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</si>
  <si>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</si>
  <si>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</si>
  <si>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</si>
  <si>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</si>
  <si>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</si>
  <si>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</si>
  <si>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</si>
  <si>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</si>
  <si>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</si>
  <si>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</si>
  <si>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</si>
  <si>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</si>
  <si>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</si>
  <si>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</si>
  <si>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</si>
  <si>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</si>
  <si>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</si>
  <si>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</si>
  <si>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</si>
  <si>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</si>
  <si>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</si>
  <si>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</si>
  <si>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</si>
  <si>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</si>
  <si>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</si>
  <si>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</si>
  <si>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</si>
  <si>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</si>
  <si>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</si>
  <si>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</si>
  <si>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</si>
  <si>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</si>
  <si>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</si>
  <si>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</si>
  <si>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</si>
  <si>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</si>
  <si>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</si>
  <si>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</si>
  <si>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</si>
  <si>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</si>
  <si>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</si>
  <si>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</si>
  <si>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</si>
  <si>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</si>
  <si>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</si>
  <si>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</si>
  <si>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</si>
  <si>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</si>
  <si>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</si>
  <si>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</si>
  <si>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</si>
  <si>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</si>
  <si>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</si>
  <si>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</si>
  <si>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</si>
  <si>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</si>
  <si>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</si>
  <si>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</si>
  <si>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</si>
  <si>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</si>
  <si>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</si>
  <si>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</si>
  <si>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</si>
  <si>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</si>
  <si>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</si>
  <si>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</si>
  <si>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</si>
  <si>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</si>
  <si>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</si>
  <si>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</si>
  <si>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</si>
  <si>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</si>
  <si>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</si>
  <si>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</si>
  <si>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</si>
  <si>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</si>
  <si>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</si>
  <si>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</si>
  <si>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</si>
  <si>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</si>
  <si>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</si>
  <si>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</si>
  <si>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</si>
  <si>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</si>
  <si>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</si>
  <si>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</si>
  <si>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</si>
  <si>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</si>
  <si>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</si>
  <si>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</si>
  <si>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</si>
  <si>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</si>
  <si>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</si>
  <si>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</si>
  <si>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</si>
  <si>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</si>
  <si>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</si>
  <si>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</si>
  <si>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</si>
  <si>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</si>
  <si>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</si>
  <si>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</si>
  <si>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</si>
  <si>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</si>
  <si>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</si>
  <si>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</si>
  <si>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</si>
  <si>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</si>
  <si>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</si>
  <si>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</si>
  <si>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</si>
  <si>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</si>
  <si>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</si>
  <si>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</si>
  <si>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</si>
  <si>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</si>
  <si>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</si>
  <si>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</si>
  <si>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</si>
  <si>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</si>
  <si>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</si>
  <si>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</si>
  <si>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</si>
  <si>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</si>
  <si>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</si>
  <si>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</si>
  <si>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</si>
  <si>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</si>
  <si>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</si>
  <si>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</si>
  <si>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</si>
  <si>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</si>
  <si>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</si>
  <si>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</si>
  <si>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</si>
  <si>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</si>
  <si>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</si>
  <si>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</si>
  <si>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</si>
  <si>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</si>
  <si>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</si>
  <si>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</si>
  <si>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</si>
  <si>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</si>
  <si>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</si>
  <si>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</si>
  <si>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</si>
  <si>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</si>
  <si>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</si>
  <si>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</si>
  <si>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</si>
  <si>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</si>
  <si>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</si>
  <si>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</si>
  <si>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</si>
  <si>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</si>
  <si>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</si>
  <si>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</si>
  <si>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</si>
  <si>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</si>
  <si>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</si>
  <si>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</si>
  <si>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</si>
  <si>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</si>
  <si>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</si>
  <si>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</si>
  <si>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</si>
  <si>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</si>
  <si>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</si>
  <si>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</si>
  <si>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</si>
  <si>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</si>
  <si>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</si>
  <si>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</si>
  <si>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</si>
  <si>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</si>
  <si>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</si>
  <si>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</si>
  <si>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</si>
  <si>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</si>
  <si>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</si>
  <si>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</si>
  <si>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</si>
  <si>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</si>
  <si>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</si>
  <si>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</si>
  <si>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</si>
  <si>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</si>
  <si>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</si>
  <si>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</si>
  <si>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</si>
  <si>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</si>
  <si>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</si>
  <si>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</si>
  <si>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</si>
  <si>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</si>
  <si>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</si>
  <si>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</si>
  <si>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</si>
  <si>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</si>
  <si>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</si>
  <si>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</si>
  <si>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</si>
  <si>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</si>
  <si>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</si>
  <si>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</si>
  <si>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</si>
  <si>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</si>
  <si>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</si>
  <si>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</si>
  <si>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</si>
  <si>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</si>
  <si>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</si>
  <si>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</si>
  <si>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</si>
  <si>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</si>
  <si>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</si>
  <si>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</si>
  <si>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</si>
  <si>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</si>
  <si>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</si>
  <si>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</si>
  <si>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</si>
  <si>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</si>
  <si>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</si>
  <si>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</si>
  <si>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</si>
  <si>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</si>
  <si>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</si>
  <si>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</si>
  <si>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</si>
  <si>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</si>
  <si>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</si>
  <si>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</si>
  <si>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</si>
  <si>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</si>
  <si>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</si>
  <si>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</si>
  <si>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</si>
  <si>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</si>
  <si>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</si>
  <si>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</si>
  <si>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</si>
  <si>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</si>
  <si>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</si>
  <si>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</si>
  <si>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</si>
  <si>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</si>
  <si>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</si>
  <si>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</si>
  <si>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</si>
  <si>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</si>
  <si>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</si>
  <si>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</si>
  <si>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</si>
  <si>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</si>
  <si>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</si>
  <si>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</si>
  <si>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</si>
  <si>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</si>
  <si>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</si>
  <si>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</si>
  <si>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</si>
  <si>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</si>
  <si>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</si>
  <si>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</si>
  <si>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</si>
  <si>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</si>
  <si>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</si>
  <si>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</si>
  <si>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</si>
  <si>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</si>
  <si>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</si>
  <si>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</si>
  <si>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</si>
  <si>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</si>
  <si>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</si>
  <si>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</si>
  <si>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</si>
  <si>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</si>
  <si>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</si>
  <si>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</si>
  <si>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</si>
  <si>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</si>
  <si>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</si>
  <si>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</si>
  <si>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</si>
  <si>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</si>
  <si>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</si>
  <si>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</si>
  <si>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</si>
  <si>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</si>
  <si>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</si>
  <si>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</si>
  <si>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</si>
  <si>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</si>
  <si>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</si>
  <si>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</si>
  <si>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</si>
  <si>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</si>
  <si>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</si>
  <si>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</si>
  <si>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</si>
  <si>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</si>
  <si>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</si>
  <si>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</si>
  <si>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</si>
  <si>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</si>
  <si>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</si>
  <si>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</si>
  <si>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</si>
  <si>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</si>
  <si>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</si>
  <si>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</si>
  <si>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</si>
  <si>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</si>
  <si>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</si>
  <si>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</si>
  <si>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</si>
  <si>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</si>
  <si>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</si>
  <si>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</si>
  <si>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</si>
  <si>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</si>
  <si>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</si>
  <si>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</si>
  <si>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</si>
  <si>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</si>
  <si>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</si>
  <si>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</si>
  <si>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</si>
  <si>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</si>
  <si>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</si>
  <si>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</si>
  <si>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</si>
  <si>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</si>
  <si>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</si>
  <si>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</si>
  <si>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</si>
  <si>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</si>
  <si>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</si>
  <si>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</si>
  <si>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</si>
  <si>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</si>
  <si>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</si>
  <si>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</si>
  <si>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</si>
  <si>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</si>
  <si>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</si>
  <si>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</si>
  <si>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</si>
  <si>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</si>
  <si>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</si>
  <si>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</si>
  <si>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</si>
  <si>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</si>
  <si>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</si>
  <si>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</si>
  <si>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</si>
  <si>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</si>
  <si>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</si>
  <si>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</si>
  <si>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</si>
  <si>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</si>
  <si>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</si>
  <si>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</si>
  <si>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</si>
  <si>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</si>
  <si>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</si>
  <si>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</si>
  <si>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</si>
  <si>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</si>
  <si>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</si>
  <si>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</si>
  <si>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</si>
  <si>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</si>
  <si>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</si>
  <si>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</si>
  <si>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</si>
  <si>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</si>
  <si>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</si>
  <si>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</si>
  <si>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</si>
  <si>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</si>
  <si>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</si>
  <si>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</si>
  <si>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</si>
  <si>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</si>
  <si>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</si>
  <si>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</si>
  <si>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</si>
  <si>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</si>
  <si>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</si>
  <si>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</si>
  <si>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</si>
  <si>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</si>
  <si>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</si>
  <si>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</si>
  <si>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</si>
  <si>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</si>
  <si>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</si>
  <si>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</si>
  <si>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</si>
  <si>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</si>
  <si>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</si>
  <si>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</si>
  <si>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</si>
  <si>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</si>
  <si>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</si>
  <si>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</si>
  <si>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</si>
  <si>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</si>
  <si>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</si>
  <si>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</si>
  <si>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</si>
  <si>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</si>
  <si>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</si>
  <si>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</si>
  <si>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</si>
  <si>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</si>
  <si>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</si>
  <si>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</si>
  <si>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</si>
  <si>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</si>
  <si>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</si>
  <si>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</si>
  <si>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</si>
  <si>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</si>
  <si>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</si>
  <si>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</si>
  <si>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</si>
  <si>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</si>
  <si>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</si>
  <si>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</si>
  <si>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</si>
  <si>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</si>
  <si>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</si>
  <si>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</si>
  <si>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</si>
  <si>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</si>
  <si>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</si>
  <si>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</si>
  <si>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</si>
  <si>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</si>
  <si>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</si>
  <si>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</si>
  <si>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</si>
  <si>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</si>
  <si>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</si>
  <si>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</si>
  <si>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</si>
  <si>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</si>
  <si>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</si>
  <si>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</si>
  <si>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</si>
  <si>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</si>
  <si>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</si>
  <si>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</si>
  <si>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</si>
  <si>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</si>
  <si>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</si>
  <si>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</si>
  <si>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</si>
  <si>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</si>
  <si>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</si>
  <si>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</si>
  <si>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</si>
  <si>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</si>
  <si>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</si>
  <si>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</si>
  <si>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</si>
  <si>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</si>
  <si>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</si>
  <si>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</si>
  <si>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</si>
  <si>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</si>
  <si>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</si>
  <si>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</si>
  <si>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</si>
  <si>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</si>
  <si>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</si>
  <si>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</si>
  <si>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</si>
  <si>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</si>
  <si>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</si>
  <si>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</si>
  <si>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</si>
  <si>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</si>
  <si>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</si>
  <si>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</si>
  <si>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</si>
  <si>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</si>
  <si>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</si>
  <si>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</si>
  <si>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</si>
  <si>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</si>
  <si>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</si>
  <si>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</si>
  <si>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</si>
  <si>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</si>
  <si>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</si>
  <si>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</si>
  <si>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</si>
  <si>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</si>
  <si>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</si>
  <si>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</si>
  <si>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</si>
  <si>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</si>
  <si>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</si>
  <si>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</si>
  <si>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</si>
  <si>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</si>
  <si>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</si>
  <si>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</si>
  <si>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</si>
  <si>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</si>
  <si>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</si>
  <si>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</si>
  <si>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</si>
  <si>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</si>
  <si>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</si>
  <si>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</si>
  <si>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</si>
  <si>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</si>
  <si>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</si>
  <si>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</si>
  <si>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</si>
  <si>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</si>
  <si>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</si>
  <si>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</si>
  <si>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</si>
  <si>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</si>
  <si>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</si>
  <si>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</si>
  <si>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</si>
  <si>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</si>
  <si>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</si>
  <si>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</si>
  <si>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</si>
  <si>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</si>
  <si>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</si>
  <si>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</si>
  <si>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</si>
  <si>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</si>
  <si>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</si>
  <si>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</si>
  <si>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</si>
  <si>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</si>
  <si>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</si>
  <si>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</si>
  <si>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</si>
  <si>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</si>
  <si>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</si>
  <si>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</si>
  <si>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</si>
  <si>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</si>
  <si>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</si>
  <si>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</si>
  <si>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</si>
  <si>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</si>
  <si>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</si>
  <si>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</si>
  <si>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</si>
  <si>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</si>
  <si>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</si>
  <si>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</si>
  <si>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</si>
  <si>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</si>
  <si>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</si>
  <si>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</si>
  <si>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</si>
  <si>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</si>
  <si>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</si>
  <si>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</si>
  <si>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</si>
  <si>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</si>
  <si>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</si>
  <si>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</si>
  <si>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</si>
  <si>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</si>
  <si>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</si>
  <si>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</si>
  <si>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</si>
  <si>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</si>
  <si>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</si>
  <si>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</si>
  <si>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</si>
  <si>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</si>
  <si>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</si>
  <si>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</si>
  <si>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</si>
  <si>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</si>
  <si>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</si>
  <si>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</si>
  <si>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</si>
  <si>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</si>
  <si>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</si>
  <si>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</si>
  <si>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</si>
  <si>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</si>
  <si>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</si>
  <si>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</si>
  <si>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</si>
  <si>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</si>
  <si>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</si>
  <si>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</si>
  <si>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</si>
  <si>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</si>
  <si>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</si>
  <si>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</si>
  <si>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</si>
  <si>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</si>
  <si>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</si>
  <si>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</si>
  <si>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</si>
  <si>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</si>
  <si>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</si>
  <si>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</si>
  <si>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</si>
  <si>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</si>
  <si>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</si>
  <si>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</si>
  <si>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</si>
  <si>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</si>
  <si>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</si>
  <si>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</si>
  <si>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</si>
  <si>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</si>
  <si>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</si>
  <si>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</si>
  <si>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</si>
  <si>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</si>
  <si>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</si>
  <si>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</si>
  <si>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</si>
  <si>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</si>
  <si>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</si>
  <si>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</si>
  <si>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</si>
  <si>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</si>
  <si>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</si>
  <si>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</si>
  <si>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</si>
  <si>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</si>
  <si>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</si>
  <si>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</si>
  <si>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</si>
  <si>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</si>
  <si>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</si>
  <si>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</si>
  <si>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</si>
  <si>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</si>
  <si>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</si>
  <si>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</si>
  <si>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</si>
  <si>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</si>
  <si>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</si>
  <si>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</si>
  <si>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</si>
  <si>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</si>
  <si>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</si>
  <si>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</si>
  <si>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</si>
  <si>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</si>
  <si>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</si>
  <si>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</si>
  <si>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</si>
  <si>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</si>
  <si>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</si>
  <si>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</si>
  <si>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</si>
  <si>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</si>
  <si>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</si>
  <si>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</si>
  <si>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</si>
  <si>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</si>
  <si>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</si>
  <si>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</si>
  <si>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</si>
  <si>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</si>
  <si>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</si>
  <si>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</si>
  <si>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</si>
  <si>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</si>
  <si>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</si>
  <si>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</si>
  <si>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</si>
  <si>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</si>
  <si>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</si>
  <si>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</si>
  <si>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</si>
  <si>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</si>
  <si>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</si>
  <si>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</si>
  <si>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</si>
  <si>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</si>
  <si>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</si>
  <si>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</si>
  <si>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</si>
  <si>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</si>
  <si>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</si>
  <si>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</si>
  <si>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</si>
  <si>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</si>
  <si>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</si>
  <si>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</si>
  <si>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</si>
  <si>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</si>
  <si>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</si>
  <si>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</si>
  <si>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</si>
  <si>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</si>
  <si>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</si>
  <si>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</si>
  <si>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</si>
  <si>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</si>
  <si>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</si>
  <si>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</si>
  <si>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</si>
  <si>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</si>
  <si>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</si>
  <si>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</si>
  <si>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</si>
  <si>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</si>
  <si>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</si>
  <si>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</si>
  <si>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</si>
  <si>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</si>
  <si>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</si>
  <si>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</si>
  <si>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</si>
  <si>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</si>
  <si>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</si>
  <si>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</si>
  <si>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</si>
  <si>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</si>
  <si>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</si>
  <si>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</si>
  <si>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</si>
  <si>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</si>
  <si>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</si>
  <si>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</si>
  <si>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</si>
  <si>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</si>
  <si>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</si>
  <si>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</si>
  <si>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</si>
  <si>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</si>
  <si>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</si>
  <si>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</si>
  <si>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</si>
  <si>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</si>
  <si>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</si>
  <si>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</si>
  <si>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</si>
  <si>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</si>
  <si>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</si>
  <si>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</si>
  <si>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</si>
  <si>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</si>
  <si>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</si>
  <si>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</si>
  <si>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</si>
  <si>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</si>
  <si>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</si>
  <si>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</si>
  <si>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</si>
  <si>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</si>
  <si>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</si>
  <si>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</si>
  <si>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</si>
  <si>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</si>
  <si>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</si>
  <si>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</si>
  <si>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</si>
  <si>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</si>
  <si>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</si>
  <si>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</si>
  <si>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</si>
  <si>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</si>
  <si>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</si>
  <si>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</si>
  <si>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</si>
  <si>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</si>
  <si>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</si>
  <si>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</si>
  <si>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</si>
  <si>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</si>
  <si>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</si>
  <si>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</si>
  <si>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</si>
  <si>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</si>
  <si>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</si>
  <si>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</si>
  <si>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</si>
  <si>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</si>
  <si>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</si>
  <si>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</si>
  <si>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</si>
  <si>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</si>
  <si>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</si>
  <si>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</si>
  <si>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</si>
  <si>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</si>
  <si>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</si>
  <si>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</si>
  <si>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</si>
  <si>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</si>
  <si>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</si>
  <si>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</si>
  <si>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</si>
  <si>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</si>
  <si>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</si>
  <si>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</si>
  <si>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</si>
  <si>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</si>
  <si>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</si>
  <si>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</si>
  <si>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</si>
  <si>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</si>
  <si>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</si>
  <si>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</si>
  <si>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</si>
  <si>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</si>
  <si>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</si>
  <si>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</si>
  <si>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</si>
  <si>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</si>
  <si>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</si>
  <si>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</si>
  <si>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</si>
  <si>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</si>
  <si>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</si>
  <si>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</si>
  <si>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</si>
  <si>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</si>
  <si>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</si>
  <si>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</si>
  <si>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</si>
  <si>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</si>
  <si>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</si>
  <si>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</si>
  <si>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</si>
  <si>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</si>
  <si>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</si>
  <si>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</si>
  <si>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</si>
  <si>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</si>
  <si>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</si>
  <si>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</si>
  <si>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</si>
  <si>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</si>
  <si>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</si>
  <si>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</si>
  <si>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</si>
  <si>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</si>
  <si>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</si>
  <si>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</si>
  <si>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</si>
  <si>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</si>
  <si>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</si>
  <si>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</si>
  <si>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</si>
  <si>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</si>
  <si>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</si>
  <si>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</si>
  <si>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</si>
  <si>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</si>
  <si>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</si>
  <si>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</si>
  <si>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</si>
  <si>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</si>
  <si>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</si>
  <si>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</si>
  <si>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</si>
  <si>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</si>
  <si>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</si>
  <si>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</si>
  <si>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</si>
  <si>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</si>
  <si>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</si>
  <si>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</si>
  <si>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</si>
  <si>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</si>
  <si>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</si>
  <si>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</si>
  <si>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</si>
  <si>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</si>
  <si>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</si>
  <si>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</si>
  <si>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</si>
  <si>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</si>
  <si>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</si>
  <si>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</si>
  <si>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</si>
  <si>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</si>
  <si>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</si>
  <si>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</si>
  <si>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</si>
  <si>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</si>
  <si>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</si>
  <si>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</si>
  <si>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</si>
  <si>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</si>
  <si>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</si>
  <si>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</si>
  <si>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</si>
  <si>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</si>
  <si>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</si>
  <si>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</si>
  <si>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</si>
  <si>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</si>
  <si>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</si>
  <si>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</si>
  <si>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</si>
  <si>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</si>
  <si>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</si>
  <si>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</si>
  <si>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</si>
  <si>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</si>
  <si>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</si>
  <si>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</si>
  <si>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</si>
  <si>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</si>
  <si>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</si>
  <si>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</si>
  <si>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</si>
  <si>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</si>
  <si>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</si>
  <si>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</si>
  <si>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</si>
  <si>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</si>
  <si>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</si>
  <si>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</si>
  <si>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</si>
  <si>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</si>
  <si>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</si>
  <si>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</si>
  <si>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</si>
  <si>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</si>
  <si>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</si>
  <si>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</si>
  <si>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</si>
  <si>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</si>
  <si>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</si>
  <si>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</si>
  <si>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</si>
  <si>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</si>
  <si>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</si>
  <si>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</si>
  <si>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</si>
  <si>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</si>
  <si>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</si>
  <si>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</si>
  <si>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</si>
  <si>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</si>
  <si>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</si>
  <si>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</si>
  <si>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</si>
  <si>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</si>
  <si>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</si>
  <si>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</si>
  <si>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</si>
  <si>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</si>
  <si>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</si>
  <si>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</si>
  <si>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</si>
  <si>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</si>
  <si>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</si>
  <si>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</si>
  <si>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</si>
  <si>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</si>
  <si>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</si>
  <si>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</si>
  <si>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</si>
  <si>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</si>
  <si>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</si>
  <si>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</si>
  <si>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</si>
  <si>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</si>
  <si>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</si>
  <si>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</si>
  <si>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</si>
  <si>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</si>
  <si>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</si>
  <si>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</si>
  <si>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</si>
  <si>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</si>
  <si>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</si>
  <si>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</si>
  <si>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</si>
  <si>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</si>
  <si>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</si>
  <si>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</si>
  <si>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</si>
  <si>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</si>
  <si>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</si>
  <si>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</si>
  <si>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</si>
  <si>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</si>
  <si>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</si>
  <si>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</si>
  <si>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</si>
  <si>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</si>
  <si>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</si>
  <si>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</si>
  <si>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</si>
  <si>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</si>
  <si>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</si>
  <si>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</si>
  <si>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</si>
  <si>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</si>
  <si>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</si>
  <si>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</si>
  <si>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</si>
  <si>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</si>
  <si>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</si>
  <si>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</si>
  <si>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</si>
  <si>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</si>
  <si>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</si>
  <si>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</si>
  <si>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</si>
  <si>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</si>
  <si>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</si>
  <si>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</si>
  <si>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</si>
  <si>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</si>
  <si>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</si>
  <si>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</si>
  <si>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</si>
  <si>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</si>
  <si>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</si>
  <si>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</si>
  <si>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</si>
  <si>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</si>
  <si>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</si>
  <si>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</si>
  <si>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</si>
  <si>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</si>
  <si>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</si>
  <si>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</si>
  <si>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</si>
  <si>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</si>
  <si>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</si>
  <si>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</si>
  <si>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</si>
  <si>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</si>
  <si>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</si>
  <si>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</si>
  <si>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</si>
  <si>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</si>
  <si>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</si>
  <si>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</si>
  <si>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</si>
  <si>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</si>
  <si>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</si>
  <si>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</si>
  <si>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</si>
  <si>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</si>
  <si>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</si>
  <si>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</si>
  <si>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</si>
  <si>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</si>
  <si>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</si>
  <si>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</si>
  <si>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</si>
  <si>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</si>
  <si>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</si>
  <si>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</si>
  <si>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</si>
  <si>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</si>
  <si>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</si>
  <si>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</si>
  <si>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</si>
  <si>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</si>
  <si>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</si>
  <si>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</si>
  <si>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</si>
  <si>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</si>
  <si>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</si>
  <si>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</si>
  <si>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</si>
  <si>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</si>
  <si>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</si>
  <si>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</si>
  <si>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</si>
  <si>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</si>
  <si>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</si>
  <si>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</si>
  <si>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</si>
  <si>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</si>
  <si>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</si>
  <si>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</si>
  <si>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</si>
  <si>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</si>
  <si>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</si>
  <si>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</si>
  <si>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</si>
  <si>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</si>
  <si>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</si>
  <si>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</si>
  <si>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</si>
  <si>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</si>
  <si>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</si>
  <si>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</si>
  <si>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</si>
  <si>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</si>
  <si>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</si>
  <si>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</si>
  <si>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</si>
  <si>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</si>
  <si>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</si>
  <si>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</si>
  <si>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</si>
  <si>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</si>
  <si>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</si>
  <si>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</si>
  <si>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</si>
  <si>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</si>
  <si>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</si>
  <si>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</si>
  <si>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</si>
  <si>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</si>
  <si>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</si>
  <si>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</si>
  <si>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</si>
  <si>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</si>
  <si>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</si>
  <si>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</si>
  <si>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</si>
  <si>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</si>
  <si>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</si>
  <si>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</si>
  <si>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</si>
  <si>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</si>
  <si>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</si>
  <si>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</si>
  <si>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</si>
  <si>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</si>
  <si>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</si>
  <si>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</si>
  <si>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</si>
  <si>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</si>
  <si>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</si>
  <si>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</si>
  <si>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</si>
  <si>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</si>
  <si>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</si>
  <si>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</si>
  <si>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</si>
  <si>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</si>
  <si>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</si>
  <si>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</si>
  <si>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</si>
  <si>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</si>
  <si>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</si>
  <si>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</si>
  <si>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</si>
  <si>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</si>
  <si>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</si>
  <si>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</si>
  <si>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</si>
  <si>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</si>
  <si>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</si>
  <si>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</si>
  <si>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</si>
  <si>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</si>
  <si>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</si>
  <si>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</si>
  <si>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</si>
  <si>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</si>
  <si>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</si>
  <si>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</si>
  <si>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</si>
  <si>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</si>
  <si>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</si>
  <si>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</si>
  <si>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</si>
  <si>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</si>
  <si>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</si>
  <si>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</si>
  <si>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</si>
  <si>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</si>
  <si>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</si>
  <si>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</si>
  <si>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</si>
  <si>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</si>
  <si>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</si>
  <si>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</si>
  <si>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</si>
  <si>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</si>
  <si>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</si>
  <si>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</si>
  <si>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</si>
  <si>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</si>
  <si>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</si>
  <si>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</si>
  <si>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</si>
  <si>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</si>
  <si>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</si>
  <si>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</si>
  <si>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</si>
  <si>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</si>
  <si>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</si>
  <si>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</si>
  <si>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</si>
  <si>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</si>
  <si>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</si>
  <si>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</si>
  <si>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</si>
  <si>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</si>
  <si>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</si>
  <si>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</si>
  <si>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</si>
  <si>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</si>
  <si>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</si>
  <si>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</si>
  <si>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</si>
  <si>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</si>
  <si>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</si>
  <si>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</si>
  <si>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</si>
  <si>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</si>
  <si>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</si>
  <si>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</si>
  <si>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</si>
  <si>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</si>
  <si>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</si>
  <si>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</si>
  <si>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</si>
  <si>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</si>
  <si>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</si>
  <si>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</si>
  <si>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</si>
  <si>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</si>
  <si>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</si>
  <si>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</si>
  <si>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</si>
  <si>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</si>
  <si>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</si>
  <si>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</si>
  <si>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</si>
  <si>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</si>
  <si>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</si>
  <si>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</si>
  <si>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</si>
  <si>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</si>
  <si>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</si>
  <si>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</si>
  <si>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</si>
  <si>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</si>
  <si>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</si>
  <si>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</si>
  <si>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</si>
  <si>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</si>
  <si>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</si>
  <si>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</si>
  <si>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</si>
  <si>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</si>
  <si>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</si>
  <si>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</si>
  <si>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</si>
  <si>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</si>
  <si>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</si>
  <si>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</si>
  <si>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</si>
  <si>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</si>
  <si>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</si>
  <si>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</si>
  <si>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</si>
  <si>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</si>
  <si>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</si>
  <si>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</si>
  <si>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</si>
  <si>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</si>
  <si>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</si>
  <si>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</si>
  <si>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</si>
  <si>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</si>
  <si>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</si>
  <si>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</si>
  <si>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</si>
  <si>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</si>
  <si>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</si>
  <si>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</si>
  <si>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</si>
  <si>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</si>
  <si>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</si>
  <si>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</si>
  <si>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</si>
  <si>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</si>
  <si>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</si>
  <si>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</si>
  <si>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</si>
  <si>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</si>
  <si>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</si>
  <si>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</si>
  <si>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</si>
  <si>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</si>
  <si>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</si>
  <si>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</si>
  <si>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</si>
  <si>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</si>
  <si>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</si>
  <si>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</si>
  <si>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</si>
  <si>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</si>
  <si>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</si>
  <si>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</si>
  <si>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</si>
  <si>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</si>
  <si>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</si>
  <si>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</si>
  <si>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</si>
  <si>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</si>
  <si>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</si>
  <si>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</si>
  <si>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</si>
  <si>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</si>
  <si>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</si>
  <si>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</si>
  <si>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</si>
  <si>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</si>
  <si>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</si>
  <si>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</si>
  <si>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</si>
  <si>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</si>
  <si>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</si>
  <si>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</si>
  <si>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</si>
  <si>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</si>
  <si>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</si>
  <si>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</si>
  <si>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</si>
  <si>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</si>
  <si>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</si>
  <si>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</si>
  <si>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</si>
  <si>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</si>
  <si>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</si>
  <si>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</si>
  <si>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</si>
  <si>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</si>
  <si>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</si>
  <si>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</si>
  <si>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</si>
  <si>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</si>
  <si>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</si>
  <si>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</si>
  <si>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</si>
  <si>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</si>
  <si>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</si>
  <si>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</si>
  <si>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</si>
  <si>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</si>
  <si>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</si>
  <si>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</si>
  <si>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</si>
  <si>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</si>
  <si>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</si>
  <si>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</si>
  <si>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</si>
  <si>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</si>
  <si>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</si>
  <si>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</si>
  <si>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</si>
  <si>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</si>
  <si>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</si>
  <si>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</si>
  <si>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</si>
  <si>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</si>
  <si>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</si>
  <si>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</si>
  <si>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</si>
  <si>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</si>
  <si>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</si>
  <si>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</si>
  <si>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</si>
  <si>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</si>
  <si>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</si>
  <si>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</si>
  <si>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</si>
  <si>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</si>
  <si>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</si>
  <si>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</si>
  <si>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</si>
  <si>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</si>
  <si>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</si>
  <si>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</si>
  <si>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</si>
  <si>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</si>
  <si>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</si>
  <si>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</si>
  <si>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</si>
  <si>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</si>
  <si>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</si>
  <si>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</si>
  <si>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</si>
  <si>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</si>
  <si>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</si>
  <si>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</si>
  <si>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</si>
  <si>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</si>
  <si>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</si>
  <si>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</si>
  <si>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</si>
  <si>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</si>
  <si>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</si>
  <si>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</si>
  <si>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</si>
  <si>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</si>
  <si>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</si>
  <si>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</si>
  <si>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</si>
  <si>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</si>
  <si>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</si>
  <si>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</si>
  <si>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</si>
  <si>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</si>
  <si>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</si>
  <si>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</si>
  <si>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</si>
  <si>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</si>
  <si>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</si>
  <si>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</si>
  <si>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</si>
  <si>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</si>
  <si>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</si>
  <si>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</si>
  <si>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</si>
  <si>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</si>
  <si>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</si>
  <si>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</si>
  <si>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</si>
  <si>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</si>
  <si>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</si>
  <si>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</si>
  <si>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</si>
  <si>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</si>
  <si>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</si>
  <si>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</si>
  <si>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</si>
  <si>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</si>
  <si>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</si>
  <si>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</si>
  <si>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</si>
  <si>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</si>
  <si>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</si>
  <si>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</si>
  <si>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</si>
  <si>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</si>
  <si>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</si>
  <si>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</si>
  <si>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</si>
  <si>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</si>
  <si>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</si>
  <si>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</si>
  <si>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</si>
  <si>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</si>
  <si>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</si>
  <si>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</si>
  <si>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</si>
  <si>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</si>
  <si>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</si>
  <si>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</si>
  <si>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</si>
  <si>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</si>
  <si>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</si>
  <si>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</si>
  <si>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</si>
  <si>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</si>
  <si>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</si>
  <si>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</si>
  <si>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</si>
  <si>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</si>
  <si>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</si>
  <si>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</si>
  <si>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</si>
  <si>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</si>
  <si>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</si>
  <si>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</si>
  <si>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</si>
  <si>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</si>
  <si>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</si>
  <si>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</si>
  <si>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</si>
  <si>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</si>
  <si>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</si>
  <si>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</si>
  <si>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</si>
  <si>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</si>
  <si>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</si>
  <si>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</si>
  <si>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</si>
  <si>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</si>
  <si>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</si>
  <si>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</si>
  <si>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</si>
  <si>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</si>
  <si>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</si>
  <si>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</si>
  <si>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</si>
  <si>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</si>
  <si>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</si>
  <si>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</si>
  <si>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</si>
  <si>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</si>
  <si>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</si>
  <si>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</si>
  <si>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</si>
  <si>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</si>
  <si>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</si>
  <si>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</si>
  <si>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</si>
  <si>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</si>
  <si>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</si>
  <si>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</si>
  <si>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</si>
  <si>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</si>
  <si>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</si>
  <si>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</si>
  <si>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</si>
  <si>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</si>
  <si>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</si>
  <si>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</si>
  <si>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</si>
  <si>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</si>
  <si>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</si>
  <si>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</si>
  <si>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</si>
  <si>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</si>
  <si>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</si>
  <si>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</si>
  <si>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</si>
  <si>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</si>
  <si>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</si>
  <si>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</si>
  <si>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</si>
  <si>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</si>
  <si>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</si>
  <si>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</si>
  <si>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</si>
  <si>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</si>
  <si>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</si>
  <si>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</si>
  <si>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</si>
  <si>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</si>
  <si>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</si>
  <si>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</si>
  <si>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</si>
  <si>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</si>
  <si>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</si>
  <si>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</si>
  <si>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</si>
  <si>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</si>
  <si>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</si>
  <si>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</si>
  <si>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</si>
  <si>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</si>
  <si>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</si>
  <si>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</si>
  <si>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</si>
  <si>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</si>
  <si>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</si>
  <si>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</si>
  <si>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</si>
  <si>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</si>
  <si>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</si>
  <si>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</si>
  <si>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</si>
  <si>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</si>
  <si>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</si>
  <si>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</si>
  <si>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</si>
  <si>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</si>
  <si>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</si>
  <si>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</si>
  <si>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</si>
  <si>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</si>
  <si>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</si>
  <si>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</si>
  <si>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</si>
  <si>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</si>
  <si>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</si>
  <si>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</si>
  <si>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</si>
  <si>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</si>
  <si>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</si>
  <si>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</si>
  <si>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</si>
  <si>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</si>
  <si>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</si>
  <si>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</si>
  <si>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</si>
  <si>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</si>
  <si>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</si>
  <si>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</si>
  <si>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</si>
  <si>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</si>
  <si>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</si>
  <si>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</si>
  <si>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</si>
  <si>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</si>
  <si>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</si>
  <si>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</si>
  <si>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</si>
  <si>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</si>
  <si>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</si>
  <si>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</si>
  <si>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</si>
  <si>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</si>
  <si>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</si>
  <si>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</si>
  <si>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</si>
  <si>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</si>
  <si>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</si>
  <si>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</si>
  <si>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</si>
  <si>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</si>
  <si>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</si>
  <si>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</si>
  <si>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</si>
  <si>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</si>
  <si>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</si>
  <si>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</si>
  <si>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</si>
  <si>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</si>
  <si>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</si>
  <si>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</si>
  <si>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</si>
  <si>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</si>
  <si>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</si>
  <si>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</si>
  <si>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</si>
  <si>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</si>
  <si>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</si>
  <si>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</si>
  <si>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</si>
  <si>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</si>
  <si>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</si>
  <si>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</si>
  <si>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</si>
  <si>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</si>
  <si>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</si>
  <si>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</si>
  <si>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</si>
  <si>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</si>
  <si>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</si>
  <si>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</si>
  <si>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</si>
  <si>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</si>
  <si>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</si>
  <si>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</si>
  <si>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</si>
  <si>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</si>
  <si>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</si>
  <si>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</si>
  <si>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</si>
  <si>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</si>
  <si>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</si>
  <si>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</si>
  <si>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</si>
  <si>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</si>
  <si>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</si>
  <si>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</si>
  <si>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</si>
  <si>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</si>
  <si>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</si>
  <si>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</si>
  <si>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</si>
  <si>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</si>
  <si>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</si>
  <si>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</si>
  <si>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</si>
  <si>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</si>
  <si>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</si>
  <si>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</si>
  <si>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</si>
  <si>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</si>
  <si>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</si>
  <si>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</si>
  <si>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</si>
  <si>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</si>
  <si>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</si>
  <si>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</si>
  <si>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</si>
  <si>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</si>
  <si>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</si>
  <si>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</si>
  <si>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</si>
  <si>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</si>
  <si>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</si>
  <si>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</si>
  <si>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</si>
  <si>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</si>
  <si>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</si>
  <si>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</si>
  <si>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</si>
  <si>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</si>
  <si>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</si>
  <si>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</si>
  <si>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</si>
  <si>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</si>
  <si>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</si>
  <si>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</si>
  <si>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</si>
  <si>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</si>
  <si>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</si>
  <si>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</si>
  <si>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</si>
  <si>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</si>
  <si>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</si>
  <si>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</si>
  <si>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</si>
  <si>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</si>
  <si>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</si>
  <si>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</si>
  <si>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</si>
  <si>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</si>
  <si>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</si>
  <si>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</si>
  <si>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</si>
  <si>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</si>
  <si>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</si>
  <si>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</si>
  <si>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</si>
  <si>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</si>
  <si>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</si>
  <si>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</si>
  <si>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</si>
  <si>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</si>
  <si>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</si>
  <si>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</si>
  <si>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</si>
  <si>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</si>
  <si>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</si>
  <si>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</si>
  <si>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</si>
  <si>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</si>
  <si>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</si>
  <si>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</si>
  <si>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</si>
  <si>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</si>
  <si>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</si>
  <si>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</si>
  <si>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</si>
  <si>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</si>
  <si>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</si>
  <si>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</si>
  <si>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</si>
  <si>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</si>
  <si>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</si>
  <si>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</si>
  <si>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</si>
  <si>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</si>
  <si>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</si>
  <si>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</si>
  <si>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</si>
  <si>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</si>
  <si>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</si>
  <si>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</si>
  <si>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</si>
  <si>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</si>
  <si>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</si>
  <si>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</si>
  <si>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</si>
  <si>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</si>
  <si>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</si>
  <si>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</si>
  <si>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</si>
  <si>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</si>
  <si>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</si>
  <si>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</si>
  <si>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</si>
  <si>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</si>
  <si>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</si>
  <si>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</si>
  <si>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</si>
  <si>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</si>
  <si>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</si>
  <si>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</si>
  <si>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</si>
  <si>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</si>
  <si>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</si>
  <si>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</si>
  <si>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</si>
  <si>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</si>
  <si>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</si>
  <si>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</si>
  <si>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</si>
  <si>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</si>
  <si>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</si>
  <si>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</si>
  <si>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</si>
  <si>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</si>
  <si>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</si>
  <si>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</si>
  <si>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</si>
  <si>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</si>
  <si>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</si>
  <si>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</si>
  <si>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</si>
  <si>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</si>
  <si>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</si>
  <si>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</si>
  <si>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</si>
  <si>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</si>
  <si>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</si>
  <si>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</si>
  <si>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</si>
  <si>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</si>
  <si>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</si>
  <si>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</si>
  <si>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</si>
  <si>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</si>
  <si>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</si>
  <si>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</si>
  <si>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</si>
  <si>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</si>
  <si>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</si>
  <si>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</si>
  <si>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</si>
  <si>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</si>
  <si>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</si>
  <si>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</si>
  <si>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</si>
  <si>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</si>
  <si>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</si>
  <si>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</si>
  <si>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</si>
  <si>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</si>
  <si>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</si>
  <si>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</si>
  <si>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</si>
  <si>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</si>
  <si>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</si>
  <si>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</si>
  <si>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</si>
  <si>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</si>
  <si>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</si>
  <si>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</si>
  <si>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</si>
  <si>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</si>
  <si>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</si>
  <si>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</si>
  <si>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</si>
  <si>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</si>
  <si>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</si>
  <si>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</si>
  <si>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</si>
  <si>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</si>
  <si>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</si>
  <si>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</si>
  <si>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</si>
  <si>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</si>
  <si>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</si>
  <si>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</si>
  <si>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</si>
  <si>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</si>
  <si>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</si>
  <si>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</si>
  <si>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</si>
  <si>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</si>
  <si>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</si>
  <si>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</si>
  <si>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</si>
  <si>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</si>
  <si>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</si>
  <si>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</si>
  <si>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</si>
  <si>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</si>
  <si>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</si>
  <si>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</si>
  <si>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</si>
  <si>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</si>
  <si>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</si>
  <si>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</si>
  <si>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</si>
  <si>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</si>
  <si>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</si>
  <si>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</si>
  <si>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</si>
  <si>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</si>
  <si>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</si>
  <si>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</si>
  <si>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</si>
  <si>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</si>
  <si>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</si>
  <si>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</si>
  <si>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</si>
  <si>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</si>
  <si>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</si>
  <si>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</si>
  <si>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</si>
  <si>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</si>
  <si>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</si>
  <si>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</si>
  <si>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</si>
  <si>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</si>
  <si>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</si>
  <si>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</si>
  <si>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</si>
  <si>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</si>
  <si>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</si>
  <si>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</si>
  <si>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</si>
  <si>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</si>
  <si>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</si>
  <si>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</si>
  <si>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</si>
  <si>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</si>
  <si>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</si>
  <si>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</si>
  <si>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</si>
  <si>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</si>
  <si>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</si>
  <si>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</si>
  <si>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</si>
  <si>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</si>
  <si>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</si>
  <si>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</si>
  <si>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</si>
  <si>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</si>
  <si>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</si>
  <si>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</si>
  <si>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</si>
  <si>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</si>
  <si>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</si>
  <si>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</si>
  <si>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</si>
  <si>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</si>
  <si>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</si>
  <si>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</si>
  <si>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</si>
  <si>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</si>
  <si>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</si>
  <si>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</si>
  <si>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</si>
  <si>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</si>
  <si>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</si>
  <si>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</si>
  <si>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</si>
  <si>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</si>
  <si>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</si>
  <si>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</si>
  <si>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</si>
  <si>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</si>
  <si>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</si>
  <si>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</si>
  <si>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</si>
  <si>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</si>
  <si>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</si>
  <si>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</si>
  <si>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</si>
  <si>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</si>
  <si>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</si>
  <si>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</si>
  <si>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</si>
  <si>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</si>
  <si>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</si>
  <si>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</si>
  <si>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</si>
  <si>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</si>
  <si>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</si>
  <si>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</si>
  <si>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</si>
  <si>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</si>
  <si>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</si>
  <si>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</si>
  <si>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</si>
  <si>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</si>
  <si>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</si>
  <si>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</si>
  <si>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</si>
  <si>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</si>
  <si>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</si>
  <si>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</si>
  <si>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</si>
  <si>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</si>
  <si>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</si>
  <si>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</si>
  <si>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</si>
  <si>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</si>
  <si>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</si>
  <si>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</si>
  <si>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</si>
  <si>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</si>
  <si>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</si>
  <si>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</si>
  <si>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</si>
  <si>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</si>
  <si>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</si>
  <si>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</si>
  <si>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</si>
  <si>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</si>
  <si>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</si>
  <si>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</si>
  <si>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</si>
  <si>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</si>
  <si>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</si>
  <si>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</si>
  <si>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</si>
  <si>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</si>
  <si>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</si>
  <si>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</si>
  <si>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</si>
  <si>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</si>
  <si>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</si>
  <si>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</si>
  <si>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</si>
  <si>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</si>
  <si>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</si>
  <si>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</si>
  <si>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</si>
  <si>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</si>
  <si>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</si>
  <si>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</si>
  <si>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</si>
  <si>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</si>
  <si>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</si>
  <si>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</si>
  <si>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</si>
  <si>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</si>
  <si>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</si>
  <si>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</si>
  <si>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</si>
  <si>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</si>
  <si>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</si>
  <si>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</si>
  <si>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</si>
  <si>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</si>
  <si>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</si>
  <si>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</si>
  <si>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</si>
  <si>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</si>
  <si>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</si>
  <si>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</si>
  <si>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</si>
  <si>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</si>
  <si>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</si>
  <si>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</si>
  <si>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</si>
  <si>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</si>
  <si>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</si>
  <si>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</si>
  <si>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</si>
  <si>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</si>
  <si>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</si>
  <si>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</si>
  <si>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</si>
  <si>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</si>
  <si>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</si>
  <si>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</si>
  <si>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</si>
  <si>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</si>
  <si>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</si>
  <si>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</si>
  <si>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</si>
  <si>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</si>
  <si>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</si>
  <si>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</si>
  <si>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</si>
  <si>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</si>
  <si>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</si>
  <si>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</si>
  <si>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</si>
  <si>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</si>
  <si>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</si>
  <si>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</si>
  <si>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</si>
  <si>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</si>
  <si>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</si>
  <si>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</si>
  <si>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</si>
  <si>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</si>
  <si>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</si>
  <si>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</si>
  <si>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</si>
  <si>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</si>
  <si>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</si>
  <si>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</si>
  <si>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</si>
  <si>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</si>
  <si>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</si>
  <si>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</si>
  <si>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</si>
  <si>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</si>
  <si>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</si>
  <si>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</si>
  <si>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</si>
  <si>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</si>
  <si>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</si>
  <si>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</si>
  <si>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</si>
  <si>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</si>
  <si>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</si>
  <si>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</si>
  <si>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</si>
  <si>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</si>
  <si>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</si>
  <si>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</si>
  <si>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</si>
  <si>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</si>
  <si>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</si>
  <si>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</si>
  <si>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</si>
  <si>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</si>
  <si>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</si>
  <si>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</si>
  <si>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</si>
  <si>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</si>
  <si>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</si>
  <si>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</si>
  <si>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</si>
  <si>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</si>
  <si>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</si>
  <si>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</si>
  <si>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</si>
  <si>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</si>
  <si>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</si>
  <si>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</si>
  <si>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</si>
  <si>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</si>
  <si>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</si>
  <si>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</si>
  <si>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</si>
  <si>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</si>
  <si>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</si>
  <si>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</si>
  <si>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</si>
  <si>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</si>
  <si>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</si>
  <si>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</si>
  <si>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</si>
  <si>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</si>
  <si>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</si>
  <si>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</si>
  <si>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</si>
  <si>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</si>
  <si>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</si>
  <si>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</si>
  <si>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</si>
  <si>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</si>
  <si>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</si>
  <si>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</si>
  <si>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</si>
  <si>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</si>
  <si>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</si>
  <si>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</si>
  <si>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</si>
  <si>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</si>
  <si>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</si>
  <si>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</si>
  <si>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</si>
  <si>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</si>
  <si>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</si>
  <si>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</si>
  <si>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</si>
  <si>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</si>
  <si>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</si>
  <si>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</si>
  <si>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</si>
  <si>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</si>
  <si>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</si>
  <si>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</si>
  <si>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</si>
  <si>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</si>
  <si>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</si>
  <si>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</si>
  <si>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</si>
  <si>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</si>
  <si>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</si>
  <si>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</si>
  <si>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</si>
  <si>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</si>
  <si>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</si>
  <si>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</si>
  <si>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</si>
  <si>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</si>
  <si>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</si>
  <si>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</si>
  <si>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</si>
  <si>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</si>
  <si>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</si>
  <si>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</si>
  <si>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</si>
  <si>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</si>
  <si>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</si>
  <si>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</si>
  <si>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</si>
  <si>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</si>
  <si>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</si>
  <si>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</si>
  <si>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</si>
  <si>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</si>
  <si>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</si>
  <si>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</si>
  <si>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</si>
  <si>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</si>
  <si>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</si>
  <si>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</si>
  <si>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</si>
  <si>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</si>
  <si>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</si>
  <si>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</si>
  <si>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</si>
  <si>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</si>
  <si>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</si>
  <si>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</si>
  <si>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</si>
  <si>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</si>
  <si>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</si>
  <si>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</si>
  <si>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</si>
  <si>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</si>
  <si>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</si>
  <si>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</si>
  <si>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</si>
  <si>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</si>
  <si>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</si>
  <si>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</si>
  <si>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</si>
  <si>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</si>
  <si>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</si>
  <si>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</si>
  <si>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</si>
  <si>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</si>
  <si>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</si>
  <si>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</si>
  <si>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</si>
  <si>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</si>
  <si>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</si>
  <si>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</si>
  <si>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</si>
  <si>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</si>
  <si>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</si>
  <si>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</si>
  <si>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</si>
  <si>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</si>
  <si>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</si>
  <si>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</si>
  <si>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</si>
  <si>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</si>
  <si>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</si>
  <si>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</si>
  <si>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</si>
  <si>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</si>
  <si>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</si>
  <si>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</si>
  <si>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</si>
  <si>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</si>
  <si>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</si>
  <si>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</si>
  <si>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</si>
  <si>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</si>
  <si>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</si>
  <si>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</si>
  <si>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</si>
  <si>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</si>
  <si>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</si>
  <si>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</si>
  <si>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</si>
  <si>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</si>
  <si>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</si>
  <si>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</si>
  <si>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</si>
  <si>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</si>
  <si>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</si>
  <si>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</si>
  <si>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</si>
  <si>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</si>
  <si>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</si>
  <si>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</si>
  <si>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</si>
  <si>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</si>
  <si>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</si>
  <si>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</si>
  <si>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</si>
  <si>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</si>
  <si>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</si>
  <si>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</si>
  <si>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</si>
  <si>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</si>
  <si>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</si>
  <si>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</si>
  <si>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</si>
  <si>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</si>
  <si>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</si>
  <si>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</si>
  <si>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</si>
  <si>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</si>
  <si>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</si>
  <si>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</si>
  <si>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</si>
  <si>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</si>
  <si>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</si>
  <si>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</si>
  <si>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</si>
  <si>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</si>
  <si>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</si>
  <si>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</si>
  <si>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</si>
  <si>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</si>
  <si>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</si>
  <si>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</si>
  <si>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</si>
  <si>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</si>
  <si>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</si>
  <si>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</si>
  <si>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</si>
  <si>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</si>
  <si>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</si>
  <si>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</si>
  <si>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</si>
  <si>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</si>
  <si>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</si>
  <si>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</si>
  <si>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</si>
  <si>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</si>
  <si>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</si>
  <si>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</si>
  <si>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</si>
  <si>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</si>
  <si>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</si>
  <si>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</si>
  <si>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</si>
  <si>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</si>
  <si>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</si>
  <si>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</si>
  <si>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</si>
  <si>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</si>
  <si>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</si>
  <si>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</si>
  <si>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</si>
  <si>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</si>
  <si>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</si>
  <si>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</si>
  <si>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</si>
  <si>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</si>
  <si>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</si>
  <si>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</si>
  <si>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</si>
  <si>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</si>
  <si>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</si>
  <si>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</si>
  <si>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</si>
  <si>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</si>
  <si>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</si>
  <si>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</si>
  <si>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</si>
  <si>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</si>
  <si>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</si>
  <si>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</si>
  <si>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</si>
  <si>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</si>
  <si>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</si>
  <si>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</si>
  <si>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</si>
  <si>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</si>
  <si>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</si>
  <si>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</si>
  <si>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</si>
  <si>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</si>
  <si>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</si>
  <si>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</si>
  <si>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</si>
  <si>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</si>
  <si>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</si>
  <si>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</si>
  <si>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</si>
  <si>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</si>
  <si>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</si>
  <si>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</si>
  <si>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</si>
  <si>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</si>
  <si>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</si>
  <si>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</si>
  <si>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</si>
  <si>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</si>
  <si>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</si>
  <si>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</si>
  <si>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</si>
  <si>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</si>
  <si>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</si>
  <si>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</si>
  <si>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</si>
  <si>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</si>
  <si>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</si>
  <si>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</si>
  <si>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</si>
  <si>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</si>
  <si>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</si>
  <si>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</si>
  <si>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</si>
  <si>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</si>
  <si>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</si>
  <si>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</si>
  <si>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</si>
  <si>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</si>
  <si>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</si>
  <si>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</si>
  <si>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</si>
  <si>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</si>
  <si>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</si>
  <si>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</si>
  <si>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</si>
  <si>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</si>
  <si>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</si>
  <si>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</si>
  <si>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</si>
  <si>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</si>
  <si>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</si>
  <si>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</si>
  <si>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</si>
  <si>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</si>
  <si>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</si>
  <si>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</si>
  <si>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</si>
  <si>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</si>
  <si>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</si>
  <si>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</si>
  <si>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</si>
  <si>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</si>
  <si>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</si>
  <si>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</si>
  <si>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</si>
  <si>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</si>
  <si>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</si>
  <si>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</si>
  <si>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</si>
  <si>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</si>
  <si>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</si>
  <si>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</si>
  <si>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</si>
  <si>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</si>
  <si>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</si>
  <si>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</si>
  <si>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</si>
  <si>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</si>
  <si>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</si>
  <si>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</si>
  <si>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</si>
  <si>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</si>
  <si>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</si>
  <si>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</si>
  <si>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</si>
  <si>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</si>
  <si>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</si>
  <si>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</si>
  <si>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</si>
  <si>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</si>
  <si>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</si>
  <si>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</si>
  <si>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</si>
  <si>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</si>
  <si>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</si>
  <si>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</si>
  <si>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</si>
  <si>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</si>
  <si>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</si>
  <si>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</si>
  <si>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</si>
  <si>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</si>
  <si>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</si>
  <si>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</si>
  <si>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</si>
  <si>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</si>
  <si>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</si>
  <si>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</si>
  <si>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</si>
  <si>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</si>
  <si>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</si>
  <si>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</si>
  <si>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</si>
  <si>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</si>
  <si>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</si>
  <si>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</si>
  <si>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</si>
  <si>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</si>
  <si>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</si>
  <si>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</si>
  <si>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</si>
  <si>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</si>
  <si>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</si>
  <si>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</si>
  <si>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</si>
  <si>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</si>
  <si>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</si>
  <si>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</si>
  <si>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</si>
  <si>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</si>
  <si>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</si>
  <si>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</si>
  <si>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</si>
  <si>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</si>
  <si>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</si>
  <si>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</si>
  <si>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</si>
  <si>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</si>
  <si>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</si>
  <si>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</si>
  <si>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</si>
  <si>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</si>
  <si>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</si>
  <si>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</si>
  <si>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</si>
  <si>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</si>
  <si>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</si>
  <si>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</si>
  <si>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</si>
  <si>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</si>
  <si>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</si>
  <si>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</si>
  <si>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</si>
  <si>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</si>
  <si>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</si>
  <si>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</si>
  <si>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</si>
  <si>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</si>
  <si>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</si>
  <si>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</si>
  <si>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</si>
  <si>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</si>
  <si>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</si>
  <si>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</si>
  <si>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</si>
  <si>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</si>
  <si>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</si>
  <si>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</si>
  <si>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</si>
  <si>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</si>
  <si>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</si>
  <si>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</si>
  <si>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</si>
  <si>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</si>
  <si>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</si>
  <si>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</si>
  <si>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</si>
  <si>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</si>
  <si>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</si>
  <si>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</si>
  <si>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</si>
  <si>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</si>
  <si>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</si>
  <si>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</si>
  <si>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</si>
  <si>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</si>
  <si>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</si>
  <si>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</si>
  <si>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</si>
  <si>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</si>
  <si>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</si>
  <si>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</si>
  <si>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</si>
  <si>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</si>
  <si>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</si>
  <si>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</si>
  <si>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</si>
  <si>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</si>
  <si>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</si>
  <si>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</si>
  <si>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</si>
  <si>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</si>
  <si>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</si>
  <si>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</si>
  <si>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</si>
  <si>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</si>
  <si>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</si>
  <si>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</si>
  <si>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</si>
  <si>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</si>
  <si>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</si>
  <si>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</si>
  <si>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</si>
  <si>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</si>
  <si>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</si>
  <si>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</si>
  <si>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</si>
  <si>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</si>
  <si>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</si>
  <si>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</si>
  <si>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</si>
  <si>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</si>
  <si>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</si>
  <si>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</si>
  <si>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</si>
  <si>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</si>
  <si>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</si>
  <si>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</si>
  <si>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</si>
  <si>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</si>
  <si>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</si>
  <si>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</si>
  <si>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</si>
  <si>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</si>
  <si>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</si>
  <si>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</si>
  <si>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</si>
  <si>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</si>
  <si>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</si>
  <si>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</si>
  <si>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</si>
  <si>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</si>
  <si>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</si>
  <si>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</si>
  <si>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</si>
  <si>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</si>
  <si>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</si>
  <si>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</si>
  <si>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</si>
  <si>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</si>
  <si>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</si>
  <si>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</si>
  <si>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</si>
  <si>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</si>
  <si>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</si>
  <si>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</si>
  <si>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</si>
  <si>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</si>
  <si>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</si>
  <si>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</si>
  <si>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</si>
  <si>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</si>
  <si>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</si>
  <si>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</si>
  <si>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</si>
  <si>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</si>
  <si>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</si>
  <si>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</si>
  <si>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</si>
  <si>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</si>
  <si>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</si>
  <si>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</si>
  <si>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</si>
  <si>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</si>
  <si>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</si>
  <si>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</si>
  <si>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</si>
  <si>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</si>
  <si>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</si>
  <si>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</si>
  <si>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</si>
  <si>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</si>
  <si>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</si>
  <si>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</si>
  <si>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</si>
  <si>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</si>
  <si>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</si>
  <si>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</si>
  <si>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</si>
  <si>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</si>
  <si>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</si>
  <si>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</si>
  <si>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</si>
  <si>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</si>
  <si>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</si>
  <si>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</si>
  <si>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</si>
  <si>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</si>
  <si>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</si>
  <si>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</si>
  <si>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</si>
  <si>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</si>
  <si>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</si>
  <si>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</si>
  <si>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</si>
  <si>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</si>
  <si>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</si>
  <si>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</si>
  <si>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</si>
  <si>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</si>
  <si>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</si>
  <si>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</si>
  <si>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</si>
  <si>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</si>
  <si>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</si>
  <si>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</si>
  <si>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</si>
  <si>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</si>
  <si>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</si>
  <si>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</si>
  <si>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</si>
  <si>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</si>
  <si>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</si>
  <si>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</si>
  <si>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</si>
  <si>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</si>
  <si>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</si>
  <si>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</si>
  <si>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</si>
  <si>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</si>
  <si>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</si>
  <si>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</si>
  <si>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</si>
  <si>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</si>
  <si>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</si>
  <si>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</si>
  <si>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</si>
  <si>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</si>
  <si>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</si>
  <si>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</si>
  <si>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</si>
  <si>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</si>
  <si>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</si>
  <si>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</si>
  <si>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</si>
  <si>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</si>
  <si>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</si>
  <si>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</si>
  <si>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</si>
  <si>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</si>
  <si>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</si>
  <si>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</si>
  <si>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</si>
  <si>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</si>
  <si>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</si>
  <si>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</si>
  <si>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</si>
  <si>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</si>
  <si>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</si>
  <si>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</si>
  <si>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</si>
  <si>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</si>
  <si>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</si>
  <si>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</si>
  <si>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</si>
  <si>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</si>
  <si>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</si>
  <si>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</si>
  <si>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</si>
  <si>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</si>
  <si>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</si>
  <si>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</si>
  <si>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</si>
  <si>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</si>
  <si>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</si>
  <si>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</si>
  <si>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</si>
  <si>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</si>
  <si>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</si>
  <si>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</si>
  <si>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</si>
  <si>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</si>
  <si>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</si>
  <si>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</si>
  <si>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</si>
  <si>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</si>
  <si>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</si>
  <si>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</si>
  <si>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</si>
  <si>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</si>
  <si>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</si>
  <si>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</si>
  <si>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</si>
  <si>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</si>
  <si>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</si>
  <si>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</si>
  <si>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</si>
  <si>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</si>
  <si>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</si>
  <si>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</si>
  <si>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</si>
  <si>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</si>
  <si>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</si>
  <si>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</si>
  <si>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</si>
  <si>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</si>
  <si>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</si>
  <si>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</si>
  <si>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</si>
  <si>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</si>
  <si>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</si>
  <si>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</si>
  <si>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</si>
  <si>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</si>
  <si>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</si>
  <si>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</si>
  <si>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</si>
  <si>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</si>
  <si>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</si>
  <si>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</si>
  <si>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</si>
  <si>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</si>
  <si>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</si>
  <si>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</si>
  <si>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</si>
  <si>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</si>
  <si>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</si>
  <si>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</si>
  <si>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</si>
  <si>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</si>
  <si>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</si>
  <si>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</si>
  <si>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</si>
  <si>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</si>
  <si>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</si>
  <si>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</si>
  <si>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</si>
  <si>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</si>
  <si>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</si>
  <si>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</si>
  <si>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</si>
  <si>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</si>
  <si>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</si>
  <si>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</si>
  <si>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</si>
  <si>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</si>
  <si>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</si>
  <si>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</si>
  <si>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</si>
  <si>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</si>
  <si>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</si>
  <si>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</si>
  <si>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</si>
  <si>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</si>
  <si>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</si>
  <si>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</si>
  <si>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</si>
  <si>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</si>
  <si>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</si>
  <si>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</si>
  <si>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</si>
  <si>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</si>
  <si>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</si>
  <si>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</si>
  <si>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</si>
  <si>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</si>
  <si>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</si>
  <si>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</si>
  <si>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</si>
  <si>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</si>
  <si>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</si>
  <si>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</si>
  <si>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</si>
  <si>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</si>
  <si>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</si>
  <si>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</si>
  <si>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</si>
  <si>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</si>
  <si>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</si>
  <si>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</si>
  <si>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</si>
  <si>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</si>
  <si>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</si>
  <si>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</si>
  <si>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</si>
  <si>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</si>
  <si>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</si>
  <si>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</si>
  <si>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</si>
  <si>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</si>
  <si>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</si>
  <si>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</si>
  <si>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</si>
  <si>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</si>
  <si>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</si>
  <si>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</si>
  <si>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</si>
  <si>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</si>
  <si>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</si>
  <si>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</si>
  <si>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</si>
  <si>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</si>
  <si>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</si>
  <si>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</si>
  <si>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</si>
  <si>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</si>
  <si>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</si>
  <si>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</si>
  <si>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</si>
  <si>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</si>
  <si>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</si>
  <si>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</si>
  <si>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</si>
  <si>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</si>
  <si>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</si>
  <si>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</si>
  <si>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</si>
  <si>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</si>
  <si>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</si>
  <si>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</si>
  <si>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</si>
  <si>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</si>
  <si>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</si>
  <si>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</si>
  <si>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</si>
  <si>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</si>
  <si>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</si>
  <si>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</si>
  <si>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</si>
  <si>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</si>
  <si>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</si>
  <si>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</si>
  <si>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</si>
  <si>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</si>
  <si>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</si>
  <si>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</si>
  <si>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</si>
  <si>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</si>
  <si>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</si>
  <si>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</si>
  <si>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</si>
  <si>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</si>
  <si>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</si>
  <si>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</si>
  <si>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</si>
  <si>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</si>
  <si>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</si>
  <si>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</si>
  <si>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</si>
  <si>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</si>
  <si>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</si>
  <si>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</si>
  <si>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</si>
  <si>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</si>
  <si>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</si>
  <si>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</si>
  <si>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</si>
  <si>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</si>
  <si>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</si>
  <si>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</si>
  <si>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</si>
  <si>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</si>
  <si>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</si>
  <si>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</si>
  <si>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</si>
  <si>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</si>
  <si>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</si>
  <si>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</si>
  <si>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</si>
  <si>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</si>
  <si>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</si>
  <si>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</si>
  <si>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</si>
  <si>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</si>
  <si>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</si>
  <si>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</si>
  <si>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</si>
  <si>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</si>
  <si>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</si>
  <si>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</si>
  <si>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</si>
  <si>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</si>
  <si>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</si>
  <si>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</si>
  <si>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</si>
  <si>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</si>
  <si>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</si>
  <si>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</si>
  <si>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</si>
  <si>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</si>
  <si>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</si>
  <si>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</si>
  <si>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</si>
  <si>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</si>
  <si>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</si>
  <si>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</si>
  <si>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</si>
  <si>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</si>
  <si>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</si>
  <si>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</si>
  <si>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</si>
  <si>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</si>
  <si>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</si>
  <si>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</si>
  <si>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</si>
  <si>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</si>
  <si>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</si>
  <si>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</si>
  <si>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</si>
  <si>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</si>
  <si>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</si>
  <si>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</si>
  <si>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</si>
  <si>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</si>
  <si>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</si>
  <si>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</si>
  <si>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</si>
  <si>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</si>
  <si>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</si>
  <si>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</si>
  <si>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</si>
  <si>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</si>
  <si>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</si>
  <si>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</si>
  <si>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</si>
  <si>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</si>
  <si>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</si>
  <si>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</si>
  <si>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</si>
  <si>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</si>
  <si>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</si>
  <si>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</si>
  <si>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</si>
  <si>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</si>
  <si>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</si>
  <si>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</si>
  <si>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</si>
  <si>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</si>
  <si>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</si>
  <si>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</si>
  <si>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</si>
  <si>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</si>
  <si>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</si>
  <si>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</si>
  <si>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</si>
  <si>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</si>
  <si>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</si>
  <si>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</si>
  <si>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</si>
  <si>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</si>
  <si>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</si>
  <si>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</si>
  <si>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</si>
  <si>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</si>
  <si>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</si>
  <si>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</si>
  <si>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</si>
  <si>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</si>
  <si>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</si>
  <si>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</si>
  <si>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</si>
  <si>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</si>
  <si>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</si>
  <si>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</si>
  <si>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</si>
  <si>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</si>
  <si>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</si>
  <si>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</si>
  <si>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</si>
  <si>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</si>
  <si>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</si>
  <si>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</si>
  <si>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</si>
  <si>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</si>
  <si>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</si>
  <si>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</si>
  <si>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</si>
  <si>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</si>
  <si>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</si>
  <si>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</si>
  <si>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</si>
  <si>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</si>
  <si>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</si>
  <si>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</si>
  <si>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</si>
  <si>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</si>
  <si>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</si>
  <si>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</si>
  <si>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</si>
  <si>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</si>
  <si>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</si>
  <si>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</si>
  <si>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</si>
  <si>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</si>
  <si>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</si>
  <si>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</si>
  <si>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</si>
  <si>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</si>
  <si>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</si>
  <si>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</si>
  <si>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</si>
  <si>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</si>
  <si>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</si>
  <si>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</si>
  <si>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</si>
  <si>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</si>
  <si>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</si>
  <si>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</si>
  <si>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</si>
  <si>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</si>
  <si>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</si>
  <si>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</si>
  <si>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</si>
  <si>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</si>
  <si>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</si>
  <si>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</si>
  <si>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</si>
  <si>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</si>
  <si>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</si>
  <si>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</si>
  <si>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</si>
  <si>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</si>
  <si>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</si>
  <si>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</si>
  <si>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</si>
  <si>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</si>
  <si>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</si>
  <si>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</si>
  <si>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</si>
  <si>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</si>
  <si>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</si>
  <si>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</si>
  <si>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</si>
  <si>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</si>
  <si>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</si>
  <si>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</si>
  <si>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</si>
  <si>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</si>
  <si>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</si>
  <si>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</si>
  <si>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</si>
  <si>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</si>
  <si>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</si>
  <si>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</si>
  <si>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</si>
  <si>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</si>
  <si>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</si>
  <si>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</si>
  <si>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</si>
  <si>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</si>
  <si>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</si>
  <si>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</si>
  <si>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</si>
  <si>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</si>
  <si>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</si>
  <si>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</si>
  <si>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</si>
  <si>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</si>
  <si>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</si>
  <si>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</si>
  <si>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</si>
  <si>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</si>
  <si>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</si>
  <si>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</si>
  <si>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</si>
  <si>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</si>
  <si>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</si>
  <si>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</si>
  <si>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</si>
  <si>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</si>
  <si>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</si>
  <si>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</si>
  <si>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</si>
  <si>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</si>
  <si>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</si>
  <si>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</si>
  <si>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</si>
  <si>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</si>
  <si>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</si>
  <si>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</si>
  <si>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</si>
  <si>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</si>
  <si>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</si>
  <si>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</si>
  <si>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</si>
  <si>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</si>
  <si>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</si>
  <si>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</si>
  <si>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</si>
  <si>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</si>
  <si>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</si>
  <si>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</si>
  <si>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</si>
  <si>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</si>
  <si>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</si>
  <si>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</si>
  <si>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</si>
  <si>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</si>
  <si>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</si>
  <si>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</si>
  <si>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</si>
  <si>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</si>
  <si>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</si>
  <si>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</si>
  <si>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</si>
  <si>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</si>
  <si>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</si>
  <si>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</si>
  <si>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</si>
  <si>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</si>
  <si>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</si>
  <si>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</si>
  <si>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</si>
  <si>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</si>
  <si>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</si>
  <si>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</si>
  <si>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</si>
  <si>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</si>
  <si>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</si>
  <si>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</si>
  <si>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</si>
  <si>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</si>
  <si>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</si>
  <si>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</si>
  <si>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</si>
  <si>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</si>
  <si>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</si>
  <si>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</si>
  <si>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</si>
  <si>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</si>
  <si>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</si>
  <si>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</si>
  <si>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</si>
  <si>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</si>
  <si>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</si>
  <si>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</si>
  <si>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</si>
  <si>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</si>
  <si>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</si>
  <si>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</si>
  <si>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</si>
  <si>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</si>
  <si>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</si>
  <si>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</si>
  <si>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</si>
  <si>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</si>
  <si>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</si>
  <si>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</si>
  <si>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</si>
  <si>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</si>
  <si>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</si>
  <si>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</si>
  <si>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</si>
  <si>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</si>
  <si>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</si>
  <si>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</si>
  <si>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</si>
  <si>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</si>
  <si>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</si>
  <si>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</si>
  <si>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</si>
  <si>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</si>
  <si>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</si>
  <si>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</si>
  <si>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</si>
  <si>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</si>
  <si>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</si>
  <si>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</si>
  <si>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</si>
  <si>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</si>
  <si>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</si>
  <si>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</si>
  <si>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</si>
  <si>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</si>
  <si>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</si>
  <si>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</si>
  <si>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</si>
  <si>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</si>
  <si>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</si>
  <si>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</si>
  <si>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</si>
  <si>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</si>
  <si>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</si>
  <si>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</si>
  <si>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</si>
  <si>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</si>
  <si>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</si>
  <si>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</si>
  <si>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</si>
  <si>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</si>
  <si>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</si>
  <si>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</si>
  <si>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</si>
  <si>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</si>
  <si>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</si>
  <si>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</si>
  <si>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</si>
  <si>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</si>
  <si>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</si>
  <si>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</si>
  <si>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</si>
  <si>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</si>
  <si>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</si>
  <si>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</si>
  <si>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</si>
  <si>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</si>
  <si>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</si>
  <si>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</si>
  <si>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</si>
  <si>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</si>
  <si>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</si>
  <si>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</si>
  <si>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</si>
  <si>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</si>
  <si>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</si>
  <si>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</si>
  <si>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</si>
  <si>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</si>
  <si>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</si>
  <si>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</si>
  <si>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</si>
  <si>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</si>
  <si>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</si>
  <si>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</si>
  <si>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</si>
  <si>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</si>
  <si>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</si>
  <si>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</si>
  <si>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</si>
  <si>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</si>
  <si>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</si>
  <si>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</si>
  <si>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</si>
  <si>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</si>
  <si>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</si>
  <si>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</si>
  <si>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</si>
  <si>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</si>
  <si>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</si>
  <si>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</si>
  <si>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</si>
  <si>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</si>
  <si>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</si>
  <si>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</si>
  <si>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</si>
  <si>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</si>
  <si>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</si>
  <si>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</si>
  <si>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</si>
  <si>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</si>
  <si>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</si>
  <si>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</si>
  <si>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</si>
  <si>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</si>
  <si>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</si>
  <si>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</si>
  <si>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</si>
  <si>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</si>
  <si>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</si>
  <si>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</si>
  <si>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</si>
  <si>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</si>
  <si>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</si>
  <si>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</si>
  <si>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</si>
  <si>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</si>
  <si>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</si>
  <si>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</si>
  <si>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</si>
  <si>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</si>
  <si>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</si>
  <si>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</si>
  <si>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</si>
  <si>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</si>
  <si>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</si>
  <si>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</si>
  <si>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</si>
  <si>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</si>
  <si>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</si>
  <si>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</si>
  <si>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</si>
  <si>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</si>
  <si>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</si>
  <si>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</si>
  <si>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</si>
  <si>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</si>
  <si>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</si>
  <si>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</si>
  <si>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</si>
  <si>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</si>
  <si>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</si>
  <si>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</si>
  <si>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</si>
  <si>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</si>
  <si>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</si>
  <si>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</si>
  <si>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</si>
  <si>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</si>
  <si>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</si>
  <si>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</si>
  <si>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</si>
  <si>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</si>
  <si>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</si>
  <si>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</si>
  <si>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</si>
  <si>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</si>
  <si>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</si>
  <si>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</si>
  <si>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</si>
  <si>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</si>
  <si>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</si>
  <si>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</si>
  <si>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</si>
  <si>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</si>
  <si>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</si>
  <si>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</si>
  <si>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</si>
  <si>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</si>
  <si>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</si>
  <si>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</si>
  <si>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</si>
  <si>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</si>
  <si>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</si>
  <si>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</si>
  <si>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</si>
  <si>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</si>
  <si>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</si>
  <si>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</si>
  <si>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</si>
  <si>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</si>
  <si>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</si>
  <si>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</si>
  <si>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</si>
  <si>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</si>
  <si>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</si>
  <si>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</si>
  <si>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</si>
  <si>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</si>
  <si>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</si>
  <si>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</si>
  <si>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</si>
  <si>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</si>
  <si>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</si>
  <si>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</si>
  <si>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</si>
  <si>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</si>
  <si>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</si>
  <si>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</si>
  <si>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</si>
  <si>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</si>
  <si>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</si>
  <si>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</si>
  <si>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</si>
  <si>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</si>
  <si>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</si>
  <si>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</si>
  <si>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</si>
  <si>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</si>
  <si>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</si>
  <si>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</si>
  <si>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</si>
  <si>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</si>
  <si>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</si>
  <si>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</si>
  <si>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</si>
  <si>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</si>
  <si>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</si>
  <si>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</si>
  <si>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</si>
  <si>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</si>
  <si>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</si>
  <si>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</si>
  <si>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</si>
  <si>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</si>
  <si>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</si>
  <si>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</si>
  <si>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</si>
  <si>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</si>
  <si>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</si>
  <si>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</si>
  <si>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</si>
  <si>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</si>
  <si>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</si>
  <si>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</si>
  <si>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</si>
  <si>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</si>
  <si>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</si>
  <si>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</si>
  <si>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</si>
  <si>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</si>
  <si>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</si>
  <si>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</si>
  <si>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</si>
  <si>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</si>
  <si>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</si>
  <si>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</si>
  <si>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</si>
  <si>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</si>
  <si>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</si>
  <si>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</si>
  <si>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</si>
  <si>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</si>
  <si>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</si>
  <si>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</si>
  <si>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</si>
  <si>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</si>
  <si>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</si>
  <si>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</si>
  <si>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</si>
  <si>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</si>
  <si>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</si>
  <si>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</si>
  <si>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</si>
  <si>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</si>
  <si>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</si>
  <si>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</si>
  <si>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</si>
  <si>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</si>
  <si>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</si>
  <si>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</si>
  <si>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</si>
  <si>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</si>
  <si>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</si>
  <si>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</si>
  <si>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</si>
  <si>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</si>
  <si>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</si>
  <si>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</si>
  <si>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</si>
  <si>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</si>
  <si>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</si>
  <si>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</si>
  <si>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</si>
  <si>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</si>
  <si>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</si>
  <si>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</si>
  <si>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</si>
  <si>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</si>
  <si>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</si>
  <si>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</si>
  <si>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</si>
  <si>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</si>
  <si>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</si>
  <si>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</si>
  <si>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</si>
  <si>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</si>
  <si>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</si>
  <si>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</si>
  <si>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</si>
  <si>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</si>
  <si>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</si>
  <si>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</si>
  <si>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</si>
  <si>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</si>
  <si>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</si>
  <si>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</si>
  <si>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</si>
  <si>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</si>
  <si>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</si>
  <si>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</si>
  <si>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</si>
  <si>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</si>
  <si>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</si>
  <si>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</si>
  <si>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</si>
  <si>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</si>
  <si>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</si>
  <si>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</si>
  <si>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</si>
  <si>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</si>
  <si>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</si>
  <si>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</si>
  <si>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</si>
  <si>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</si>
  <si>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</si>
  <si>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</si>
  <si>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</si>
  <si>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</si>
  <si>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</si>
  <si>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</si>
  <si>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</si>
  <si>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</si>
  <si>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</si>
  <si>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</si>
  <si>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</si>
  <si>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</si>
  <si>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</si>
  <si>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</si>
  <si>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</si>
  <si>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</si>
  <si>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</si>
  <si>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</si>
  <si>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</si>
  <si>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</si>
  <si>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</si>
  <si>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</si>
  <si>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</si>
  <si>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</si>
  <si>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</si>
  <si>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</si>
  <si>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</si>
  <si>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</si>
  <si>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</si>
  <si>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</si>
  <si>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</si>
  <si>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</si>
  <si>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</si>
  <si>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</si>
  <si>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</si>
  <si>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</si>
  <si>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</si>
  <si>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</si>
  <si>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</si>
  <si>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</si>
  <si>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</si>
  <si>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</si>
  <si>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</si>
  <si>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</si>
  <si>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</si>
  <si>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</si>
  <si>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</si>
  <si>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</si>
  <si>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</si>
  <si>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</si>
  <si>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</si>
  <si>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</si>
  <si>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</si>
  <si>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</si>
  <si>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</si>
  <si>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</si>
  <si>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</si>
  <si>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</si>
  <si>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</si>
  <si>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</si>
  <si>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</si>
  <si>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</si>
  <si>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</si>
  <si>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</si>
  <si>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</si>
  <si>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</si>
  <si>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</si>
  <si>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</si>
  <si>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</si>
  <si>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</si>
  <si>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</si>
  <si>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</si>
  <si>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</si>
  <si>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</si>
  <si>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</si>
  <si>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</si>
  <si>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</si>
  <si>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</si>
  <si>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</si>
  <si>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</si>
  <si>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</si>
  <si>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</si>
  <si>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</si>
  <si>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</si>
  <si>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</si>
  <si>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</si>
  <si>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</si>
  <si>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</si>
  <si>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</si>
  <si>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</si>
  <si>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</si>
  <si>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</si>
  <si>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</si>
  <si>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</si>
  <si>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</si>
  <si>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</si>
  <si>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</si>
  <si>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</si>
  <si>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</si>
  <si>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</si>
  <si>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</si>
  <si>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</si>
  <si>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</si>
  <si>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</si>
  <si>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</si>
  <si>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</si>
  <si>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</si>
  <si>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</si>
  <si>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</si>
  <si>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</si>
  <si>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</si>
  <si>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</si>
  <si>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</si>
  <si>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</si>
  <si>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</si>
  <si>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</si>
  <si>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</si>
  <si>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</si>
  <si>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</si>
  <si>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</si>
  <si>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</si>
  <si>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</si>
  <si>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</si>
  <si>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</si>
  <si>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</si>
  <si>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</si>
  <si>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</si>
  <si>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</si>
  <si>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</si>
  <si>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</si>
  <si>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</si>
  <si>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</si>
  <si>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</si>
  <si>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</si>
  <si>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</si>
  <si>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</si>
  <si>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</si>
  <si>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</si>
  <si>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</si>
  <si>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</si>
  <si>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</si>
  <si>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</si>
  <si>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</si>
  <si>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</si>
  <si>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</si>
  <si>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</si>
  <si>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</si>
  <si>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</si>
  <si>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</si>
  <si>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</si>
  <si>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</si>
  <si>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</si>
  <si>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</si>
  <si>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</si>
  <si>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</si>
  <si>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</si>
  <si>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</si>
  <si>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</si>
  <si>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</si>
  <si>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</si>
  <si>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</si>
  <si>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</si>
  <si>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</si>
  <si>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</si>
  <si>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</si>
  <si>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</si>
  <si>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</si>
  <si>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</si>
  <si>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</si>
  <si>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</si>
  <si>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</si>
  <si>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</si>
  <si>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</si>
  <si>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</si>
  <si>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</si>
  <si>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</si>
  <si>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</si>
  <si>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</si>
  <si>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</si>
  <si>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</si>
  <si>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</si>
  <si>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</si>
  <si>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</si>
  <si>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</si>
  <si>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</si>
  <si>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</si>
  <si>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</si>
  <si>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</si>
  <si>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</si>
  <si>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</si>
  <si>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</si>
  <si>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</si>
  <si>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</si>
  <si>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</si>
  <si>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</si>
  <si>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</si>
  <si>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</si>
  <si>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</si>
  <si>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</si>
  <si>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</si>
  <si>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</si>
  <si>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</si>
  <si>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</si>
  <si>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</si>
  <si>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</si>
  <si>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</si>
  <si>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</si>
  <si>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</si>
  <si>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</si>
  <si>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</si>
  <si>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</si>
  <si>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</si>
  <si>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</si>
  <si>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</si>
  <si>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</si>
  <si>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</si>
  <si>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</si>
  <si>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</si>
  <si>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</si>
  <si>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</si>
  <si>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</si>
  <si>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</si>
  <si>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</si>
  <si>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</si>
  <si>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</si>
  <si>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</si>
  <si>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</si>
  <si>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</si>
  <si>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</si>
  <si>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</si>
  <si>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</si>
  <si>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</si>
  <si>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</si>
  <si>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</si>
  <si>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</si>
  <si>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</si>
  <si>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</si>
  <si>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</si>
  <si>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</si>
  <si>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</si>
  <si>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</si>
  <si>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</si>
  <si>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</si>
  <si>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</si>
  <si>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</si>
  <si>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</si>
  <si>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</si>
  <si>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</si>
  <si>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</si>
  <si>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</si>
  <si>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</si>
  <si>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</si>
  <si>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</si>
  <si>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</si>
  <si>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</si>
  <si>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</si>
  <si>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</si>
  <si>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</si>
  <si>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</si>
  <si>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</si>
  <si>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</si>
  <si>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</si>
  <si>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</si>
  <si>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</si>
  <si>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</si>
  <si>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</si>
  <si>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</si>
  <si>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</si>
  <si>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</si>
  <si>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</si>
  <si>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</si>
  <si>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</si>
  <si>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</si>
  <si>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</si>
  <si>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</si>
  <si>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</si>
  <si>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</si>
  <si>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</si>
  <si>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</si>
  <si>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</si>
  <si>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</si>
  <si>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</si>
  <si>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</si>
  <si>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</si>
  <si>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</si>
  <si>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</si>
  <si>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</si>
  <si>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</si>
  <si>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</si>
  <si>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</si>
  <si>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</si>
  <si>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</si>
  <si>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</si>
  <si>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</si>
  <si>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</si>
  <si>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</si>
  <si>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</si>
  <si>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</si>
  <si>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</si>
  <si>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</si>
  <si>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</si>
  <si>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</si>
  <si>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</si>
  <si>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</si>
  <si>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</si>
  <si>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</si>
  <si>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</si>
  <si>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</si>
  <si>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</si>
  <si>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</si>
  <si>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</si>
  <si>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</si>
  <si>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</si>
  <si>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</si>
  <si>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</si>
  <si>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</si>
  <si>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</si>
  <si>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</si>
  <si>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</si>
  <si>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</si>
  <si>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</si>
  <si>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</si>
  <si>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</si>
  <si>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</si>
  <si>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</si>
  <si>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</si>
  <si>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</si>
  <si>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</si>
  <si>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</si>
  <si>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</si>
  <si>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</si>
  <si>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</si>
  <si>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</si>
  <si>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</si>
  <si>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</si>
  <si>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</si>
  <si>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</si>
  <si>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</si>
  <si>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</si>
  <si>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</si>
  <si>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</si>
  <si>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</si>
  <si>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</si>
  <si>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</si>
  <si>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</si>
  <si>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</si>
  <si>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</si>
  <si>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</si>
  <si>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</si>
  <si>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</si>
  <si>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</si>
  <si>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</si>
  <si>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</si>
  <si>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</si>
  <si>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</si>
  <si>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</si>
  <si>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</si>
  <si>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</si>
  <si>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</si>
  <si>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</si>
  <si>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</si>
  <si>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</si>
  <si>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</si>
  <si>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</si>
  <si>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</si>
  <si>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</si>
  <si>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</si>
  <si>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</si>
  <si>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</si>
  <si>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</si>
  <si>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</si>
  <si>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</si>
  <si>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</si>
  <si>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</si>
  <si>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</si>
  <si>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</si>
  <si>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</si>
  <si>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</si>
  <si>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</si>
  <si>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</si>
  <si>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</si>
  <si>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</si>
  <si>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</si>
  <si>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</si>
  <si>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</si>
  <si>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</si>
  <si>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</si>
  <si>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</si>
  <si>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</si>
  <si>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</si>
  <si>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</si>
  <si>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</si>
  <si>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</si>
  <si>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</si>
  <si>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</si>
  <si>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</si>
  <si>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</si>
  <si>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</si>
  <si>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</si>
  <si>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</si>
  <si>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</si>
  <si>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</si>
  <si>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</si>
  <si>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</si>
  <si>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</si>
  <si>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</si>
  <si>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</si>
  <si>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</si>
  <si>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</si>
  <si>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</si>
  <si>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</si>
  <si>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</si>
  <si>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</si>
  <si>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</si>
  <si>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</si>
  <si>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</si>
  <si>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</si>
  <si>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</si>
  <si>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</si>
  <si>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</si>
  <si>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</si>
  <si>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</si>
  <si>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</si>
  <si>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</si>
  <si>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</si>
  <si>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</si>
  <si>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</si>
  <si>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</si>
  <si>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</si>
  <si>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</si>
  <si>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</si>
  <si>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</si>
  <si>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</si>
  <si>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</si>
  <si>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</si>
  <si>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</si>
  <si>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</si>
  <si>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</si>
  <si>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</si>
  <si>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</si>
  <si>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</si>
  <si>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</si>
  <si>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</si>
  <si>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</si>
  <si>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</si>
  <si>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</si>
  <si>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</si>
  <si>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</si>
  <si>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</si>
  <si>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</si>
  <si>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</si>
  <si>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</si>
  <si>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</si>
  <si>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</si>
  <si>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</si>
  <si>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</si>
  <si>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</si>
  <si>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</si>
  <si>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</si>
  <si>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</si>
  <si>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</si>
  <si>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</si>
  <si>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</si>
  <si>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</si>
  <si>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</si>
  <si>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</si>
  <si>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</si>
  <si>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</si>
  <si>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</si>
  <si>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</si>
  <si>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</si>
  <si>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</si>
  <si>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</si>
  <si>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</si>
  <si>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</si>
  <si>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</si>
  <si>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</si>
  <si>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</si>
  <si>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</si>
  <si>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</si>
  <si>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</si>
  <si>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</si>
  <si>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</si>
  <si>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</si>
  <si>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</si>
  <si>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</si>
  <si>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</si>
  <si>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</si>
  <si>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</si>
  <si>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</si>
  <si>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</si>
  <si>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</si>
  <si>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</si>
  <si>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</si>
  <si>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</si>
  <si>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</si>
  <si>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</si>
  <si>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</si>
  <si>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</si>
  <si>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</si>
  <si>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</si>
  <si>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</si>
  <si>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</si>
  <si>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</si>
  <si>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</si>
  <si>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</si>
  <si>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</si>
  <si>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</si>
  <si>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</si>
  <si>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</si>
  <si>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</si>
  <si>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</si>
  <si>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</si>
  <si>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</si>
  <si>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</si>
  <si>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</si>
  <si>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</si>
  <si>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</si>
  <si>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</si>
  <si>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</si>
  <si>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</si>
  <si>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</si>
  <si>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</si>
  <si>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</si>
  <si>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</si>
  <si>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</si>
  <si>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</si>
  <si>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</si>
  <si>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</si>
  <si>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</si>
  <si>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</si>
  <si>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</si>
  <si>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</si>
  <si>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</si>
  <si>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</si>
  <si>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</si>
  <si>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</si>
  <si>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</si>
  <si>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</si>
  <si>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</si>
  <si>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</si>
  <si>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</si>
  <si>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</si>
  <si>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</si>
  <si>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</si>
  <si>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</si>
  <si>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</si>
  <si>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</si>
  <si>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</si>
  <si>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</si>
  <si>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</si>
  <si>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</si>
  <si>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</si>
  <si>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</si>
  <si>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</si>
  <si>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</si>
  <si>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</si>
  <si>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</si>
  <si>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</si>
  <si>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</si>
  <si>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</si>
  <si>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</si>
  <si>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</si>
  <si>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</si>
  <si>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</si>
  <si>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</si>
  <si>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</si>
  <si>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</si>
  <si>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</si>
  <si>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</si>
  <si>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</si>
  <si>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</si>
  <si>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</si>
  <si>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</si>
  <si>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</si>
  <si>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</si>
  <si>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</si>
  <si>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</si>
  <si>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</si>
  <si>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</si>
  <si>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</si>
  <si>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</si>
  <si>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</si>
  <si>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</si>
  <si>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</si>
  <si>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</si>
  <si>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</si>
  <si>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</si>
  <si>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</si>
  <si>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</si>
  <si>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</si>
  <si>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</si>
  <si>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</si>
  <si>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</si>
  <si>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</si>
  <si>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</si>
  <si>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</si>
  <si>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</si>
  <si>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</si>
  <si>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</si>
  <si>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</si>
  <si>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</si>
  <si>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</si>
  <si>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</si>
  <si>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</si>
  <si>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</si>
  <si>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</si>
  <si>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</si>
  <si>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</si>
  <si>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</si>
  <si>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</si>
  <si>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</si>
  <si>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</si>
  <si>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</si>
  <si>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</si>
  <si>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</si>
  <si>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</si>
  <si>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</si>
  <si>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</si>
  <si>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</si>
  <si>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</si>
  <si>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</si>
  <si>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</si>
  <si>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</si>
  <si>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</si>
  <si>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</si>
  <si>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</si>
  <si>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</si>
  <si>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</si>
  <si>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</si>
  <si>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</si>
  <si>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</si>
  <si>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</si>
  <si>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</si>
  <si>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</si>
  <si>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</si>
  <si>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</si>
  <si>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</si>
  <si>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</si>
  <si>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</si>
  <si>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</si>
  <si>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</si>
  <si>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</si>
  <si>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</si>
  <si>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</si>
  <si>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</si>
  <si>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</si>
  <si>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</si>
  <si>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</si>
  <si>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</si>
  <si>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</si>
  <si>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</si>
  <si>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</si>
  <si>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</si>
  <si>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</si>
  <si>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</si>
  <si>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</si>
  <si>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</si>
  <si>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</si>
  <si>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</si>
  <si>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</si>
  <si>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</si>
  <si>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</si>
  <si>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</si>
  <si>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</si>
  <si>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</si>
  <si>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</si>
  <si>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</si>
  <si>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</si>
  <si>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</si>
  <si>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</si>
  <si>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</si>
  <si>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</si>
  <si>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</si>
  <si>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</si>
  <si>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</si>
  <si>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</si>
  <si>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</si>
  <si>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</si>
  <si>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</si>
  <si>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</si>
  <si>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</si>
  <si>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</si>
  <si>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</si>
  <si>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</si>
  <si>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</si>
  <si>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</si>
  <si>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</si>
  <si>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</si>
  <si>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</si>
  <si>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</si>
  <si>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</si>
  <si>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</si>
  <si>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</si>
  <si>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</si>
  <si>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</si>
  <si>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</si>
  <si>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</si>
  <si>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</si>
  <si>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</si>
  <si>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</si>
  <si>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</si>
  <si>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</si>
  <si>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</si>
  <si>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</si>
  <si>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</si>
  <si>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</si>
  <si>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</si>
  <si>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</si>
  <si>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</si>
  <si>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</si>
  <si>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</si>
  <si>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</si>
  <si>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</si>
  <si>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</si>
  <si>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</si>
  <si>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</si>
  <si>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</si>
  <si>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</si>
  <si>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</si>
  <si>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</si>
  <si>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</si>
  <si>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</si>
  <si>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</si>
  <si>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</si>
  <si>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</si>
  <si>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</si>
  <si>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</si>
  <si>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</si>
  <si>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</si>
  <si>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</si>
  <si>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</si>
  <si>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</si>
  <si>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</si>
  <si>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</si>
  <si>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</si>
  <si>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</si>
  <si>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</si>
  <si>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</si>
  <si>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</si>
  <si>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</si>
  <si>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</si>
  <si>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</si>
  <si>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</si>
  <si>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</si>
  <si>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</si>
  <si>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</si>
  <si>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</si>
  <si>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</si>
  <si>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</si>
  <si>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</si>
  <si>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</si>
  <si>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</si>
  <si>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</si>
  <si>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</si>
  <si>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</si>
  <si>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</si>
  <si>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</si>
  <si>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</si>
  <si>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</si>
  <si>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</si>
  <si>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</si>
  <si>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</si>
  <si>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</si>
  <si>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</si>
  <si>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</si>
  <si>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</si>
  <si>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</si>
  <si>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</si>
  <si>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</si>
  <si>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</si>
  <si>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</si>
  <si>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</si>
  <si>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</si>
  <si>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</si>
  <si>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</si>
  <si>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</si>
  <si>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</si>
  <si>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</si>
  <si>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</si>
  <si>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</si>
  <si>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</si>
  <si>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</si>
  <si>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</si>
  <si>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</si>
  <si>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</si>
  <si>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</si>
  <si>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</si>
  <si>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</si>
  <si>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</si>
  <si>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</si>
  <si>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</si>
  <si>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</si>
  <si>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</si>
  <si>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</si>
  <si>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</si>
  <si>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</si>
  <si>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</si>
  <si>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</si>
  <si>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</si>
  <si>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</si>
  <si>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</si>
  <si>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</si>
  <si>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</si>
  <si>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</si>
  <si>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</si>
  <si>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</si>
  <si>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</si>
  <si>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</si>
  <si>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</si>
  <si>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</si>
  <si>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</si>
  <si>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</si>
  <si>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</si>
  <si>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</si>
  <si>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</si>
  <si>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</si>
  <si>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</si>
  <si>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</si>
  <si>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</si>
  <si>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</si>
  <si>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</si>
  <si>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</si>
  <si>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</si>
  <si>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</si>
  <si>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</si>
  <si>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</si>
  <si>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</si>
  <si>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</si>
  <si>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</si>
  <si>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</si>
  <si>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</si>
  <si>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</si>
  <si>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</si>
  <si>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</si>
  <si>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</si>
  <si>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</si>
  <si>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</si>
  <si>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</si>
  <si>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</si>
  <si>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</si>
  <si>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</si>
  <si>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</si>
  <si>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</si>
  <si>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</si>
  <si>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</si>
  <si>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</si>
  <si>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</si>
  <si>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</si>
  <si>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</si>
  <si>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</si>
  <si>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</si>
  <si>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</si>
  <si>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</si>
  <si>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</si>
  <si>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</si>
  <si>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</si>
  <si>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</si>
  <si>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</si>
  <si>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</si>
  <si>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</si>
  <si>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</si>
  <si>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</si>
  <si>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</si>
  <si>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</si>
  <si>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</si>
  <si>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</si>
  <si>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</si>
  <si>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</si>
  <si>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</si>
  <si>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</si>
  <si>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</si>
  <si>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</si>
  <si>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</si>
  <si>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</si>
  <si>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</si>
  <si>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</si>
  <si>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</si>
  <si>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</si>
  <si>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</si>
  <si>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</si>
  <si>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</si>
  <si>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</si>
  <si>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</si>
  <si>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</si>
  <si>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</si>
  <si>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</si>
  <si>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</si>
  <si>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</si>
  <si>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</si>
  <si>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</si>
  <si>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</si>
  <si>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</si>
  <si>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</si>
  <si>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</si>
  <si>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</si>
  <si>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</si>
  <si>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</si>
  <si>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</si>
  <si>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</si>
  <si>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</si>
  <si>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</si>
  <si>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</si>
  <si>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</si>
  <si>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</si>
  <si>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</si>
  <si>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</si>
  <si>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</si>
  <si>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</si>
  <si>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</si>
  <si>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</si>
  <si>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</si>
  <si>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</si>
  <si>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</si>
  <si>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</si>
  <si>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</si>
  <si>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</si>
  <si>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</si>
  <si>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</si>
  <si>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</si>
  <si>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</si>
  <si>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</si>
  <si>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</si>
  <si>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</si>
  <si>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</si>
  <si>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</si>
  <si>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</si>
  <si>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</si>
  <si>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</si>
  <si>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</si>
  <si>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</si>
  <si>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</si>
  <si>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</si>
  <si>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</si>
  <si>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</si>
  <si>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</si>
  <si>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</si>
  <si>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</si>
  <si>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</si>
  <si>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</si>
  <si>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</si>
  <si>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</si>
  <si>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</si>
  <si>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</si>
  <si>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</si>
  <si>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</si>
  <si>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</si>
  <si>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</si>
  <si>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</si>
  <si>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</si>
  <si>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</si>
  <si>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</si>
  <si>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</si>
  <si>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</si>
  <si>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</si>
  <si>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</si>
  <si>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</si>
  <si>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</si>
  <si>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</si>
  <si>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</si>
  <si>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</si>
  <si>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</si>
  <si>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</si>
  <si>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</si>
  <si>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</si>
  <si>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</si>
  <si>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</si>
  <si>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</si>
  <si>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</si>
  <si>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</si>
  <si>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</si>
  <si>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</si>
  <si>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</si>
  <si>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</si>
  <si>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</si>
  <si>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</si>
  <si>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</si>
  <si>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</si>
  <si>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</si>
  <si>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</si>
  <si>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</si>
  <si>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</si>
  <si>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</si>
  <si>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</si>
  <si>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</si>
  <si>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</si>
  <si>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</si>
  <si>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</si>
  <si>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</si>
  <si>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</si>
  <si>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</si>
  <si>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</si>
  <si>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</si>
  <si>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</si>
  <si>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</si>
  <si>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</si>
  <si>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</si>
  <si>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</si>
  <si>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</si>
  <si>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</si>
  <si>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</si>
  <si>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</si>
  <si>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</si>
  <si>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</si>
  <si>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</si>
  <si>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</si>
  <si>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</si>
  <si>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</si>
  <si>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</si>
  <si>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</si>
  <si>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</si>
  <si>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</si>
  <si>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</si>
  <si>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</si>
  <si>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</si>
  <si>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</si>
  <si>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</si>
  <si>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</si>
  <si>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</si>
  <si>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</si>
  <si>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</si>
  <si>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</si>
  <si>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</si>
  <si>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</si>
  <si>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</si>
  <si>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</si>
  <si>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</si>
  <si>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</si>
  <si>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</si>
  <si>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</si>
  <si>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</si>
  <si>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</si>
  <si>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</si>
  <si>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</si>
  <si>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</si>
  <si>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</si>
  <si>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</si>
  <si>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</si>
  <si>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</si>
  <si>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</si>
  <si>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</si>
  <si>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</si>
  <si>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</si>
  <si>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</si>
  <si>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</si>
  <si>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</si>
  <si>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</si>
  <si>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</si>
  <si>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</si>
  <si>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</si>
  <si>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</si>
  <si>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</si>
  <si>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</si>
  <si>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</si>
  <si>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</si>
  <si>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</si>
  <si>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</si>
  <si>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</si>
  <si>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</si>
  <si>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</si>
  <si>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</si>
  <si>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</si>
  <si>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</si>
  <si>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</si>
  <si>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</si>
  <si>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</si>
  <si>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</si>
  <si>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</si>
  <si>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</si>
  <si>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</si>
  <si>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</si>
  <si>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</si>
  <si>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</si>
  <si>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</si>
  <si>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</si>
  <si>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</si>
  <si>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</si>
  <si>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</si>
  <si>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</si>
  <si>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</si>
  <si>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</si>
  <si>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</si>
  <si>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</si>
  <si>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</si>
  <si>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</si>
  <si>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</si>
  <si>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</si>
  <si>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</si>
  <si>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</si>
  <si>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</si>
  <si>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</si>
  <si>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</si>
  <si>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</si>
  <si>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</si>
  <si>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</si>
  <si>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</si>
  <si>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</si>
  <si>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</si>
  <si>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</si>
  <si>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</si>
  <si>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</si>
  <si>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</si>
  <si>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</si>
  <si>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</si>
  <si>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</si>
  <si>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</si>
  <si>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</si>
  <si>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</si>
  <si>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</si>
  <si>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</si>
  <si>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</si>
  <si>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</si>
  <si>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</si>
  <si>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</si>
  <si>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</si>
  <si>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</si>
  <si>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</si>
  <si>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</si>
  <si>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</si>
  <si>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</si>
  <si>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</si>
  <si>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</si>
  <si>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</si>
  <si>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</si>
  <si>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</si>
  <si>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</si>
  <si>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</si>
  <si>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</si>
  <si>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</si>
  <si>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</si>
  <si>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</si>
  <si>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</si>
  <si>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</si>
  <si>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</si>
  <si>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</si>
  <si>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</si>
  <si>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</si>
  <si>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</si>
  <si>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</si>
  <si>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</si>
  <si>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</si>
  <si>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</si>
  <si>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</si>
  <si>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</si>
  <si>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</si>
  <si>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</si>
  <si>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</si>
  <si>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</si>
  <si>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</si>
  <si>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</si>
  <si>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</si>
  <si>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</si>
  <si>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</si>
  <si>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</si>
  <si>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</si>
  <si>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</si>
  <si>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</si>
  <si>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</si>
  <si>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</si>
  <si>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</si>
  <si>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</si>
  <si>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</si>
  <si>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</si>
  <si>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</si>
  <si>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</si>
  <si>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</si>
  <si>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</si>
  <si>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</si>
  <si>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</si>
  <si>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</si>
  <si>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</si>
  <si>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</si>
  <si>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</si>
  <si>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</si>
  <si>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</si>
  <si>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</si>
  <si>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</si>
  <si>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</si>
  <si>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</si>
  <si>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</si>
  <si>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</si>
  <si>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</si>
  <si>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</si>
  <si>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</si>
  <si>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</si>
  <si>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</si>
  <si>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</si>
  <si>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</si>
  <si>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</si>
  <si>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</si>
  <si>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</si>
  <si>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</si>
  <si>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</si>
  <si>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</si>
  <si>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</si>
  <si>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</si>
  <si>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</si>
  <si>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</si>
  <si>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</si>
  <si>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</si>
  <si>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</si>
  <si>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</si>
  <si>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</si>
  <si>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</si>
  <si>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</si>
  <si>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</si>
  <si>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</si>
  <si>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</si>
  <si>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</si>
  <si>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</si>
  <si>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</si>
  <si>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</si>
  <si>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</si>
  <si>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</si>
  <si>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</si>
  <si>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</si>
  <si>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</si>
  <si>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</si>
  <si>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</si>
  <si>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</si>
  <si>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</si>
  <si>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</si>
  <si>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</si>
  <si>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</si>
  <si>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</si>
  <si>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</si>
  <si>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</si>
  <si>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</si>
  <si>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</si>
  <si>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</si>
  <si>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</si>
  <si>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</si>
  <si>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</si>
  <si>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</si>
  <si>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</si>
  <si>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</si>
  <si>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</si>
  <si>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</si>
  <si>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</si>
  <si>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</si>
  <si>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</si>
  <si>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</si>
  <si>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</si>
  <si>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</si>
  <si>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</si>
  <si>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</si>
  <si>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</si>
  <si>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</si>
  <si>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</si>
  <si>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</si>
  <si>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</si>
  <si>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</si>
  <si>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</si>
  <si>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</si>
  <si>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</si>
  <si>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</si>
  <si>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</si>
  <si>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</si>
  <si>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</si>
  <si>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</si>
  <si>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</si>
  <si>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</si>
  <si>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</si>
  <si>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</si>
  <si>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</si>
  <si>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</si>
  <si>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</si>
  <si>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</si>
  <si>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</si>
  <si>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</si>
  <si>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</si>
  <si>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</si>
  <si>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</si>
  <si>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</si>
  <si>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</si>
  <si>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</si>
  <si>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</si>
  <si>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</si>
  <si>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</si>
  <si>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</si>
  <si>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</si>
  <si>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</si>
  <si>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</si>
  <si>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</si>
  <si>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</si>
  <si>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</si>
  <si>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</si>
  <si>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</si>
  <si>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</si>
  <si>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</si>
  <si>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</si>
  <si>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</si>
  <si>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</si>
  <si>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</si>
  <si>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</si>
  <si>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</si>
  <si>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</si>
  <si>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</si>
  <si>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</si>
  <si>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</si>
  <si>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</si>
  <si>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</si>
  <si>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</si>
  <si>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</si>
  <si>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</si>
  <si>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</si>
  <si>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</si>
  <si>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</si>
  <si>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</si>
  <si>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</si>
  <si>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</si>
  <si>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</si>
  <si>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</si>
  <si>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</si>
  <si>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</si>
  <si>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</si>
  <si>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</si>
  <si>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</si>
  <si>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</si>
  <si>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</si>
  <si>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</si>
  <si>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</si>
  <si>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</si>
  <si>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</si>
  <si>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</si>
  <si>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</si>
  <si>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</si>
  <si>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</si>
  <si>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</si>
  <si>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</si>
  <si>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</si>
  <si>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</si>
  <si>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</si>
  <si>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</si>
  <si>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</si>
  <si>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</si>
  <si>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</si>
  <si>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</si>
  <si>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</si>
  <si>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</si>
  <si>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</si>
  <si>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</si>
  <si>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</si>
  <si>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</si>
  <si>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</si>
  <si>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</si>
  <si>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</si>
  <si>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</si>
  <si>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</si>
  <si>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</si>
  <si>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</si>
  <si>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</si>
  <si>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</si>
  <si>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</si>
  <si>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</si>
  <si>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</si>
  <si>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</si>
  <si>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</si>
  <si>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</si>
  <si>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</si>
  <si>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</si>
  <si>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</si>
  <si>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</si>
  <si>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</si>
  <si>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</si>
  <si>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</si>
  <si>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</si>
  <si>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</si>
  <si>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</si>
  <si>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</si>
  <si>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</si>
  <si>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</si>
  <si>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</si>
  <si>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</si>
  <si>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</si>
  <si>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</si>
  <si>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</si>
  <si>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</si>
  <si>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</si>
  <si>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</si>
  <si>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</si>
  <si>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</si>
  <si>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</si>
  <si>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</si>
  <si>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</si>
  <si>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</si>
  <si>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</si>
  <si>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</si>
  <si>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</si>
  <si>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</si>
  <si>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</si>
  <si>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</si>
  <si>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</si>
  <si>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</si>
  <si>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</si>
  <si>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</si>
  <si>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</si>
  <si>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</si>
  <si>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</si>
  <si>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</si>
  <si>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</si>
  <si>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</si>
  <si>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</si>
  <si>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</si>
  <si>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</si>
  <si>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</si>
  <si>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</si>
  <si>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</si>
  <si>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</si>
  <si>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</si>
  <si>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</si>
  <si>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</si>
  <si>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</si>
  <si>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</si>
  <si>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</si>
  <si>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</si>
  <si>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</si>
  <si>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</si>
  <si>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</si>
  <si>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</si>
  <si>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</si>
  <si>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</si>
  <si>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</si>
  <si>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</si>
  <si>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</si>
  <si>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</si>
  <si>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</si>
  <si>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</si>
  <si>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</si>
  <si>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</si>
  <si>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</si>
  <si>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</si>
  <si>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</si>
  <si>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</si>
  <si>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</si>
  <si>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</si>
  <si>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</si>
  <si>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</si>
  <si>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</si>
  <si>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</si>
  <si>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</si>
  <si>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</si>
  <si>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</si>
  <si>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</si>
  <si>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</si>
  <si>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</si>
  <si>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</si>
  <si>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</si>
  <si>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</si>
  <si>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</si>
  <si>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</si>
  <si>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</si>
  <si>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</si>
  <si>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</si>
  <si>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</si>
  <si>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</si>
  <si>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</si>
  <si>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</si>
  <si>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</si>
  <si>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</si>
  <si>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</si>
  <si>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</si>
  <si>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</si>
  <si>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</si>
  <si>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</si>
  <si>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</si>
  <si>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</si>
  <si>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</si>
  <si>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</si>
  <si>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</si>
  <si>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</si>
  <si>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</si>
  <si>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</si>
  <si>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</si>
  <si>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</si>
  <si>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</si>
  <si>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</si>
  <si>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</si>
  <si>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</si>
  <si>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</si>
  <si>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</si>
  <si>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</si>
  <si>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</si>
  <si>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</si>
  <si>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</si>
  <si>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</si>
  <si>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</si>
  <si>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</si>
  <si>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</si>
  <si>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</si>
  <si>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</si>
  <si>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</si>
  <si>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</si>
  <si>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</si>
  <si>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</si>
  <si>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</si>
  <si>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</si>
  <si>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</si>
  <si>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</si>
  <si>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</si>
  <si>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</si>
  <si>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</si>
  <si>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</si>
  <si>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</si>
  <si>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</si>
  <si>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</si>
  <si>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</si>
  <si>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</si>
  <si>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</si>
  <si>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</si>
  <si>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</si>
  <si>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</si>
  <si>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</si>
  <si>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</si>
  <si>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</si>
  <si>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</si>
  <si>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</si>
  <si>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</si>
  <si>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</si>
  <si>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</si>
  <si>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</si>
  <si>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</si>
  <si>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</si>
  <si>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</si>
  <si>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</si>
  <si>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</si>
  <si>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</si>
  <si>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</si>
  <si>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</si>
  <si>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</si>
  <si>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</si>
  <si>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</si>
  <si>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</si>
  <si>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</si>
  <si>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</si>
  <si>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</si>
  <si>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</si>
  <si>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</si>
  <si>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</si>
  <si>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</si>
  <si>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</si>
  <si>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</si>
  <si>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</si>
  <si>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</si>
  <si>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</si>
  <si>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</si>
  <si>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</si>
  <si>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</si>
  <si>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</si>
  <si>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</si>
  <si>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</si>
  <si>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</si>
  <si>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</si>
  <si>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</si>
  <si>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</si>
  <si>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</si>
  <si>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</si>
  <si>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</si>
  <si>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</si>
  <si>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</si>
  <si>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</si>
  <si>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</si>
  <si>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</si>
  <si>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</si>
  <si>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</si>
  <si>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</si>
  <si>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</si>
  <si>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</si>
  <si>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</si>
  <si>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</si>
  <si>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</si>
  <si>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</si>
  <si>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</si>
  <si>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</si>
  <si>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</si>
  <si>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</si>
  <si>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</si>
  <si>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</si>
  <si>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</si>
  <si>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</si>
  <si>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</si>
  <si>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</si>
  <si>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</si>
  <si>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</si>
  <si>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</si>
  <si>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</si>
  <si>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</si>
  <si>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</si>
  <si>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</si>
  <si>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</si>
  <si>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</si>
  <si>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</si>
  <si>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</si>
  <si>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</si>
  <si>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</si>
  <si>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</si>
  <si>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</si>
  <si>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</si>
  <si>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</si>
  <si>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</si>
  <si>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</si>
  <si>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</si>
  <si>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</si>
  <si>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</si>
  <si>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</si>
  <si>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</si>
  <si>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</si>
  <si>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</si>
  <si>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</si>
  <si>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</si>
  <si>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</si>
  <si>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</si>
  <si>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</si>
  <si>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</si>
  <si>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</si>
  <si>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</si>
  <si>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</si>
  <si>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</si>
  <si>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</si>
  <si>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</si>
  <si>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</si>
  <si>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</si>
  <si>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</si>
  <si>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</si>
  <si>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</si>
  <si>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</si>
  <si>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</si>
  <si>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</si>
  <si>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</si>
  <si>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</si>
  <si>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</si>
  <si>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</si>
  <si>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</si>
  <si>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</si>
  <si>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</si>
  <si>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</si>
  <si>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Jan</t>
  </si>
  <si>
    <t>Feb</t>
  </si>
  <si>
    <t>Mar</t>
  </si>
  <si>
    <t>Apr</t>
  </si>
  <si>
    <t>May</t>
  </si>
  <si>
    <t>Jun</t>
  </si>
  <si>
    <t>Jul</t>
  </si>
  <si>
    <t>Aug</t>
  </si>
  <si>
    <t>Sep</t>
  </si>
  <si>
    <t>Oct</t>
  </si>
  <si>
    <t>Nov</t>
  </si>
  <si>
    <t>Dec</t>
  </si>
  <si>
    <t>Sum of Sales</t>
  </si>
  <si>
    <t>Sum of Profit</t>
  </si>
  <si>
    <t>Sum of Quantity</t>
  </si>
  <si>
    <t>Count of Order ID</t>
  </si>
  <si>
    <t>Sum of Profit Margin</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</si>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</sst>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Green]\▲0.00%;[Red]\ \▼0.00%"/>
    <numFmt numFmtId="165" formatCode="&quot;$&quot;\ 0.00,&quot;K&quot;"/>
    <numFmt numFmtId="166" formatCode="&quot;#&quot;\ 0"/>
    <numFmt numFmtId="167" formatCode="_([$$-409]* #,##0.00_);_([$$-409]* \(#,##0.00\);_([$$-409]* &quot;-&quot;??_);_(@_)"/>
    <numFmt numFmtId="168" formatCode="&quot;$&quot;\ 0,&quot;K&quot;"/>
  </numFmts>
  <fonts count="8">
    <font>
      <sz val="11"/>
      <color theme="1"/>
      <name val="Calibri"/>
      <scheme val="minor"/>
    </font>
    <font>
      <sz val="11"/>
      <color theme="1"/>
      <name val="Calibri"/>
      <family val="2"/>
      <scheme val="minor"/>
    </font>
    <font>
      <sz val="11"/>
      <color theme="1"/>
      <name val="Calibri"/>
      <family val="2"/>
      <scheme val="minor"/>
    </font>
    <font>
      <sz val="12"/>
      <color rgb="FF000000"/>
      <name val="Calibri"/>
      <family val="2"/>
    </font>
    <font>
      <sz val="11"/>
      <color theme="1"/>
      <name val="Calibri"/>
      <family val="2"/>
      <scheme val="minor"/>
    </font>
    <font>
      <sz val="11"/>
      <color theme="1"/>
      <name val="Calibri"/>
      <family val="2"/>
    </font>
    <font>
      <sz val="11"/>
      <color theme="1"/>
      <name val="Lato"/>
    </font>
    <font>
      <b/>
      <sz val="12"/>
      <color theme="1"/>
      <name val="Calibri"/>
      <family val="2"/>
      <scheme val="minor"/>
    </font>
  </fonts>
  <fills count="3">
    <fill>
      <patternFill patternType="none"/>
    </fill>
    <fill>
      <patternFill patternType="gray125"/>
    </fill>
    <fill>
      <patternFill patternType="solid">
        <fgColor theme="1"/>
        <bgColor indexed="64"/>
      </patternFill>
    </fill>
  </fills>
  <borders count="15">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indexed="65"/>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indexed="65"/>
      </top>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2">
    <xf numFmtId="0" fontId="0" fillId="0" borderId="0"/>
    <xf numFmtId="9" fontId="4" fillId="0" borderId="0" applyFont="0" applyFill="0" applyBorder="0" applyAlignment="0" applyProtection="0"/>
  </cellStyleXfs>
  <cellXfs count="52">
    <xf numFmtId="0" fontId="0" fillId="0" borderId="0" xfId="0" applyFont="1" applyAlignment="1"/>
    <xf numFmtId="0" fontId="3" fillId="0" borderId="0" xfId="0" applyFont="1"/>
    <xf numFmtId="0" fontId="4" fillId="0" borderId="0" xfId="0" applyFont="1"/>
    <xf numFmtId="14" fontId="5" fillId="0" borderId="0" xfId="0" applyNumberFormat="1" applyFont="1"/>
    <xf numFmtId="0" fontId="0" fillId="0" borderId="1" xfId="0" applyFont="1" applyBorder="1" applyAlignment="1"/>
    <xf numFmtId="0" fontId="0" fillId="0" borderId="1" xfId="0" pivotButton="1" applyFont="1" applyBorder="1" applyAlignment="1"/>
    <xf numFmtId="0" fontId="0" fillId="0" borderId="4" xfId="0" applyFont="1" applyBorder="1" applyAlignment="1"/>
    <xf numFmtId="14" fontId="0" fillId="0" borderId="1" xfId="0" applyNumberFormat="1" applyFont="1" applyBorder="1" applyAlignment="1">
      <alignment horizontal="left"/>
    </xf>
    <xf numFmtId="0" fontId="0" fillId="0" borderId="4" xfId="0" applyNumberFormat="1" applyFont="1" applyBorder="1" applyAlignment="1"/>
    <xf numFmtId="14" fontId="0" fillId="0" borderId="2" xfId="0" applyNumberFormat="1" applyFont="1" applyBorder="1" applyAlignment="1">
      <alignment horizontal="left"/>
    </xf>
    <xf numFmtId="0" fontId="0" fillId="0" borderId="5" xfId="0" applyNumberFormat="1" applyFont="1" applyBorder="1" applyAlignment="1"/>
    <xf numFmtId="14" fontId="0" fillId="0" borderId="7" xfId="0" applyNumberFormat="1" applyFont="1" applyBorder="1" applyAlignment="1">
      <alignment horizontal="left"/>
    </xf>
    <xf numFmtId="0" fontId="0" fillId="0" borderId="6" xfId="0" applyNumberFormat="1" applyFont="1" applyBorder="1" applyAlignment="1"/>
    <xf numFmtId="0" fontId="0" fillId="0" borderId="8" xfId="0" applyFont="1" applyBorder="1" applyAlignment="1"/>
    <xf numFmtId="0" fontId="0" fillId="0" borderId="1" xfId="0" applyNumberFormat="1" applyFont="1" applyBorder="1" applyAlignment="1"/>
    <xf numFmtId="0" fontId="0" fillId="0" borderId="8" xfId="0" applyNumberFormat="1" applyFont="1" applyBorder="1" applyAlignment="1"/>
    <xf numFmtId="0" fontId="0" fillId="0" borderId="2" xfId="0" applyNumberFormat="1" applyFont="1" applyBorder="1" applyAlignment="1"/>
    <xf numFmtId="0" fontId="0" fillId="0" borderId="9" xfId="0" applyNumberFormat="1" applyFont="1" applyBorder="1" applyAlignment="1"/>
    <xf numFmtId="0" fontId="0" fillId="0" borderId="7" xfId="0" applyNumberFormat="1" applyFont="1" applyBorder="1" applyAlignment="1">
      <alignment horizontal="center"/>
    </xf>
    <xf numFmtId="0" fontId="0" fillId="0" borderId="10" xfId="0" applyNumberFormat="1" applyFont="1" applyBorder="1" applyAlignment="1">
      <alignment horizontal="center"/>
    </xf>
    <xf numFmtId="0" fontId="0" fillId="0" borderId="1" xfId="0" applyFont="1" applyBorder="1" applyAlignment="1">
      <alignment horizontal="left"/>
    </xf>
    <xf numFmtId="0" fontId="0" fillId="0" borderId="2" xfId="0" applyFont="1" applyBorder="1" applyAlignment="1">
      <alignment horizontal="left"/>
    </xf>
    <xf numFmtId="0" fontId="0" fillId="0" borderId="7" xfId="0" applyFont="1" applyBorder="1" applyAlignment="1">
      <alignment horizontal="left"/>
    </xf>
    <xf numFmtId="0" fontId="2" fillId="0" borderId="0" xfId="0" applyFont="1" applyAlignment="1"/>
    <xf numFmtId="0" fontId="0" fillId="0" borderId="0" xfId="0" applyFont="1" applyFill="1" applyBorder="1" applyAlignment="1">
      <alignment horizontal="left"/>
    </xf>
    <xf numFmtId="165" fontId="0" fillId="0" borderId="0" xfId="0" applyNumberFormat="1" applyFont="1" applyAlignment="1"/>
    <xf numFmtId="10" fontId="0" fillId="0" borderId="4" xfId="0" applyNumberFormat="1" applyFont="1" applyBorder="1" applyAlignment="1"/>
    <xf numFmtId="10" fontId="0" fillId="0" borderId="5" xfId="0" applyNumberFormat="1" applyFont="1" applyBorder="1" applyAlignment="1"/>
    <xf numFmtId="10" fontId="0" fillId="0" borderId="6" xfId="0" applyNumberFormat="1" applyFont="1" applyBorder="1" applyAlignment="1"/>
    <xf numFmtId="0" fontId="2" fillId="0" borderId="0" xfId="0" applyFont="1" applyFill="1" applyBorder="1" applyAlignment="1">
      <alignment horizontal="center"/>
    </xf>
    <xf numFmtId="165" fontId="0" fillId="0" borderId="0" xfId="0" applyNumberFormat="1" applyFont="1" applyAlignment="1">
      <alignment horizontal="center"/>
    </xf>
    <xf numFmtId="0" fontId="0" fillId="0" borderId="0" xfId="0" applyFont="1" applyAlignment="1">
      <alignment horizontal="center"/>
    </xf>
    <xf numFmtId="166" fontId="0" fillId="0" borderId="0" xfId="0" applyNumberFormat="1" applyFont="1" applyAlignment="1"/>
    <xf numFmtId="167" fontId="0" fillId="0" borderId="0" xfId="0" applyNumberFormat="1" applyFont="1" applyAlignment="1"/>
    <xf numFmtId="10" fontId="0" fillId="0" borderId="0" xfId="1" applyNumberFormat="1" applyFont="1" applyAlignment="1"/>
    <xf numFmtId="0" fontId="0" fillId="0" borderId="11" xfId="0" applyFont="1" applyBorder="1" applyAlignment="1"/>
    <xf numFmtId="0" fontId="0" fillId="0" borderId="11" xfId="0" applyNumberFormat="1" applyFont="1" applyBorder="1" applyAlignment="1"/>
    <xf numFmtId="0" fontId="0" fillId="0" borderId="12" xfId="0" applyNumberFormat="1" applyFont="1" applyBorder="1" applyAlignment="1"/>
    <xf numFmtId="0" fontId="0" fillId="0" borderId="3" xfId="0" applyFont="1" applyBorder="1" applyAlignment="1">
      <alignment horizontal="left"/>
    </xf>
    <xf numFmtId="0" fontId="0" fillId="0" borderId="3" xfId="0" applyNumberFormat="1" applyFont="1" applyBorder="1" applyAlignment="1"/>
    <xf numFmtId="0" fontId="0" fillId="0" borderId="13" xfId="0" applyNumberFormat="1" applyFont="1" applyBorder="1" applyAlignment="1"/>
    <xf numFmtId="0" fontId="0" fillId="0" borderId="14" xfId="0" applyNumberFormat="1" applyFont="1" applyBorder="1" applyAlignment="1"/>
    <xf numFmtId="164" fontId="7" fillId="0" borderId="0" xfId="0" applyNumberFormat="1" applyFont="1" applyAlignment="1"/>
    <xf numFmtId="164" fontId="7" fillId="0" borderId="0" xfId="0" applyNumberFormat="1" applyFont="1" applyAlignment="1">
      <alignment horizontal="center"/>
    </xf>
    <xf numFmtId="168" fontId="0" fillId="0" borderId="1" xfId="0" applyNumberFormat="1" applyFont="1" applyBorder="1" applyAlignment="1">
      <alignment horizontal="center"/>
    </xf>
    <xf numFmtId="168" fontId="0" fillId="0" borderId="8" xfId="0" applyNumberFormat="1" applyFont="1" applyBorder="1" applyAlignment="1">
      <alignment horizontal="center"/>
    </xf>
    <xf numFmtId="168" fontId="0" fillId="0" borderId="2" xfId="0" applyNumberFormat="1" applyFont="1" applyBorder="1" applyAlignment="1">
      <alignment horizontal="center"/>
    </xf>
    <xf numFmtId="168" fontId="0" fillId="0" borderId="9" xfId="0" applyNumberFormat="1" applyFont="1" applyBorder="1" applyAlignment="1">
      <alignment horizontal="center"/>
    </xf>
    <xf numFmtId="0" fontId="0" fillId="2" borderId="0" xfId="0" applyFont="1" applyFill="1" applyAlignment="1"/>
    <xf numFmtId="164" fontId="6" fillId="2" borderId="0" xfId="0" applyNumberFormat="1" applyFont="1" applyFill="1"/>
    <xf numFmtId="0" fontId="4" fillId="2" borderId="0" xfId="0" applyFont="1" applyFill="1"/>
    <xf numFmtId="0" fontId="1" fillId="2" borderId="0" xfId="0" applyFont="1" applyFill="1" applyAlignment="1"/>
  </cellXfs>
  <cellStyles count="2">
    <cellStyle name="Normal" xfId="0" builtinId="0"/>
    <cellStyle name="Percent" xfId="1" builtinId="5"/>
  </cellStyles>
  <dxfs count="9">
    <dxf>
      <numFmt numFmtId="168" formatCode="&quot;$&quot;\ 0,&quot;K&quot;"/>
    </dxf>
    <dxf>
      <alignment horizontal="center"/>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ont>
        <color theme="0"/>
      </font>
      <border>
        <bottom style="thin">
          <color theme="7"/>
        </bottom>
        <vertical/>
        <horizontal/>
      </border>
    </dxf>
    <dxf>
      <font>
        <color theme="0"/>
      </font>
      <fill>
        <patternFill>
          <bgColor theme="1"/>
        </patternFill>
      </fill>
      <border diagonalUp="0" diagonalDown="0">
        <left/>
        <right/>
        <top/>
        <bottom/>
        <vertical/>
        <horizontal/>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s>
  <tableStyles count="3">
    <tableStyle name="Ab" pivot="0" table="0" count="10" xr9:uid="{576272DD-0DA8-46F9-AD7A-B190248F989C}">
      <tableStyleElement type="wholeTable" dxfId="8"/>
      <tableStyleElement type="headerRow" dxfId="7"/>
    </tableStyle>
    <tableStyle name="Abc" pivot="0" table="0" count="10" xr9:uid="{ED100D82-D884-47AF-8E6B-FE6FFAA82AC5}">
      <tableStyleElement type="wholeTable" dxfId="6"/>
      <tableStyleElement type="headerRow" dxfId="5"/>
    </tableStyle>
    <tableStyle name="Data-style" pivot="0" count="3" xr9:uid="{00000000-0011-0000-FFFF-FFFF00000000}">
      <tableStyleElement type="headerRow" dxfId="4"/>
      <tableStyleElement type="firstRowStripe" dxfId="3"/>
      <tableStyleElement type="secondRowStripe" dxfId="2"/>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7" tint="0.59999389629810485"/>
              <bgColor theme="1" tint="0.1499679555650502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Abc">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Ecommerce Sales Analysis.xlsx]Combo chart!PivotTable1</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522A-494E-8321-108A5BAF873F}"/>
            </c:ext>
          </c:extLst>
        </c:ser>
        <c:dLbls>
          <c:showLegendKey val="0"/>
          <c:showVal val="0"/>
          <c:showCatName val="0"/>
          <c:showSerName val="0"/>
          <c:showPercent val="0"/>
          <c:showBubbleSize val="0"/>
        </c:dLbls>
        <c:axId val="1403846464"/>
        <c:axId val="1520485568"/>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522A-494E-8321-108A5BAF873F}"/>
            </c:ext>
          </c:extLst>
        </c:ser>
        <c:dLbls>
          <c:showLegendKey val="0"/>
          <c:showVal val="0"/>
          <c:showCatName val="0"/>
          <c:showSerName val="0"/>
          <c:showPercent val="0"/>
          <c:showBubbleSize val="0"/>
        </c:dLbls>
        <c:gapWidth val="219"/>
        <c:overlap val="-27"/>
        <c:axId val="1403686544"/>
        <c:axId val="1520483904"/>
      </c:barChart>
      <c:catAx>
        <c:axId val="140368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483904"/>
        <c:crosses val="autoZero"/>
        <c:auto val="1"/>
        <c:lblAlgn val="ctr"/>
        <c:lblOffset val="100"/>
        <c:noMultiLvlLbl val="0"/>
      </c:catAx>
      <c:valAx>
        <c:axId val="1520483904"/>
        <c:scaling>
          <c:orientation val="minMax"/>
        </c:scaling>
        <c:delete val="0"/>
        <c:axPos val="l"/>
        <c:numFmt formatCode="&quot;$&quot;\ 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686544"/>
        <c:crosses val="autoZero"/>
        <c:crossBetween val="between"/>
      </c:valAx>
      <c:valAx>
        <c:axId val="1520485568"/>
        <c:scaling>
          <c:orientation val="minMax"/>
        </c:scaling>
        <c:delete val="0"/>
        <c:axPos val="r"/>
        <c:numFmt formatCode="&quot;$&quot;\ 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846464"/>
        <c:crosses val="max"/>
        <c:crossBetween val="between"/>
      </c:valAx>
      <c:catAx>
        <c:axId val="1403846464"/>
        <c:scaling>
          <c:orientation val="minMax"/>
        </c:scaling>
        <c:delete val="1"/>
        <c:axPos val="b"/>
        <c:numFmt formatCode="General" sourceLinked="1"/>
        <c:majorTickMark val="out"/>
        <c:minorTickMark val="none"/>
        <c:tickLblPos val="nextTo"/>
        <c:crossAx val="152048556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Ecommerce Sales Analysis.xlsx]Pie chart!PivotTable9</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2EA-40DF-AFE9-24B140C9B32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2EA-40DF-AFE9-24B140C9B32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2EA-40DF-AFE9-24B140C9B3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4DA4-4F52-BCF2-559DD3907A9E}"/>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Ecommerce Sales Analysis.xlsx]Top 5!PivotTable11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F00D-439F-AFAF-4504BDCDD779}"/>
            </c:ext>
          </c:extLst>
        </c:ser>
        <c:dLbls>
          <c:showLegendKey val="0"/>
          <c:showVal val="0"/>
          <c:showCatName val="0"/>
          <c:showSerName val="0"/>
          <c:showPercent val="0"/>
          <c:showBubbleSize val="0"/>
        </c:dLbls>
        <c:gapWidth val="182"/>
        <c:axId val="1669920080"/>
        <c:axId val="1605663680"/>
      </c:barChart>
      <c:catAx>
        <c:axId val="1669920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663680"/>
        <c:crosses val="autoZero"/>
        <c:auto val="1"/>
        <c:lblAlgn val="ctr"/>
        <c:lblOffset val="100"/>
        <c:noMultiLvlLbl val="0"/>
      </c:catAx>
      <c:valAx>
        <c:axId val="1605663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920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Ecommerce Sales Analysis.xlsx]KPIs!PivotTable14</c:name>
    <c:fmtId val="0"/>
  </c:pivotSource>
  <c:chart>
    <c:autoTitleDeleted val="1"/>
    <c:pivotFmts>
      <c:pivotFmt>
        <c:idx val="0"/>
        <c:spPr>
          <a:ln w="28575" cap="rnd">
            <a:solidFill>
              <a:schemeClr val="accent1"/>
            </a:solidFill>
            <a:round/>
          </a:ln>
          <a:effectLst/>
        </c:spPr>
        <c:marker>
          <c:symbol val="none"/>
        </c:marker>
      </c:pivotFmt>
    </c:pivotFmts>
    <c:plotArea>
      <c:layout>
        <c:manualLayout>
          <c:layoutTarget val="inner"/>
          <c:xMode val="edge"/>
          <c:yMode val="edge"/>
          <c:x val="7.8201344447365873E-2"/>
          <c:y val="0.1383646428320281"/>
          <c:w val="0.82795704221579502"/>
          <c:h val="0.72327071433594381"/>
        </c:manualLayout>
      </c:layout>
      <c:lineChart>
        <c:grouping val="standard"/>
        <c:varyColors val="0"/>
        <c:ser>
          <c:idx val="0"/>
          <c:order val="0"/>
          <c:tx>
            <c:strRef>
              <c:f>KPIs!$B$3</c:f>
              <c:strCache>
                <c:ptCount val="1"/>
                <c:pt idx="0">
                  <c:v>Total</c:v>
                </c:pt>
              </c:strCache>
            </c:strRef>
          </c:tx>
          <c:spPr>
            <a:ln w="28575" cap="rnd">
              <a:solidFill>
                <a:schemeClr val="accent1"/>
              </a:solidFill>
              <a:round/>
            </a:ln>
            <a:effectLst/>
          </c:spPr>
          <c:marker>
            <c:symbol val="none"/>
          </c:marker>
          <c:cat>
            <c:strRef>
              <c:f>KPIs!$A$4:$A$16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F302-4061-B673-EC729FD53245}"/>
            </c:ext>
          </c:extLst>
        </c:ser>
        <c:dLbls>
          <c:showLegendKey val="0"/>
          <c:showVal val="0"/>
          <c:showCatName val="0"/>
          <c:showSerName val="0"/>
          <c:showPercent val="0"/>
          <c:showBubbleSize val="0"/>
        </c:dLbls>
        <c:smooth val="0"/>
        <c:axId val="1667558624"/>
        <c:axId val="1607038848"/>
      </c:lineChart>
      <c:catAx>
        <c:axId val="1667558624"/>
        <c:scaling>
          <c:orientation val="minMax"/>
        </c:scaling>
        <c:delete val="1"/>
        <c:axPos val="b"/>
        <c:numFmt formatCode="General" sourceLinked="1"/>
        <c:majorTickMark val="none"/>
        <c:minorTickMark val="none"/>
        <c:tickLblPos val="nextTo"/>
        <c:crossAx val="1607038848"/>
        <c:crosses val="autoZero"/>
        <c:auto val="1"/>
        <c:lblAlgn val="ctr"/>
        <c:lblOffset val="100"/>
        <c:noMultiLvlLbl val="0"/>
      </c:catAx>
      <c:valAx>
        <c:axId val="1607038848"/>
        <c:scaling>
          <c:orientation val="minMax"/>
        </c:scaling>
        <c:delete val="1"/>
        <c:axPos val="l"/>
        <c:numFmt formatCode="General" sourceLinked="1"/>
        <c:majorTickMark val="none"/>
        <c:minorTickMark val="none"/>
        <c:tickLblPos val="nextTo"/>
        <c:crossAx val="1667558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Ecommerce Sales Analysis.xlsx]KPIs!PivotTable15</c:name>
    <c:fmtId val="0"/>
  </c:pivotSource>
  <c:chart>
    <c:autoTitleDeleted val="1"/>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KPIs!$E$3</c:f>
              <c:strCache>
                <c:ptCount val="1"/>
                <c:pt idx="0">
                  <c:v>Total</c:v>
                </c:pt>
              </c:strCache>
            </c:strRef>
          </c:tx>
          <c:spPr>
            <a:ln w="28575" cap="rnd">
              <a:solidFill>
                <a:schemeClr val="accent1"/>
              </a:solidFill>
              <a:round/>
            </a:ln>
            <a:effectLst/>
          </c:spPr>
          <c:marker>
            <c:symbol val="none"/>
          </c:marker>
          <c:cat>
            <c:strRef>
              <c:f>KPIs!$D$4:$D$16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DF59-4BB0-A4FF-43101B820C0A}"/>
            </c:ext>
          </c:extLst>
        </c:ser>
        <c:dLbls>
          <c:showLegendKey val="0"/>
          <c:showVal val="0"/>
          <c:showCatName val="0"/>
          <c:showSerName val="0"/>
          <c:showPercent val="0"/>
          <c:showBubbleSize val="0"/>
        </c:dLbls>
        <c:smooth val="0"/>
        <c:axId val="1523398320"/>
        <c:axId val="1596349968"/>
      </c:lineChart>
      <c:catAx>
        <c:axId val="1523398320"/>
        <c:scaling>
          <c:orientation val="minMax"/>
        </c:scaling>
        <c:delete val="1"/>
        <c:axPos val="b"/>
        <c:numFmt formatCode="General" sourceLinked="1"/>
        <c:majorTickMark val="none"/>
        <c:minorTickMark val="none"/>
        <c:tickLblPos val="nextTo"/>
        <c:crossAx val="1596349968"/>
        <c:crosses val="autoZero"/>
        <c:auto val="1"/>
        <c:lblAlgn val="ctr"/>
        <c:lblOffset val="100"/>
        <c:noMultiLvlLbl val="0"/>
      </c:catAx>
      <c:valAx>
        <c:axId val="1596349968"/>
        <c:scaling>
          <c:orientation val="minMax"/>
        </c:scaling>
        <c:delete val="1"/>
        <c:axPos val="l"/>
        <c:numFmt formatCode="General" sourceLinked="1"/>
        <c:majorTickMark val="none"/>
        <c:minorTickMark val="none"/>
        <c:tickLblPos val="nextTo"/>
        <c:crossAx val="1523398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Ecommerce Sales Analysis.xlsx]KPIs!PivotTable16</c:name>
    <c:fmtId val="0"/>
  </c:pivotSource>
  <c:chart>
    <c:autoTitleDeleted val="1"/>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KPIs!$H$3</c:f>
              <c:strCache>
                <c:ptCount val="1"/>
                <c:pt idx="0">
                  <c:v>Total</c:v>
                </c:pt>
              </c:strCache>
            </c:strRef>
          </c:tx>
          <c:spPr>
            <a:ln w="28575" cap="rnd">
              <a:solidFill>
                <a:schemeClr val="accent1"/>
              </a:solidFill>
              <a:round/>
            </a:ln>
            <a:effectLst/>
          </c:spPr>
          <c:marker>
            <c:symbol val="none"/>
          </c:marker>
          <c:cat>
            <c:strRef>
              <c:f>KPIs!$G$4:$G$16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5E84-42AB-9BF7-B60F2ACC134B}"/>
            </c:ext>
          </c:extLst>
        </c:ser>
        <c:dLbls>
          <c:showLegendKey val="0"/>
          <c:showVal val="0"/>
          <c:showCatName val="0"/>
          <c:showSerName val="0"/>
          <c:showPercent val="0"/>
          <c:showBubbleSize val="0"/>
        </c:dLbls>
        <c:smooth val="0"/>
        <c:axId val="1523376320"/>
        <c:axId val="1607037600"/>
      </c:lineChart>
      <c:catAx>
        <c:axId val="1523376320"/>
        <c:scaling>
          <c:orientation val="minMax"/>
        </c:scaling>
        <c:delete val="1"/>
        <c:axPos val="b"/>
        <c:numFmt formatCode="General" sourceLinked="1"/>
        <c:majorTickMark val="none"/>
        <c:minorTickMark val="none"/>
        <c:tickLblPos val="nextTo"/>
        <c:crossAx val="1607037600"/>
        <c:crosses val="autoZero"/>
        <c:auto val="1"/>
        <c:lblAlgn val="ctr"/>
        <c:lblOffset val="100"/>
        <c:noMultiLvlLbl val="0"/>
      </c:catAx>
      <c:valAx>
        <c:axId val="1607037600"/>
        <c:scaling>
          <c:orientation val="minMax"/>
        </c:scaling>
        <c:delete val="1"/>
        <c:axPos val="l"/>
        <c:numFmt formatCode="General" sourceLinked="1"/>
        <c:majorTickMark val="none"/>
        <c:minorTickMark val="none"/>
        <c:tickLblPos val="nextTo"/>
        <c:crossAx val="1523376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Ecommerce Sales Analysis.xlsx]KPIs!PivotTable17</c:name>
    <c:fmtId val="0"/>
  </c:pivotSource>
  <c:chart>
    <c:autoTitleDeleted val="1"/>
    <c:pivotFmts>
      <c:pivotFmt>
        <c:idx val="0"/>
        <c:spPr>
          <a:ln w="28575" cap="rnd">
            <a:solidFill>
              <a:schemeClr val="accent1"/>
            </a:solidFill>
            <a:round/>
          </a:ln>
          <a:effectLst/>
        </c:spPr>
        <c:marker>
          <c:symbol val="none"/>
        </c:marker>
      </c:pivotFmt>
    </c:pivotFmts>
    <c:plotArea>
      <c:layout>
        <c:manualLayout>
          <c:layoutTarget val="inner"/>
          <c:xMode val="edge"/>
          <c:yMode val="edge"/>
          <c:x val="5.925924389767178E-2"/>
          <c:y val="0.1437908496732026"/>
          <c:w val="0.85514407047235785"/>
          <c:h val="0.71241830065359479"/>
        </c:manualLayout>
      </c:layout>
      <c:lineChart>
        <c:grouping val="standard"/>
        <c:varyColors val="0"/>
        <c:ser>
          <c:idx val="0"/>
          <c:order val="0"/>
          <c:tx>
            <c:strRef>
              <c:f>KPIs!$K$3</c:f>
              <c:strCache>
                <c:ptCount val="1"/>
                <c:pt idx="0">
                  <c:v>Total</c:v>
                </c:pt>
              </c:strCache>
            </c:strRef>
          </c:tx>
          <c:spPr>
            <a:ln w="28575" cap="rnd">
              <a:solidFill>
                <a:schemeClr val="accent1"/>
              </a:solidFill>
              <a:round/>
            </a:ln>
            <a:effectLst/>
          </c:spPr>
          <c:marker>
            <c:symbol val="none"/>
          </c:marker>
          <c:cat>
            <c:strRef>
              <c:f>KPIs!$J$4:$J$16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17AC-463B-8F4B-402E92925EBA}"/>
            </c:ext>
          </c:extLst>
        </c:ser>
        <c:dLbls>
          <c:showLegendKey val="0"/>
          <c:showVal val="0"/>
          <c:showCatName val="0"/>
          <c:showSerName val="0"/>
          <c:showPercent val="0"/>
          <c:showBubbleSize val="0"/>
        </c:dLbls>
        <c:smooth val="0"/>
        <c:axId val="1408860832"/>
        <c:axId val="1524205472"/>
      </c:lineChart>
      <c:catAx>
        <c:axId val="1408860832"/>
        <c:scaling>
          <c:orientation val="minMax"/>
        </c:scaling>
        <c:delete val="1"/>
        <c:axPos val="b"/>
        <c:numFmt formatCode="General" sourceLinked="1"/>
        <c:majorTickMark val="none"/>
        <c:minorTickMark val="none"/>
        <c:tickLblPos val="nextTo"/>
        <c:crossAx val="1524205472"/>
        <c:crosses val="autoZero"/>
        <c:auto val="1"/>
        <c:lblAlgn val="ctr"/>
        <c:lblOffset val="100"/>
        <c:noMultiLvlLbl val="0"/>
      </c:catAx>
      <c:valAx>
        <c:axId val="1524205472"/>
        <c:scaling>
          <c:orientation val="minMax"/>
        </c:scaling>
        <c:delete val="1"/>
        <c:axPos val="l"/>
        <c:numFmt formatCode="General" sourceLinked="1"/>
        <c:majorTickMark val="none"/>
        <c:minorTickMark val="none"/>
        <c:tickLblPos val="nextTo"/>
        <c:crossAx val="1408860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Ecommerce Sales Analysis.xlsx]KPIs!PivotTable18</c:name>
    <c:fmtId val="0"/>
  </c:pivotSource>
  <c:chart>
    <c:autoTitleDeleted val="1"/>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KPIs!$N$3</c:f>
              <c:strCache>
                <c:ptCount val="1"/>
                <c:pt idx="0">
                  <c:v>Total</c:v>
                </c:pt>
              </c:strCache>
            </c:strRef>
          </c:tx>
          <c:spPr>
            <a:ln w="28575" cap="rnd">
              <a:solidFill>
                <a:schemeClr val="accent1"/>
              </a:solidFill>
              <a:round/>
            </a:ln>
            <a:effectLst/>
          </c:spPr>
          <c:marker>
            <c:symbol val="none"/>
          </c:marker>
          <c:cat>
            <c:strRef>
              <c:f>KPIs!$M$4:$M$16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806E-480F-B9A0-E05DDA5B1264}"/>
            </c:ext>
          </c:extLst>
        </c:ser>
        <c:dLbls>
          <c:showLegendKey val="0"/>
          <c:showVal val="0"/>
          <c:showCatName val="0"/>
          <c:showSerName val="0"/>
          <c:showPercent val="0"/>
          <c:showBubbleSize val="0"/>
        </c:dLbls>
        <c:smooth val="0"/>
        <c:axId val="1596478912"/>
        <c:axId val="1601595264"/>
      </c:lineChart>
      <c:catAx>
        <c:axId val="1596478912"/>
        <c:scaling>
          <c:orientation val="minMax"/>
        </c:scaling>
        <c:delete val="1"/>
        <c:axPos val="b"/>
        <c:numFmt formatCode="General" sourceLinked="1"/>
        <c:majorTickMark val="none"/>
        <c:minorTickMark val="none"/>
        <c:tickLblPos val="nextTo"/>
        <c:crossAx val="1601595264"/>
        <c:crosses val="autoZero"/>
        <c:auto val="1"/>
        <c:lblAlgn val="ctr"/>
        <c:lblOffset val="100"/>
        <c:noMultiLvlLbl val="0"/>
      </c:catAx>
      <c:valAx>
        <c:axId val="1601595264"/>
        <c:scaling>
          <c:orientation val="minMax"/>
        </c:scaling>
        <c:delete val="1"/>
        <c:axPos val="l"/>
        <c:numFmt formatCode="General" sourceLinked="1"/>
        <c:majorTickMark val="none"/>
        <c:minorTickMark val="none"/>
        <c:tickLblPos val="nextTo"/>
        <c:crossAx val="1596478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Ecommerce Sales Analysis.xlsx]Combo chart!PivotTable1</c:name>
    <c:fmtId val="3"/>
  </c:pivotSource>
  <c:chart>
    <c:autoTitleDeleted val="0"/>
    <c:pivotFmts>
      <c:pivotFmt>
        <c:idx val="0"/>
        <c:spPr>
          <a:solidFill>
            <a:schemeClr val="accent4"/>
          </a:solidFill>
          <a:ln>
            <a:noFill/>
          </a:ln>
          <a:effectLst/>
        </c:spPr>
        <c:marker>
          <c:symbol val="none"/>
        </c:marker>
      </c:pivotFmt>
      <c:pivotFmt>
        <c:idx val="1"/>
        <c:spPr>
          <a:solidFill>
            <a:schemeClr val="accent4"/>
          </a:solidFill>
          <a:ln>
            <a:noFill/>
          </a:ln>
          <a:effectLst/>
        </c:spPr>
        <c:marker>
          <c:symbol val="none"/>
        </c:marker>
      </c:pivotFmt>
      <c:pivotFmt>
        <c:idx val="2"/>
        <c:spPr>
          <a:solidFill>
            <a:schemeClr val="accent4"/>
          </a:solidFill>
          <a:ln>
            <a:noFill/>
          </a:ln>
          <a:effectLst/>
        </c:spPr>
        <c:marker>
          <c:symbol val="none"/>
        </c:marker>
      </c:pivotFmt>
      <c:pivotFmt>
        <c:idx val="3"/>
        <c:spPr>
          <a:solidFill>
            <a:schemeClr val="accent4"/>
          </a:solidFill>
          <a:ln>
            <a:noFill/>
          </a:ln>
          <a:effectLst/>
        </c:spPr>
        <c:marker>
          <c:symbol val="none"/>
        </c:marker>
      </c:pivotFmt>
      <c:pivotFmt>
        <c:idx val="4"/>
        <c:spPr>
          <a:solidFill>
            <a:schemeClr val="accent4"/>
          </a:solidFill>
          <a:ln>
            <a:noFill/>
          </a:ln>
          <a:effectLst/>
        </c:spPr>
        <c:marker>
          <c:symbol val="none"/>
        </c:marker>
      </c:pivotFmt>
      <c:pivotFmt>
        <c:idx val="5"/>
        <c:spPr>
          <a:solidFill>
            <a:schemeClr val="accent4"/>
          </a:solidFill>
          <a:ln>
            <a:noFill/>
          </a:ln>
          <a:effectLst/>
        </c:spPr>
        <c:marker>
          <c:symbol val="none"/>
        </c:marker>
      </c:pivotFmt>
    </c:pivotFmts>
    <c:plotArea>
      <c:layout/>
      <c:areaChart>
        <c:grouping val="standard"/>
        <c:varyColors val="0"/>
        <c:ser>
          <c:idx val="1"/>
          <c:order val="1"/>
          <c:tx>
            <c:strRef>
              <c:f>'Combo chart'!$C$3</c:f>
              <c:strCache>
                <c:ptCount val="1"/>
                <c:pt idx="0">
                  <c:v>Sum of Profit</c:v>
                </c:pt>
              </c:strCache>
            </c:strRef>
          </c:tx>
          <c:spPr>
            <a:solidFill>
              <a:schemeClr val="accent4">
                <a:tint val="77000"/>
              </a:schemeClr>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A767-48EA-A077-812336AB91C7}"/>
            </c:ext>
          </c:extLst>
        </c:ser>
        <c:dLbls>
          <c:showLegendKey val="0"/>
          <c:showVal val="0"/>
          <c:showCatName val="0"/>
          <c:showSerName val="0"/>
          <c:showPercent val="0"/>
          <c:showBubbleSize val="0"/>
        </c:dLbls>
        <c:axId val="1403846464"/>
        <c:axId val="1520485568"/>
      </c:areaChart>
      <c:barChart>
        <c:barDir val="col"/>
        <c:grouping val="clustered"/>
        <c:varyColors val="0"/>
        <c:ser>
          <c:idx val="0"/>
          <c:order val="0"/>
          <c:tx>
            <c:strRef>
              <c:f>'Combo chart'!$B$3</c:f>
              <c:strCache>
                <c:ptCount val="1"/>
                <c:pt idx="0">
                  <c:v>Sum of Sales</c:v>
                </c:pt>
              </c:strCache>
            </c:strRef>
          </c:tx>
          <c:spPr>
            <a:solidFill>
              <a:schemeClr val="accent4">
                <a:shade val="76000"/>
              </a:schemeClr>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A767-48EA-A077-812336AB91C7}"/>
            </c:ext>
          </c:extLst>
        </c:ser>
        <c:dLbls>
          <c:showLegendKey val="0"/>
          <c:showVal val="0"/>
          <c:showCatName val="0"/>
          <c:showSerName val="0"/>
          <c:showPercent val="0"/>
          <c:showBubbleSize val="0"/>
        </c:dLbls>
        <c:gapWidth val="219"/>
        <c:overlap val="-27"/>
        <c:axId val="1403686544"/>
        <c:axId val="1520483904"/>
      </c:barChart>
      <c:catAx>
        <c:axId val="140368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520483904"/>
        <c:crosses val="autoZero"/>
        <c:auto val="1"/>
        <c:lblAlgn val="ctr"/>
        <c:lblOffset val="100"/>
        <c:noMultiLvlLbl val="0"/>
      </c:catAx>
      <c:valAx>
        <c:axId val="15204839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sz="1200" b="1"/>
                  <a:t>Sales</a:t>
                </a:r>
                <a:r>
                  <a:rPr lang="en-US"/>
                  <a:t> </a:t>
                </a:r>
              </a:p>
            </c:rich>
          </c:tx>
          <c:layout>
            <c:manualLayout>
              <c:xMode val="edge"/>
              <c:yMode val="edge"/>
              <c:x val="0"/>
              <c:y val="0.3056147016486234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quot;$&quot;\ 0,&quot;K&quot;"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1403686544"/>
        <c:crosses val="autoZero"/>
        <c:crossBetween val="between"/>
      </c:valAx>
      <c:valAx>
        <c:axId val="152048556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sz="1200" b="1"/>
                  <a:t>Profit</a:t>
                </a:r>
                <a:r>
                  <a:rPr lang="en-US" sz="1200" b="1" baseline="0"/>
                  <a:t> </a:t>
                </a:r>
                <a:endParaRPr lang="en-US" sz="1200" b="1"/>
              </a:p>
            </c:rich>
          </c:tx>
          <c:layout>
            <c:manualLayout>
              <c:xMode val="edge"/>
              <c:yMode val="edge"/>
              <c:x val="0.77053069303421517"/>
              <c:y val="0.3341240426650342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quot;$&quot;\ 0,&quot;K&quot;"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403846464"/>
        <c:crosses val="max"/>
        <c:crossBetween val="between"/>
      </c:valAx>
      <c:catAx>
        <c:axId val="1403846464"/>
        <c:scaling>
          <c:orientation val="minMax"/>
        </c:scaling>
        <c:delete val="1"/>
        <c:axPos val="b"/>
        <c:numFmt formatCode="General" sourceLinked="1"/>
        <c:majorTickMark val="out"/>
        <c:minorTickMark val="none"/>
        <c:tickLblPos val="nextTo"/>
        <c:crossAx val="1520485568"/>
        <c:crosses val="autoZero"/>
        <c:auto val="1"/>
        <c:lblAlgn val="ctr"/>
        <c:lblOffset val="100"/>
        <c:noMultiLvlLbl val="0"/>
      </c:catAx>
      <c:spPr>
        <a:noFill/>
        <a:ln>
          <a:noFill/>
        </a:ln>
        <a:effectLst/>
      </c:spPr>
    </c:plotArea>
    <c:legend>
      <c:legendPos val="r"/>
      <c:layout>
        <c:manualLayout>
          <c:xMode val="edge"/>
          <c:yMode val="edge"/>
          <c:x val="0.18302760785361064"/>
          <c:y val="6.0628699572490341E-2"/>
          <c:w val="0.42008847723863224"/>
          <c:h val="0.1645984017247000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alpha val="0"/>
      </a:schemeClr>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Ecommerce Sales Analysis.xlsx]Top 5!PivotTable11</c:name>
    <c:fmtId val="3"/>
  </c:pivotSource>
  <c:chart>
    <c:autoTitleDeleted val="1"/>
    <c:pivotFmts>
      <c:pivotFmt>
        <c:idx val="0"/>
        <c:spPr>
          <a:solidFill>
            <a:schemeClr val="accent4"/>
          </a:solidFill>
          <a:ln>
            <a:noFill/>
          </a:ln>
          <a:effectLst/>
        </c:spPr>
        <c:marker>
          <c:symbol val="none"/>
        </c:marker>
      </c:pivotFmt>
      <c:pivotFmt>
        <c:idx val="1"/>
        <c:spPr>
          <a:solidFill>
            <a:schemeClr val="accent4"/>
          </a:solidFill>
          <a:ln>
            <a:noFill/>
          </a:ln>
          <a:effectLst/>
        </c:spPr>
        <c:marker>
          <c:symbol val="none"/>
        </c:marker>
      </c:pivotFmt>
      <c:pivotFmt>
        <c:idx val="2"/>
        <c:spPr>
          <a:solidFill>
            <a:schemeClr val="accent4"/>
          </a:solidFill>
          <a:ln>
            <a:noFill/>
          </a:ln>
          <a:effectLst/>
        </c:spPr>
        <c:marker>
          <c:symbol val="none"/>
        </c:marker>
        <c:dLbl>
          <c:idx val="0"/>
          <c:numFmt formatCode="&quot;$&quot;\ 0.00,\ &quot;K&quot;" sourceLinked="0"/>
          <c:spPr>
            <a:noFill/>
            <a:ln>
              <a:noFill/>
            </a:ln>
            <a:effectLst/>
          </c:spPr>
          <c:txPr>
            <a:bodyPr rot="0" spcFirstLastPara="1" vertOverflow="ellipsis" vert="horz" wrap="square" lIns="0" tIns="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18105402229881234"/>
          <c:y val="0.11948810849554464"/>
          <c:w val="0.81894597770118771"/>
          <c:h val="0.88051189150445541"/>
        </c:manualLayout>
      </c:layout>
      <c:barChart>
        <c:barDir val="bar"/>
        <c:grouping val="clustered"/>
        <c:varyColors val="0"/>
        <c:ser>
          <c:idx val="0"/>
          <c:order val="0"/>
          <c:tx>
            <c:strRef>
              <c:f>'Top 5'!$B$3</c:f>
              <c:strCache>
                <c:ptCount val="1"/>
                <c:pt idx="0">
                  <c:v>Total</c:v>
                </c:pt>
              </c:strCache>
            </c:strRef>
          </c:tx>
          <c:spPr>
            <a:solidFill>
              <a:schemeClr val="accent4"/>
            </a:solidFill>
            <a:ln>
              <a:noFill/>
            </a:ln>
            <a:effectLst/>
          </c:spPr>
          <c:invertIfNegative val="0"/>
          <c:dLbls>
            <c:numFmt formatCode="&quot;$&quot;\ 0.00,\ &quot;K&quot;" sourceLinked="0"/>
            <c:spPr>
              <a:noFill/>
              <a:ln>
                <a:noFill/>
              </a:ln>
              <a:effectLst/>
            </c:spPr>
            <c:txPr>
              <a:bodyPr rot="0" spcFirstLastPara="1" vertOverflow="ellipsis" vert="horz" wrap="square" lIns="0" tIns="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F77B-4D43-9230-C11B2D94B9AA}"/>
            </c:ext>
          </c:extLst>
        </c:ser>
        <c:dLbls>
          <c:dLblPos val="outEnd"/>
          <c:showLegendKey val="0"/>
          <c:showVal val="1"/>
          <c:showCatName val="0"/>
          <c:showSerName val="0"/>
          <c:showPercent val="0"/>
          <c:showBubbleSize val="0"/>
        </c:dLbls>
        <c:gapWidth val="27"/>
        <c:axId val="1669920080"/>
        <c:axId val="1605663680"/>
      </c:barChart>
      <c:catAx>
        <c:axId val="1669920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605663680"/>
        <c:crosses val="autoZero"/>
        <c:auto val="1"/>
        <c:lblAlgn val="ctr"/>
        <c:lblOffset val="100"/>
        <c:noMultiLvlLbl val="0"/>
      </c:catAx>
      <c:valAx>
        <c:axId val="1605663680"/>
        <c:scaling>
          <c:orientation val="minMax"/>
        </c:scaling>
        <c:delete val="1"/>
        <c:axPos val="b"/>
        <c:numFmt formatCode="General" sourceLinked="1"/>
        <c:majorTickMark val="none"/>
        <c:minorTickMark val="none"/>
        <c:tickLblPos val="nextTo"/>
        <c:crossAx val="1669920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Ecommerce Sales Analysis.xlsx]Pie chart!PivotTable9</c:name>
    <c:fmtId val="3"/>
  </c:pivotSource>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hade val="65000"/>
            </a:schemeClr>
          </a:solidFill>
          <a:ln w="19050">
            <a:solidFill>
              <a:schemeClr val="lt1"/>
            </a:solidFill>
          </a:ln>
          <a:effectLst/>
        </c:spPr>
      </c:pivotFmt>
      <c:pivotFmt>
        <c:idx val="7"/>
        <c:spPr>
          <a:solidFill>
            <a:schemeClr val="accent4"/>
          </a:solidFill>
          <a:ln w="19050">
            <a:solidFill>
              <a:schemeClr val="lt1"/>
            </a:solidFill>
          </a:ln>
          <a:effectLst/>
        </c:spPr>
      </c:pivotFmt>
      <c:pivotFmt>
        <c:idx val="8"/>
        <c:spPr>
          <a:solidFill>
            <a:schemeClr val="accent4">
              <a:tint val="65000"/>
            </a:schemeClr>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12"/>
          <c:dPt>
            <c:idx val="0"/>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1-EFD6-45D6-AACC-0E691577C159}"/>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EFD6-45D6-AACC-0E691577C159}"/>
              </c:ext>
            </c:extLst>
          </c:dPt>
          <c:dPt>
            <c:idx val="2"/>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5-EFD6-45D6-AACC-0E691577C159}"/>
              </c:ext>
            </c:extLst>
          </c:dPt>
          <c:dLbls>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EFD6-45D6-AACC-0E691577C159}"/>
            </c:ext>
          </c:extLst>
        </c:ser>
        <c:dLbls>
          <c:showLegendKey val="0"/>
          <c:showVal val="1"/>
          <c:showCatName val="0"/>
          <c:showSerName val="0"/>
          <c:showPercent val="0"/>
          <c:showBubbleSize val="0"/>
          <c:showLeaderLines val="1"/>
        </c:dLbls>
        <c:firstSliceAng val="34"/>
        <c:holeSize val="53"/>
      </c:doughnutChart>
      <c:spPr>
        <a:noFill/>
        <a:ln>
          <a:noFill/>
        </a:ln>
        <a:effectLst/>
      </c:spPr>
    </c:plotArea>
    <c:legend>
      <c:legendPos val="r"/>
      <c:layout>
        <c:manualLayout>
          <c:xMode val="edge"/>
          <c:yMode val="edge"/>
          <c:x val="0.54507074303180736"/>
          <c:y val="0.12860861866767304"/>
          <c:w val="0.43443338599857656"/>
          <c:h val="0.81941191377602351"/>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Ecommerce Sales Analysis.xlsx]KPIs!PivotTable14</c:name>
    <c:fmtId val="4"/>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manualLayout>
          <c:layoutTarget val="inner"/>
          <c:xMode val="edge"/>
          <c:yMode val="edge"/>
          <c:x val="0.13018794938076789"/>
          <c:y val="0.27614114073391011"/>
          <c:w val="0.82795704221579502"/>
          <c:h val="0.72327071433594381"/>
        </c:manualLayout>
      </c:layout>
      <c:lineChart>
        <c:grouping val="standard"/>
        <c:varyColors val="0"/>
        <c:ser>
          <c:idx val="0"/>
          <c:order val="0"/>
          <c:tx>
            <c:strRef>
              <c:f>KPIs!$B$3</c:f>
              <c:strCache>
                <c:ptCount val="1"/>
                <c:pt idx="0">
                  <c:v>Total</c:v>
                </c:pt>
              </c:strCache>
            </c:strRef>
          </c:tx>
          <c:spPr>
            <a:ln w="28575" cap="rnd">
              <a:solidFill>
                <a:schemeClr val="accent1"/>
              </a:solidFill>
              <a:round/>
            </a:ln>
            <a:effectLst/>
          </c:spPr>
          <c:marker>
            <c:symbol val="none"/>
          </c:marker>
          <c:cat>
            <c:strRef>
              <c:f>KPIs!$A$4:$A$16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D9CD-45AF-A1C8-D71A4C469968}"/>
            </c:ext>
          </c:extLst>
        </c:ser>
        <c:dLbls>
          <c:showLegendKey val="0"/>
          <c:showVal val="0"/>
          <c:showCatName val="0"/>
          <c:showSerName val="0"/>
          <c:showPercent val="0"/>
          <c:showBubbleSize val="0"/>
        </c:dLbls>
        <c:smooth val="0"/>
        <c:axId val="1667558624"/>
        <c:axId val="1607038848"/>
      </c:lineChart>
      <c:catAx>
        <c:axId val="1667558624"/>
        <c:scaling>
          <c:orientation val="minMax"/>
        </c:scaling>
        <c:delete val="1"/>
        <c:axPos val="b"/>
        <c:numFmt formatCode="General" sourceLinked="1"/>
        <c:majorTickMark val="none"/>
        <c:minorTickMark val="none"/>
        <c:tickLblPos val="nextTo"/>
        <c:crossAx val="1607038848"/>
        <c:crosses val="autoZero"/>
        <c:auto val="1"/>
        <c:lblAlgn val="ctr"/>
        <c:lblOffset val="100"/>
        <c:noMultiLvlLbl val="0"/>
      </c:catAx>
      <c:valAx>
        <c:axId val="1607038848"/>
        <c:scaling>
          <c:orientation val="minMax"/>
        </c:scaling>
        <c:delete val="1"/>
        <c:axPos val="l"/>
        <c:numFmt formatCode="General" sourceLinked="1"/>
        <c:majorTickMark val="none"/>
        <c:minorTickMark val="none"/>
        <c:tickLblPos val="nextTo"/>
        <c:crossAx val="1667558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Ecommerce Sales Analysis.xlsx]KPIs!PivotTable15</c:name>
    <c:fmtId val="3"/>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manualLayout>
          <c:layoutTarget val="inner"/>
          <c:xMode val="edge"/>
          <c:yMode val="edge"/>
          <c:x val="0.11286476547032978"/>
          <c:y val="0.30852337224658899"/>
          <c:w val="0.88713523452967025"/>
          <c:h val="0.38295325550682197"/>
        </c:manualLayout>
      </c:layout>
      <c:lineChart>
        <c:grouping val="standard"/>
        <c:varyColors val="0"/>
        <c:ser>
          <c:idx val="0"/>
          <c:order val="0"/>
          <c:tx>
            <c:strRef>
              <c:f>KPIs!$E$3</c:f>
              <c:strCache>
                <c:ptCount val="1"/>
                <c:pt idx="0">
                  <c:v>Total</c:v>
                </c:pt>
              </c:strCache>
            </c:strRef>
          </c:tx>
          <c:spPr>
            <a:ln w="28575" cap="rnd">
              <a:solidFill>
                <a:schemeClr val="accent1"/>
              </a:solidFill>
              <a:round/>
            </a:ln>
            <a:effectLst/>
          </c:spPr>
          <c:marker>
            <c:symbol val="none"/>
          </c:marker>
          <c:cat>
            <c:strRef>
              <c:f>KPIs!$D$4:$D$16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8E22-44B9-8DDB-78F52EE009A6}"/>
            </c:ext>
          </c:extLst>
        </c:ser>
        <c:dLbls>
          <c:showLegendKey val="0"/>
          <c:showVal val="0"/>
          <c:showCatName val="0"/>
          <c:showSerName val="0"/>
          <c:showPercent val="0"/>
          <c:showBubbleSize val="0"/>
        </c:dLbls>
        <c:smooth val="0"/>
        <c:axId val="1523398320"/>
        <c:axId val="1596349968"/>
      </c:lineChart>
      <c:catAx>
        <c:axId val="1523398320"/>
        <c:scaling>
          <c:orientation val="minMax"/>
        </c:scaling>
        <c:delete val="1"/>
        <c:axPos val="b"/>
        <c:numFmt formatCode="General" sourceLinked="1"/>
        <c:majorTickMark val="none"/>
        <c:minorTickMark val="none"/>
        <c:tickLblPos val="nextTo"/>
        <c:crossAx val="1596349968"/>
        <c:crosses val="autoZero"/>
        <c:auto val="1"/>
        <c:lblAlgn val="ctr"/>
        <c:lblOffset val="100"/>
        <c:noMultiLvlLbl val="0"/>
      </c:catAx>
      <c:valAx>
        <c:axId val="1596349968"/>
        <c:scaling>
          <c:orientation val="minMax"/>
        </c:scaling>
        <c:delete val="1"/>
        <c:axPos val="l"/>
        <c:numFmt formatCode="General" sourceLinked="1"/>
        <c:majorTickMark val="none"/>
        <c:minorTickMark val="none"/>
        <c:tickLblPos val="nextTo"/>
        <c:crossAx val="1523398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Ecommerce Sales Analysis.xlsx]KPIs!PivotTable16</c:name>
    <c:fmtId val="3"/>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KPIs!$H$3</c:f>
              <c:strCache>
                <c:ptCount val="1"/>
                <c:pt idx="0">
                  <c:v>Total</c:v>
                </c:pt>
              </c:strCache>
            </c:strRef>
          </c:tx>
          <c:spPr>
            <a:ln w="28575" cap="rnd">
              <a:solidFill>
                <a:schemeClr val="accent1"/>
              </a:solidFill>
              <a:round/>
            </a:ln>
            <a:effectLst/>
          </c:spPr>
          <c:marker>
            <c:symbol val="none"/>
          </c:marker>
          <c:cat>
            <c:strRef>
              <c:f>KPIs!$G$4:$G$16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6047-44E5-BCED-7CD78F7F78C1}"/>
            </c:ext>
          </c:extLst>
        </c:ser>
        <c:dLbls>
          <c:showLegendKey val="0"/>
          <c:showVal val="0"/>
          <c:showCatName val="0"/>
          <c:showSerName val="0"/>
          <c:showPercent val="0"/>
          <c:showBubbleSize val="0"/>
        </c:dLbls>
        <c:smooth val="0"/>
        <c:axId val="1523376320"/>
        <c:axId val="1607037600"/>
      </c:lineChart>
      <c:catAx>
        <c:axId val="1523376320"/>
        <c:scaling>
          <c:orientation val="minMax"/>
        </c:scaling>
        <c:delete val="1"/>
        <c:axPos val="b"/>
        <c:numFmt formatCode="General" sourceLinked="1"/>
        <c:majorTickMark val="none"/>
        <c:minorTickMark val="none"/>
        <c:tickLblPos val="nextTo"/>
        <c:crossAx val="1607037600"/>
        <c:crosses val="autoZero"/>
        <c:auto val="1"/>
        <c:lblAlgn val="ctr"/>
        <c:lblOffset val="100"/>
        <c:noMultiLvlLbl val="0"/>
      </c:catAx>
      <c:valAx>
        <c:axId val="1607037600"/>
        <c:scaling>
          <c:orientation val="minMax"/>
        </c:scaling>
        <c:delete val="1"/>
        <c:axPos val="l"/>
        <c:numFmt formatCode="General" sourceLinked="1"/>
        <c:majorTickMark val="none"/>
        <c:minorTickMark val="none"/>
        <c:tickLblPos val="nextTo"/>
        <c:crossAx val="1523376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Ecommerce Sales Analysis.xlsx]KPIs!PivotTable17</c:name>
    <c:fmtId val="3"/>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manualLayout>
          <c:layoutTarget val="inner"/>
          <c:xMode val="edge"/>
          <c:yMode val="edge"/>
          <c:x val="5.925924389767178E-2"/>
          <c:y val="0.1437908496732026"/>
          <c:w val="0.85514407047235785"/>
          <c:h val="0.71241830065359479"/>
        </c:manualLayout>
      </c:layout>
      <c:lineChart>
        <c:grouping val="standard"/>
        <c:varyColors val="0"/>
        <c:ser>
          <c:idx val="0"/>
          <c:order val="0"/>
          <c:tx>
            <c:strRef>
              <c:f>KPIs!$K$3</c:f>
              <c:strCache>
                <c:ptCount val="1"/>
                <c:pt idx="0">
                  <c:v>Total</c:v>
                </c:pt>
              </c:strCache>
            </c:strRef>
          </c:tx>
          <c:spPr>
            <a:ln w="28575" cap="rnd">
              <a:solidFill>
                <a:schemeClr val="accent1"/>
              </a:solidFill>
              <a:round/>
            </a:ln>
            <a:effectLst/>
          </c:spPr>
          <c:marker>
            <c:symbol val="none"/>
          </c:marker>
          <c:cat>
            <c:strRef>
              <c:f>KPIs!$J$4:$J$16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2112-40F2-934D-4380209AA155}"/>
            </c:ext>
          </c:extLst>
        </c:ser>
        <c:dLbls>
          <c:showLegendKey val="0"/>
          <c:showVal val="0"/>
          <c:showCatName val="0"/>
          <c:showSerName val="0"/>
          <c:showPercent val="0"/>
          <c:showBubbleSize val="0"/>
        </c:dLbls>
        <c:smooth val="0"/>
        <c:axId val="1408860832"/>
        <c:axId val="1524205472"/>
      </c:lineChart>
      <c:catAx>
        <c:axId val="1408860832"/>
        <c:scaling>
          <c:orientation val="minMax"/>
        </c:scaling>
        <c:delete val="1"/>
        <c:axPos val="b"/>
        <c:numFmt formatCode="General" sourceLinked="1"/>
        <c:majorTickMark val="none"/>
        <c:minorTickMark val="none"/>
        <c:tickLblPos val="nextTo"/>
        <c:crossAx val="1524205472"/>
        <c:crosses val="autoZero"/>
        <c:auto val="1"/>
        <c:lblAlgn val="ctr"/>
        <c:lblOffset val="100"/>
        <c:noMultiLvlLbl val="0"/>
      </c:catAx>
      <c:valAx>
        <c:axId val="1524205472"/>
        <c:scaling>
          <c:orientation val="minMax"/>
        </c:scaling>
        <c:delete val="1"/>
        <c:axPos val="l"/>
        <c:numFmt formatCode="General" sourceLinked="1"/>
        <c:majorTickMark val="none"/>
        <c:minorTickMark val="none"/>
        <c:tickLblPos val="nextTo"/>
        <c:crossAx val="1408860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Ecommerce Sales Analysis.xlsx]KPIs!PivotTable18</c:name>
    <c:fmtId val="3"/>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31750" cap="rnd">
            <a:solidFill>
              <a:schemeClr val="accent1"/>
            </a:solidFill>
            <a:round/>
          </a:ln>
          <a:effectLst/>
        </c:spPr>
        <c:marker>
          <c:symbol val="none"/>
        </c:marker>
      </c:pivotFmt>
    </c:pivotFmts>
    <c:plotArea>
      <c:layout>
        <c:manualLayout>
          <c:layoutTarget val="inner"/>
          <c:xMode val="edge"/>
          <c:yMode val="edge"/>
          <c:x val="0.11863040895646849"/>
          <c:y val="8.801535764035677E-2"/>
          <c:w val="0.88136959104353152"/>
          <c:h val="0.35455404397071699"/>
        </c:manualLayout>
      </c:layout>
      <c:lineChart>
        <c:grouping val="standard"/>
        <c:varyColors val="0"/>
        <c:ser>
          <c:idx val="0"/>
          <c:order val="0"/>
          <c:tx>
            <c:strRef>
              <c:f>KPIs!$N$3</c:f>
              <c:strCache>
                <c:ptCount val="1"/>
                <c:pt idx="0">
                  <c:v>Total</c:v>
                </c:pt>
              </c:strCache>
            </c:strRef>
          </c:tx>
          <c:spPr>
            <a:ln w="31750" cap="rnd">
              <a:solidFill>
                <a:schemeClr val="accent1"/>
              </a:solidFill>
              <a:round/>
            </a:ln>
            <a:effectLst/>
          </c:spPr>
          <c:marker>
            <c:symbol val="none"/>
          </c:marker>
          <c:cat>
            <c:strRef>
              <c:f>KPIs!$M$4:$M$16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9470-44BB-BB9F-EB60DEE7088B}"/>
            </c:ext>
          </c:extLst>
        </c:ser>
        <c:dLbls>
          <c:showLegendKey val="0"/>
          <c:showVal val="0"/>
          <c:showCatName val="0"/>
          <c:showSerName val="0"/>
          <c:showPercent val="0"/>
          <c:showBubbleSize val="0"/>
        </c:dLbls>
        <c:smooth val="0"/>
        <c:axId val="1596478912"/>
        <c:axId val="1601595264"/>
      </c:lineChart>
      <c:catAx>
        <c:axId val="1596478912"/>
        <c:scaling>
          <c:orientation val="minMax"/>
        </c:scaling>
        <c:delete val="1"/>
        <c:axPos val="b"/>
        <c:numFmt formatCode="General" sourceLinked="1"/>
        <c:majorTickMark val="none"/>
        <c:minorTickMark val="none"/>
        <c:tickLblPos val="nextTo"/>
        <c:crossAx val="1601595264"/>
        <c:crosses val="autoZero"/>
        <c:auto val="1"/>
        <c:lblAlgn val="ctr"/>
        <c:lblOffset val="100"/>
        <c:noMultiLvlLbl val="0"/>
      </c:catAx>
      <c:valAx>
        <c:axId val="1601595264"/>
        <c:scaling>
          <c:orientation val="minMax"/>
        </c:scaling>
        <c:delete val="1"/>
        <c:axPos val="l"/>
        <c:numFmt formatCode="General" sourceLinked="1"/>
        <c:majorTickMark val="none"/>
        <c:minorTickMark val="none"/>
        <c:tickLblPos val="nextTo"/>
        <c:crossAx val="1596478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plotArea>
      <cx:plotAreaRegion>
        <cx:series layoutId="waterfall" uniqueId="{943F40C1-9D8A-4082-A633-4F8EA0139912}">
          <cx:tx>
            <cx:txData>
              <cx:f>_xlchart.v1.2</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A94E9C8A-5381-4427-8591-64DCBBDCE495}">
          <cx:tx>
            <cx:txData>
              <cx:f>_xlchart.v5.5</cx:f>
              <cx:v>Sales</cx:v>
            </cx:txData>
          </cx:tx>
          <cx:dataId val="0"/>
          <cx:layoutPr>
            <cx:geography cultureLanguage="en-US" cultureRegion="US" attribution="Powered by Bing">
              <cx:geoCache provider="{E9337A44-BEBE-4D9F-B70C-5C5E7DAFC167}">
                <cx:binary>7H1pb+S20u5fGcznK4cUF1EHJy8QSr1532b9InRsj0TtIiVR0q9/q8f2jK30JD44vhcwcJUBEo+a
7RIf1fJUFSv/vhn+dZPfbfW7ochL86+b4ff3SdvW//rtN3OT3BVbc1CoG12Z6lt7cFMVv1Xfvqmb
u99u9daqMv7NRZj+dpNsdXs3vP+ff8O3xXfVcXWzbVVVXnR3ery8M13emr+5t/fWu+1tocpQmVar
mxb//v70zr5bb4vaJErfvX93V7aqHa/H+u73988++v7db/Mv/Msvf5eDfG13C2spOeCCcewThr5f
5P27vCrjh9uOhw+Y53HXR/79fffxd59uC1j/YrG+C7W9vdV3xsDDff/3X5Y/exK4u37/7qbqyna3
jTHs6O/vP5Sqvbt9d9Vu2zvz/p0yVXD/gaDaPc6Hq+/P/9tzIP7n37O/gB2Z/c0TrObb90+3/gLV
H/n2z22xfdyo/x4k4h54nFOXP4IwA0nwA0ERIS5y/fvr8Xffg/QCgfbD82PhDJg/jt8kMEGVV3p7
Wz3uzisgIw58XzCGqHuvHvi5+mDEDhj1BOEA2b3O3kPyElH2Y/Jz5QyU4OxNgvJR6ViV6jXVxTtg
GCyW8Ol+myYOuO95gj6Cxp5j8xKJ9mPzc+UMm49/vElsTtRNouJt+bg//73CUHogPOr5nsD3lko8
VxjBDjyCfM/3H+7zx999rzcvkWg/Nj9XzrA52bxJbP7QaqrK11QbeuD6xHUFpvfQeM+hwRgfgBdi
Pmf8u16BrXtq0l4g0H5kfiycAfPH1zcJTLDN1bdKv7ZJcxnlHLRiv5/B/gHHnuth+qA3z7F5mUz7
4Xm6doZQ8DbN2h8625ZmC/Hja4XRBMwaBAKIYLbXrPnuASU+ZoyJe/xmLuclEu1H5+fKGTZ/XL5J
7XmkPO+qb+8g1OmKP181NIB4DUE8hgl9btw87wBhoDmcAI67C+4/NW7/qVj7wdr/LTPgwuBNAneZ
AAN7tzH5trx93LtXiBfA57jC9dkDLP4sXtjxUywE2vml79cszn6pVPvxer56htPl24wbgqos725a
ddO1rwoT8xhm5DGNALHBszQCMFgiILRwZ4bvhdLsh+fZ4hk6wfWb1KLwLt/a7WtmeIh/gJCAFA55
0BB/Bg07oFxwSvCDis0QeolE++H5uXKGTbh4k9gcvXbQIA6ooJ4LXHRvUOeLAyIQhqjiATkIyJ/6
pH+WZz8uj+tmqBxdvUlUlpDTUbevyINcccB8BhkEMtMUAUGc8Ah1BbnHa+ZrXiDJfkB+LJwhsnyb
abbVXQUpnVdEBPKfnIL3EKAr368ZMxXkgFJKPIoeousZMC8QaD8wPxbOgFm9Td6zud0mr5j8hFwO
RMvIcx855yw2w5gecOYTD7Kjzy3XPwqyH46HZTMwNuGbtFubPFdlpczjzrxCrIwOMGBBIR19ryYz
PIR/gKnghImfkcBTf/ISiX4BzI9nmWPzNi3YprxV21fNrfkHu4SmB2W0h+t5EAYVHAiOgcb4D2U4
+vha3Kc9XyDQL5B5fJI5MKdvUmk+KXNTlUa9bkaaE99nBKpr99cMGh+oCxBQMGR7vf6LRNoPzpOl
M3g+vU1ueXrXb18zFAPuQhin1McPez+jlRhz8DCM7MK17+DA/acW7Z/l2Q/M47oZKqcf36TSnChj
dn/qWj1uz3/vbHY1aRd45Q9fMg+WISHNuAuu/6Ey+pdCzouE2o/PsyeagXTyNmnMprKvGDFT9wB5
lDOP7i+B+uRg52g4Rg/3Z+j8kzT7YblfNcNj8zZj5SOwI91NNr6ixkBZ2gVXAtmWmYdh4PwhB0Ap
v3dAM+f/ElH2A/Jz5QyUoy9v0pIdV50yrxyZoQNfgPMQDEjj05Slj6GkgwXUQx/ighkqL5JlPyxP
ls5wOX6bynKy1ePr5v0JFGp22sJmbsXjBx6C5g7iPxSpZ1T/JZLsB+XnyhkmJ2+TX55sjdneJJ25
a9vXJJnuAdSZIdcCbRqPIddTtYGCDEcMmtHELFv5Ynl+Bc+zx5lj9Eb1RkEtxlTta3p+fkAgXoZq
80MuDM/MGj3APiQwodHj0bU9dta8QJZfYPPzMea4vE2auYsvq06rxx16hXAZcvncg+o/vScqCHb/
qdrsGgQ8D9oEHwuds4DsJRL9CpzHZ5lj8zb7BU+qsn3V3AyF0j/ULbEP+ePv1ywQwAioDIV6AN81
DTylly8Q5ReYPD7DHJLrNxmWnd79qbcme00rBmV9aGYi0Hp+j8lcXfwDCNp25YD9/TQvkWg/ND9X
zrA5fZtFy12D/uGdNnevyGQoJJoJpDIZ2W/MPMj7Q2IADkc8ZNRmevMymX6Fz8/nmSN0+Ca15+Od
LsAePJqW/97XQF0GecyFf2aWzIM6Gne5zwUkPHfXrNT/Akn2g/Jj4QyRj2/Tnn1ot8nrwbFLYkLA
DIbqZxn/qev/3lfrAdF0+czp/5Mc+8G4XzVD4sPbRGJnKU7uBnXzimVL6NWkLrgWTB98y0xLMOIH
GIGKIAGx81N//zJp9qPydO0Mm9OTN2m3dk/0pdLZ4x69guFyD4DYu3R3kmlfJOYxaAYENeKPHeoz
fXmJRL9G5/5Z5ti8zUTZmb6Lq9cskhFARkCbGHlIUc7SMthFB9DbjDGZqcw/C7IfkMd1MzjOLt+k
qpxlOXRevOqRQDhXJghkjB/qxWhO8yHZDDYMIQ+O0ny/HtX0nu2/RKJfIPPjWebYHL1JbE4r3Sbv
gq2uoB/jFSkMAYQINL/4eMZdPGjDgGyz4PzB/8yt2IsF2g/Q/IFmMJ0GbximcJu9brbMg84xTsDT
P0TEc7uGEHTH7k5FPVKZ52p0v9f/LNXfIfW4eo5T+CZxOkvUK8ZqwDQpnJqBjOZDi+wsVoOWTA/B
2XXxC3z+SZr9uNyvmuFxtn6TeJzflaUZ8377qufRABfhc6jE7Epnu2uGCxynEUSIXWfzvfeBkufT
SPqlUu3H5/nqGU7nf7xJnK6q7v+OG4LIDUG1zMX7kRI7JKFxFljoPVIzb/RyufZjNV8/Q+vqbXqj
+6d6tNz3b/Yr8B9gpgTIDUzcuMdi1ucMCB64BEF5h9Pn+vRSef4Oo8enmSP0Nv3QNdg9GDVyd/e4
Uf89PBDRCQopZwTnzb5fs8AOmjgJJXBO93FMB9x/avReJNJ+hJ4sncFz/TYrbNd3w6uev8UQphFB
wYzdQzOnQ5CDg6wC+KOHEwQzf/SP4vwKlu9PMYfk85v0QJ+2MFuojNtXzRtAfA1JAeaJX1i073kD
ONzxWBcF3J6qzMtk2g/O07UzhD69zRjh051p3/2cMfJabgd6bWC4EGAEfTXfr5nbgRCBQ74UEqI/
Q4hnIL1UrF/g9Hz5HKqPb0KZbv52TNVTpJ598j+c1gWlBGitYR6kQGftA3DIE0M+COYN/YDwKUSz
sVm/lmc/RLPlzx7h/9FMrl/P6/ox3izcttvF97loT0Z2/f3d748LI9tmSx9s0N6Q4X7vNre/vyeQ
jAY/8mPe2u5Lnluv52/2X1bebU37+3sHyJIHtR9IM2DMXAgh4EstLIVbwG85c31BYUIbpojvjk+X
u/wQTG4DrSSgkTvTCq6PexBtmB2JAMG8XY8PZJc8DtMOYKiB/2M23XmVj5AZ/rErDz+/K7vivFJl
a35/D/Pg3r+r7z+3e0xGYXyVh8UuLIUjXSAlvHz1zfYSnAV8HP+feKQ2L9M42ZjC644qUTIiS7c2
R2QsaJjTtjLST6fiknhOMBZxLpEaVJgjbNdZop10EUWdt9Str6+gGdORPsn9j0q0+SrxnVgS1fnV
UTWwZtnxos2CIUvYxkSTp5dd2kVTwBxquYRJXDmTNGM87P0xC1ldDOsmooelyLpe6jHWMi5E/AGX
xo9kz3QU+Dz97Fv7EZs84pJGZvwwtf0UwCONS9U7KGxp2l3EtsKH4BpVIofS2EUbOXkfTE7UXLKx
UcewBNehRl6/qivnQkV1asJkSO1ak6Y6mexYysEQ9GnSuj9KCRqvo3oky1Gb5Nz1DW+kP+2ePC8z
s3ALrkKF03wJPUN9KRM7FldxwtjSJUMdpAZue6jBRz5WH6qsYjIWbX8i6LgUfd4GToOqMO6rPpZG
0fYqq1PvPKowuYgoQYOsuKZ4WY0dPHEunCn0u8iXwuvpwq17LPnY5CHInIXEtDSglV9IF95TGQ3k
U5dl9Rqr5Nijo7vCXXIWi6lvQ3dENA+9PnEDyiyVZR5P9Lh1dB9JU/JWCj61MiratW/L9gM1Y5rK
Wk144fSuDmg6kkJqUzLAg3XHk3DXbYq+qNRlYQfPssii9mNUjujQt/rDmI008EdUftU2HQ9xUnuy
GEUSsmxcxLhlYZ7G8aWhJSnD3qvyE5EWzWleJgVsdV4knqyLip/FneHnGXGi0Em8/kukI/dibKp0
wWI+HI9Tfde6JB5lOU58ETUqPp9sag4HP5c65SQgAg/HOc8imWMehV3pRBeYtJ9jU5UBa71sk3Ad
xUe2RXl/Mfhx1Wx1HJuvyDbdN5X2+IIXNTtK44ZcZZymocPK7pgZ0/Cg7QvYMlsX+qRz0Vc70O7U
qV1n4Vp0R8viq2dtZYKClc2mT2knc0XQ2Zh72ISFHsUXESfd9eR0VZD2Ub7gTZR3wVR0XbFGtGPp
MuJVmQd5ae3XJJ4qFOKxU/XCOI0ZZJZqLCdAecG8tlio0vTooq+mPMhQgo7rxvdIMOAxuuhr99wy
/GUy/hekO6kh5bDQHirqtc9V7QfUSxq96g28MSh2+ScWies4qu+Q20WjTL28XmiIAtcs73txluS0
lqUvVJAm3F3HYHMu4Rti6RGTnJpGHQnu282Ay8LAy0yTIehiY90T45spXolo0HHQ6fpLoZy6u9Tt
6IFIZpk6XXTed2UldZPVJ2NP+tD0fFh2yF+NlCSbLJv65sKdXFGsuwgXfiC6MT3KCEqzhTJ1mcsB
VezEMBItPFIlm6SI8KKpWyu55zghrrn4RHUxMtlORyXynHXcmmSViTyWEXedJYvGXvpotMuSpkrG
Q559HhgZwyJt7JFQ3pKWbSHraMSdFIZmMtMpu4D6UbaoedZLbpMiEH1Gg7QpmsM0I1NYdV296qlR
QY+L+MT2zMIOpNN03eSIbVgr9MmAWuejjcOky486lMVhkZs6lyquxGJwSLFM6yM+Dp/daOBhpY27
GaZoWjD41FHOUHWCc9IoyagzaNlUjYtC1jHibTLeC7BUurkgvibXgokk4LwWYcJwYoOxnsZV5ESV
F/h5ln2ZUr+TdPDsEaM4lWAgvuaZSGXSd8kgmefrpQs1XjlM/Wk+xeO3Lpl6uOt5y4TFNJeeqrvV
EJkbGvEm5F7iZzLhJQ4rF3WbqBjzoKoifazy7is4Fr60bd6vy6mxoKVR5Uyyra3lQVGo9sYtwdss
oJ/ZHNMi8pd9jK9ij4s1cQp0pJBXB7oU6Sr3nEImk16bWiAJ2TKxKL1qDHDp9GtXl2iDRg8HkZ8l
G27psIAWKHTEW4skeGyxNDVyjzsP+0dD6anF4OaXEZ/GwDOxt7K1b4SMtPrWqbGr5AjTCWVRg+21
uM9DKEA0m8bHxSTTOGtCNJBzjavAqQZ3DBio6ElSx+pUoUEEWV6Dl50yP2Suwodj20RL2zVHQ1E0
CzQN5pZVegjioraLNM/r45aQWE4dTTZ68v8UfltsYqZvGz/uFl1m/ywK2i0QHvGi68DdYJ1shDbx
urM5CYtInPY4umxNSU5J4ZZSdD27sFQVS+2Y03hMLztknAubpOcD7OthNDAXtDE/jb1iWg4888E1
qpghyXvDl2wyOqSZH5eS9V0baDqMH2g2jtJ2sK+XTadifjil7didjAbF1cIFz6mlqwZSyxaRMU4k
tdWIFrwUE1okkV9PV4VCvvPZGncYQwXDH6dQMeMGqM9Kb5JDhvOcLrwW43Hd4PgqyyovDad+glDG
ZDk97TOs4bVimEg3TdNKIqyLu7HCA5Oom5ozt3KdJKxTPX0idTd8Kio0HHptio+6pjSrZnRsG/SF
N/AAj1l/iHhmwfTnJexBn7TrsUDTAhdgMUXm8O2YijSEeC497JHfEQntkMWlmDp1WKDChNCwuoAs
oV2OrohvG7dzVqa17NyMolla0eAl0W1ayqIE85o1BDYoG7NhmaA4/kjHqA69tGilrjMDQUdB6Frp
ifYhmlgnbdVhK8G7TVZWtCZHuu6KZNG6usZGumPnCwmeCy2ZAd8mxZiINDBep+SU5cnhaHAZh5Mw
fbdBydgd5UnmbJym4RD4RajLJIKCzhlmDm+Dqp0atcxY4y8q4U86TEjHwyxu0BfD0gSHQ4rSC5Ho
5jL1UwuBJB9VUGGfrYyKhqWGQ9PrCSdDL5ts6JFEo/aM9PTYfsqBC4WR8fFxkYqCyRzA/zwRRZfc
sBVpo66Ramq7UYrSElivosBUpF/HyrG9dJSJF2RwilM68jTeRUBNHhQwj2pDFUWfoihJg7hGURLE
HRHZsh5p2cPr0qJA6bb9DMZ7WhDYpKPKx39SL8tAsRkqJCAaNTLP0DhIX2fJwrZdOkrdMTdoWz7V
AeVJcVY2RuCAZ0m3aFlyUjNbL31btMe289iGJ6Ieg5IIdmFy3WULw8p8RUuuFz6Adig60/RhXtLx
dohE8tWHmPuDO3LvKKJJyQM19t6xQRCahVGMY/+kQIwE7uh9bgtiPo1RFkseM7rMnSkO3IGhjXbH
SQcmTfkXUtPeBkbUeq0gNwC+xPVP8nQc71wnioO2UXgL9lQdKuvgxdhQ/rnvMzMGmS68aOk0KhFh
iyZXxm2hl2PZkssOV2TBuC1lNXrZIqPKX/lD0S3Y0PdHk9fb09HE9tJ4mZZpaYcgZZkrq6xOtmNj
h0a6VUWXWFUtlzWu9aJx+zYoqkFJErXNwuEJX7o98m7d0h2Oa6OmU9FM9VVtsccCsOfpt6rF5tov
Uf45xiiPQzam/mE1xtGh8nJ0iOqoWXrwvh6hJuYXZGptYFFdbdwJwS+YmCOxR+vFWHoYYn/EF4xF
XVB5bZKBaS7KpeU1W6W5U24GBLF47ef2utI5WTpIL9q6Sc9UrBOZpkV/mkLC8giMRB+CAoKyeL0L
AQtYPpJpFSROUy+yIuWLkeKiCrJ+bGRVGNB1TdOjWkGMkheogQCqzW+SjLNp7eWJXaim49/6trK3
vBgSEdS5P5z0rjuQpdW0Wj4dov2MMd5U9ahVnDwMNP/x4/9cVwX8+T5V++df7uah//wJBrDeD1L/
20/ByJVdh4qZf2jH/39818/53TvO/WOY94zF349e/wXF/9ubL+P/LlBrqHv+mv/Pm2x2bPph0QP1
93cVHwzvnktgBDucdoO6zgP1x4jA4C4OBBDOWbswuANuPVB/4Pdwh1Bvd8IayPoj7YdZ7t9HTHL4
Jbt14j+h/XCE/jnth3MP0L0CKUEMEkBjl4C0xFPar/tMlAPHzSFtnSEkNF+2Sd8uSdGKC5aUSbVh
fuyUEsLfiS0yzTvnQ9Ky9DaHaWSQEhgcXU8lRGG+ilZO5xB93QHxPBKxr9Lzlpf6a6+V94VNvDxM
cJwftTZ1Q9/JdNggpYpDd4iyJQQQfdj2aXmc1o1TfSmTujoBHamnVTHiVWynPoinxK2XRW+1/6VX
IxFrgYBO6LYZwS7ZoRPnI2RAQ68CXpu6VUsXhPdlGfhxLdS2b53kc6dzU6wrXWXxsjZdxo9bhpI2
XjqgYzSAiFpB+FpYJYg9zRM45ustRZNP9WkFJ3CMTAajvcArx5RG69ZwoodFUTXIKQ5LRpnIZeNG
PpDdrPOK6FS4U9RZGeWwn+CmxqKzTRAxH1lgwz1EmjiJMLqxNjd2WmSJYhBpZqVhk5ZlWkVZUHR6
ckbJO6DAshSuUwRD69Mol4mYGopDltZ0CiB6j0sIcuPaTbxMirSrpvR2isbRsCxoi3hkYR9XikqY
9NPHKzcbIn3qFa2zQbbU5ygVkZx8h0jbU7DLJik3ieP0q5jV7hXEMhAXEIMm2ePSXuDcsiX363Hr
1UCpbN7lAXD5JFSVaZa9KLJj7SiyqgwtNlXVdqus7JtWNmXFZd7n3Ub0Q+B1SbYsirIKCU/iM0iR
lUGf5EPIaZyFtIWoLeVxtTaTH13owhafotJpa5lFuZCT09dneco/ZFURX5C4MecW2MVFXmf9l6QQ
Qxj7ODrUdTJcwPtQLce+Uh9zM0TnuVuNn7KkdtzAdl0fRJ4bhRYr79T3s+hjUg9kPSTcOXOGaGil
0Q4QCk+T44hH+cpJHTWF2NPZ+LFuBJNelPMPDcfllRkhBJVFlMRDwNKGDIEqtDcE1ThNm1JDelD6
rSkgAi/bjR0mvbJ5Fn8kdUWO/MlLaokhPLiG0rCBaKbWURp2mc6/YUsh6iLexAYJeb9ykbnVJEeY
w3gO86O9jbbsOm280KQdJZKSwTvGYx3HMlVTXgIj6fqzLo7dIzwM1RomcXSyTUfAusuNvkhyXn7U
ZihXfeTVf1o3+YQb3QdtLsQhIF0sxprQYATKdDKN+XARcZMclnTQ1zEm0+eOTEUBIc3g3qSVRkfO
VHqpbBriHdp88Jc0re96v4nWmIFzTYZsAgS99MrPRPcZ8TT/NGaT+kRsq1jAGpF9apzSD20GGsad
Vq+Qh92F79l2qWp+ZKsUSJ9Q+SrVZDwr/ZId2sH4FrI7WVpLWOuc4VRlcmJTmkiYc63OyygdDgen
HnRQxRmBtzgGqsrEAMy5dUxInWZcVLarAxvZZLcvrfTAywaxg4KaGXtYIb8Mycjcj9RzyBlkxD6o
SV+ltePdDqyCCAb5PcokswSCELee0mtPp/SoQGN0jFpIhfDURKGn4o1PjXcyWt2AanTmaspFHjKN
qhveISFrO1XnJPKnPxtb6UZiJ4f4srD1UZzG9EOcUBbwJneptEUzhtPkxyfQGNJ9aZkTllUeB1FW
oGDKMJ6CdNCHkAqKt4Yk6i63bheYvjmGfI3dxWhDCHSdfHaTSAFT9lwhB2vHY3cA2k8zDoF627oO
aBxN0CluBmepK+wkkPgQ1UWWQnorqFvsL/JuwKc9TPTZUXOFgOcXNh3WbtIOl5WlBvhsbMlV30bi
z8wWTi471bkkELn1IW2cjJfUicRx1Zds2zFdHfk80lyOLQY71yEynMe4jGrZiQSoi6XoBDoy8fWI
gZt6sQ+xP8TuNoQaZa4hWZpsqkL0StYjFscOdqtTGJ2SwSvKqqBFw00DPu8SWz5uYicyAXxpHMRp
ZDYsq/1V29Dh2GldFfiiFje00uxb5dBbVTfuMfZ60wZjU4wy99NFo1MHlNzJTiyEYCc+ybLjBFU8
lel0kyC3kQ3KK8iTDB8qpK+GZkKBAO4dlFERSdXxZKmgXrBCavIvGqwriG7dhATUWLOOneQ0z/p4
STsVhbrU+JNqGF2lQLOXoO836VSKy8Y1NkiavLqOPQwWJNH1oU2zYqF1xPITVuE4YKbs4ZwjiteO
HUYlecHbFdR0qwt4c4uwRL49V2MF6YLBOEi6Nc4h7KHiY8wh8Q4SjqFr6xKYc81qoDysOC8ihy1z
d6w2uGyBghs0hMDk1bGjY0/ysqxWbTd0Ie2G9ourdRLmoipl72VfW4P/TJs6CyA7PB33tog7yY1N
zqloClmaKguHAhLQIxnMN0z6bNFBQvMqRZwtemr1ooqBp1FRiZBoJ7pSPTanHHntyvqkASmUPuvj
lOBFOvk6ltQtRODoxNnY7kgrmgSstH9qSHR/bQbbLWMrsttCeMBwJgS4CvE1EfmdzpTZEAfcPQLS
FzYM/iuCxJYcGePrXrWQLEpzGvYKu0u3Vfh4qp30xk8FA9uZOKuWlY6kJsov0jYnh65J1bJu02bT
QUCy6JrcXxNamaU3QOTl2IqtMjfpj1RR5aBHQ92ELYZkJBqnNhhqyJ0Tz5Q3LbMqANmvVRfjoBsT
vrY9aQLFTiZq63VJC+Dmte8uK8xuGlRfdJ2A0EGVKaTnpxWYaEeOxPmMFR1lknC1VNkEEUYONCdD
1alX6wsPmZVvmtVki06iIrMhSspL4bTZYVpN8bLUtZCNj1zJVelKmiSHZsrjZUTzE1I4zqVvBrvK
eeev6ZhCHoEUF05WngPvSJZtgSDJUDllwPPxwu87HGYqyyH3UVdhO9VlSCGbKVnS4VXZkwmMsEfO
nHZwIZ3seNctddV6SqMq8Bm+ayLuLIDfFVIVHVQ4FBCzPsoS8Aeku7DQU3qjirFZeA68fpVx1nzo
ywvu9AKc8ZRAAanDAfLrbjMU2l+nZezIWE3isGjHi1yxrzTyPvx/LvXr/1XVz4ooHCBBQHB+zaV+
jOL8y5oHKrVrZKRw4pR692zpaRUVzg0haIGEwxBwgAVKmcBkHqnUE/qEYNgYDE2CYWKg0NBS/J+w
JxgS85w9Qccy1F138/ygoQ+6K/iuqPqkaOq7VSmiSuRrIuIvNgPq0Jqsgqwx+lw6/Er3zrpEXfNZ
FPjzaC1edt64NEN/CMUMsZicxt0QW4wwcN2fZIkt2/gdaIIeEeT2nKaE4pGvv41RD7n8xBNhJQw6
duK8/grdA+jScaEUMzltF5LcTgGwHLWMnHJYdLF3mfZKnNtJhZloi6PSKgvf1kEcaZsGakOuG46W
6kPU6qDpi7PRuExCsrqVaT5stPGmC2YiFlae9SDZabtrV/lZEI9DtEkUxKrUwRd2IpDCa+NPnBYK
PLPNV16RJyctUhgKpCATQqU6x9zoBWQKm3NBvAVV+cduGGVHBohiG87WhddvIV2ZSqjl2FDTevhT
lX58lFk6SeJPlazzhq8gDkNQYdKQai9HE1iaD4uckNs2hZwH7SCKV1B8k5HXbd1+tIHT9oepnxXL
QjU2BG+pVlNb/i9739YcJ662+4vYBRIIuAX66HbbsWNP4htVHGcAgdABAYJfv5+eWWuvTL6vZmrd
75ukZhw3NEjv4Tm8qlFL5sXSpMOTNOPegSJGMHrgq+h3U2D8UVMUkz5V0VOuSf/FzYn+LZnFXubL
py1y8qlLsgy8RAaOTGTIDSWf+nurab3sSDaHpRlM92XaVPupo018omPgSkoHvxS6nu2zAVH5jBmf
yR0Q8S0tAplY8EvMXHij2ys8LMsX9JDjR56w/NVL2iFwqWmpmEqzSzPncjeiOj6Zqc8+gTzswNJS
4Hw9mZOjo5n+mrYiZaVI5/516IbkLumb/BCSPrrGwxamxRb1qtvXobaX1JCsAsgU4eHlZIqKZjKm
GIkeznbkXCBQh8PZBBtgVpMNKbrYvluAjynZXkOn1N2a0WhPllS8pWQOWOV5PezAWvBXQXr1nFEu
d1626jnqVHSlzKu7eBH5pfZevGnNg7bII9TFtzQU7aUI/A4EgH9ck7m9Tq4DhzDVoGJQw+H9LdIe
qVtQFybtvFbWZPE3E9L+dW3X8N1OKT0FlE7AdHHq3rG2Cv+mmf0jHmBQzih+NlSvYfR5Vslw9g4f
mZJpnapwqNdHUmNpJiAzu2MyzvjyZq3XJyCGuMcbFfDUsUndjSphXUlXvAed9fjAyPnG7HrbDrt1
lmvlndRfG+y/QwvtRlp4QBMV9+3IirRx/auOhvYKNHX8aM02g32n+kfirX/kk9IPf9yZ4EJne6RG
fHxPSPoJ4AcqzcQmrKS8yT7FHmswDpz8HTQ4xBHgmz+PIl5KxVYGXPj2xR2V69M6Je4lBW/0e99z
QU7JjCBSZVStuzAf54NYYvH2x0oTicPVthoZuYiApNy1HuV5FufqYdF50xRNLSYQVaZ/jfOF/LYM
Qat2TsbpJwtK76Q67p8iv6jKWpSEpJ7S+KihqdhPUzycA7nhrREO/BtNpftwadNeBxTLD1nE1jvD
I/LEgUM8LSaQuwYrEi1cnvC3nKANWhLZtMXAPT5oznDFdB26fV83wbPazHzYmFDPpjb5QfUuByaD
twXIQD239Yr+Y+z44MrIzVmpBJ7cmsbJJTJjzAuW9c1csRofPy1rXaa9x6rf8EebgXy38VoSo1og
5tt1HJrrbNbHKRg/z6ZWqB7U29BmUKSwFf3CPXHTQ7jUj82tF+xdc5TC/p4s+V1OVV+4IC8Hkj5B
RLKnc3MAS/Ba25FVCTi/CwPYAcYYKBvoHKJXVWZkUE8OeWwqCFXTIWoj9hRr8TJGIroygL1VF2U1
2FNNyygdYvQi67X16J49iCeuznRI+WMEaO8h8kTsMwUqr1gy1hyY6kSR5VCLrLqTRaqNPc5zr0uX
daapAht9DMAxZkN+mGFWd6Zp9Z3YpnE3EBmdIJH+biN3HMBcIE1CTYBO8oGYmn8NavJlDLLv4EBl
sQ2j3APycRB2DPMukODIBWrFriCWzKVmTD1P8EAC+RHbh5zRO28NWMOtGVEs++dBTPqcp92BCofC
PdnwglsW7b2ZeCGgbrl0LHphK0rRNDenzq/yFGaEHhcE4SrMJr3zA4QdYGvOut70PlDqqwmnGBIg
FV7WLkzPFgv/IFYGKnzmX8NImjKAwARdx+901U+6zdIfLUnbY7yY8C1lgaqirvsMjkF8W4Gj7LDX
x6KlJivDaRgLsFXuHOc8NsW8bYgHdO6PtdhoVNyGB5WbqkjOn40cP5rV8V04ZOvVN3bRO1qjsSjR
UaERGTY77baZDBcVsSsQwu4TlpXdhYxHj3Rb4x36+UEBIgzEsRs6XcVjAOoqIvrHmJBut0lyWqXq
Cqr1t6lXpDLZmFcimr+EHIBqqJDtc2KSA/C975gi+dU09BCuhr8skV4LSiFUSOjSlSpOgnsbJy98
HcKSYRsCWxrqL5lAHh5Gik4lzC5LNtU7FAnZR5wm81OatNFLt5pbDZHmtBxjtp4Xx5ekmAnPwF7P
4kWkoBJj4IQ/RoBCP5y1/TkHu1RAl8YrNQfzHjl92YN1Oi+1pOjRXHhNuVCfILIDytcYVFY0SIpF
2+yqZ728DeHav6Hyp1fmYlUmqLAKy4Da9dhFiOSundKyGRJAsZ3M8oJ5UV9m77roPBIe+aIZN3Yl
uZn2WW0AprisfnXMBw8sssAyKPEGL1GFJbd1sJs7MV3SxMZYMQOvC2WAmRbxtiAN+kldVRal5ziR
HNKjRO74aPhrblr3tAD3ErttNAPw9XwIrq7OkhMqhe4QhcrsWt/zElCrineN9b8PkpAHCEPcy2Lb
5aib1PzGjFNFj1hY1VvelEu6jFUQa3SI6XbqJKowOc/BOVQIYDoi5qh4MpYatHIp+Mr3qo0y3FZv
oJzp39MRyOpo+fLQsSC8t3yw+54qezBoTMtp6XiJmuHeK7GPg+BQk5qVfbZ9FdYqXYlh7ku/GFtu
EXDQthn7vYxDMF62iw+b2u5926wHq4D/AIGie4hS5setQ43XzVBAKShQHtbF9M9GjMsxo13wlbr8
Gg16/LGkLQoQtrp9rlm9n3rAQQE1gP9t21YAybHFYQ4o5ix8QgZVD0PqJ/BywIbGcEkAsvqDX3xd
jXR7XhlNr74lUeEyqELWITqwpR3LPgK4MKv6h/ErqGWkvNmofje3Ytr50PvzDWqAImfkp8XwS1ub
p5gnSZXyTJygLfN3XGRN7ioRNF20A/f+lHeIrtFdOgWsnXdCN32kDx3gMYDWTJgKW3hcgNSOC2D5
Ig+CGikBxDlogDysV1mm0DD6k0f9u10SlCpdKWrZJbt1FHPlM01EkaA5kcguOWSGFVSHACPHem5W
sIUZ4PyCUa7I8Qagexl/CgBU7uWQT2UdT8szTzdIFtYNKg+RqL2Yk/jeJdsXA459t2n21OYqKMXm
3FOTD6Tq80Q8mFQn76OHckaQYXuPxsjdLzINgGbNP2wNsdmSEGgZ55lW0LbG5xjAIqJfMz7mS08u
S8rMU41SZUf4RKs1SN8gHOOFkZP4trh6LdvAAsseOD/LoGVFLcKw7MwIhmBufcl11iBV6v7gXdwe
cEro5xwAQZF08d1GUWj3vfhICfj/2Eh7ZVFX9ir+3vRkrLhr8/Nag4/aiehW9Nerde9hvLgPUMLi
siwDxJug/Y+UtcnJivw5nKc8LAxqmaDqZtedto1nI4qEeL3ErQ0+6V5uv/XQw9yPjfyOBrSWO0XM
pIvFbcndOnBVtUPz3UiJrB8Y+ZHO7BazuHP7aWjnvY1C+xXlC9sRyEOfHADgEjXQE21F8kDFVo9F
RIAihXFuqnSFfM9Pw/LKJmBaRtPhsvVzpkuzOkB3gwEGvWW0eYf6IIRkTbR+L6MGqSDMbQoYrs0U
6oA+zz6yOkTgmOskegKilP3mbKq/Aq8Z3rdGhbqYOY0DhPwU7MwErujzgKJ/l0RbdseVU/sRgXGX
RdupXfkA9BpNlmq37trW0/I1cltUMZNSAOND05ZWiEUVBBd/MDWKEqGyBo1vm7vPGBdia75zygwb
VQWqZwdhlW/B/P2hYIUe0Yzz780o5TGlrj1aA7TLB8OPzm9tMa48Rfs4XjoLFEjXNntiMpwfQXPr
JyryreoWg+pWxEGR3MRyltO2EnnGz7ixFzR+AOdz8ESBkNmpZwFkxv8f9fkJ9fn+szni3wafP8nw
v8V8frEd/Af5ITF+71+4D2P/BzJUilnXkKn/IZL/N4WOOaX/PgiYJjg98yfYB1NKaYIRpoz+60yy
f1HoEcbOojyFFTbC+LkcB2r+NyAQhRrgJ+H87YrAtXKYZwiU+Lfzz/6KAfWRsEBuuuRHFnE35RBf
xzrokSjndntNkkl33+LAJuN+MOu4xpWDCgda10Dx8L0ebDwEpSK+S895k6AR7fJgMMclh67zvk+k
BvmrOp/o96QDzqGqgLFe0LJO0zj6kSIET09949P+W5Ylmn+nkhp2rVmLoFDIqB1xK7FOrHxootAt
qBP6xHa6UGioJOiM1eCWaymj9Y5IOojfg3FGgoaj9//BeP+LvQDmor88I8yRIzGayDhneH3khgL+
jJOlkWynBlqnH3xRgzBHNI19fOzjGWz6cRtrB3BqazXOXO1D3hL+p3jlzwPg/5fL36Zx/PX6GLt5
m8pNMfEJ89Dz289/wuk2QbORhaz9EFFHu7Z0iiYUPFZOAiP21i+1dcAJXB03RRAHwKAfl5gCEiuj
eGMLPTvWDGMHGMZQG11xkqHBz/7+Gd0MFv8xYADRhHkRJ7fkN3MwzhFJf7lH37QBaSwNPhjEtCFB
QZfWqdn3Wewo5KfWMfbWJSF3p7+/7i/v5nbdGIAqIQlOlgf+9st19bSqVAU0+0C10QOimEPdj1+a
mJOhLhbRTu3DwBvnHMgChflmxd9f/q8Q6u1rp3B04uSnHPIIIBm/+k6A8gShb+hHkPapoajWQ5Z8
w0YK3EltkGtd2yBSEcRSBiRQN4YhQHuYHHs8lL+/kxtY+5cXkBCYFAEM3xQ3mKv3y4NwrA3F2g38
O3LvkNiDMlrydRdwOebrYc2sx1v5+0v+zy+PwxUYBvwAWg5h4A//ui6btOGQ24X2I2YLdvl+jRhq
531il2mMd23GY/ZmJzx1QHIMwPebCtfZ5qhIkZqXf1gI0S+RLIWvLIS3+bZRceYTjqX7693U+SaS
XLvgvWltKoOjd81tQ0ivmlGh/BfxdkMYoP/Xhc8J9MwA4cJmepaaCagYg8gOz7lspB1AlylLnuQM
v8H73z+zWzz9+TXBaoop+iGGtaaI4fTmkv95L08Lz2xoNv/urYM2D8LdLsTDCv1Codvzls7BsyaQ
y2LTuEXd/gIDPv23DyuKGHgEaP9g3KIxQttfbyMD7+rWkan3oU8CxHCB6AWp7byGbk3uKE8Q98d6
winFUoAI7EsLB0iUHDMISOauMA2i7S3yrw1+a4BQY76LfaeV/IewEv26xqBiBx8CrVhG8IbZ7WCC
n5+Xp8ugc9RU7yMnDMiacDAMTI9mcy0o3cWsBjcXpHLGzxSYbQCHGQjB4HkBOHsacwsPTik3UKN3
sjGD42DhAEG4ckrCoEeVldebLHHQnkdIJIFYo+EcbnmPT4UWF2TDP2zT6K+SNUQqhlMsQbuE4PNx
9NjNJvnzF8LKHMw8zPotTVQiklJj7j+WIuxneW7LaIM+oyn4+mf07KcYP5v+CCc64qiJoXFwlMGF
ttB/3tDxr1EcA4RJjo0U4WjBWyD5ZVl0vhshAFL6TVvsIrOjY5fF9yRq6HpHR0jjYFzic7+9ysav
cLRMgH0M6u+QLOypNhsPjlaCp321wTSya9ayW4Hg41n2+aGbktvrUSPNsYQg/QXKoq3ottcN7iUQ
AWHf35JWi6ePF6SGvMH/pGBdt9dMeo93RxMByKkYt7B2AP6TkY5wfUy3d9f5ukWBYf64fJ7VwboU
mYL9DXkPxQPuvA2GW23gdCK7b35kg4GWebbR/BxTtbmLtR236L2kJbIMag7nHpD7pf46ZAOPX+dw
jrDI0qxGnTFDDIYS5e9jw68hHE8/BQF4c8lCN/k/TIwU8FQd5bp/2yIoaOvCgy7UI7TwQvUnOpkF
geLvr3h7n/+JRrBNwjCNi92KU4Rv/PdfF+Oybh6i+6Q7pkNgu6RMpUzpG4MeHEHwv71UHGLiPmEY
UJEi2P+ytCQncp1qVh//TI5z0t2CmydG4q+/v9QvewyfjkotR1KmmLSQs+RXN+gQugaSKZ1/D+Hc
Y28xBZX5TFiXIMRaKmtynJdsHmQZytiSFFL9HoLuot9CACQOXFf6IpZwCp7/4b7+LBV/euAoUv44
IRLt4K1wwLjCvz7wMMS6SYEtHexGwgadOnTlyMsTPLKT+n2E+CxjpRprvYw5tHhbE7HCJbWL5B2K
arQIdQmtufP0QmI/iBBKlqSGyhDac+SsK2iaLvJryQm2xNfRwJxV76wg8WB2sp824gCbhmyUVWaT
sO0v1EPwzh7zP+NNx7IZ8jA+SMil7rsabB1K+mlmbZQXoUApeTQbS1tZ9YHQWCJ9PyeIWmmAX2sK
AEMp/qp7lSFqsbVDyie5baZT98fThGmMIOLlgV+xkZYZctDgqEiW9deBTHjcEar/Kb3Ssb+FxECQ
WxrUCN54b6FGm94W3ehkhKZ7tPnQVkynvZgK4ICwfUFY5hiuD6gLrzsXNf7Ezl/wfDeTGcv3qYHW
5JSGQccI2C+Qas+y84LCCrMQ3tZl7yXOhDr03vSifwFpIXLAsCskq/okWBiQ+QxqDb60cm1ph9SX
L+sI1U7TTTKfnyAbS+kgC9G4TPESpsd6gdfCYA5VQh5zk+t02dUGo9zN52TN5019DsP1VnDwqAsJ
uyo3Lop9bjVOE68rrHOUO/vGmigSpYyyEWx6SmDJOCfML+QtSvzqsmssF64/DXkuOrITA0RQfaEh
z/awLrkGuX43qBXvFrwK2exahMFNkFNCzgWNQbnCi7Ncunx041YgXS7teQjyzCJutw2UNHHYu+Wd
QUcDiSyPuQbeK9NB2i+DMVkAgyBqDTz9TdrbWzPI1zW7ZLJN0ZwM0GdCtschU8Gbl3HM8YLgtLhl
sj+XBkQqKBOHtO9YeLA5KnagNjZkMoITt1awa3vSARNcumDOP6NoUtmzhpIG6Gyb1AlovXp5TtY2
EdXaLvzQxjM9tiHdTtL6+TjZWj2llpHS50lzTVvXg+KOZ/uZY1Ef4zqBLhq7r3kXVsNwEbaq8tDe
9kXWU3eA5z0tFwIWOtPhm+qwHYdFswsAV2gcoBzC2w0Duxepj3dCtdPDJnoX7rBy3S5bQe1ixTL5
vdHTMxT0+s7GQQ1Ue3S7ZIzhGR3j+jirKa+afAEfrhuDukO3Hy1w9qqHpa6Ao2eoEp6bc7YRuQdO
hSw16AQuxC5bB8iihnS/4CNPWbA279aDakNdxuGegxij81EPnUIukn0jQvWsY0ZAytahGYFAq/oF
St7sG6wgCSzvk/y8ZKTdhcSFZ8wQAqmogoBeoGbe4I0fMc5IpPxTGCQt+ilH8w8A+vFcQLoXPc1E
NJCIrUOwi0bpnsY5dqdbKKigLJ7OdLQrcDS5ZJAs5yCBv7QzydcTKqTp+0hiEe3UpCHnqFvZrADD
kuxH5pJUVgEP7FnmKJeqOHLik59pBy5NqrtkdBFokKxR30Ix6otP4/BuhJgZK5QnLVQe9bycvZ38
PVRw8ymTKji3kDWQKkP0+4iWBbr0bcuipoDINfi6aLP8MEHgS/gWNxxfIxRBxaMBb2zbiJXb9LCr
oqOzU6W3pfNnNtWA8cMI0oc1ShGIpQbtuFCAncCEe3223sBMqicCHYME8UST12RZv4cT59c4wvaZ
x8lVMoWdAEZcOaew+8CDFKduuOomtl9X7ee9gEvZAUWF891DsgHBAaSMAajHb/NkVEFJPxwUeoiC
hNJ9giu5+zSCnYPfx7n6xTSr+WK9lqQwfgIAHVkNkSfujxZRxniHjecbTBzw2fII7UbTl8M2i29C
6q0I6lC+4phYU2gY8z/lKs5OmoBJmmzIz3E7xN/GDEZ1sUV2LrSKJ1yUw2YPVLJc66m+sCwAcdVH
Xf7NBpiiWGUGHqMiEaN5ZAvr9gj0YP1zqMGPLlLNI/oI1J5LY18gUYKpGALdg9Az+2YpyD2xiZfN
yC07GA0RIBzI9Y8VD+TQuHSadioJ12dnwb0XNjbrXdTVrgibeT4x0BkHk0J3V9TpmL/kg8vfMc2A
fhaWq/cZXssfExZ4BbM+uY+5AJ2ITFEZb9yzpArY6zLM0IiO3dsWquFA+4ijc5y2+Npg9ABymUdE
CkWbBcjaHTviRDVe6nEQhy6Z7At6T4r7n8k5Cge6F4yOX3u4uR7zobHHaO3zZyntdlePwuw8vOsd
PGZQqgzgoc52ipfHYeT2s82y+DvYTQQHYtYZ3kCJzWPo8gDb/3Tnbbqc2sUDh1YQTx44wwiMxjAg
QAti3mkLLL9At2w/wWPevGSI21/NlrnPSPj1EZstvd+iwKHHgrqyz3lyaZc+ovBh5H2VbetAb87T
Yb/VgXrsuqx5rL3SpkTlGu4xCsF81W6Kgdsn23axeTzdoZHqijqQUPnSDYMcmlp66EG77BgpX5ez
3uKHbK7poZls8BFwgh75sibx1uYY1uEjiHzSSUsoH7qEzqnbhSDlQMr3ueaXJdD1Yz5F/TWI1+G1
d/YbfgdjJyBqfR0lKhgxpeLqc8ysKBIdtedcafI2BfC2lLCihTDhp9NLS+bZHBqwFBjq0ETpXcxv
nuk8BNl0lk2mK+Vhpixm2SwVbKIgeUEr5XMhKR+uKhjD6G4NTIpnzcLF2YvJ56XfR95Gy2kAkfNA
fRx8Soe81SXztlG7Jtf2SdTtDLlzr9bmTradaiFeGBIgNpxHwQGC7XF7WrPBTs3hVnqEVW68ggAK
T00tdXeGnIvBFhylqFzKRE58vu96kHwlnaL685JuoLlU2LML4AQewSmCEvHOofdzr0nbbJlFHLHa
JQyFUz2g7TnOjqXnhPhwEJ83unIyF6s3NwkCQbALT1nczOvB9OsAq+w8JtNzHtSQYyyk7nNbQNRc
910ZxLl/bmmQs4I0cf9JQe++HRZGVwF615DwsuTCDyXkMWF6j+kL21KhgcccgWFrzwKS5JJFaXd2
wepH8dCvAcs3eB/kEHpZRSGR3a2L1CSRDw4DUjJXwSLLeshsp1FhP2SgpssJUiC5i6Opby4wzQgG
O7L2W7k5b4YCCqPtGf2j6I5DGydqVy/Jct/BPsUq4Vt/pHUcZRWDUysFhIVZFKeuhmG50FOSrlAM
+vUzc8RdgyT3aSkFj+H7jTtqy3Wt2WukA/sxg3KsqNUQO2IkQER3IDfJREqUcE0ASf94a5UXaKvY
0xrE8FeWZsrWFk7veHL4Bwr6LRw/gCBkMrZrdK9BAZnI5/BdplHa7DTxKknuo2Bm04vIBsmP4iYs
q+f5bduaGq4L/VbnOhHQKy7yeYHabcczDm8KkkeIIMHsM6xi212/kv5qMetmPzc2L7XRmy4gWAWR
JmUin+3Qs8paBvVj1kJ8ZGcnv7uab3tMN4F5rPb8XnfIK2Xkx8VUG5JN/JiPDX2GwsDaqp0zjsLv
j5E66NeXj0jp7pOGOz3bjWlaXzCyBIoaA1HmbvL1zE9skFDkB9LnJ6nAOJPB9PvO8OR56MJol7tG
3XUc+g54wuI7otkMj8wItjVHW1QRwjF2dkqnw+YJgfc7RRKuQCGbcacjBmsFOGZ30hZjGXLoM31p
uhpKczbOGro+2ARKBcBmOmE6Tu13qwqi5w0zEj44GaE6AFE+Vxabcim2tbNXZHkk/5Z1fdUK1Be4
Bf6ErNNCOZuzchp08yraOnrDzHS/h90KcqAwl/tUp+IxEKGFO581X8JBvvQiRCeFxm0Pf5f4qhYC
qURCIf+hIYcthlCoWLj1IisxYyI+c03wpeuQ7+PWzyWacPog0JacZ3jDvncNTd86eKy/dBFdLrDB
0SrRRp0wqmB9VWlPultM87qgIjT3jHOKuhXB8bYI4+9xd2vS10HesrYn47uas6Dd9ayFUUlItCwn
SPhaVY629a5y/abQCKSLiEraI44ULAARfN/rkbw3TeMgn+pxD9DqprD+dvjccmAgLYtm1clJsomk
FVr4GX6YAOn7LLVyv2l0bU3ZaUrDNyTexUJvAIHAEbJ+VjktgiP8JeSFibjZR6BdJzgWA/2QJF68
T2CXkR7Qee7VBGqggJCEXsYks3d6hZ60uFkP7cWPk37viPPQy8UWhW079/67cyv2CjYl+rRJJzT+
mJccP8zFPO8GMdMzYMKaI7n6DcU8YK0fMSAuvpfQS97FK/q3IkA54qqemyDZgUAHJhluc/Lqxr7/
mmrYCTtAWRhHhbFJ12lJo2eHLi/fc4carmBuafoDtEfujOg3LDtvmgbyTp/fFCTbGKgrbZYoKCFL
Ac6FMQ4JZtnoGQyIGTUWURk3shFxN+/rmWmTS8gwOhRpdndrY+EhxPwogpqaDnz7MozT0GGWRAQx
DroK3iGk5UxhIoCNprpfD0FIxBA/sInyrOgi09JvPWAtOCLmIPMCshw7dD687xrFVF6i2/YwkE1b
I8epTJFwk7VqIuQtuKOANsdrNcwrlx20uByQTjlOaMD0Yz8DtaIYWVVP+bS3kzbtl7ruYlVXC7ZK
OiN8Q21ki9kbxRwEwR0bTlMzBfL3EbOD5mTXdF0roWMya9Q98xDTEzAbKxCtGyq7xkEoHgUITryH
OFBjOwkgrbD0z4Dh8fV/yAAjv/EcRzGsVQ4rZvIFClbSPBuP1foWaAb8wPU5YIaARNzrOwx7gEKh
TBDH0QljH27pRx3z0LMDcN8N+81EY95+nfTSwIg2ZADgAnS2XCwMKQLh2L1ODQCF7OJQUPprKPIQ
Q6YwWWgy3WFrQ4K3hZQnlHin2TTMskp6TI8Y7uiEr7cVrRoIGUsGZFTyZ+oS3bIdU5A/QnwxTWZV
vKKtQ42D3qE2e60x9YY0gVNVl/T1PWnQNRQcyqPDtuYQJrgsPrQuleuq9008E4zfKQdUI/0S7+rB
Qw2/wyAbjOcCdjCo7LKh9IMmK+gZnws3Y/AJ5LixyTHZZN1ofLDEyledTf1LsCn4FImCHa+AR8xD
x4OJEx/hcJNUAZ1vbLdTbMybarYEeqhiI8Z9AqE5rX+wAOe8refHJEzmI8VElosKOS07wqZ7CGNW
qJupdCc4EMIDBaP9LHK/pCdoZqFZpwPmZEBCuXTDwboQEy98Bu0HyMO5+9BbCO0utxgdUTDk0QlK
5G19GjGQw6NACKCoSiFJLaFxTpKDZbGTFYdl9z3YuF/hYasXEz1lMAUl1YJjKb/bME9h7BMzWoNh
C2Z0I1ZEzQ7lhB2PU5N08wfkJDfEBRU1GeB+bKAnR+riwV5OoBNeJmIgYOFhDPFKvIbjMRrV/2Xu
vJbjRrI0/ETZAZNwN3uB8iyy6ETK3CBEGXiTcAng6feDqJ5tsWPVO7s3OzExjKFKKiCRyMzzn994
HyGmSgBLL7LiegOgmDpUqN7cXUqc94atZThD/6FbdBvzcJqoRLhnBmrkgGRaZykBty4xlXcZSsU5
/GZqBjmF2s69nZe7xZXAQAyofXBo/vjjpUGHhDfHAP26cgIVeqJPDvRVeDDehOzInnx1VEgdss0A
YPayZGPL3IiC+0EYNfcJfdU1G6jxPOwtBFM/2CH01t8E6m3Aw6yJEYc0VveJ4lIn97jDtOupy0Yv
xQnGvWrhZaYvLJE29LZRZogz7ehmKkX8NW6RDIe+XqZjTycFZGRZUowtUkM/+ZMz3OkWmvSloc0O
Gdsra1ZTr6SZkjvBgwl86G2DrNYnE9Ai3Wo7Tt9re/X0cnKYVJhkZRulW+dRRXG9763K+OC2nRkG
3rRsk7ZY6CB0qNDoz84XOB9WuoUYN9J0LmD/hUE6BuMpdlv8MboK+6MwjvTE5QZFEuqWanjTVN6M
Ds/B7wAmIMQHvPPQDoLR0I9Jw77xoiG0405xKEA9cmMPzXAdW+bobw0nbrw9Ir3mnZ6wD9rPfcVd
lrkLLa1N/DgsOYDfKrGeeDsMiqFrinnVUebRqjvO8UGBqupn8M6AS+6WEgQgXNymQVE3Ltm8tY0S
Mh2sQhAKx+lO8YSr2na0m+8apT0kuG7a6N6ZP3qsFuN56hHYbQs1+g+d0/bItYUDW1XIFBSotOob
u4iss58UufcSiGjGcs+MgrMQifUyF2m+Sp27O7vsso2Z+tZnunZDtas6L4BY53QZeLOW6byF7551
YdH6kJCHJPUL1t/WLs6Zac3OvnfhTQo0KdMF5ArVNK4iq+61Kc2PaYBeAnMrs73UUdAZO087M0UB
XH22zMiA51qaWfIuR9egN+ybnOo4n2MMhGJjHTf3VtsaGNq2amwSitL+oObWjEMUSh/trqw/tNDM
QryMwR57Xhs/iEemfAFJTmgobXk3iY3g5HHTDrQfO3CXT1U8CPh6vNTbNs29237o66veUfSiWi+/
BhfwjiIy/GcQ49RjGsTuS2Mt9m6SRvcwtrN1ygnytfDZ8/V6WjNK3C8Q14Re1/lHNNTY7GCSwMGp
TIPpUMFxLB5g86TbFnBr2zLV5UbZzrDj+GKeq7lOELRo80MSYckWRL0ZYjphQO1w8l3pF9F36DnG
Vjqyf/I57h9MGZkvdTzmHwz+ihOKiYGzEGvSE/RvJiXSQzP2vHX+8Lku6/6uGdCXh35fGybvwXKH
VwdKoNaU5YH9oEU648PO9j3nDIomrrWy2vcZYMfWx7vsgqyhwjcrMetn4RfyMUtsWeIUyTA2TWU6
0PBwKLBtqPyg/+0ub8CD2hc2qLwct5BJ6LJ+oKKty+ahlR0s8ds+SxSrfEduhIJSo+Bn0Yyd0Gdi
8tZkjV3fSkwpIFRoa1r7r3ZtwDM4GUNSZsvJj2hPPkXppJ0vTiXr/AhFsOzlJpKt0YutPzoogFm8
8sD9RK8NkkiGfybU/bFX5sKx0TewlmpztzWm0zBPoJihC+NqL2Wl/U8Ik1cmC+rjAu2/9pzEcLac
86oSlHR243inFOrT8TTlHOOz/TTD1eKlwahFOnRck6b+Zigxe93WBdb34l3XIEKAKbykcQ6JqIkj
k+YGc1DRBkGyvxjqfrT9nhImtSe3bZ9rX0djttWL41P30dJMp+yCG1k31NtOk89l7ozGxvjpZcDI
0ETcnsVNOm90LTmShQscYjUeI2gcGc6GAkuGIpQuNE6cVuNphBU+wCJGzZdGfs6fkVPoQU0WfUfB
fIaxj2HFZjICrEL3v2/P/dp+pWvoEW0Ah4bQUJp09GR+7c2lzmx5Tpx6X/O6WRsaJY+Jx1/mQcED
FzVtqX9oVP5KXlq/EToXzcqVQ0QS1koZ/CsXAHDO7zGBqb6Vr984pk5DoWU7VUurt/MSObTIHo0J
s48kzWgK/sMtr7f0X+1IyAgeXBQLiBdW4mru+4aM0OFImejS1h9ttnkaNHqQazfKohsKecsdFd1T
YFBOXqA7Q9/FN95rs+f3I786Av1yHbZH6qcHcYlEVms18/11IBYbIAKkqHwusRTt7bCvB0d849iq
YKMkbJomjFecce7Gzo9puzWJU8c7HGetsQ59D5Y5h00rVuci8t3HyW4LH+a8Nt3xofeFkW6Us6Dc
g0RAVZ0Byq69gcg1V7IH79D4UI8JC8IpyvJ+ZX6M0kEOZFneqiPJW3saD7+/47e8Ft/mVYZuxl1z
t7b5ljuVu1FSadV5T3iBGpAYgUcsSIxwtOEt4LUs5TEx8RNTnFHwBVB4lP1gNgqWoZUVMWR0LB+x
yVwpDZZK6b4d04bFFoqMWgAj96oYcRc7LM6cw7qIdLlyKs3ZL2FneKaCRvH7W7LeMFtwX/ZpudNQ
d3iCpBy8eX8Unc+lzirrye8TG25F38TrBfTCHlbqxg8eBxrrmWuLkmmleFiuuVJK2kZBNBIJTg2Y
vDjrr2qVk+aMSQUiPNDndRzUDM5wiRRur+c0sddbnBGudftceK29b/wWAvVmhi/E7f7Drf36omJs
BSXGxoeEVwWWBHy/X+dnD1TjFUM9P6FwWpkqfauYWkuxpPWX3vBzEIUZ7vfy7Fl4ceZhKWqTBzLh
mxbPKJlcE5OmwBaDfoKl2DIcYHA2s88eF9gkVSoCphiGzw1/1A3QZo6pxetOZQIjjS9M+8jg/8Gx
NRkKmm4MRY8GEW2uA9rLK5EEVsb/ex2fGCrMGob9Oxbsm3cUg28UKCwZq/Q8MP5GdTT1ggLKVeLd
WHo1q8MrvdFK/GlET+pbrGP/QP6y1tf+L8vT+pXSdgzL4JBPx/st8dbAQ0q6zeS96waTGQIYskpe
4X4xPhjzyNrZRRoH0g7/B4y+22MxRhWUNRY9Rkm3U9HfeW7HtgySIn0WA17I8QGwnU9ROPDi93hp
u5efjy1WumIop8KveFd4i9bHEefT+iCADdatMcCLb3wwOL5wJQ74wvKcu2C4/8Q5xrT8bze/koBY
JEwTM5O/MWqhA3a03kCYKcldPDX6IbebTaSNKLvQw5XtvFNJ62JlEVhWgFdQ26pUXRkFynS08LDd
xLmNSyFvqPxwScaQZ4q/0PY0jjoaJA6XHoY7X2VWLO0DPtRl+1kDhelbOZoGdY2fVYGDJgP+YDfs
tXaoAVuVRFMdok0ozWvbaM1gCxgQmFj19AM+nDU14II3UTW2NLfjKcdwERVhq2dMi4WTyWwf4PYj
H92inyUg2GQiATk0gU7MCP5eFFOyJxA0io23YAqwQGtmKjYcaGYKINCszN2PgRcDX5ZiWt5pt7bS
50EWMbiG7C1zM8NPrjEEiXvEgkFqof+LQTaO7Pj9VtWGXs5RUBnGwdRmYu1j0fmJsWsw4pJPiLbj
XDwFHOqmdxMsm/5GdH0lHtgxvOGr07pu+7R4mJUhda1rM+nugwk16CFKYbcjxJd0mMMAZpOVbDyQ
OeW/mBh/Vl/xfqvHactUmdW3YOi1Bq0tNEpYCtZKOT5eWYZTuIcIOx73AutA5PkBsA6cOfmW+JXd
M8qTaaPovUFhgrx7T7+1axKEWEbvGruqkk3j4c4SpUlxXTlTDvUnG+Nej9faiWLMFUQtUZ8+OD2C
t9OKk8b+nrniom9BHLQiV0XnpzqgVSddzr9J1FL+nXTciSQ96LRktwFYB+2Zt2OTDs6HWgxATScm
hxbRRlOzwS8fGlh3QdjjcTe5twVsMH70r78UaYprUoivn1wpI1isqRfE+YGF14HbglUezUkIz9vM
mYMJ3QGOk4k4zJHjui/CA0q5ndh22FQ+TxGi1wADziRwYqR3jW68uywSnPqxx7SF1ZzyYQ788dal
654GoQqClZPutViZ5s9eHEViAQcpOkZK4Lhuljes2ipxzsKOWq+4NlM8RIs7ZD9AFDvYPRo71j/J
Rra1XtI8UgNZOyNO5hRXZLofrb+teigS1QcrBrdS1FC4wD6hTlJq08KDZmQtf0jZQTYgXus/wvVz
ZMF1LFhrCpngSw8xNAGld/dZotcRs4s+50fdJb14rEpvXfLliOQSR2vd10yABeTPPRBgUPK55vVW
E4gbDJ/CxJMx7YMu4tuKxASyrKiteS5mIxPLeW8W0zrOlQwyygAx4INkHUVFc1d+o+8UwDhFqchJ
a6N9c/Yw7PETB08Cpvyghmd8foe0YrxEstR0cRdpTrjde+slpzxp3I9dZhbfYPNH6iUS0zrBXMzp
ePLgpfyuCCBB9NtxNPkoW6yvNNcwVh1fu/l5P21r2+oFwUXC7xxYTO5j7sgIea7UAQKAsPFgzBm7
n7MnWrq1jvMysd4cYPqPwRiYNe3m5xk3cJaVwWbZOA3e2AZyuMefQy1eP/7nIL9+Dqa4ld94Fs1o
fEUq+j8veeo2aXtIK3vmppW1THxXjGN/ajxCwI7rIHReH1RNRgFTDeY1rKQTWNxMeWfmdFPd26DE
PWF5HK2y4CNWE5hcFTT3aAzC3EDwp1HpO1CmNpRthgI4+TGCdcMbxLr2ek+JlcLR3TR15WrzSNm7
srON10f7Oj3gehSMjwsWww/HK9abn9wZNe4+NgEKOUjIxOWXM76QXvK0iJQ2JIywxF6H93UiLXhO
cJXc5PqvmGkLyEjV4tnMrq5P1kt/HVCxaEysNjUyXOnthOFUeXaiuPOm5hAbjsXf1ikY4Hj9Stdr
Os3zTUdIbi+mG1dMH5o05XrzZDgwXTv4nus/aI3rD0SnPj+Kylhfh3Jx1uuvBtwQ9NNQxEWc7qsY
SuNjomwzto95hz96f7Zf50qaoXT3Dj+HnG5Oy+VMr7w+doCaL8+aNGefH024EMYTJ7fMH7eNEn2F
RrmLI74ch2j6HfS8GrQtBZ0gCrhXZptXA5TB7WR/5Xc5UReZv885LE7zlR10BW6GCLyNstwUgSzK
EeV9DCIA5Wzg8wkdIH5waHSKS6kG/neGX+l+cgyNb3Wo0HIVeIL3K6NOtxnfbibU/s+rvp0qIJqX
de7TqXJXJMAGO4HT1ibF4O+Kki0WXxNRgX4BErFVTR/hC2asN7A36zw//pQTASsmbbYfkgK+85dZ
dtK2j02WMBwH+8c7ozAQYtQ7KB7R8mwnfq37J7goiXaPNALXWydyomOIEDEvOXeEm17n7NzFWCmB
PbAcf2ZOzTpr0CusU/yVIux3ueZvm4O13m+fptZK32WC83mVIoURuLksdGLwVcqrIISyPrvljQ2s
xydcej5M6tEZOhQVryT7xcRiL0KyChnUOsWRWr2Sl1fpRUSFDh0Vi7qcah8+JqVvWVI7YWNUQEx3
ziCq6/vUS50iwooxJmKptN0I5O/SAQoxzNR66+ANONIwvtbg52ixsgK0EQhrLrjLj5rjWSSudNSh
/b4ENraICS14trsbL49slxbHatAX7aYog8+3d3WD0hxvRGG6+J8iAoDQHNuo4XEHxzIO7EbIhbui
U75uG6UTrWNOn8Vk8r2OZNbT4r3YqZFCdQW5KSPvPl8GLR5bDtNADQtNQfcT6y3zS+hmYQQynKzW
adRgBaX2lJcrubOgA7ViAUFZ6+aTG8yJwlV8Ktzi4rqqQZIvLbo64jtEo2yKgKNINnDCDocfJTBM
xHj0GUWKzvt3RqxIR4EZOtvJ9KA9zjbqazCmo4K4jD65hQ0K9bgMNsJauvx5wSJJ1pgUuBQcYY/9
H2dKz3Ng/gzM8jILrM3IL+nxhZ5Gmbi60v24k9dnqRp4Y1h0OvZKPo5+sIN/0pcDuBrMOk7/68ub
duX6CVgojBmeM+vvHNMQfIJm+frByAadKHdU7qu2LUXMz6scc1qMLks/m82OlvgKHHJV65/8nLI/
acmOt/5RxznA/bQupyLetNPcgvubVmv4d0PikfQTaqOCFivnBS+lk1bV+pbHYln7ih06QX5IjmX9
CRIv81sa6M8u6FbWK89/MGqD1y9y2oAtDeiVh/1asVVptngrsYx2zz2y4vX+YAyt/7LyzVWMJAq1
0rm71m2l3JZxqeoohEBGu3N4Rah6jYpzvEqteD3GJbipikf8mtbLGn68cKLO2UeggP3g/TbWKjPd
0ltd56QXLVZOiEfSgVviPlKs1OzXAUEHtC56ue+ufG7ZmSI7J5ZdYDf2+2L2TUEPlsP6wAymowIG
9zdZUdKjIUOvZD0mde1y1V4cT7wN2BiCKwu5vkHFK/w3pmq99t9//Qrs/aWwXb8epBGWB05uJt//
BviDkFoL3XlAVa9LI66L63tFHcCb9PuveiOg4m0yoFTyXUBW/K+7lvV/EY/iDqlor+Hv+3OOGPlU
1xvVRFLeegGaRVZkN1lhxwGjCCYJxAfek5+L4++v5VcIwTHI8OW/a7A8ihPmufXrtUSjbSHfyeLH
FRF1P6WOuZ7H6U549m7B0ecfx/nvX4g5OMCB6wcW4GLwBldExmKYWGNHD68t+zhnxz95P4QJP9/s
39+guYoM/+vBrneInMZw8PT1LRM54psvnIpMxlVfUGS9rhgahh2vEpYd+G7uJ9n5cHmbaGnvBw0T
blsO1bqe/xCoiG6R7Ef/cEW/znSuiFLKD9i84LWC8r+VRc6BIbQ32+qheH2pNOc63vFpoIul9ilO
szwCgOaZNzPA844rUCJZL4R2hxoWPJSo7PcO/FfyUSbI+jNCi0bxcYDJyLyksw0rYKNf9YzN6zL7
+5t4+xh5cIiHyH4gc8c0/bcqW/Zd1VuTGC9Jl68r0/LjINR02Ibdz8If5PW//32OwYNc/0Ps3Rsp
qTdxGrF8Y7j83PYmfHqy0KhZWclt6tL434LWHCygwf9BFlm4eVX/thzYEDPNCp8WtptVtMIheX0a
Xl7wXlSdWjeMHzf4M4Hw7nVGvibo/TWR4K8BBf/x38UY/PKh/0towv/HPASgNBadf8Gef8tDvIGQ
8Y0uKQ/wL14Or3/rTxfP4A/wbdtj/1g7Jiwuf7o5wAci/BpNHV0uw3ZMkJN/uXhK4n2R2mKe4iAm
pcIBQkau9SMm0f5DBgHJCqbNMZQOv/PvODqsUs03ixDoEM0FnGksLpD2zpvpayd5QNOxMsj+EnWi
hg3NH7FFFBAd054z6C6XNmzC2R6bdj8JG06q2/T2t2kqvI4yKsUJZYBkMM206WrkS9nyHphLymcz
4CS3BbZ6iX0rfionrKjS2HXej1L2NwpV5t2i6env0zpz8JJKhHcTa/5wQ8RZ0GA/n1BagBacvWxa
juXk3Bdtb78ILaP5bHRqggvkWv31mAWyerJzsrOuu4VDzmYoXI03iizt4Wu2zEhgLGgHhMexf2XN
fpk7vV0o8FYelb0B8Bw+6szRmJpyiBQ3uZ06S6ja0mv2Oc/2MY6KEjdCPOrINMP3+8lEJBFSOVbL
piVayD2xm3ZfvbZWjy5nz1NHfsrBmsiOUMG8S70UkqChUmw/cbI7ZFb6bsad4c5FQJAd+Yh9M3tZ
VG6BEdNjD4AHNZo9eteb4vOUw7TxDc6Jq1cpMEoV2DtQsACigQ+ndKEed3aLFN0DCTDODRziaWf2
g2cC8AWqPvekCjwvgBCPjedEyKIIYTq1UW8L/OkoGM5FJ6E/e7jwfxh1m+wEBiDkLHgeY9AQVDRg
RegGNYEWDeQksjc1DqhuF62F6qzPkA9ibKfjJtl5qbs8qCqWqXGIYkB2RFBrB4Ra3+r1cc70UmGT
RHd5I6O1BoK5foRrYX1oYI/jodeJ5V1QeIUM+xgjrCPEO78gQxj+2hP4lQfJbqgk6zsZREXQdQeL
JCKjOyWxg5YO9Awnts9xt7QxT67Ah8kpgl3ZyY2F/uOyOLjBT0ZU7dygMk/puDz4SeTuAkjnGzK0
dLYaT+KjXcOkANkgcYpGpo/YU9jw2xxL74olGjmE+01YYdCMXckWpOWE+v3GmaHHLXoh762+SLVA
KHfyg6Qvf+Xl1b5y8+4J3sr9ZJte2PI1+3ghdKEc548ID6FFe2m0j8b50Siy7qTaJNktlOPXqhTG
CQlXvu8jZV1hmtLDCTG7HUhrFpZySq8klnd77dfpWRTzcjIUr6YFvf0pmK1PCOiganB6WqWGYiP7
bNzTJ+/7K8e2s1OX4hBOoM8VfuHxWcFwx2m/XLmM86EWAeTWZthLGJ15LtQWB/iK4kcEImxgvWzi
JPnmLOoDJVmG+KnG/F+RnRHINsciUPqarM45XiFm+ETpjKQmWx77VODxBDYajpYTbSQMtzuuPjtn
oHstHIq+OZlYm36Dv45EP7EZHF42CGMjjQi6LVW89MdaqVOlHUxmi4fcT68XMzoE7WBg1LW8S7F9
r40uuKJAeoBGeaqwCETIRdhmxujHsIP9UT6hej3483STWWICWR0I6GqKfjcCBsK7ks/4mqWhJrZx
Cyj4rZAGwW0V/MuswAsCjfgN0WXmJujdLlS9wyKY+jcS9wOIztMUYtZlYgFlyXs4H9WunNpq46H0
YG413UppTtyD1ZXdRiTBcPTb4sviwZtSlhFcuSyXVwMapnCK7OyC1Vp2HDgebnkrzHvOGPdj1u0E
ijl/qavL5MvsM7ZcsBqHyIPelnXi3DSWfEjRS13VDZaSPLB23yB1/ugpiOPY32C4On1PEMke0TgR
mJCqIsSSgIw+EQVXA4TfXceyft/bugnjxQ1OeeaRA9je67E39iwT/rnOODPiOur271lXYBKOHmzO
xu5helhkjqg+7w8QkZ29UavhggwzebCnKbjBZORhaUW/lVn5sYstyEjBcAuPBfsgqGtT1mDfW3UP
iO9ZXeCdRIOR7TM7xzmF7sTnRKYX5HnsDioiYhd+fJr17wikJTMLA9ZHneubRiggS4SAT57InpwY
lmohxs/krHxwY+tkDc6avDWQtVOQPZFYet/p9kSqwYEOKWyjTMmLZcbqoP32C0obh9770h2N3nrX
RF7OBM7x5i8TLC0cpY1LYtoPQ9BcF13y7OaIJ61iQYC0Ks+6ZueK4BN+sshtSLbI17W0Ef4dtCWy
4bLpYeLRYeg1xiDm7uK/cvALyrwtFf8a0CGj0PLGG28ed6PKr7DB6PcOGMi5BS0MFW0WBI5BDfF9
LnyEycNySur+CN/9akwR7iFnBYsKiLlIR7FnMys2QAYe5EKJ0OqVvS94XlAqhH8hIkDeJyUuYgQX
q5tiSMlp1GO9a+iivDSTS9qjNVxPqWJP0MWTKQmtjOobpMpsrFmAP1TbP45QTFXqlV/GqToG/vwB
oH9lxRK5OeUok6Tjpedxtk9mW5p7mUS+RQ/OWS5UDxA1nEg1W+jg5tlBwbvHghSuxhDbH6N6aB5s
w8QxWrR91ez8fCWVYzVyF4txNTBqExJp2deaVFfHGf+MLfVCs69WNqQVV9EmtSzyXge0lJFN1JPQ
6/ZM4GjtBqHwnYs2POtZVEV1a8TQ7rdyLmSchvOSDQ9VJvxT0OXLFQrTJzkZzYvAOABJXFkN2Np4
2u7ow5gQ6CQtsPHIPmvtxj74Uorxzkw8nJmkRvjq4L9UCYGWRNyXczLc5lP6vmttoqLpoF2BJb/3
OzIQUGJdWcLsdya3h7KlUJ9YXuVRk2f7eZVT4kMYtScb+g/aYhx3XRQXoe8TPlHmCAvTbvyIzAVP
W8MXN3A38+cm6GknjZ3/3R2ceDs4eHk6iV18rn1vfvS0cMN88D/aOZ3d0i+9Z8/DY11ErrGxvCR7
V8UVRZ5eAxS8osRDFUuNiQ6R3vPAstCe7Hyv/JQFOeDycP+FKZl9bdr8ZQaCegiCanxvd+MOtRjx
HwYU6Hlky/ayxiQwNm2Jr1ig4YWN0RbnblnqY4a9MmeEKr7BIfDY56RGCccjYYLA7Qe/xJOX5TYZ
7qH9+sfFc9V7sQTHup+nd2MXE7UXpAFhJ0ueonDrv5KO8oXVudgDaAZbKleUfQRgupUd0GZu5y2d
yhRU02WDSAOEI5Y9QquwjApPs8y6VLZNtqPlqOvMRA9f9N18XdJcOuranLZeor4UcUlyxVSk5l3T
jOYjC2SHmnGwcR99VWpI3F/3spQ5m1cnqo9ITu1z7EJKLTgLPhu6tdHk+YU/Ydc1248lVomrEY/7
gpo2CYFk4yCMEgBes+DAMDDm1upgDeWO43E5XnkDsoEUKmZlW7dYeNKi3wB5DtFVgkSz5OSxSfx0
jJMNycClTs7toL09rEeQF8FB1LzhoLUpq/G5DZaTa+mvdeS6h85ULwEOjXjMNrjwR7F7iioE0Mvk
BCEb5YEnd0UTH9vddIThW+PCOMnh09hLuDwLTP+qiejMF8CFbaTYA/P6mMiqCUn77EMMHIga6C0Z
0lIYrypD74CqL1mS2U+pdNtD0bg+1B6E3VlPvnDuBY/zkuyLUbUP2KDLg2G+IOTj0ER8BiBr9GTG
bRkWytpGQtpbYKxmC+U49MeM8Cx3rnbEZR6XirlXtrBEQInMDdEdzQaXgK0PrYglJSWv3XdxHoYZ
70O9/6SD/trlkL83fIa5DJqnCVXaziNmA8cojDhcyMeZ6ZdbypWMKSKQ4sdew75Y1KQiyQcSMuXB
je0vRTU8kVfo3Ap3ue+x9ebI7Mz7SWN23TbwLVEHhTYGdzcCs4I9YWnWc6FbkouKsnyaiNvaWBaE
ZwwzZJiZLSz7uiCR2hFIqLK6vs7L5QliF7KmjnNdWkfp17w1aacQgLCkzHSw+RBpchm6kx89eWZx
rZJBXloZYIGkqu8cgLswx4nEzJaaOEecFiY53k5Jl+yXYiifQAPTbSGHeK9kFeyk5MBjKZLDZpEV
eISwwMyalAJshdTF9aMXA+uabZCjeUkQyN+rGWPVAFH+hlBwTj5mE9waTXappnm4WAYG0LXCPq9r
CVCWxnyxsuBKQMPaLG5tb7xxBM4nPusagOtrvXavTfHR8pfPcYOoxuyGa0pdpJhZvtfFcoIzOpJM
IQ5F8l34Cu2JS+YEVtfNUeXtHVqlczUlLJEJdtfDmBr7pqHEHa3WPtj9eLCI10UDl519E0Tez0jb
zP0nx0vs0E6Xz5M3fImG+IUWGfOntu+H/saro6d6JCSdkir+JPAI2cBHOeFGT/aL7V0vgf/BJxum
DYL6gHofB9EYNVoU4X0rKsO8lrK5zzQnNNFluDUPS4fNCcamlzyqaXwu4m5wIdNjrzItbAs4H6Oa
GVkeDNEk+9n3u1O7wqlzm3yz13QDO9Jk49gWKZykTPQEWjnlx6LOynqXpmZ5YdtCYjPV4OqEzbbe
Fue+6l4jZD2OqAQ2OL3khyzFRHSDKs5IsJzpm48WQkIMkuHwtkgHn/TgF6dxTMYTJ+v8FHhJdZBB
JXGAWOKzNgZ331bDu7ldoNTXwW3gD9kdRDfzu5N2w3lJUveqgc5ytIo5vxrqaN47JHq8k/DOcaex
PlPHZzc5SW2bKDZulyUeN2NXx1jWQGZCwYLiFc7YTi3TdLAhHm2zkYpp9KTY9wFpI4SEcgioCIar
bLkF3qewUgSnpYhLt+Abgogd4zaWg7+BU2nvrKSIsMjuUe0X84tfDhjwWN5nLy4YMQ62N9VQVMcW
QozTjghq9HgxS8RoUDKQ/ubBJ5IZUjzKSaLNyoTs3sbBnIOz5Vbn/PNdoHFMoNByJ458VP60yjL6
xpO1qacp22NXW5w4O568kqwjXKjGPcsVGragmHn0TrUrcnzeExSNQJ4PQybkgXIY1MWeso/0KgJO
09LIb9iu2Yk0FQNRtcG56ipi2fJMbq3IczCQQE8wUoLUdBDPiIXIvI6L9Njl0ty0qy1E3nfGuc9V
f9XV9ne1kHGNcCFc6wtrSS+Eb9CbXOLyLmt5jHXuhqSUWDvSq8ks0cIM3Trtt3QdxJlwhrvUwnUC
dtVN7HqQx4PuwBlbEQnF9O+maV+ZBgGZYB4FrBzS6pJ5P+QYagLrWmGa9t+Wurl36/5mbjD/b+do
u8TYY0SIWTLLJrtTlFWo+4TbK4BsoIAaycSqjNfkMamLdrfkjcPBBQN23lQkklDpjKFnjXTMdssh
8GX0spfUc06+VHdTX0+nFJ+GLWXkmSX6uYnGak8O2I5yi5kM+WXTj50OeRuMy2IO1sGfNFDKwsaL
1+WpbcyHORMnQiyxvydqQymzoomZLNV7JQXQidba31uF+Y6188Gip8gdjf0udzXVl683cUtJ2JNk
tqC+HkAFtmaU6qvENznLyeoFC+PgPsNOgTFyDjQtk6072cuTb8o7b8G/e0Wvt3Zn7OHMe6FsWzIH
OSyLrYvXOsbTXvYOVdE331SXbrHOdNs+00/eN8Xn3iwPQ+9/b0fkVIafzrvKXAjWLoOtyqqNmTUk
kqvxOz4teFKL/BMkw2SnMK/adES+k+yIn/vig5csWRDDDQQPSEwsL1m1PiFavEOPhIKxG1p32jQg
8LflgBsG8WZuE04x4n09UpiPqGn4EDt5M5LuEBiNAgefVr+B3gu1cs8NruStQZZgNpUcxuhf7kFy
4iu2LAfxl+kpdmjcYa9FTVCl7KwiCPEka09poaI7n1Wth0tltk7J8VglfjhxKu/fwXsru33pd2Im
Oj7X7cY2E+A2lzoBwZCyhnSfycBUuAwwRg427m08iNm4HjxfvnT55OX9dWQGHajF/wKz/x/A8f8d
rP//EI2HR02E1W/Q+FP1Nf1c/YLF//w7f2Lx8g/aWmz9qBigCoOc/5lN7Pt/AMXQ/AOpXxH5VXLw
M1BLmn9AC6C5AzsA5JuK6l9QvO39AdxorH8tWFfXfy+fWMo3zTdkHTbyTCoNx7Zc33rrrjxgpZMu
cN1Pkb2QT6yK4rOTRaQsDBApmv9k78x260iuLPorht+zEDlGJmA30HcgL+eZEvWSoEgp53mM/Ppe
Qapc4mWZ6uq3BgzYZatEKacYTpyzz9qrGH8M4BodvWfdYGBmntHSd+rFbXG24F04rykLZdtQJOOz
HMziggbTkm0mVdUqQkZD+pJm581chT1I/KX8gvbDPsLty7rAYsHDC2ts7TM0vT4Wuyl1fDYhJKaJ
599gAJtftzPWqmJ8LKq2xTUCTSS9Ju0DZa6RlPSYl8thJur5sct7yEUJkwIakB3hVDUHpT2v7F5G
JM+9JvtK4GhHK7st2GCV1aLltVSCn0lD1B3mwXCmnbfsgwHnDmfjtpbvbEFDsZG3dpCaoIhg7TRB
zEoxx2F8aqdy9Le2kjS6cVr3SIFxlniqu7p+qLBsPx86RUnAzruTKOimJ78YywcHC9ac/HlEf8CU
NVeqTqNHK7bYRvBTZvaCtRgK4CsDqIQ58Sdyx3N1iSAEid7kz+Q8tMKKJEuSnSMGmq+cnDRlrSCL
dNURXSYDG0A2rMdyaFcsCYeTlchLs+kCC65T8TR3HHXtufAvYRLWR2Gf9jdI4rpN0nXd1pmUvQsX
3ClJM2flsdtHcpOqZThhA0nCo4Xj1/G4cL4BxIJt9SpxG3nqi4KO4JY+qXu7ACJG8xqZyAE1Plv5
aH5OEA197o16Pqonl1USMtrptLC3IlHzVhU+K+tpDpfTJTKHT3mm6mbtBkV7OoVtcxL7/vg94AyY
riLVG9mmy534YnRKmrppOE5RbATss6ZJhio35paOV2/IHpsX34FubtxDYF3Y5Fjp1H1JU2RSONA2
Tb3KGju6LH0S8jtqlcl1XGf2JysqkqtA+9qubCHbG5MQ4GBoYufEtNIRxdtQxTuOp2CuFIYcVj9C
ElfmeB3FRb72inR+MMqoPaYdNfg2tZNsD6DSRc4KpIWfbFGyBNdB6i3TmgivMj6nEWRDMoolEnQf
YzkIH0v25OBXHKyGGIeZSCzFJnB7c90UZnnLd8zuJrOLL+WcdmedqeJj2VpjsDWrqTmNw9KBX07P
yYbhWt36dkP4SKMnniVswqdmFTlnzegMgH1oKTwHy1Yl0DsLZvnnuTQRv9NgGwSwELKZ6jLGQJw/
+J+qNCO6+uZgVKl33VWIgBFwCzFTFLDQ+FAnmwZsuJFoh9dk62x1HLsxNabJuzT9NOMUKZc1eQvN
imuDG0QIctx2M72oYRiolZlD0gCg5AQdGUqrWpP7dm8GhDoczBOzJ2uFaDQuiWfIc894imOw5DQp
uq2q0zUUhelciJGpbw8MRebLNR2/OIMlOC7dzSGy71Nv6KEpyARvpGDj1Msgbpylw+4MjZZXuiRc
G2M3De29A1Tkysj8AJvU1p6OUD4co6f3zqq6bg+LPsOjY86Xw3oo1BXaQutoQCC0qnw3OvJVl1+R
PGmvc7TY9OViSRraQb6VNR8SxCnUN85OZhOf0425Ggp6TUWfUEw8rqeEv8k2msNBhs2WvoAHOrBc
GGTGcZpaKyBqKA19Yi3bM6b1DCfgPiatcoRMr1qbvJYDGfjdRSKch2CoQVAsdrBFuGqckagLdxQW
5rUaxKfS7OtVGBEYZOq57UYqdbzDsBcnaWL1am0GmTig6+5uph93lafVPYk5eVT49RN2Ozn6U+ta
qDbA6CO/RxV+4U1petk35We8WuYVPWISq7iDQlQ3Y2JTHqPlez3RErwSE2dSkoh0XAxz7e9QQmdr
5ZVQNkY0BKsl9s6Qs3fHrd2dkEEh84o2/pD8l7MxO5WhKAPBvJFBFh/jguskPF69POAZ353BTnBQ
IlL5YBideHztUxG1uEYbQ3kt4G8conc3DpGrMZpUtZwrCo90MlUmORUkY1eNUsG1vQCW3UQgGK8y
Y54u0NI9yyoWxxlMnBP6zput0U1+wSmAvhCW2cYoVj7D71YKcgoU3OH7zq61XdDobWDJqvN8xjpH
jSZtGVk0kDl0OqyPkiu3BT6HA1S8bscRIELLsact8uJmzMPwyrVCB+ZEC80GJDmh8ngShLjaZ5Yd
P+Zz+BhT2b2yoHVeWnMwnyBwtq89usZvhgnEdW97xx3HNExMGDqpIT65Hcdx1+AfMbLHdeBxp1Ym
n4CJdNc+uoH1MszqwEaTe0AqLv9OpbU8X6ZtNyzD6dQ7cCJbWJDnrDHGadonElJfXDTXeB/mm0aW
2YktSYe4oVUfgqqOn5w8Z24FFdAvmQ3XDML8nL4VmhVc3TNcenJLwYGjgykuJbJdEp1pe1Qstn2Z
+3aAxF9xkpzMLy6y521jGtlNwTFu5fbS+tRXDrKsyco4JREWYM4zCg8VgSwPVGKRhXJt79CsW2qT
6LBBok4KK7VkPvJ6tkg80r0jI0f39qqa+0uqlf9FBHyWPLVVV33v//Em5v2vf7xRtvx/ipOFQOLx
70Ur/50/fn0s3obJL3/kjyjZRwdIrIt46q1ihTDZQaxmo0Ci2ZJ/Ikv5l+/sb4TIWEL7AuGgR5Lt
jzBZ/GZZQABgc3qIGKEB/BXFylsxJCoa19OqOZPWX81F3u+7TokDnA6bnh3+UeyRCTHRbgic7van
d/JD8vQ3hAqXtP333T//vicie7kMiXZYRais3sfii9m1CsSjsUNmZ96SkWDiD8K/KFjEi9ezGgMo
+lb9ybXeNi6+PBIMdZuWURt9KaqOt0JHvgW9BWRZdsok9SW8djwjJAQJuoj5svaK5Ieg699e0Dbf
P57U7iCu4IREblKYby85Z53bIK9G4sPaS+arqfpTMKWYMlaAF116SabgXqABtA7EEOFs5eIypTBS
nKzysHFZPN1xdCadxQTTkCbtLqhmnENV0Iqv5Zy0pw2n2kMIKMHhtLTJYeEpCyd4dCQI4IurPAPx
nlO3uyOFVhLbtLgVhsArQ9Un506EjcDGjsr4UDWAKZKoo32R/PaVhXr9G9jf5T7OnPZe1tGZoEq9
ZZXEsgmk5G6x7OzMcThgrSkVDFdWNxTfF3upLhZ7Su8sgQanFGF+4DYxOYqkIAFbldNOVPhWodkg
QzMKdHs0EG/NGMZZ3rMD0ghSnbe1j6AfSMSjyCNjh8QIaF1rIEsgWY1mZA5CD0iBVT11PoYz3sKh
IKiWGFvxZoKs0voOm7nVPiSZEUyENHErO9TEaqLH4SFwLVd1p3FZpwey1BZU04sdlSDXR3pFu1QN
rawfUnrDPukk2nUABwEfPNEFz6lPs+OKpggMrwqc6jN42PhgtVjEwZtFNfA1I8/nrpPSyS/Ei30W
zOjqVA7TcKK0u5avfbayMGnB4Gkc7YsNl5PgyJVgzRXPVPHCOVXXMaWybacdvGjsRUcyi/7AHz0M
vma6Qp9b7foVY/+l2rTeRAirOXP5xI7m4sYcKXk5cRnmZ412EcOgw7iyMYQ4FS8mY91sZjD8RoH1
WJKiLjIq1OramYxcpbMbtVuZrZLsVKTR8Bx1Xv81M/XxYkGaUG4N7XbGK+joRfSemp7zhTm152Uu
gHTJ/FlotzQP27TQwD8ty6I7Cm50CGtvNUO7rC2QA9cd9RZqeo5Y0xyJi23dn6QvBm2z9mrzhJ8+
opsN+WH5xdaObnGFt9tMrfE6nPB78zB+c+eJ8MfXbnDByOwhDBlxdXGozGIaNxcUOYg5+jNawZev
vfaW48u6lNSz7ILAAbGs9qBrXNQ6iHeuOask28FdPhvoQc4xDbW2lnaxM7Sf3RR40w0nOTzuTNzu
FLZ35VR8ki9GeAnEwlFLqUYs8soXu7wh0NZ5mhlAi5Z6MdVbwE1tsherPfjb2O6pFws+f9J2fPmr
N18MzFOswhfTvqybtIPfDLYIP7/FqJrNoMYuvUXI40d9vqKdwx+nW6n6eBuYnSQcA2xHrTZEFLty
G+FhSO+TbZ9GCPGfZ8OhuRSltQXPz586sUlyQ/kHXYogxaGVrafTKJuW6HrMXN2GWlOuPPeadqAZ
BgTFdBnBA/TtFdmFLiY6M0YQwjQZuQ9WDSUWNW4Zknqkxzuw7tNhMtyDBsK3fJaUd0g69uiijjnu
RkN7kxUQ7cHTUNt/MNw6uwnGIjls8fbWF5PubhQE2zJEqERvh0V9ZRo8+9idRw4F0zJOg47tgkO3
t2H9WSFnvXl2dxYiLkm0g3fzplgC89aKK9IfXaP/tQy98EapYXryrBJOXokP5AFkUPuoIr8Qr/AU
VqD1c+eo7rCoBhkTYEY8LCS0mxD+GGhDXGsdR4v4RmkeUMeqNi8mzS41flxLha4eK8qkBoe8L3PL
/2t6o7yhax3rZ6LxAUQTuiS0aU79TafBTrkRjKoz2migHgbFsqFTjgIzSr7qCBZ0cIHSznvMC4BQ
6BxGMA1EuVfGlEk40nThUSKn1THmZWDcDKOXlITo58s849CNZAm74gib43rVIXw1WTzwm2be5v+J
Al+lxreq/vbPvz8+F0lJRqhvk6f+ZxWylgf/FPG8ky7//mf+Vn3/Gx2VQ/E1eRMSvv75HyGhxJJO
t0qC+2LHp3LwR+ZUyt9I6PgkSLUrCGQSgpvfQ0K85xAAkBolrek7QFv+CAn933CBwj0m8PG5o9PY
+yshoRZl/9xH4VArQ4BPlGMRPJHD3ZMw48KTocedxY5ulXURfWd3vkCOfIT7NUmpclck4piBTl5i
+Gxm9CpAz/zp5f1JCKfD23e3AA+IKI5ntuigeBtQYZMOW4Ey7K5qFVBO/yZBarJahq5eWQ2HRc59
kItyiLd1lB5KUK3byXpwRmu9xJuyNohjtEqj8ilH0mAvzfMm9sKV444rkzKKgTwDU4snxKT8EAsC
yg8KKmlnoYalY8ThhJqou45+akyrVp2xVS5+BVWvEXCZd9qIsVSrRYDKQS3V2fZGkJpUdnmv/GwF
k8HezZ6/KkjLEqWeRBw7Ca2XK6fnAdCe4A9unLkuIjObcGjbZfixD1egvZrtWCGRX1lG0F95wYNp
G9suko9Lxz0UJGtJnq8dj5pnQyM/itahyjcjZZh2yK7ButymzQRsC2XQ2NdfhsAShxBqL6NOQmbD
l5NIs08pi3lTfugtulTZs79QqH0qZjQm4IMVioXpqcQBI/KG7rTsJneVCyB5XsfFlgMI/heRZqi+
fPH/HC9/sbDQp/ThwsLxEtbOz0vR65/4sZSYVoC9pQVDinw9jWb6/DZ96/p//t2U1m+gVkwcC+lM
t1hu/rWSaHdLuiio8MFEfGmV+NdK4mrjS4F9j03p5qWu81dWElufe/7oyHo1uDRh9qBx5TlpwH07
jcGEqaIYhPMtFkudfidIDW2xmSa8EyEV96ml7lMaxfuDTtk5KL6ORq2nOcxrcAY4MTfURQ2NAtUF
bYLwkkQRtEo/z+L5rhUFjmHr1qm9xQNYBrHaWI/22Dgj4OMB4Ckc6KGzLkwptTQ0ErUx3cX9AHkX
35oIDysHyiqdfyRMXf/Q7iIYxquZGJ32x3yaDT88KBEFY4mtOhLQxuuQ/7fHxr1+NcdjE7AtWmb5
Lyoxa//tVOhy8JxZ3G903o9BDllIwmVctQ65s7OAMoS27zKTsvjeeG2ibh16Trg1ixCM58E5NJrv
Pl53Lb20//zBAuzUTd0n47sezTT7TDKZWjNwnTZ6NnNBU3TtgKY7pvtXE+lifKihIRVYKKFNB+ju
D4BD5zpDCC9qkEewgDQ+StKgmx5zSugEArowWhDA5zOfYtv3S8xRs/VAUNCDnjXe+bJkJj9WkHJw
G2ovHbDuX+QDnLfPxFZKj7reOIVrBh5z4e0gDGMUoEaWl9/EBKfvBla2UV0XeVgtlx+/vb1uT71n
4xqL/ZVLxx9Jn/19k+AtWFCYPFMttejrobMlc1CdCWb4bMvUuZi6SpuHKs/NwUXV9BCM14TwUKg+
vpO3+Qh657gR30Ktq8uz+N3pV/JT36lpR0oEc+o9I0ZtvXMX9QZFjrYwYLAec9BbkGl/fMV3L5lI
wScJTDJLSN7C3rMbqGjB0EtUd0PTgqhpVK1ZXKO/aOrJx9fSq8ZPg5SnY+Fy8CZkwJMulXsf1ErK
PKsT13qezahLnG8W+YI4PgrrgXEXVY1+xbnyELFuP77w+4dkDHn6PxY9wf6+gRiYGJyv0qx7AoE4
ILRIZe6P16FlJLzdjy+1l1LSn5AowSInRBTG4i32Xij6QjPDpat4pizoFnKXBGF5l+PM0MBtAJ8T
1RdzsISiOK2SttQ8kTHOlvu0kzUNHUXOgojWhh4o5CopLcHOOh5LKz/Nxqj11W6YOLC2u49v+t2H
cWkwxhCW8NQUpre/oFFe8S1888qnUvUtdwFhJsOuz1QGtKKqQFMIrHms4Hp9fF3z/YdB4eiRhBKm
BSluf9kKDaBZdesaX+mgNa1lHQArHkjO+zVNyGvTxrw93zFNMvmIixCOKZumbdsAGbYxW+NtAuQE
4Ck0taXHWNlMgwO79Cj3uIVyOn/z8d0yL/YGMDco3ZdpEgAKMfe/rRtNdVsMbfUVoTBIPyrwql8u
O4xJGFSLEpEaES/XsNFgISXMpq6EQUrywlOKxTLInEg9MQCLlFoGwbze/pwMPMZoOlX6/XUBxiyM
1YW6VuR97ih9gvwDHpcxUkeE1Xwd7QvMNlza5sgXiYtQL9FGh1Wv2lhqzv0rAL79/LAo5r23aqj2
8C6sNLVZ5MWSaLSJ5TQu87uJp0TnVuk8+eZNg4nyCCBDt1wy/QP3c0kZGPAhgELukfg7KNGGAsL+
DDO3Tsvt4FF1vF96W4634wvdr0v5N+BwIPzzSuLYq/hmVjxTZyaqjpNMrVO71u3I0Cq0GWQl0hRw
t4Kzi5tWN4GOwAXPTDS6IQFsUHiH7jjH/VUPgZrNTDWzJvZ1KGyBBKZRwKV/R3rYwNpwy45U7Z3b
GEg0D6juIZ2HztgkZ7lT+qgPTCRRJyiw1HA84LTBWELjq1e+ZEyAJPojcE/EBCH+1Fi2AtdnttU+
WVckh6iyAZX8eAAXvTWPWiJx9tKNEKGGUrmiZPh1c6QXsR/EmKYLPQgTCVzMAlmYpl39/nc0YHHa
rZ2EuMqsGXIVhGs7XlzewWAnGs431zGLo7IrngkPTf1WnSybeHOuT7m33U3I+LLjMm8H+G9mTOd6
sbUNSdSm6lA7+9VKNjyebpdguFRBz65lQ2hh0KShlxbXZe9WEhi2zcmSLiA3tZhTI854jJoIAA7f
zKavgz8F5DCUB33UZ759bNBwp56aYh55h9U8plzfZWE0wxs/p0Ec0ZtE7jodhaQyNftlKXXslpqz
ze8pj2iRh0gD3VXQgGwqoYRhssQdS2tkFdi2EE55mMoK9fhtbYSAxZb0VgNEI+hGh7+lUhTd+s2A
2Te/MqJesnfhQ9BzS4qn519OQ6rvxQliCjZrD78U9aT8hiPyxoaDQzqV0ge3lxaJr+O2cBRZct6B
B3A/JwPaUPok0NRwW2jY9DtuRrSm34d50oDOxZd6zOWEgM4u7WeQd3gqeHqI6tB6vK39kn82pp8z
gWXaszYQOi5EGRBxmOeqVVr6t8T0AD2mja0xlzENxPylLV3vfAnKpEhgoZmb9ngrkwwDSLQSsu7U
bpxFlxZnmmjPX9i0Xcv9LcRielTbSaLhxFmwYEE8+zlY7k0qboMYqtu4MclU6JUpzuN0QRJCJhb3
l9o+6CkdOwInEUQ18NRFvVy6Ss0Mf7+jHOZsg4J8KDChF7Ko57oj2pqYXGAj1h7Y2+QCxF8SwhhP
B/2FywR/ZBPmsexGA5WoyBO1mtsGCch6zjkeT1jRdJJ7DI2Ob9M4flK5jyV9gTxMCRw6qm4C8nsO
hlFa54HyWCRQP7csxCw3296OUqQYUT1UARqVV9QNvsd9vKNhkIaeiHI4y6z3tEyuAV+FxVbxzBgp
ZQuJuTae4zg6zap4MOV5P1OwYfAkmFgyEvtJAWWFo6jHpcAzlzEU2gmGNyfVUi38XmONQ2uiisLa
8r5rSt7Spsj4HuVqFoY5IBedgKXQsFc2A1+pNB1MTME2FhN/V9AIvQrSIKvtfUUCD2s8EH098ZMc
YRp+r29DvS5lYtR1lD7VESHoiYjlqXZmhBcnfYytxvnIW2QumFbfMaDGpkWidcTX1zRgH1iPs/Nz
tDzRCdI6SJZrB3wd989yyXaEdJVS+QZ0ds3M851cb7J9P2ji7ey5SWWwKbeK9UH5seFczMgtcFJj
iXKdXd30JY/kV23VgpmA4LQgcpgy9VT4DaeRH+cQVn39cmBp2BXGxpSRmmAbxelkG+hVlqUlxeLb
0aYJpzLcOpj9NTc/yLUVm7/ajmqS3LFMJ4O3VAHoZGKnw0I4vfOTQb/BH8O6SIB+scg48KdJLcFF
586h/urlvoN7vtyb6E95x7YE9UNPtsLckflpRAkz1/FDVwJXx9CsPrcSlt0NKqe2N1DomgrYE11+
7Y0o5vz2DUXUK1HeHnjVONRP71GimPIlzRfqOd5CS/afU0Qhzedkz428J9tsu1Nd0k7xK6JozraK
NVU/IsniG/2CKOpIlVuwDlHH9Q+09vzBFaXHM5uNVZBbKgTV+e/xogEEMdEehNZCup1UPpBRr8/O
JiHM+uBn0GiUkt1n4/N6edyR1ydt5rzDjeLeIbW7mbSgSX0AHQUYZSLu6iUA4XUc2q5x+QogHbqm
TatDUUuEetv3HFLHcLrlvi8Z1as3NNK892RbI0UHgUeT8ihrb/N/QpOmrj0M60HWlVxphl8vDv8C
oLTys8GqkNbDTsR3hsyiEZ23Fg+TXv6IvoXKQ8+8nqKiwnl1qhK9odYF4kb3blJuXTubOpxa+o0r
ISJiFDVKOL2QCSYmDKgsHWviVk0h6bAFzK23lYCFhMndoLlnr2UDZzrEjqdXuMIVOsJMDBWa4UGq
8inK9YPVk3+yNJGmUCMAH9l6KGZq9mVfupG1HCpJNz2oOLfScQreifrkIFOTPkMcc1/8zIemSLzP
Lg0W3ApWbzILDgH4kWuoh8ZlmXS7jsieJlavtg4dyyUKngSxmwFFeKIr7CT1EdVOFC+ncGIPR5Yn
tvhieYu9IyWNEfmuRDDBmlIMheBBiUt88k2uW7R6QSxyWjpgBNgOocmkgp4XhJGI3jmBZ87caRvF
kmsPcpHVcgPVvOH3sLyga52DWYWob9W5FUSbww7wJytK5sicH7FSM+COypCe9vYRhaiOV1+d360e
8f7XCSRZdeBZqSxPowr1pnnQ17WOpcpa6pCF5nbt+d6DouzN74OBwCzYYCOJQ8aK/ZC8AXXYcObd
BqJ1ef2s4RpeVr2kezxs6NmlfuxgjgnvEcWG0BkLL5j03Zs2ik5jXUdOSluVQoZKbm8weLEsM6m+
A7h/+D/tfn8TSwPKdzXU9kJEKsuYv7GiColdY2aWSntRGUjnknUiiAOu3WIO3c95a5J7ev2MbJim
ec/xb+hv/SaceWI7pbOw3Q0dBTqK0lE2TjH8k1SEAQ050sVWEN+aCMiHQzg63i4Su4SYunmtk09t
S/9ZfFSLUgcVokcCQVcJsmk2Rd9rGCwF+TpzXieTaCUt9XRXEDjjU812OVZ127o7UUfd6F8ufWxV
yakXSsH9qMXR88CmgYpHHTOCzNu8c/QUwQ9cJ7zKtOEHwhGHisfUzDkaJw31fwwRQ7i01mFjSfwo
dc+U3l2xTkVOi6aCujPEFLsmCvRsjI+0U6Qej2GepkTWgjeQfg8X1Gpqzb/XP01U0i6XU+5Ltksz
5r6AmMdSh4ZUByMdzNu1vtvX6ZH1lNVvc1R2fNS2m+2+oN/LHqMveJpEaFJcE2cCZnXDWMjXiSIm
SA+cFtlrDQbUCsqzYjLpptlEoIxN/Gb6AnDVJp8wwE7WaOwLrlUuLY8g6hHRSdqZOrQOxspDaCyD
pH0cW/iNxarLhrpncVGTgwPyZPa0pYeuxTgrhKUPgWntcmITGGryQTonILzk4Ml3xtRsUVBGLc5P
6KoUaPfZspvscYzNmZeCMFxHPl0kRmKNrvJbnjaZUfTTb/N6IvYhwhAYzFEkOH2VUUNz4kHEmQXL
NgN/4iftmLBcCmMUYm3HdcxxBM9GkIA736vt4ZbKig2f15hM3j/Fa33olp6vo7B2NvUhH4sLHchH
6KHH27ALI75aX5DQpePbp8d6nbSjS9GaBowKyDlBCGvAYjaceY8aWZcwDzg/MJw8l8uT2gsXvVTW
rMneDirNjFIA2y6G/g5VGmIFBftUPb1OvXKEQ0p7tVEEMF5gLwNh3vRINfXAwGGb2zRCW+khKYU/
0a7vzHPZ8ELAtlCBDoyeFzlhf8kURwYU1WceOhCCVzWl0SHmCvNw5dEFiyv2gAX2zkel07VsbIYD
d9yesSaTB16eVfw1gdO3rFUpkBu+pFVarOLr6fXUOGdRxixt0tFkkSLgHzx6NSZW5y2ePvoU+Hqw
yFH2c9MVNFEVrZllikJ4TwNxeuzgrcRA55CkEf5TXJZ80sQc9K17LKF2jiyJNb/fGnPpgAEFV6J/
cFGMKHDDesHq+YxGDBKjS6AzYafYLVQGYhuOPb2P+oSuXlcOxKE60C1MeuiyX+S4/iRnhBYQVBUF
Hd06s5cP9Gft/RLk09cZ0BDTaYyNPHY39LA3tFd1Q8vz/uKS+1k10lR47bg0CjkQ1wic3maRFWbz
Pnjz/qsLB5UV/nVo5L6hM7sf58TeX0qLIEFmUQ0neb5vX4F/Qb0Arai+4myq16fKc+yRoJDFmrXr
42u9ZAN/zh8D9CdNbbuWdGwERvtpyk6YXa7Nib7OdjFwkBniwmIkur0TMw1pANLsVTqgWTRgI7lo
ygY8efx8XfcW526yELqyEXDk1WvP68r8o/ZRQnHWIZJ0O/YEREwTv/r49t+9Kpu0sEmfG8pQE92m
/v2fcvtzGxYa5eQ+YrGMo8qWDUofC9lcOUJ9fKl3Y84mMRxQCqISZCFW2KvCE0YlFgTa+jGIaT9Q
uxAi03RvLlJPES+Mpl8Ouf0SCuJJU3qW5XJNF4+XvSu2DXzViPz9I2R0vUb1M5PtckhY2a8jK9B7
VhhgL0Awofj1NwD3or1gtSvco4+fff81UzV14UTqqirT7Z2hylT28zgFkf2FnATnZhXHZKl8hISs
gB9faf8tWy4kcgqxoEIlFaT95HVGYOjbZmp+GcpKZmd9nesNKkkdm00+tnTU+PEF34orKJqAdCTt
TJEX7B1B094I6lMIR/6k2i8tbGRGEFAkvcyxKCq+K71JQMvxT4tUHKBvd2N2xo9v4MVb6ecZSKiF
WkVA5AOUx6PvryxOFOdmLcsvTQxevdxSy1qyLVmPOEhx2tRhy9jGOjT2HEev3z+S4obb65RX4dFg
FR9Nry+nQN3KOyL1r5jFFeBATgtoG7SNCBTrysc00e7RdK0SM4PJvJWTqzfLUQ3VWCGSEkz8lc3q
RCzSy4HkkYm0DSYb/a9luoVVS/fIUUJp2cchOzN0bNWhz2OxMFpLcorRoCe+GQItYhsounqLp6Wm
5rbka4K+I7Rn1cxgGOkcDtZTenu1TB0shylOb2RtOnSrpMeitCUzaY1Yu5BkKTPSsh+//ncDTjro
LVEK0WVpvx/aAyeL2BCLeoBPaBOzRjitcOAIll5HAD9S1h9fUs/bNx+cpRb/VWo0PloAzKbeLloU
ylTfdP4EMgedvL0dksDLzlwoiplxLl69XhxaFTlEzSYgbpKweaHv5uPb2H9yRFWOYOVEWsU//Jfy
909rZ+k1Jb1IffyQVaQ/j5Oi7Ys7K5uwH7a6/hfw3/0VRENfpU2myAM+iYvR3iD3TBElcd11X8YG
Luu9m0o9LNK01pHVx89l7U1pbf+E1N0XnqTyhmJrLzqIJtrW8nK07squF/4mJH2J6VFEGpWTbpJO
7A4rCt4F/yNJ2DAuZ9cO7gmF3RZCAWldUjAceXT9vp7wjSaPsDg6UE8iTiixZBF4iqtUex45M14C
Hs6BsAbio9H3dJoYmSc/PRqmzcMZmcteFEWGrhSZY6HXaw4EdKQeAexLVA4rS9Cw9/FL2HvfvAM4
w7ZgnuIM+L5i6rpRH2BfPd8NBb4duMhWlCoQc04VebqPL2XvjWf9TVm8PAQX4EZZR/fG81TV5FRN
J7z1nerlWsCevPMMipjemljqWYJea++QO/VJsJxLnSX98at2pG0+4YCAVcln15E6n8lZsGalswpM
9qYjI4MHvZx2TFWPClZdZNOhsgcOTNusDDkeJ7CNOZb8KPxRLdJFJCNPLebO4ouF3xurQn/whT47
97PxUh2Xr6mJ0SQDitWI9jCk/PjqPSFHFv5qgzZSJ5Z/lNCYkYzdlJoH+14YkuWwV8osJlIgH79S
/+3nk1JixUcXCoIlMPAIEPeGcMMTIK+vwye8p+VncNQunqyUR3de5tcOOf4Ym2lnDk6UD/WdvssQ
JaKV5fcjZh/46kK0pGga2TiTKx9TKjwc7kLOr91lPnfwMWN/tHZJkF4VlNqextpBiocHSqzW1HK8
i9ENq5NYJN0ZO1IMrRSMSLaBCmN/Wqgjj8dhC9J0VaPfdjZkDbN7YzF6Dgc5muc1yIFLh10pO3By
w4Yo146bvlbNlpp4fh9Twz/Oc4sqQVr3+A1V2UQJrzfzL6gm3BOFhW+CSXcjzI1dt/LWYn9+rOPK
dPFC9mJSGJFGc6ZleTsBV71PbBsklS8Mp8R70q0fsiHonnOjbm88p+sIi8Jhl9IhB+HDUTWqd4rL
8GOCxFgNGmKFo8S2n0Anrvw4TT8NPnrLlR8O2aaf2uoWIhspMcfUPtn0BWENIa6cXomvIMS7L6Zc
nLuYFtZ1jMnaSSa7ZItcMjn5eES8XawZEJSVWcyAZlLTJ1DYGxAV6R9Jb0z5zPeaLwMLd7Gtl1d9
ymcT3t3HF3s7oV8vJhHK6W2eGG4/IqEzntCuDcpnT8gCjdAsbhGNWxB5i+xsdOyB819UFVeUCBFk
f3ztdyP/5THR6lCyYRHfP48MbhdUtN8Uzw3Mjhr1d53NB4VtInz7+EIvf9Mf2/DLUzqWhT4nQFts
B/uHyNkqMnCScfxsThVzBgAvabmKA09C90wur0urCK+TLjTokMGdpt7YMBDzQ6wxvc2c98i+EOt5
F63XBsel0cg79luafskr9vdFQfBi9WWBRLc3QXSOafm9GGz/FD2uvBotZX0KUs6pkEpNBKVRFl3Y
hUarGbLwyN5k1OLMKSCx1gbqOa2ifp2CPz8wI1c84vRqrxe+3y9ioT0RHq9EhwGEQbwXmz16PyQw
DdnNDt06z86gX36c2DFEozTfzcv8iE0QnsL4A24GK8LyomkNb0fzAO1UH38ZVw/mN19GarGmgx7E
RDjm7VPWzSyEx0zC+Dka8DQjnQaSa/ZpENx0VElwZnKKeSeLfh5WiVEXeMZVxa4ib3U21h6u5nRM
GReLGTk7e1Ekzlr6EoqEfDqGtsZZokp5qrDuLu3CviUHml/gHpYTsVIYU+sFj8WzKa26cC3rQF4T
No7wb53ku/LS5NyWdQKMgpRnElX1ReH2eb+pwm74qsC23gnXyq6Mkq4oOGem5uj0NG3YIKBupzyI
03XcCB4gns1ghRcTJQAIo6BuJXviDax7/zSJlfPJ1EYbqKvxff7FsH8rS+IT824dsguSTQqdrKXn
309RH9wLymtChs9N4rjnsAzT+zqxFS0gTSnOzUm3onz8Oc23wteXSxIbcMShvRMJ3r5npSmsvAUN
l/4Pe2e2ZKexRdtfuT+Agj7h8W52W82uvlSlF6JsSbQJJEn/9XdQsu+R5GMr/H4eLIetatiQZLPW
nGN+AdrjXlA2w+UYg726pFCZ72lEwEByvKT9TPYDOOZk6q6yLDTvjCF09v98Le/A/B+HFlvNFUoe
2OK/5V2M0tNBAno9mWgwcG6v4091u0B9UnL2Nsq0sZ/3so6xGnvUCrdgdL1jihwWJMUYhhENT5lu
29oXL9jHh7X0Swm9MnR6XfiZPirHmc5+nyanxBMgIWoR2oQSzZaNWr4xZb9praCOMLF4zcHgtuzX
pNdrDJUDXzAK48rX6Xw743OvtrmXNXuYVJ2KagtvGoQ6WuCGAz8R2GBZISkZc3q4RCc+kxg479iL
6IfOnqoTpAoHzrcgYImRSLso8qn63TphVtFyRVE3kZFIX6nzyzKJNNqH67GBeb2ps8ZHVxvYtXVC
nEJKNNFh9seurbMXzHzdVzezSUXTkA1/Vfj66/wjXM4JKK4RzPF8fp6SHZugRUIuiy/kdphig1E0
/w2Vx0ygIY+MM5X4vOg+xsdn/DYP+UjYqT80v/LM/rcBG6wSZJa+IMSt/FPhBaWUlnoR5ZcYa2m/
fX8g/kL01FVW+t3eXIbwkeynfj/7abxrwnh6TQl9bRgni/X4zyP2pwLd+9sDrp/aMlMHWsufFbuL
7MHiEqP9JRGm/6B8S9/bpWFsBYXdS9bF/tyXINIat5InqJ4QNSvBQgaQbbrNBPF0BOwQa5YZvfMV
5bzyNoHKiodfXOVftgwCx6+D59dGM82h8qdbNsh4hprg9l+oeqvkiZ2FpyMqifOm1+Zwtn3Sajej
XvwApJ5Xf00XUxSbBYrAeAAooJ+9sEyuTDEWT3br9nRIWAX2bd6W3G6o2pELqfyP8fY/n8XjPxu4
PLY83z3fvxi4orcy+0rY2Y+2rW/f9afXwnI/WBzlaVqvBcrA4wd+81qgKXU/uOuZhfICXgwiK/6/
2cK1P5g4utYymxWig1gdGn9kTzj2Bza3CKQCE0EK1Zh/5eT/6RX2TKp6FM85j1KzxPzurvvp75a5
jmTSRvX9dK5G8CjDiHpzUwNzwj8oxuEOT/F8kU8Du2jTLLpXOBPDU+FCEtrosFIfv7t7t9+Wl+8N
/9aPFYn3q6HUwr4dGwmLr7+ukN9dDZskJGNpz3ugKuucFAuLey9qOPHTAEOPWdztX8XQcPBpZcBs
T9JTgXV+0cKNMMhVn8OuM2/4GSkM9LK0nijwBdYB7Xz8BUWxNf1inXzfBvxnnfx2xWy8KIpRtwFS
8NN5w11nDlLVujOxrEkC1m8pnwZ2bGjZBAQ/6oWTlW8zgaEUFDJc+bkwnYMc2tnatqiaP6+0Fiti
e+ZtdZfVBKXJlF22aL2CvEaKJ7cc0y6kDlO9XUFoz4BLLgmiJV4CKYJ/ncHZlYd/fg5/fQxU3kwW
XKrqKLJ/3vuI2UhGoyn1ueri8LlOVo4hzWyGRlP10y3t/PChia3y5Z9/7Y9nN7TNmGqo8xG2wljk
j/Wyvnv6njklbqOT6lwFi3UmZrM/V3QAM9Kwnv/5N/04C3/7TaHJ9o3+BEHNwU/jrKng3pDtUJ8D
kIZv5Cy35SHughnuZZPuTEUCZOSYM/sPcmhH+atB8+O+ff316/EBjT4VEOyKP/96IZyM7G1IC0IV
3ptEJ/hWlOs1kP2qd34Lk3E2efSHsVQjXJmiFl86gjZOxGC6VxOtfFrIbL2LCDWHfHLaxsYCH8zz
l8YA82waiyRsNSQY7IgDY/mDa/j3HqS/PigKh0wbrPzki1OD+fFBmX7vVZ4XG9cWrPw3lJ462cCj
6Sp3ww65Si5GVGEEzsDgnxZFImLtTllkW4P42mGXr6M5TVipUKF8yVoowQP9aPGLMxrFTK7i+1cT
ewKbE5ws67l1rar+eJV+C/W8TTvnOncJTwuDbQeu7rCGRIf7bkAz1U7KvBvYzvaIxUHCtlZ1oOnc
HEq3sQl7VvK+KdGVsEcYk48jNN7TrCnVNZ5qnhAYUTLl9IHMIs8z8t6dHORXrqvz2Bj6RhmLs0vA
AcAMXnCzR/aQyqPnd+W9nSe3ybzy+MpeqDOBIo8d1nRw2IPNjcxmm7nB7ReEjGOQX9GxDV5js3cv
Uj+w4MIheoY4kboSUzHMPgPdndyMM30GC5HpdsknuHuqe+hNQ5BpKDuBL1z1Jze27UeVWiPx18Kw
sMamRfwbzeN22GSgmz71Usht02j7hESb9A8Vlp/hhlPlaRxZPOAmmcQGr1xy0cYt1lXuw4Ezcnij
RjmhKW7V3rIma9iVSBiTCIx/oKLBZu8naW9se0DSaUxEOowjEhFYauwxIgl2LQuL8mWSZnppowt5
8JzOO/Rhbth77cvlLfDrdqfNCeHsAGd5b0yT+YY7Y/yqk6bxOOJ3JijzxB6S/dTlNS/HOO7mZOiD
fVvHKaRaRx4rvhQrrNvW3Gg5sN/TeY60NMZnS0FtQtzelXFE16eSh9aHNueSsXY3UgbAyd3iHc4Z
Sd3eoQamD5Mjpiu/WJYyvutHhWoFNBva5PYzOETbXl71aExCppsQ2Q8kRBula8dJo+/6vjHP5HHI
YroIM7UcBuLF45MkrrmBkFvWD6YwnFM+Ow66Pp4BvCyFM4vHJVczdRyzHoJAGdXOL8bEjFCFWPEN
B2Zf1MdiFmO6xYmxMtF15zCixri2NCxj1sK9T1xNfDPw6viIHoIGJIrlYP3dV2XWwoxXLF7QgofM
B1PADhZqeGzCPueYT+wtCSljvB+JBgIjgmqejIUqkUsULB4zZmUXbh/JFDnbZtBzom91ZkgUYkkW
fDX6QWTm1qzt7pC5QR+ciTdJ4ovKER3Cq6hCBrHMR20yu6W7hqoGmZ96WNQ+bHWV7efSl/PR1Boe
pIdkNovE5M3loSXxG3me79ofKXEsnJAdv5Bb/jGNmzI3Cbnpu6r6mEsZSuB1YVfuCtIk75ceOMQ+
RwFqXaZjqqG2iNROu0PMCaV6YDF2LvKE4Eu65FzBru7KZNkF1oTQBq1UM17LYGZoG7wq7ZY8uP6i
dUg62iaxk/RbQTwcER9Csz+pltxZviAeIL4g4AJA380yVScLLfkxAQjpR3aB6mub1Rm05D4uPDoQ
bRMSjj7mboTmGzqepKhuXILNIUKhiROPyw2JXQB6uNSnNMPZuStCF1T6+nUbrO/gawh9dkA3j5nx
3hY36N7OJK4CAsR1dbYWuC/kUwyu4TwitLT7s9+E0Lwrgoivvb5iSUq0KPiGUNKF3pNUb1WvkMuq
9EKR3j3BHPOW7NLClvHo5rb35k0xFcjAYvCS2jsJMNr+knHxxIrKbYmmSkdoUlDT4JApIbSAY0vy
4UEjF/mtaVPnOIgxiQkS8UyQvUHMz/EgoYOdbgfEQlPjuHeaksOj1Rl8xeij9aAoPotph/Etz47t
ZNvjqRIJLt7MEOFzZap1cOa5gmRNJoy+nWa3IxhJjTybdKy4sBqAtHXJChY+O4A1yMhglmy3gRVO
9anTYWyv8OyiuLeDKnRPk0t37LqbunXzCfXg1kMyOu3qUfKr63pZgN3YslsOZiHWD79e+sj8xHXB
QT67XsWnQHLKrVq9F3jPCjCUUVMiXbqrWsEr34J7fEv4O+ZUCqTpjaIov7Z/m9TkcdNr7q+lQatw
k5m9mvbgHU1nNw8Qj3nqvEwRn4gJZAqtdZ9MifU5hn11QXxkFlDABxtASEHiv42U95Digkm/d7rJ
hM/KNje/rBtCDR8CVouDhnl/VmGiXjF/+xDz3DSzL+ogCfvLGILKsJ1bekRscGfn0Njc1sgUav69
KAvvduq1WR+VOQ/Fx9GXiT7K2JBf4eqtcwgtcDjgdH+dXUYvR+9BbYUfDTOWezk2CbpPl2lubsf0
PsP2fBnKIve2nt3ahPCWNME2iB3C5zYHzrAr7YrXZEGGFp7cqrbUF8mEPF8EFkNqN64z9i73DO7o
NCzDjkVmVJdW29sI/EKo+6y0DlRT0ar8UxtSuzAwyFgXALpb63Onq5nCPiCO4ZSNNj9qkla6RO4I
1vDU8FggoBehTwlmGLrraRblQz4gAwqEPlKHHbzjghejjwqURNAyEbLV15U/uVdGZ7oQSFUlh8sE
mTFmLE/L9JGdiP5shmuBmamTnChCH0ZNsWcIFKvArB7KRFnZi1UvTjBsFnZg81ODgDvkh2l0h6kw
iuTCiJvxtzRBeEgQvfaLEyVD627SRrwc2tWjvcuWnkFKizt3bgFzL95Z+k1J4boBIojMN11Jmexu
9G5MG57aGFSQS9tFSOYOrSnATw7+nqGEMHNYAsXoJy0PVu4cz6aOkCSTATN6s/WYo5NC6tZm4TNj
XerbCuAsE6zdhMTQydQfN1P/msy4Mu2NX1rlvWdXatyOtGndazdenbMqpm/G4s6I3lGR5WlycJin
q8zpCmBabZM6MCDNkiiUqQ75XNME2aNojWbc0iZlzmA31nfXZQnrbNOi4dxrGOdkek2meZrxIbQY
xHyRbdw4Fd/azf+rpPyikkKpgjPW3wMRt1/Kt/Gt/fI9s+Lb9/yJv/E+mG7IqZTKB0bYdzLFH3UU
4X1AEOQTwcU+/wduuBN+oDEGFBzXN6dzx+II8GcZBYwiSjjKMr6HHxxR/r9hVqAF/PGwAf5mTboN
aMfg4Yde/lMdoMiHlNpxqI6zP6cvcKSrZousl57GBGYpmkQru32j5tuyxrkSlekQwXIM8ZiZVLaH
rCK10Fmslzjr2TNW5KdFvKfjl6kjCDTgh0cshQU44g5Ks2GwPJSfXKMNtk5P6btK2JHOjpnsoGv5
84abmBGC5XkPeTdWV9PULecy90iaCnpzOQqmB3dVELUXdAGKLVkeoKlEiX4/bdWGbUp7CVybnqkE
c2pMXn4YuTib/ozfnMifik+4Jbv7KkzcCwRXn3KhjJeslMZjoip/4xLezP7dTtjH0fpvAt3cLBNy
BTnpO3Dfn0nD4UPGfFIrte9cey72IRTb7ew5kIGSiqy6pPjatE42bsywY0OCNmHnNdmyt1WH723h
t6eDfedjDmWT1V13VPw3vW3fZVbwGA/9tRWHmLNpFo1qsa4mtKibsqiGDXkN6x844Gd55QbNC8pI
XFpWNwEfSz6FPlVzRRmmdJy7Yi4+KW/IOR7UD1h/l1eIEOa2oY++RV/QQ0efhwh9b8QQfJyceEdS
A3ldsb9eAlZijx8dqsk5YOcwb5zCIOmEsLqHBKz7cz337jNTZ3VwqrKJFPvGPSvhtCEVi0XWlF/1
0txSPVwwERsXK/P5rXat9hGcGAkxGct55DQl07Hd3FIQOsbBwsrudeqGaM/2xS2CR19n9aGegD8C
DE7wGxRit1CZPobKD3ZtGTyVS2MAEnbGp8SNkwsXkoeI2DzBeQTV9LthUsCPhDKduw4m4VlmHCC3
I67qgLBYtezKtHpwKKzt0PC0rOW1cw99PtzrIAYf6RD/FvPmbHIcztsUORt+8kmFhxZVenFKGsui
OwwdP6fTjfp68GvI01N/iQ6o6/dja3hPbAGyS1f6JrF93bDV0CkjmRHfusX+Wdd7K+A0uiEvxLzE
MOl1pzo3AdxhkZ6/GpW3GIeAikr8dQ7FeF3aZHVsElTbu1JknMcsujoNkKRvhf7/TfS/mOg5DK/c
rb+f6R/WCOX/s30rfops/uMb/5juQ5/pGfKtB7gM2dd3iCKoDO4HBj0eqZUaYfurjOrPnAjvA0uE
TXWVli29IOpWf0z3FNTBFuHzpZlr+Xgy/xXsjHrkj9O9yRYJO7mJ2N0Ch4WH5cfaUmhqSqOxMi5Z
ZIa7wHPRfrst5MQSSarAxrql+WXfO6U/HILaXXbWMIcnMsWxNZNwS/AwGhjsoTKyVBccC8RIqHZy
ElvYt+YRBPZ0V3TJPdPn0S143WO3LSPXrZ7HvrgdbZf0Waor7Dhpl1pkqkQxfhZOacDDtVsAHFVu
aT90FeyxpiFIeHESeXbHQT+Sq5dutOjc7dy3ADmNHlut80TWy1enYeIRcX83U9G+z2t/DashwIZ8
rV7ewyLryTAN1OUsUtQDk5LFYSCblSDWarqaRx8qejLJXZ4v3YWLmGDf6d6J8qJefMz8pnlufcOe
NqNLJtAwTTQkxaR4HWccVUdcnebORKEFTFx5V2YbHFE/3Tc0SuBChNY1xuZL6LXA/Kew3yRBZ3OQ
L+aNApSw78xGUvJkIx1UVrtRoCo32Ygzu3AIpqk6ebl0hPcKzxAXErZJRENbImsiXHqyE1IxJ5AW
XuRBT9ixBX5QXqW245w+h3Skn+iG+xz6xPBa4WwjeUOFWxPnQXxu2tk2d2WdUj2JlJFa5uVQkR3y
ULVOUfS7DCmxwUloQv+0gQFoLPve1zl1oKrWS2R6NFTIFOwU5lKPIxh96+AcJpAUmNcVJUIQyGo8
SFuTuyW86QDFnHZ2Btr7ZpJVd2+IDvPwTKElRS+5aIcOQpJ5V6KgSJxjdSp2RrHQEuyGENhoThzF
2SBTtjG2kFZx5xwwpi1te418JTPSkuQnmKnQMJxBsz9pSAxdqgsRV51P0Igde/ftApu/IJuhzowc
4kFXt/l4F3eFPFTw/wUKHbEMw7gP49Tsl4O7NKzWISfs2X8iZkybD8Yw+0GyM8K8lGFEzEQ/ATkm
LHHKuAC/Zkd/PWZ0g9SerUpFHnppWh/roJnuxkktlNowtK9KP4tiX2Ek0zaDMRNHRq81Tp15MGAT
e1mxtTmkzBtMg9N1AVIlgAamPntLotBkKzu+r0rs6xEzCREYObX/59irCnmGEWZbkWxmYsyG0R/2
pSFGKr0qrTEyUk66sIzJOtqjmT0tJbuRzRj080PLgYFMFZIBPxZZCUPQU76DXN0lIiGRyY0isPzG
V1mw64aGWBOKKSOErMa8Xkzt7WSizN1UlQtE6Kq59XVbPYeTQr0jOPxTnpxzDdeVHM8TQJX4ROcp
PgWNMEB/6I42cdKRhG2RT0rl2KoEj3whjAmDcEemBAflXWrq7r4fRHVL6S85CEWyozV4N2E+JI8w
MaZLwp5t5B1Gsry+z/L/WxB/sSBa4dpT/fv18P+2GaKMt+8PPt++5c8Gshly8jE9B6UrayRwzf80
kOktI/+DLQWKfT108Fd/cj8FKHi+61uL+Nuh6M+TD7Q+OwD9KWg84eUI/s3BB6HjzyshejIH+Rkd
LYvL+1mHKJXQeiIJ7crKGpgO1PJHfMSgAzy/NqkiDQGLXK5Et/SHwibQwfzYcWizUCQ3Uj/aRLDx
+qz2LntXomNoiH8XBEk04DthGsCXjvqcVDKqY+PkEuzmjDRTYC3PRzKvRyx2aH5tOZw4EUkMFpul
66uuua5K5ojtMGTIesOgqa68OJ8uECUN5inP/Pl6dmPIl45qECX6L4auh8NYDyKJzCkkYyZvrvLV
Q02IDWhczyvsx9TPIOpmaU9iIyASan+IWcLdiGB9hPS7QG73S3+6X4rBezMbG90PGtrhOjNTqjGU
ljkNtsNaawmdxCwP1TSUB/zwZbClWZedqI4pcQ7Z5ELqmU2o2IZBK9Anz+hAfNsANnT10JIGXRwb
lMX7fGlZVQRICLofbh5PkRzi4YY49+oVeAiefT+thgPq126bao0YKmlmG7x2Mi+4XCRMFk8NL13r
zs/xUmPTbRNFMBG2wQkpfOvxQV06T/YLhmF1NXpWSYPMb3euRWinnzTKwhreXo1wx5otmqVxxyCl
TZwVo3fyYy2ew5zSDNo+zqeYk+iepO+dlIGhvjWwh5l3ik6L/d5zcdb2C5M/nZgh74CfvvdnvPde
TfDet6EJhpqa7s1RrW0d6I10eOy12TOubR/53gGa37tB7XtnaDXtfRVxZr4tngVJ2eNt3K+E9R1N
jflNruoLGgySdlM9NQ8WR5hLQtTLF9BQ/iY20bxHDWifYzlQQtvaLfl3cqaVtTa1aCALkq1xJTFo
3vte6BTVfh6SidpbG95MLCugzWmV9WvTLH3vn9VrK80vHY9s2rRnA0YL4tTFuX3q1vYbDpz4E28D
PbkKT/9vsM/o1NF3HIpD0imbaTrrT2MrBYmEyHI3YRXrh8AdfjfX5t+wtgHj944gb0B2Qq/myGh+
7xkma/tQ+sjKi7WluHKGD4NeEbeeXiyL4xTNIvakdCI1PUkPEMtZ4Qr4jTSxeEsrYX6m2CCJxFr7
mYZh0tts1jbnsDY853qqzsrL6YJ27x1RQEoxGyrapFYa109+wh5nNMLqVIVZ8rGDPj/R+IvL+2Jt
t0KHaQ5DJwEQBIxDEbswvNnJ3gF7oNX43rWtKxeNYOABhrhsGpJ8e69rbigpctz0zfILtcT5ROgB
9ZZUkSM+zSFVhu73nD4LLZdxjLyAjkteok+sXfsN5+9Hr2y9qCoS5LrhYJOytlVoLJOSNopKm96/
HamUUrnfFJ7fz+03zef/VsVfrIo2M/w/FgTPdcsxMXpr6zL7cXX841v/Uxd013MdQo53iPV6Gvyj
Lhi4LHQW4iok0pwX3dWP8+fy6H9gaUR5QUoAEruVff3nSdFxPvClVPFohngmDc5/VRgU5k9aCSy3
wJrhTa4uNowJP6sQBP4lMrV0fpy6gJkRa0cqtotOWDLsoQ1BSA0NWReBKVIq1oSLuqfKrkJAUyg4
CW4eOdztnWWSxQ64baKORlnjNCRns5ImNGdHgyf3gqs5TiHT1511rj0Y9Z1L4O5mtnO6bI3vnODL
IdUdcxaQDaeRcQP/PrgKeTFfKx00rw3pD+0O6hPdhrGygisKc+7be8+NvqlBGkOV+P6mr+2gOdig
M2nIF8b6Lc7aGCbYa76lNBc+95gHacs1JhqtTgfTfUIW+bPEdnzf5rZzigtJC8BpqIjeJHZV1Be1
19YBeaxCf9YIXh/LSrK0WimwEKsi6TZqXDpsM5pNmid9yMdoQrf1N7adtEc4StYjKjrvTdjTBLLG
6I/OkDpPC/mAt5VTt0ftmHBrfKlRlNkYYyF7J/Fzjp43i5TK6KCJMMcp04SL/py/d+Ert7YfM102
r06sUGNNSGz0xp0s/G61573NCd+36RMuwKNRSIudaPhbk6TFx5yOGAGnjo8dyA8nPrVb8DuDwmle
aUfz2cPSo0PSj6Zz9l3SySuMcmdqg/lVMMTWpoWKeJ3H2XCCVFWcqkzwPcJY7yeY2DwhQEwa/pZx
zf/59kBLqqUk42aItex+fcK4VCErmovWLz793ulqbGIEZ1NBjPHW1OQS3xnS5iPUBN9mjKWUPwNd
0if1yp77MlLspMY4GXQix9k1vEgYImFH0kmYhk2BRu1j62vX2YNnNojjHpevKU4ggk6A9z3TS77v
Fu3t5yr13aiMs/h5sXV+J5AXuBv2iYBgLGk/Vi4DcM1/YNSy09oXk9vHe0Ig+EmIXvlToBjJuBIG
UWc6023qj/y36AZGg92Sd8dmqqPNHFI7PsEk6N3rEhIQ63KiGXyGTYMxRoPSbMTYdJ8RM9ELBHJm
nVOQIONWEN4HuahBCk/afKIp3+YNTcOKeJcsKkJyncGre4w3i9fyqm6QGhxFTmynkQ9UYOfR4bq/
tdBkEU/3VOFRLRL/wYiJrV5/niZ6hCBMDJ7dsI6TOZya1359RLjxnJP0+uY1sDQ/rFPs+gihwW7s
EuozD2wvG9dqXol5jp/fh/B7S3sudH1Zry87J8LmNfaH6X50em7JiOXkdkp4FeRi15dumiPSwEBE
X9sOuXEdxDeHRnPAgOmFWV+WFWyKb68EyDy80xmmWwRaPQ+bzdzpvVG/iLY9Kg+u2NbvfevRHev4
2cjNwdg0Ok8p36pERiWrdgnpbA53ix1kJLp71NrHTPJxWIHh78HmwDow81WBSYEMhT4vuYbCk+zi
loynAVTtYTbXVoNLy+Yk0jpkd1mGV4vyeYRdNvMT6saiz1uieyIRXujUuc3VQLsRqP7MfJosFGfK
Rhx9ryW5r8zDK09NxtYZU6NdQy74vPQrk3G/6LmHycBLQcB3K7mgxWHGknZNv3nWU3Od5Fi/s1ll
B2fmXYZS6J6CqqDFKqHw0CIER3QqigEnZseUAYjTeuzA2HEHpTvdNwz0bGOnhXotzFgdQ0uDOoH9
8ygcxryPjjPeY6ZrlwdNdpd7nHqmSIdIxitiaDgoGKHNgyptw3qMTdKlIRVTBNo5lSzTC+Cr5IsD
VT30LtCRaBh5SjB83Ted2UzNVjwzpmKaVkTW+guPtdUlJ5Mx5A0n39J6VP3alAWYg62llVgmSClk
vFi6IyqxYpTi9uONkL6yzllNYIoEU8KpQTZINIZwHTmCePGZqKKWH28nsf5MfTM7ZKnH6MZQ/YjZ
i/585ln5pdv0sJcsYar9+5hHjsw3mR2fObLVOv57ZIfnPhvCZzALtNjxLPMrhpEi6d0AzW/a47Vk
fms1GBe69et4DGcEII0KwmfDWXiQ36a0XBMrtW3EKjDx2A/3BFGQ87JB30TWQUORBOslb1dZFmEe
9SO3FwMze3f+nxwC93llOVjRpLw23b/PrHWdWv5hTAP1bGWEHzyPSTIXH71xBauU7jpLWcOYHdy0
895CPDC7HN7YnZX2qz0fQ2I6hae2wd6PsQB/AMKqhBk4LNG6jovHRFayf+ijgDIXWSxpWlnpDZoI
SJvwv+UIRLVnC7FJakrEHJOW8FLixEs3wAQm2vE6C8u7JS+/sNstRRCVnZE8s5SCJOtAEl+4KO2W
TQFb51zzTpLMzRRTozOyUV85qvU/12hE6sRqLzin9OZIWXhcgZdO+2i7wakO14VIE0/5mM1Jc8ka
E9xSZSLTA8WUs6ejk22UZXVnz3TqS93TWKHXlz5lGDJJOariT4qSLdFc6krj543aTqATyXkHMBJZ
kgyvrptPAEebS5FzJotv0TjWEefhj9Ar9+gS1d6gNXwLzmqTSwFDG9n9x9kvOaHRopNUwxAWSmZV
9Jir9Ha7OBxetw21YUQmNod3gXQo2fjKzaOmtuXRshShHpnbUEp3C2dfVPZA7jiHRHib44WXg/yJ
qP3N9AyrhqR72rulOFKezQAGEnhOwCcyrMvOcZebYFpRgzluYZFN6phNRtNtoFs9udZQXxumX91k
SxFcCDtm9Fru6jcOaqiyebMGi0xIoQrRX7bTYF4LKgSQKAxveisRyj7NQj65uVDlVam0e6eKdM3a
Inszcpc2JP3LGb7quQ2hQ5PNocfQJmnEsnfKExlOkrndz0YeHs1BodaZOgROFFNTOgpUcHtH59dB
m+bzNffL/5wTC7VfUPqxjmfmLsnGpzDMIZFmoj0gl/w0UGnwslz8lmAEvE89iKxWST3WKUS+saED
3GmT2+qHlb/zJjn9nvf2o5GLeGONWl8HWbrcSQjRUS16uUeP5h7icBBXTZi5u0TpRwXsNt9gYhZ4
yqWqrzuI8NuiQGrooUHZ0b+LLwAQWxfUxY0j1RMNbbR3r2pnMckUnaodFDXvYfKpn0w0CCg1L8Um
Z8bCSCqLW8Jyt4Jdp0GSwA2LwEz9ZKj2SWD4p7J15ruE7E6ncqqjbej2EKwrhDM3AyWHsD96VIo3
GkPbq44ncuubNrxecu+uz6QNjrAy74s2D+gwl92TPdnG1SwbInGNQPB9I3vX37oBk+MWPe5y0UHJ
OuRZV7/kbN/Z3vVyyBjfdoECKCYVFkTp2fQh3LLyCvrO7r4X3rxH/i1PI+jKN6OQL5OhSP20EGZG
Q9vqPd18FxW5GM3NTEXsYMYkq3oBoi8m/2SLXpOFKEm701B5n5s0canBUOuwGhMUITTz05y3zlvc
mo3axrWeXtgR79hdc1hGxlltsTEUu065dLoVMwozfwtlGvPdxshscTQ1TW+ZllDI7Rn+IRzB8Srt
DcimjdPn9G+0H7Tcu84z74exKK0d+M0WhZVQy5TfZzFNYCLMpFseQYINSAaKKdmnuU3cX0CxiXix
CjtwGlM8rBMnPnR+ajAxtZl/BGk5PhuFtgOWPWC8m6y3sCI2HSeQVO0EAvvrTPNeZEh5nxs/KE8L
qg2UuugQlqVbdn1q8p+5yPa+XZpPINYChrgja/rwmbdu/JhIZRb+DnoruUqUPNMQ0x+htvWXsg2u
/aLSGAjM+EH2tvkSjtqn48PZpbsolJqzj9pvevMkCz/sLgxlLXZ/ZNYK907o9Grc5ZbBzinh4Bbf
xF1IH6sZ0CRMsHCRgquSSZ1m4djMTN+ENlDAgTaGyiDP68WL7NI1zE2iDXNMoJqavfMapJJV1+7z
mXTEDNDtnn6GJy8VTTe1B9SIcNb0JKrIobWRV3k9e9C0TdltgY1jI+KvdvYoU005X5jWMt3P9mg9
Iq8sQfuNbMtDtIi/MMT+JOBfj84eB3ubA7QtOEavf/+dH6QniSxruiw/xnVYtlvcy870cXGXXr/g
30D45RKA227ryisLf4MVPPuFD8ayfyxur1eAcGn9l1iNjj8bYcaUsBXE5cnRm0KU0nG1+lv70IrR
zuJkTdhsxs0hW+0cl10TL9WOxKMYVnpnPcKdROmJgHP497clxB/sobWkrvEXwlrl9HGd5m5yrAy2
fmpi9SeEumZPOnA4jjpsp3Lby4XNEarI5lsf5+/NH5RGvrdVrDeDX4/nM/DZgv/Fe1rNpBdXw8I9
QZJNMc0itYMVRwUSrqNMZ89gFw3i9LEQsXGy1u03gZdufjlgw7BvXB8lKP0putvpEWM3gHsF5Pir
Jiz7/psW9bt2yn8zlf31IUKMsuhS0Kk38Ritf//dMBpCuMoO3OVjFQ+y3UB3JOUh9QsQ0q0Xeiqi
EVHt/EmrNyrr873qqFWolLN8hnLmXlYq+sUV0Zf56Rb67IFcYtKAzhB68dMVGUBdl559wxHdKttG
H+3wfUdJ6pmkF/aBgbEef4FR6s+uJZz/x9557lZupdv2iWgsZhI4uMBl2Ek5S/WHUEklZnIxLKan
v2NXdx/YdfuUcf43YBg2bJV2IBe/MOeYRznRXzTz2SCk9zySw2GQ5x6MT/b3L8z8dy/MQVfhMAlm
rfQrVcyFuN7XfZcdgKBSoaYtvZdCcTr3Li6Y3ByaB8bdnnVcweMwTzDboTxNljHdK2vyhyCDfvYs
xEq3bP2si9mV5nsNPDZmChzLuxzlU0yKzrmGP896Gl9wZ2t1wrSkdM+a5pXB4Oc/mtK8npd7hQKf
Q2iVy31GGCJT3WJbbs913DsBEVxb2+CVbFpdSQf0+4/jF0AS8T8oDc8AAHR9jBCxW//1ysl0rWOX
7Gp7M7M5A412Q/fuQaPgmll49Rz8/uVqeJP20Bgbw5OlznhZa662B3R4fFqpqdOdoEGqwqKy+Ec+
LP5OEuqaxj/HQ6Yhz1828uvlkiDYND+0KROwkMQGJM3p1PWHba357QATGN44JSGfjMDN+vPnm/3P
JPpvJtFMeH87iP6/fQnv/33464L2/DP/nEB7/h/cMo7AZ2Yx42UN+98TaN/6w9FJUnJwyf30/gKR
+NMEmh/h6sKHyFHwJ60SE2hWqZ59Dm0ky5vkjf/NhpYIp7+eNkDL+As4kovc1eaV/kKy6OADs2BR
1tGuPAYmtjZd98047bckW05IyBGmay1Q4Hae10/OH/fSLq2O5aauz/dtqwTWdKm9Y/oRVyU3DTTi
xHx0ML3RSUmnidLBcq+zahruV5Ssj0Cxq30JKhk1kKN/a2XikZ3mFicMv/G4Dt13MHjMw5nfYJsr
cJMGg5Lbh5ClFuZJ6oATZFL5QEdbnvymai4S16z2dCmMbcbmqrUNYjFQb0daUWcnfRqwVeQ1U2jm
omZkaCkSn07xUEqq5YbJXoXa3uNGHdKzlNNZjDswyf41cRbiSl9zcQXkRJsgNJuUSMwz9mh80tez
gYanfHmrL466Sgz9cRNYY3QH4nzTWb5GorQ0vzA8nj1257pKJysp5PwcbxENWVSvjCVRsS1D0LOz
29skIn7ObIt3JtqgoMs5zxvVlk90o7gqFp6Re1kvxcHHZBjN1syo1l11zC2GQvuSJzejyua7sc23
D6jZ62vTK/MuLQlmMqnWrx0GkXesIfIQ3Fm+6xJbXYjF6b7XploiIk7cnZyqae/qJW+DESGe3qY6
TM1Pi6mlPjXfDPLeJnHFlxdGk2IYBNmhclIBSuZC0WAniLBkjeNQO1alW0Zp15IgPfXdvusm+yv1
izYYijG/GB1r3jtUpkejzupb6J8be1bkQidwkYkWm8CiLpjrF8/pmvtvbucgG8sdeUqkMz/Iae4e
/cTK0cU44moexMLAHDXwSzJaw2WhRPVgtZbc11SPfjB3raBCq2g+y7Nsd1vd/CrlgbODCY+PgVxp
KEW51Fmpjp2Hmc+cLh3gvrd+z7UCM8hJwmKzqg+FKO06cZzqQJFgXjhgNfe1dPI35bn5ayczHWi4
tO9qUhwOC8afa2wV5oUx2+2hV216M1rt8Fhsps+jYKiOtaaOsklmhv6N7eFql8Zbw1PnqkstjBjA
2w4Fz4U6qMuhgp2T2TeVnC+MbLa4HDn6NTHSjKTjO2BTQcrmUuqxIRP3vTPnH0w162NKVxrURGEc
W2JKdlDHvGh1G+PZtMoPhtMyDbXUMt5cr3lsUes9Uzys+0004q7NHIegEAbsJ1uDTssk3RN0MhC2
wllzundMJMWtm5Ydsamm6X/kiZftm4kfSre8esJfS7eJ3CkWQC8vipQvcTZNhAyqwuhmVfWDaw7j
d9MjWz4YS0ajbXNkl+qc2rnbAwoGN+4gaAvyqijvWBzh90iqg7PO48mhmj5aZd1Gg1TMKDgsoQ/4
+dHFNbVDwNZFFAELNTntohyIi9yWDudnCSRoy1aafWmXr67QlicXltSdNJDh84W6gtCV0ogAhMhb
lFq4GZ3uoutBPjNq2tljUe+TYRZXUI6rfVfdTUkyvWpn1mXpmPpdIVLzwIJMDGE1Q+xoxNR/ILDi
lZBcM4vF3bOfw4xW6UpDBmB6r6NLjkvAOqZiYQMVgF3Amt5sQ1vuNZT5bPdXG/fxtDg4CyEPBmmy
EinL9ibYWqW8yPenp3RbrbOEHb5WhUqDYw7GEwbiersgWqS7Yr4mYl3XXgsmxl6Qpuzl0aARd30e
HfikvYUMrF/IIhfHSgwiRuHQBQbizO8Vu6oLegr/zq495zgMzGyCDQH2XT5qZeS66NtR4rw7hbsw
b7a9W4EtlyjC2hTXk9cKvAn1RkiDVzkx8Hb/2eepcb1ZWfbSe1Z+yWT9m7+NzoEn4haiYpuuh9TK
uZTm4nIonCYcV82/rJXV345F0l0VYu6etSSvrlGpyBj7arrT/Za5BYuc2B4686Wca+PgwK+IGZK0
u2wpjB+bm6qr2fblu8VAk4eL2qxXAD/5E8EfE6uJvKTFLvx0r7A+E4OT4tnSk+xW16E5zSi5gomR
1gMaxSFoMnuL1nWU8bAY3oWHxbyAZ9ZmyBuLmQuNcYmvweHlm0XluKam2jf5Mp5jb+RTpZJ9TmpZ
TELJdltOphVTxgsZrKPYGDhreOXtdNmdvQbX+pQaJx903be5M0rU9cQAT0ger3Ju8YsB+MsBpMDS
BmXX+2+l4+RR3czitUr65MDJRIzhaEQrWunbTRXah7RccZKjp+2IhhpuSAOtjralJTvHSoe7ap29
JzDMyU4XnXjIphxd5ESzFq6r5uxMpCvX/dp9b4Zt/RCb4vin5N2YTy9Wiu951pmrEvRuDNqF3QgD
KXDTM/BkOTzbNQO2RomcEy0Xd2cdC8/+okgflU0hgvy0q9YQCfJ416VddWhZ8OTBIl1K+G3oARVB
yui+/B5zwFRlrIGWWbvMjTpevaa+nbAcH0Zbvdk9Y1zOWuTNHlXz93J03ogxexeJ+iKj5c1rl/tG
31CpbDMkQ7Orj33jrnHf5Y9Gl8oTwAH3cZKl8VyCR/rA8rK8wMN/8yb2YVzqbMH68sQeEnflSXZD
N417tF3d5jAjxfTsBPQlwsa12I5WfIaaXi4YkSI1L8q77cZuJUDPSb5UvpoImVnN+G+EvxtkHuE9
RH0s9mwA5caQTDKNIoqtfZMcoNRe54CsJSl3HX6U+uRpjDjOXM2IIq+80AEHnFSfu2829vtvAMrS
4jaBw3fhZgyBHlW2ZckeFXrFtHsZ5o1+MkVZ/OkBGtGebHIwbOD1U9IErZaXLcEAuRk1mlj3ZBo0
u8kZXgY3nckcSCs0znyTY2q9LJoxH5xcuuy1RnXN/7ns/POWQbGHynvrErcPAxKhgTwpU54ymjtp
B2qRp2bLqjiDYnXiCaI9sGhOL2l/9JAh43qNqqq77vk2TxvmpDHL53er9NdTf57UDpam9nqzMJxV
53LLZEwWINjoL/L8CPWIhIM1mtpkJFyKqMqSwL39QOdN+prFfBlgSoGQ9bhZ6XhUSZKcenbep1Hg
g9Grit2DLi+zxBmjNXW7b8p0GH3iKd/n3ZTvSEvzY1gFyLzyqo3nxJKQwDLyxkYMjaHN13xQiPxg
eRr13haJ+GJ1TRktiRldcjSHpv7peI3jvQxCgZr6QGwO7uMp6awzpRDna15XwX+auGbMx/Vvmrjz
MIy2539W2T7/6Ou2Gf/cxP3zZ/6lI9L/YBbDbW4yjnG4iGjw/uUvNP+wGNQIWMn/sI4wNflnF2fh
SsQI8hOSd1YY/amLw3ECzA9hrEXnpwusyP+bLu7co/2JZQJciBhiHzDMuVW0LPFLD0droTZmv0SN
eQM7pSzzsMnhePvTZ/JvRmW/DlyB4Zi8xzOe6Kwm/hVOlijc42abJgcUt40eTMLHT7Yk7TfaRQQF
MKSO1dadR67b+HdzxfP39ee3iIBLB4kMvg2UEiCgX9vUDD3OYpaef0hJIMSp0Q8zJhGd32uL8r7Q
jfY99WtJbEXDicWzKf+xaCxb4OXQ9RH8swWrYiE+ToQumJ3WnRSxejcDGWYaw5eEBNy152FOZXSl
Bje5Rwk5R7//AP/tm3At3oCNIZQL6ZeJkegt5Jbj5h/YYhjxYrXbrtaQCOSsEJ86U3Dy6yVtoVZj
HNTJn2XDToGHsItt2Jj7y63TGMiYBs9DScN414dZs5u8sjouPvluHrvwxzpXI8qaDaitVjNf+/17
+FWwdv4esNMiDCfCw2XG+9eh18CcX7E38g94ROaop2oN0CivexeD0O9/06+T5J+/CQEeYSFnMNoZ
cvbnwaw96cA8gLceJpadB2QnfHkE3pz60ezuhI2i5Pe/75eb6OcVBvrQsxicc5H9ius19KFpaq3i
96V5f8eJQn2t0r8bov6bzw8XsAXp2zM9Rju/fH5+z3FRzZp36A0WEh6fmgQmeSgH7/H3b+fn/uNP
h8L5/dgGrhWXG8/8/w+FghGtf64VDwZEjuPmDhg8fK6ZFThJtNYkT6OicyBVtmN5v06IBGXllJFV
6Ml9Rn9xgUG4u+vXs4zDmewhkPoZij3p5nZIK5mc2qrhaci1+YS8pmEusAlLC9JiZulmpfySRVpG
DOwqPyALH+A7bPnh92+SDvPXcwEpEHR/1J0A8RDB/GK1S4ykoqjpl8NcmHpQM5M+ot8bjlrXl7uW
LV/gmO3XUvVaZJcVa7bVLQ4VUK3dpMtxV8q+v5Zk61DINCZtXyNedIOUVRuW1jd3rusXXDpxr8/G
g07UJ4NplpUhcfPVoyHoF7Itbwg6ypYnmF1G1GBX3cMM0LHMfOM4IxFotO2bVAEdn/K2veDpkh1q
mRixmTr5QcOpELZ2Tm6qYen7wWy9xz6xi2PB9Cpq9A7bFtbfjwzPYlhDizlacptuJAtTosA217ok
xxKacuLYdBCGFTrIaEJUWC2rHj0F+NO35TN0irDqMP819ard0AGtn+vKNtUDgB6n5Wju7cQqhqBw
MszOJVmDmrtZaKtN8SjVUL+4aYbhWs/AnZbCZ2Xr9xkyNojPRCQhXXllfkArWBsoHn2/gk5ULIiy
fOeGSCbQWl7e+IFJ9OUNtB16h+IsNOqGmNRLWL5J+UMrNe9KayotstIc65fbn+qazq9y9C4uDf+4
TBohq4lEirWATw3SvtcwpTd70n8vz59n1FYFXi3fozJsAWHotflmIwekR8jEMUVXekl89fqkVeVo
8F/Fdk0LjtYMN7SBMYGSr6hnc2+0vnekMzTf+8QZbgs+p+YIQAr/njuwtrKIaZJcEVPF2AFM7TuD
mHZXZgYSMkIP6qA1mv4JGogKWyCsfDVLEQxLmx7mVe2yzLwzklqhW5DTcUQcFQC+HT2mDsan2fOd
90we7ta+uiJ5OQPnDzF+SisVgf0hzJbyOuwF7RuUsIC8AwvVwpI+NEV6xWj0W4bN+UB4l7hP9I0M
6t55Wcfy3cAVGM39UIRa4aCURPLElLHXL91FzaeGpiJopw1/CBrVQFEW4w0TyErZ2nJEKRb/hJaE
VtEuFxpcl31JUHW4al7ypqF64cUsyS4D7xRmpYmkgqXxeQsxzW7EY6hkreMxBy7mnO0o89t9T7Tu
hb217eWoMR7oqarf4YcIFBKDiwlvZYodCKMAC9ACNAr0QcdVytD0SAxYddDNXBxcvO57R1tbgdew
MzbMlAa+8wBNSIfJJ0vCRRTNRz9Z6WuB0PKTkN/11Zz6+QQmazqWk09qeSqty15o2DDGEjcCjo6j
0rm/tLVEwFuttO3kKrqDzgjZd7cu0s+jyFqkdbBo2/JkTaLZmcLIjqJMZWxVrRUWq2KgB3hhr5MN
cpkv9FiNqMfAbvnXolGljHJ6xZMvgSs4rVr3moMNqRtEuUuKaf2axn5ur8kMqKJEUhRsxBQHfUvv
z5iKAWXKk0PfYEYaQkmma7MR8477k+ugoJqRKRBrLlYsrWJ42fzZujG4Ua8ZZXcqKhOkEMiJ2umH
XvRz5FcQH9ai6D8yFwkFrar7nAH5vmxslw2+oL6oWpndEOxNdTJR8rUtqhGHYS6vDqkujT1o6ngR
TnlfpVb3Sph7GZVimwnppC7UbAaKVambx9nqyp1EIfMMq6c6drk9fG5aJg5Vgdip6HmTnaT8Asif
gNUBbLCuprwmdDw5uQOQAuaVLto2ghKiAqxW7PcT75w4txtfoICzlYmiadyM2LItJmjkUQ6gZjZ+
xvCr4QWFuh0yJ+aVIBQXe0A8vCXN0dNgxJOahiP0oBj/s32jczCE2zkHVI7GdsDtU4W+q5ITtYod
El4ObNSr+tPkcL3qZrZ+UQNPzznyiNhsje5EMCkTJWobY6+LutsnjWZfAH/W7ld+Aav3iifvlrhI
jO01s78ht+hREJAwcS9cVs9Jmar7XqBn6d1MfxWefTGUerEnUKPdDwWQkIB60bywF/JcOw4FQEXm
9WR21k5m3YJ2BGzRVBXZrjUTIp0b9agnGiF045gHNv6rGJ3ObZ80/hkclE77Xk5rtufjd8uP3vK6
7LJHWjVxNdt4j5dGraBHe0HWObKjSx96iORkZWkChcuwsutlNpZ6O/58vP9n6/h3DSvCid/aQh9/
LH/dOZr/+Il/tqu++YdNowTMwCc1HtIlte6/sMLC+QPnFhlmYFn/sT78V7tqQlUgxctwKYDpIQmt
+G/bi2GDymE9iBhYeFCF2WL+n//6iyhk+OXf/wLyhbrw17INkweXPshdihpaSX7XX4t7MRL417Wt
ODLS7F8mzXKDoSIMbTGq643Fepxp+hAsdVveu7N3xVZienWmonuQrfaALGk4KajhQee525XVKu24
kvCU7KczEVcBq3xXrtuCc2xFdyAzGyOcbRspRCm0ceadZZFVXwfUG7p73PQe2B3HjWifBnSKir6p
3FpzL8tRyitP9shQQ07ZjZ0Y47extkitKQsLMVgq3CmQCKu7J8LBRvSeEFcrHS/f4kBmNRJ/jN1M
WMMuqyxDnkaqmwohZ1NS1gKBWxHD53Wx6Se3XY1na02HjlFnq7f0e1ayeHvPcFf7qMid54Fcrrlb
PCYkhqoJNR/ZQFGGJuS9aBLvM3UKVO74KJCqnM2HYmLpiI5NPCxbX8ho5CUM+3JpjQu6rm1AMOhn
F0nB845jwbWH3SSKYoo3tr3gxdviQDUt35YmH+ugaswRR+3ixTNn0RvtghWgE8sO+ZA/pFWFm4Fo
mKvOaNpDYczPRZube+hCBZWWnx6gUSDh6Oo0e2H6hZ5/Zf/ressVEFrwikq9DGkNj7Aabs16yThU
Jh+uWep8jEvCtFHNbygoB3Tgflgu5jFdyudlIs119XU2x571Pc3bPjaTUj1snuKBu2k1I1QD1XfT
nuUfcOrczN15RrM3fP+e5vnZqYwv/GXjBbuWOYD0db1lnRtC/3pr6+FUT21zKMcc6yoThYXw+GBY
pYO1kHjfnrDWjMjroDTKZ4neN1K91sZlPf1w8sa5qp0tuZ391gnYTuIHVtQEg5lE5arKvTVZSLgp
M8gKdTAhT0uY4r8CFjdll4mq+itv5Jnu2pY4um2e75plswOlpeyuUFJ9z5UxAYm28+8eZ/1p6dc1
lp2t3adytfCFpj8SM2lvbG18sMd8eaDqr6iT6zxgzZkfoEdh1cqFE5jtWY/V2Go3Aik5ci5kux6F
3y6tbYscbc3fT878o7XRko4ZoKWEs4MJroJplCz599ZEgU2obA3KlscXT+EhQoZH1m4zIuvcNCew
xQQBjm1U4BnLo85GgHU3QUdVcty2BqPZILvAHrUXG5JoYJZLcco62w81SVSIqez+m9pcSBUj6ufZ
OgcmdI5FFyfKy3oq1YXjjNzxqve6CJG19tWOTmPycMbcTmiEJ9KoL6ZtZTC9aAdm8up+RYfvPlRW
CUNBUBkHWHDza4n8YGe2wBcSN3EHkBKqePy5xxoRNKbYk1vj1Ki0xy5rjvw2LiyEask8fhAcYIYi
maZbIvf0cJq4LFKfDR/TsWX97CSHapy61npSY45kGO/17O9BvOZLqK2OWMKOV1sG7UAshI7rKCfB
IpE7hxzY7It9GJ4ob/Y7EA9oCuZrAwDg22BztcAasSjQ9KkWpPr59X7OPaK6O83YCwMWRVfSDa+F
s8cpwynBMzokJE2LbRO3uCk3WgjZmXHib+wy0wQvire9Lij8nt1cLjDBtHduqRdjy0XQgCSMayIS
Rq2zrgsSPqK+ggTZaPlnMnh9lBsyf677ojp70u38yoBNQkeuNpIT9Vq/7erkqauM0guQxfqXkmL5
pPsAc1327fje5T3xQtoD+HiXhsXOQeH4XbjVPqQxlWbcxjPszjg5LxfWahVXTsKydEzGISIMbryG
3dnG/DnNrv25rzjftaWVOMz68R8kHcYYDZ4kkM/ptsoswIbrcJh1wRopGbfzswQ+1po4zd1srm9I
L+wDufD+R28Md8QeQ04dSnM6mN746qxFDVgTCothTker0r2oVLppBiMzha+ktay40EbtYlV2xlBO
6WdCGV6tlsn/moIoTiyd88Bbr/PZK282TUxXCB0KWh/lRnmzGMEy4FifXEPFo2Wk+8y3lkDMhhf6
RaECqfd7MOw9Z/B4RcThmeCzrsF5rBUKqrXjSARo4My9HaTIdIg9RZLstSw1rRrsgGoZQS7LXls7
TCdiSsJWh5TG2K/+WGkNYqGZgBV08jHkUCJhr1ucfgQNDY9+XviR6ZVrBELIB0rfHX3NRyupya+l
c5/q3G1jmg61E4PEKUiiN96JM8GyWbKdUvVy0sruE5HnVTUm6kJfkGBsMzpLclebG4PK5NJYzltw
sZJqk4/iuJHsetBgqNEeNESlk2iFCB09uwbTPFBlwW65LjnvOufbhgqHitTV46wcvxltWV7YMsFZ
sDL9SMx5DeRa0PciR9oPuZWFc1l+Kafyd4vcvqWSP7Xc0H0E1L3JFWTkxEBSyNGPt+v7eRwZimrs
b5PSSMhR14fr2fImHu4GwW8ifSNd7Uv63Q9rzKtdZVMwTIv1UvdEfaHh6J4rjz9qI948kGoZv3qc
WSGcaaZuHKKBO5A3jz+3uPONVh6FZ2yXUznyMbgl9O0EPvLE3cUpNb14aCxDazQfcjgYIUwBFRSL
x7nu5NV3o4EsVxtre1RW7QAQdNmq+lqzG4qtvjR0Y47HdbNQZ6zfhyxZgwkPNRtuXsOMpSUWfuc9
D8JgNW0OjCiazbcdWmtF2z+Xkpc/0Su9cduX4xUIQe+xQ3cRzKZYH/pzsAwW4pBRanqnICzc2vAL
3kDfPdiOM0MlT68tox0OpvJSEy9+cd7ZJ3zQWZ5ZTz7dSbjYKOLX0YutLUHw1bFz5JueMKJtBAwF
Od4sVoSt8UmqWmNHK99zYEi9vZn0bTyIbXEP8J+9b3M5iDclsJjIZLzZhKkV8TRl06GQo3lj184U
6wDRG05WOU4QF5hsGRMErMS2uSJEfd+RZn2Pin4QIacm0iTW7UZoW0P1NfQEcZxv1JTvlPCFs6Gi
d/ZS6ja3TOOMqH4GfwPvYPCYZ5TwIIkbDyEyXQJgKVgA++I7UfCnasaoQEubwdxOzU9aQ/uhcXLj
Q08LrQ43xKdkTuZqOUpkvh38jKxQEVOT5UNUXhXJVg0P29x3x4TD82oixnuPueZ2cxDHte7oRhOP
g+Wga1vB5exM7meSuvC6jcG98Uc7f7Flb4Hrz+2or4lMsxnu44CSWxX1HaTtdjTb+960+hwRgBiu
0d9hNRMJ61x3lArhRe+NNfuYYb1piFLcYxMrdok7jzvdxWYkeV37sXe0fWEXSb3v3Cp/4TQrX3jE
qdcKtupDWYwJjbabH4UNHkQlnXPqmgmjT64NsFJWZ66eUyMv1otJg2jvb0w8fAy8bZCJuQT2Wvkn
A6UOBJRFJ+nMOjM2p1TE0JP6u3FbxhfhberTlvNEfHzrX8ChGG/IDe6fWtMmHM0dWlAoZudEZW3j
V6C62p598lzbgvZhmB/h9Rt+SJ+k/GjzpYmOuZLrFOcF98MFyz5w5l5SwbECtui8pnhJt2hiR0b1
oyyfG7FfoHH1Dpp8q7QcRHll9ja5YKopVtQDW3l82EPWaFcw0/I3uuxmh4CltqJ6W6qjUvAlC69I
vcDCN+4FQz3XLyJZkruJ//Ww1Byvfe0/QPVvKMI69b2pmzbSMrfYoYZJL/qGkpRU1zNQrJ7qRx22
eWAK19jPXl1ektcGoaQeswiWAOHk2lYNgd1LezcDo7qrLLvvI3uDjYaUs4ynQleXdUOEhEWQ5EEx
Qbo1pJms955b9O3NkuLMjvx0EWBcQtZKmNI/a5n5mDIxvBgGCGPKzdxTKfrubrYesDg5JZ5StYIK
64dD4Wc1Er5inbYLBCZaCB0NM1A34FAEM8M5Ss4sm/fBMQ9j5tgvOItrFW1zisO3L7kXvxO3mkRC
K5L0Mgf406GnEn0RI0iYI8dQE0GzWPg4fRjPXE6jJg9q8PX7pcOAWOudtid9PYsmNEinbu7lseea
jKDD55eSYLEwMZT7Vfet9SEahk1BT+BFsV9q+TiUfpK/6Tro7hpfOS41pHHesG02WVie9wMnZ3pw
VE0Jro+ZFiL5dJ+3YhYxAKLNin2c+LvBGLZ3QWENvVLaQUV/DLRFoCKz1GmDqXAnZS5fs8Wq7+dZ
Rykh8zmEmyQjO9NNkBJZTdJEyV6YWSrVAYj1/VJO7DD6or22rA7cPK/xaaCKjMdl8Zl76UWc8qyj
OO/WeDF6VIaVe9RkM0Utjfs9CDl/15fCeLetxTrgIpVMrDiZGBV6OAHabJ+n5hT1LVslM68dvt4h
m79XvjbtK8O6MZfM/xRNfzPxSmDECSOUhrEeOoyClFIqvSSR1lvgYVhzzHXT7aSPMqVbS/obLkqB
fDbPkF3UGLQrHuPJopXfQBvCLPDd+qDliRlpeH7CZnYa1tTVOIRAElaG2CDj2wRRZeO72s1obuu9
nLMD4bnV1YJ3JSQe1OypwLUqrtYs+yGlY10lSZ5z0HYpbiONe3fg4FeyCEkrZFDYQwHo4TDy0JnX
u2wU/vW0pGUMmco5kGdnx/jEODCHtj3lQr/1vHoKhoGtQKhk+k64QBE1LZN6CrvOuy5ZXqEQxUKn
VwkT/gpxY8pWPDDnAe1/nWc1g/fhrTOhupFwu0dFrAuM79OnYNp8QHm5HVe4Inx+SuGQtkdAw8Ay
wrU0mT6QTRs5W/Vu+2YWs5XCJNwsrzAOLrIUeejWfbKgeR0KoJOVoUQbs7QpcUqaZkwmlRFURH2c
inwgl2ZYAHanwgmpmXW8lcgtq7g/Q+ZTa+kuW6douFoGlylo6YZGj9yvStPylvmDEJGy0MnAB0Io
OYzU2yADkF6exz8LUOCj33VVvM0T+8bCEz/mhhatGIvpABVMRbPWGXeAoJgIyP5jzJbxBHK8CFi6
4bNtVZRlqwSA53Q8gLXyZLj1dLcx7MSw3X2nX6MUW5t8jaytqI+NklMZptOwvkwjc2PmPVcm6Ptn
SqnHXOu60MWRfJE55hx2y0bh2KKrm7cOW4vS+qiZ1Ddf765msg2CrDCewYYRwDNZDGTJmgln2/Re
skWvA7SHTeQLbwoNldiPW0ucg72VxkWzZuTLweaSMOHXIXtgFfTFMp76b6U6QlrcPGSt8WZm7HPN
qbE+kdL3kUh7M5Ja/bywcv6SsgYimSKeJbxOzhTfi1RZsDn1vYe4EDxCWujRKL3k2yRUiWtwmtik
oRi/x529tUHlJQljp3Ged/ZgreA7cfXT4yw2qn3Tv284sAi5Me3W4e0lrgJzlo2oA7kHHFH2JwO0
4LyRP0mrk0R8VdK9YrAubyYgXZBbSoAg7GtyPcBzXWHF9Sp9iJXIJGxfxzvyD/ynsvG+jNS4Z+nE
4YEn+Oe65LTaPFx1c/5ISjAK+xKEfYwA3wpcl92ZXS2njcAMbnX9ueeRFFb6yCLHOM8CZZOGq69I
c9Ed1tg23vgk1+29YVMJp4PBkeAs/TQfilYdmLN/S73ttHDBh/gMxbFMtauEMOhoq+wuBll3QjE+
7vAxuTERHdVJ2oz/Oh/lb0OpjyZ2walgdZd9Ot1BkPkUNQEnKlnt2F+au86STcRgxj0CGzYguIwZ
smt0wu5WazezYb3kujVcjOTmsrlz8jCtQEFnQqb4aGv9sOANi3pbDcdmTAWTi7HFNYdZd078O6UR
qkA4SB5m7fqtTHUmZ+Nq7qB+4h0eze8J6oqH2WOR4izr3IdkMyMYH9zpgbOPlblj9yEgBnXqO4ZR
AuYs2wPQKb2nMWfJcyPuRVn+P/bOZDtuI9var3LXPw8vNAEgMPgnieyYTCYbURSpCRYpWei7QI+n
vx8ouyzL99q35jUor1W2qGQCiECcc/b+9tF3yxtScYD4L7YkUi1BrrLzIrMgPceIs1PD+9H0F8aj
yVy/tmZVvTjopIptJpblSwYlbQrMOROvlVvoW8/IxTHlhQeu2fMmjLqpBlRKiYQPJoXnlkQnLWS0
s4t5fuOcxdKKahKmUlPdVqMd3jAFg0mduN8ibc7AE2LRnhra0PfLBDjWQWZTBnVijB8R8vV3lhXL
5aInVQE18orqQBd0TeTp7Hq7LGQ1mFWCpdrNkmlbW0lJ1tgy1/ukZswojVBcTOwQQ+DwMjgm4fA4
R85HTgjOhyaMqn3UzN2RdTDvXN2aFFfqaVQuO3xcWh/g+9UBaJJbwC7hazGtGqQiVAH2RMDVSP4z
cT1aHGrOOdLqTYPA4JozRDftI+zJgcYM0YNsYP/ZuB0T8EMUjtPaJALSPtIL40xTgNVG45pyvBur
Gl82KUlPupao2RsGoBvodD7SXYMe3ww+Bghcar641eTblzFxjMeBvwCZftMvn/oMaADLGGuLTYN6
BWTP7Y3d1/3Z4+kB0lGP3YGs3eS81DVxN7yw/E2n+4gTE2p92Dgd808NdSoo2GVecDZ7n6WO0YRm
fdodawUkpkGnzqFVSYWBQORDgPl2+gD9pqP5ZCBKADVkKO6E8J9yq8XzHUdphOIiBPBKT21+mLNh
yjBWF8luAT0AfaRdM7YtXtEcQYt6O9j1t5HjNfL55n7G1oSq2GWYDtNv69T9eADl0dzDDbQ+Ybwo
p60j2bAX7Zh3bbO61wlAUg+to3mfspdVd/kihk9CJv3JBinXv2OzbvQsuk9ZLYwLU8n5YNWKlOJ+
aO371sFq4ouQ8kVDoL8WIrYIPMbIBAtr+GBZNs3QyepZpVXJtropHFUCHmqZGDItTVmUo+SN1Y90
BTe29qP0Qoe/433iazu/RgY3O/vOHR3udJHuwk5HqNKz9m7BhQWwf66ZT9KGejQQw59SyVYJ43b+
lpM78xKaLQe1xQWeQqdDX2IfEh96nqT51LsO4c2Ct25USV5mPFJbip1kZ0QttiQxKhzlurjWRIBd
DSO2lJoskXNtliUjWM80ztVSjR+7FGwKuywO5FiMiFW0DNlOOvwXWVNfIM2oYxGb0Y5kp/qAIkCC
sCfSayP02N2ovLCf6d6C86jG+tHgfHfWVTPu+47TP+1Mjy6NAM0Tp0MArAkcA7OMIKrb4qbv/C9i
MCkdzCI8urHTbcW8mDf+wNKwUyveJY19BcNF3ZWTO12NszOcXFQwI3nW+VZ2VB09J8aAfrM+tTj5
b4T2sjOapLdSTeZuIMxkn6r5NSK7KbAk1JdQpbQVzbCgV6bnJ5HYIbpFk/gqC1+C4EE/xANiYeRz
RKq1FT2bKitni0bbso3tydy6hDADfq44yxqLfklyOQeUCgzG9eSC9jTb/k55FX1gExLVFtTpkD9M
Tpxs55iXTUqyWEY/a8jOwoNX7TC+occKJ3uu4r2ZKVCj1XJxsoV/b4T3LZT82xFP7sYasie/tZ7t
iM3aEeUukfayRse9+iXuXT9i4DGOcbQFt2NsS09Ue8vM5HGUxUFG6cOigGFUaF8Dn0SJ1W5yaxOD
voET+glQS3rnRv2RefSRg1V3GBY5fBYTYxDLFs9IcOEyLZyQVzzSoR54UU+qfy38tLkf++Yeylw+
b4xK8Wo36xJUTS5u0azOAfEt8RUB3NZZDuKrFF5/s6pxCKOZ5CZhDEajx5fP3UimX1RM56EGZ6rz
34JK/zO2/oexNdrgVZ/3v+usr38tu/5LNv8otP7th363y5q/+ARMWI5PZItrMQT/Hdfo/4LgRKLM
9HxPOcjd/iWzJscF/IOP1NGwMdOaBsPk32nG60gb7xcu3t/U2f/e3PrPU2vsgmuiNmJUGym4af0s
frWh12q1kIMxmGC6Aoby3v1oRsse6jC5dY3nnwbjDfAwnbpGynGTVopZYzV0RyLEh4PdmM3B6Jgc
/IN21fkZtMyvxiVx0Edb2IkR3Pyklp1aDB905dwrj7jM6pa8FOOWHlTP7yBChktmX33gRCnkLtEh
pg1e0KIeCJee/D78qhB037eEbDR6V89e4X0i9yO6zHEzdoGMW17ZMal4uHWGetkvgytAFDmpZdxi
51Utqj23Q9M6ZvQxpZGVNJDMnHHdxCbAofNjDPX2WE2iwBrlO3nzoELG/VuJoo4xfFYSPKZ7c1dZ
c7qbtP/YqD7W/c4HFHG3mG7/0a8w7HLUYFfw6YGgUiMg+w1jo/EgQ5sX+SCB4EFfruj/kw43mfsh
5MV/onNJFyUZZsYMaW/L+7Jpt4yjRxLjwqcpjAQZgYs+NRx/Dj0u4i/wmPWtXzjT1k1bHDXVqa7c
9tHDvXVH4BtS57bvrsMwHk6TGATpvYTFbnI/dS+NtOdzGcV7kaS0IuLerB6E9F8Mm9e1SCj/t1hv
4mcrDGtvY/TOeCOiStwvfeZPgYf5dTcmw3SOvAWXWZTf6pnynUhBSqp2RKi0V5mQbyhzUuqZmJk7
vcgFnKSRuA/UvfUDUUF2wEmyuHNQhxIjZGszuyFBpiXDIeJEMZkiuYWOsiNlwdo3kMgeZ8MgVSa2
y6vJrZ0DSMNyX3tdnCEqcvugtQ13t5QeNYcd1jtvwWyD1JcaHRXZlcSZE4DJcu+56s01J1y9T/GC
nyKTODnMrOoUm0YebcPSyJ/rzmwfq1Ur3oym5wDsFPUHQsaWi42w/WwPRNNHoE73Muwapo18e42D
LMjnAUQ2GW9Ql+MB5QVQGZx1gJZeMx77DaKkKYBxrznQRSMSqmG8EE47XDtj2+9ymfgH2eA06sRS
bhBe23yhzn6IkTTteUHBstBJzCMNN5kAyyFr52CBXvTs8JdQQediEypKG8cfzVcrwkNaoAv9FatY
eNMUsdwy6NVHCXlsDDriI15aa150gOzEvLIGN8USQX+E6X2HThqRimXhNHdamqBWU3iME/yGNjap
xzNJAORIbsDEiEes4bz+pci7K3/S5rVfO5Wzm7iOV4O36DVuLo/PUUaXH0YmVw+HEYlzQ7rDQhnv
8xl0G7OwUH4psIvDOcpH/YjhrTz7II65fJg1bgjCCakeSUdYO6esrliB/Y8g1g3M/nM731oQhu69
0kicg5dV7lXW6Y9+PC5vHpLRXTi28sp3cXbTtPRh6pmiurATji9DPCv6s8qdDVpENBW3WaIzP4jG
kjFc1Wrvcxl6fr91Go1EtgJ6MFzsoiY/0VywuRY+rY8NNXZcnGemGJyL4O9dVREMcMzm5O8Gaajy
W6eqGBYNSWTdtrkc713NXG4Di2OgA1G2+a1kYRwYncYpguWhEnvqMY4n5FrQgGc7uC5iqFebPswJ
QUSe/JD0dlftptyyb8JmbM6i6Srite3GuE1UWj16lSXyLeMSSWAp/93lGfXRiM/xaVgcfYMONb5L
rDH7yLG6fCRziWHV3BccqxlUsD2z+Tptln1JI8jm8OVAlQC71C6JqHMunms7IgQMaaX/YNmjSuBj
FhE3pdau3kuj8H/Vi92c5sIcXyJFdTNwKn4wu6E5ThW1q3AFDcy+io+IaIks7MiYuI79Id0T2q7J
z62WFPioG9+v7qVP1VAkD95MYOGx1W10J6WsEd/QjswDMDTt54oElmIjzZLdQc80+EK3z17jxgfw
7pjTcNPRz0TzYI5OvMHQuA5R5y6+RdiMQdgZWj6OaLLhG/u7T/0Tj/vGc9vPrvD5CNJMlrNkb96n
xAhe6cyadg0D4R17w3RF1nz4vHaJ+QcPHfs8izyzISSQgc1MF6su+a5GYZVB6jTe2YwcptHeDFWT
fquJypZ40/Bq6Jr+ulNA/9bbdhSKetrQIt70Nl9yML1dG7tfUtsgTVBJymdiuZ4SmkdXae15dzRK
TT61+AKI0udBdDL7Fn7fGTcyW46Tn6NZhV+mtrpCJUofyRGrpKcgm81Ap1rXMr3MTuUdZCVqfgD3
zy3tWO4pgo3xAk7LCCwLFiGAJAs7Lf9IlCE+oyfBgWHZ0zVGYpkHLc2DF+n4w5fBztvrDFsEA7tq
gkCj1VsuCBLmKXXsQMI4YOtIvUHtSKGNz+QXDLQGFO5IW5H/uXEw8toBWZOe3PWzmOV2LLRv72ct
korCqTee3LTryl3jNtmb7PD572Z/TaWOZGSF27SlfsLd2K2Y9tgboaRAPUAzlwwi6AeDaqWNsyec
ctyu+FXIFFW1IXGaGO6HbAqdQ5oWUbFjqOgRv0ov5KZNRpqWZCpZt2FWSlzLcfV5xsC573pBCGtn
cL9CIyUPTNhp+dl2moK/Mxm+WmbJ0NoNSaIEPV3cqKY1zy3bGauonZcgWgaL4JvEYEyfA5XnAfGs
7JXs95dW0OVwZpxvUI39+pSqUKyNdiXWtPIpjBGlhSM0xYq87zE2ugtTw/leumbyYcoHg1ju1kQ1
jxZG7Pu2fYh8AqM5FDk3sVPRtIJHYmFRxqyz9Sd6/gEVPChVp6CRRbtm2OIK9b6M6dS8Kb+pB4oV
4Z88iRaAA6Zj6V2RVv5uZrAtMZ/o5UqlJDlTufXuucPGIDeMPnsUI2Lxmg2Qt+EMMg557sg+kga6
lMieOZ7oT1bqzeIes3khDz0v/XtWLQUuvQAZ7vwqd09DqnkTSDLrmmMGMGLaTmOIlr7zJOevKrfV
hwl9EOk4HsnJEl7ctSJ6YtrEvl1jFXDz9EaDV5hILvSKS0ppTB/Wbx5o2XqfGyriQ+VGmniqJBNf
EMGIkyIloTw0rZ6wY0c4EMicWXhlNF7cHxIaEXdWEsU4nevEx0fj1d/80pAwVY3IuILynxuEYg2Y
PuzeNbYTITx2d+2q2aI//R818v/FPksqGsXW/17Vodio9OvX6seq7vvP/FbUUY4QUgPHA+Ms9kFI
9/8q6yjWfiEbk0cQlp6PBZ665Xf3rIl71rLBjZFZJI33YvCPss6nSPSVCzjJpn3k/ztl3bvn7gen
3KpoVp6PgRZDHoSin0FeBiZ72rmkZ7M1NGAW8dqquX/Wgy9LfYLK7jE1zhBTxwjw24553tkmn3jc
RQVQCG91dsyyJh3RDwG535TC4sgMfLGLIyNFRpDrpD2gU0LLemCU4STJ2YnGgUYqB/80pBPSLHzW
R8OBbIMoL+qLforPDGSdGS7pqDyxiUF/BGLAMl6c8ABDW8zsMU/INwNAYrzQ5Qi7oKI5Vc8fUjIt
TXunZDR69zj7+9i/TZKOFBRfYqcplIWqxOnhl0IIYbuZeV+KkOkXDhX1G6bxP82Qf2iGQBd2/xYd
dqt/Bcb846L57Ud+XzUmzQssjfT8CWNCs8/S+F3Eb8lfHNfGgsvjqgz+1B+rxv2FDgABuD6WdACM
awvlt1Uj6a1AIfOAyrgSbt2/t2ps6yeDLqZ1HNmeY+Gutx0aDz9ZWbO2X7Kx95O7NPPBpgSwDCnK
NAXJrR/WUvKSbHR7qHIG/fswxKzgbMYhcYMsHKpxujRsFnD3MxTvbZfgQnyIFfEE0ydHDSIzAkrJ
YkOQRXakejDGuy5vjK8Fswbg0x42bxXQTKXxbFFmwxOucKAp4ox8XqwF3XiC/Ermp1HJbMFfZdMC
X2fAQC86MVRq8DFFIPk6D6qQGsNDtFTLlmVtYHVKqgEqiNv3SPg1gsklr1FSMuMSH0EGvakJQQiy
Daoroj0uLoyUq2RZUqjsEln74PSfx7THhmTUvruBrRM/aG/NkG6rab7Dqx/6jDE4b9GL5xujDVqQ
urVNXjMXjuPrJsz2EQVN0EWj+5aMQ/exHdw4vTjWJLZkcHi3iTZoL83JFPMmdFd3uBfHnI58fOBI
zrtk/uA5HN+23In5GaFsuRGGj+qXI030gf0jxClfzSx6bBRElrthfL2MEyDfZJ2JunLCM1naw85H
jlMGTAALc+91LtJ8dLX1JxrQEK6jJm2R9QzFSZACz7HMIfaW9sOiblU2Mhq2c1QAm3RJ1oJ3iltU
bpS9euvm3vzS9XPj3vFN1tNvRvArZrSYrD6jt3etQZu5EGn8zdO53MVRkh3Ra5L5GqGlAxaDIbKK
vftmkRNuAUi0W2vuqnuCM/VprmS4wXVl3gsq9l3JKOsUSva4jdaO+3WsfeCULJqLZ5kLbZq5KqgW
otlX5r4pOdZL9u35xoBU49UnfI0jqmrf4YSrdit0uCZIKyaCT2Yk/l0txI9Jinew50QKq4RitC9a
eR45xDIyAtSu1CrsgCKBiourhygy4l4t5uB9KOoyIWUCH2z9lOuBAxyIPYP2PUnDG22sYSH2NHkt
SqWorU5pFWr/7NZR/JVotbmGXOBlHmfauRBnDAERo1hIQJdWqOQ80Ia7dsNyRE4duzUSnLHfzTVD
56spwnQWtO/NcaxoRowFMLcqyOWImVExz1Ss48p4OhprlBSu5uQumTiDIi4nbXpT6bBgZYcKaLdd
z0mHyn71idYhGKPzsiT9iqCSdlCR8Yg6gZAuMzBKoRfakeRCwzEA1R9oaNbeDdaKEfW2Yxw0gPNt
HNnRzBMnSQNOPXhlpCsmF6LO8oGeXsiE08FTBPA3V+OzRVPt0PlTw9vXaB8Q+aXLPXjwL4KmGWtK
MNEMFNGZzqWr7HbZUwsTtR2hL3sGXWGgrIfv/bgsyqoO+IN1eeBf4q1FLdt1R3ai+YNs/Km6shwX
sGdC6Kh7QMxjoaxfYz5s8jG/jUJ+dHp31TqRlfVhyKyhphkam9WVDudpq2phXttta9wsJHndS2it
JUAwPwVrF7GbOb1RUjI36WGZbHVKETZnWzWKaTpP5lhde6BViaSsdXZQdE53RIrBY0q4V8yZ6yUl
yFLa94JAymFv93G+df3Uuq7c0t/ZKgX9K5I1nEOiP3msF5lsSTOwuM8Zs5o3FJ7pa4oj6yNIgOEF
vwq9NvRskrUmpwGMItOqwnRFd6XB5gU5hO5258ZtpK/5AxIQt1hjCxzLrWeYjwq08EnCpifZb5ae
UxuIqXPJNK53mYwxcI02jqtx1pZDPTAB0nbFpLIYIyRqDpSvG7ydPZqtEo+9OUf2E9arT7CDKQ6/
Z4RQAFhHV3G4cZ3ERP0P/b2z4ubKo1FqwE/DBpsLJ4yCaoIRSwKavOQFUr9NQRvevBl1VaEVWNz0
oJrKfm666RngIWh/znaAa80kzGGxDkbXMrcl4e+moJFzWWazfaAYYwyLB3aK7ml9hKglUpnPy3ws
bJS2hCVA0orCU9Oya1xoPZn7/1Qh/6cqBJHH31chZfnrly750nc/nqm89x/77Ujlmb+s5sWV2/t+
oDJh9fx2pPJsgDwOKm0bAojpcYD640hF9YL1keGJ/J24+q8jlfEL4yVyqDFHImQmsuTfKkRWX+af
KTegOuBQW1LR/Tb+cqRyrBleLPL+I3laJi7uBDjWUiI57rrn2c3elAGjtIavsyt7lJpZiosYj1F2
UmZWB0anHhU0mBMt4+xm6vMzUSUw84V7QRjN9NWg2+ilgx/MKO84dpTLHjWOsQV5RtmtGn9fkwIU
+C60A8+37mtKiy3xlCXPuEKN2MB5jkw+E/IVmzMNwcAwGgbNWftMZAEUNyJDGqIzAtdJ31yia7d5
wR/PVo8h6Zn6qh70s0nSWbA4g83BwBG7IvSexGg8wO94Q4qW8LP1c14l3+Bg2QTyeAnaFYukFDzy
Vsn3ceup2xm6eXbNdJWZeOVmFHy9EhEXskkk0oPwrrRWnGC6bhe2XBrY57uoK+zNkmbfrEygQsBO
uqmUJou74S9lsGVDPI0+8hW4DIa6KpK23ZJdwmzJ4HcYagmwMbTYEmLelCnzpj1WBvbaBnXWkMl7
Qn7RPfCTqcSbn/gYSRdrpWHOXII6t7sdjeCF7Ij83scevstbPpJuv3PtSGBN5Yh9vefEDEcCDoux
RB+z1p82SOxgPFblt5n85GODPgtQAe+HMZst3lN59CXMBZs5YzPfQHnBsAdtEVZOhPApN7gDFoQZ
FPZs6rePoQqzM2AOcrRFvuzrBfv/qLh6NoKN7eh4xJCLx/eHJGnwgc6SeVnt8RwgbKRhpBL4E/7j
CHOKQxv/KAznfkj4paI0k1fgPqmfUxLOKwbsJ89nK2aX5ynq+LOkzl6S1iREsYJG43GSCNzQnbhM
PFgEtHKwcpwLz/O3yc9ACBJUu8nH5A3+Fvd+4f+lcOA3gynAWXSqDbyh4mcKrhItfbW1vHq5gSvi
B7rVz+/3u4iQEw2wLYNu5PtGMY+Mt1rKqob6m3d2fjLM6BuLnKea6ppmJk+n8nhUqnUtRE03f8zR
UPNiS98Y+HL/of1vgAMml57LRa7p47xw58eGdeIRnHBCSr/cxHBFYQa0z17GX+h63GHFywR8u3t5
vxglIBdAqvxRAtPeigrHZ2h4uEEswp4l+sYgz9rwNEOEfSha2CYW4bfMQEFD2RiT9xhSkeFllbEt
CJHbNsbA7xDF7TXz2OkAZ8M8201IiN1KRMiYWaxhZOdkTMvVAMZTVvIfp7HMbpTFQkU2ZWzVwJAM
sGC+M1gnRj4k90PsXN6Xl50ukBBM6ppJkknbV+izq57Bj1Fwu2XsZ6coNsrDBIhwN5jrMsRyFrzf
W1Hw9UVYnl1wKGwhPAJljZfXJq4leH/KFy9b9pxw/APsT1rNBZYsxu05Ml8e5/cHYH3CWeL3iVzK
gz2zjWHG7rAI+QtWZW5d149Y8DSPEQaVbnUnhK914pAAAxs+ADUB6xFT2zH0bXYv7LPQF7kFZvYt
yvj9fJvVYwhWc2F35I6XZngydF+e8VBPFwcBrBrTNwHhB/DMWJ4xgWU7KIdJ0C+GOEYO65SADfM8
k/mz91wespLUrLNofT69ZPtCo0qfnM3BZAyZTPLgx/grgNDyl5nwNWRru6s/yN5SqCD7s1p9NeIV
2HoljH9kU8bRIO1pJ/KITTEy2dxGbp3wMv8Q9tZ9DP7msJjMGLE3YbuRA/JEckpXcAdevJ65GEuk
OtIB4h9ebn/fmywfGtn7oqU6H+jCCpwu2GodzSOhHXnPWH4+uCGGEwfILq8djKRzM9X7FuhjkFHh
b+PGKM8TdeOl97JvtMW4NDMr4P1aQ9QDCYKt5K43ua+yJNRXThg3hXLYAhlubLxchHeUYzDsK4BG
Kmy+NWs7u+gZZ4Z0s6OE/YRhaLI3tf7CdMTZlYJoXVrRTySv4L0W8Z0YKeoINF4b+NGJ8jjCzJ+3
OVIqLMM7KwOEsikn4WIRyZfPmZMz8nQ5Ebg7ir+WbAqs8m8WoJstdFZSqBgZPDp4DbetGuv0Bn9+
f0pGg1toGxzzNmGED2OXGuTJxlXS4QmXLuMFCJLwtHU7kdU8Zx257bOv2x3M2xqASdOIUx32r6Kr
qq8t0xyZGBWKJHvKvqnGFgsx2Qhk24Dtfzx2JXwhv8goETdaYDWuUzgcRYrEaRvxKtpapgpv/LFa
xB6N8NheENYqdMW+bIsjPr9OPJMbii+qj4b8HNKqR4upc9MN8FM0oK4G15p3pG2GAnU3x4fYc/8B
RraqT37osEoFg4J+FfIcz3DR46w4iB9CNvB9UKFUGl11MoMSXeJvScbLxcY52OvK5rFi1cmEJ/2H
I+Dd90/4kTTxU4vq++dKcMsWOm3PNn5qUcHwYuLY1f3RHN83O9agnWRfy1FgEKuzb3//aX9hu63f
0kMWa0nTh37406dhOkIKupT9MZ95QNaTgJ9BM4+gZ3//Xv9pqv5TU9Vm/PfDTdm+dq//hagMBujl
tfj1//+/y6/jf71UOvuxBLC+/9AfNQDyMYue//sxX61Qzt9rAP8Xz+Xw7VqeC8fnT23Vd5Sn4kzu
egAQKSD+aKsaaMx85hQmSEykYfyFP7FQ/o6N8pdniL4uRTGTPQPmoev+9AyZg9sMhhFVVwNo3yTI
ysi5tfVYX5Z8/LdXx9pDRjfHtfAl8op11f6wKofWEAvogfLKg9p8gTJFYCgWjyemoercNDjWf7gV
/8Nq/MsuwKAHrgzsmRWC+Z3l98PnaUGQEy4jPo+cSFJNjJrctHQi4bCbpI2RIXSJRJiU+Tjifv2H
LWgFAf5pC1rlcXBDGdOwoTNt+vOXbQShY4hOyqtFd93XIi9wGebmoM50taaHKVz8p9Ay/ukr/2UD
4lO5Wuvuh8/wL2lMXdsB2eI0eaULWKVov7qvJDOT1+InerqLDPgvf3+N//KBDJINJgJ8om9Qla7/
/YdrnHKYqDk2+MdYhDSO3nn/MXmdhbLFZzsc3Je//zzzL9eVQtV2FYpNom3BOMs/f+DcmlQq4TQc
+2qik9+7YWutAjNjwI8gsashYTMvKmeg782Z+dDAC3kq69obA1KWOAdFXus9dDP6h42mdQ5PB2Xb
2Zz86Xm2/omK6Xj/w+8LfYi1L7mbLPafft8SWVGUgtE7Op4dyUeCjp3wuo1ygs4ixl/bokHHcjKr
eEZl2HaO+cganB8EGWNHy4hd98Rrilhe3Jivkd3SpoZNy7MEh53450WZlwl/Hkogw8IR9T0i20I/
E0B3prfU41zgTKITUrBnSpp9jVbxgpacnIR+TdytxTyh5XGnuxCbHWwETcDnm8K6MG9dhMzDjpg+
uBvaJkPVZZdwt4kaMn81z4lPaR774UOjGVvQekwbRnxw7xAZUj7FpvkrTyk2mo2ZJOl000l/kPdT
OY/n0ohJjqJqHzdMIiVNrXUj0POatT0N7cTJqpvu/KzByjaFDQHFqVW/LJoUXhdEQRNgIyOmuLAH
6P8tXWtwJeu0xUgJOjW186q0MT2QUUVuVDGEJGfH3fQgGpJrMSfCtFsSBz+iY5VXJQHIGFE6TISu
NKuWK0v2Vy8137SmF78pcqgTgV+SGk1AAbzhXo3Oa95zHdUCce49K7j3uWkLLY0nRqrO63uI1nu8
FNEYDjIXDmuwNCZqApAy5DJ/f1bjFE5/ENvJ2N8k2dR+zVM46Bsy5usXa0asf2jHgSQnAWQPR5oX
JsVV1ogGdwtDOfUO64g/xQM5Vyjg8XJ3GaboXTFLnhPY8fIVdm/9Ekc1i3+Nh/IJ5Xyq4ZHCqy/X
/KoJ40ggo6m61u9JyKtbA77NymzlmMYlZXUDZZpw5QFAyIi5G3rNTfIx+171cZqsug8Cw5JR+kTJ
RiScv19/jtsYHXrFLCXzvC2YzLgNGgK2Lu9/pgvDMihmI2XfWOKj4Lvex143bMeI2Iu+WX2n8bo8
3C4b62PbpmF4bbaDQWuFscIWvRRKZ4zkJq2EDrB/jzYIyMGla9wW3zLmcmv6UNP2xwIYVlM47Ik7
n0FyvHdu8sQEBWZ2HlKSiDz5+NQyEhSH2ejTkfaUmMOHuibJj1O2QzFQxn0Xnq3Fn19IURq/DrNo
qOTSdknuxhka/af2nWcH0nc4tFYMaGgxsLAKJosByMiEUdXgcJ3bR+zqMQF5xPSEsFj3PnqwZiXo
jfbK0lOpfXFAYNINHqkb5+m6i7DPuEVfBXGNrx9L+3yh2nED+FLmc2uA7Kvj2d2Q+WHeihXoN8YN
mLwuHJzPHfh6KJl2O9ro3pLpmviw4SgVzZJND6Mh3xgYMtBCR19RxRIBDU7lVCaxe6mNkiDHfpHz
GSd+wQ2fRFvRzooIyqiX7qufINbGj0FG2JaH2z8hoZ2Y/8mh9TcQtcMnu2wZCJrMKhAmMD7QzWtp
eukFCQ3Z0g30jhUqZrPngIThkZozAI2xyf/BLdkTXa5snmUrLOPk6IqQt/SyQhlbYN+O2flPBbHg
jPkiVWBoHcgcXwiPeXqPb6+lWb/MbTYRPp+Nr1OloqfUcdkwoVo+psJIP5FyzcJ6z2kPDcCLCa1S
3LsMROEFheWW12j16DrFbklSwob4GlB27UI5JydfDP/TQurd50ILsVwtsezVlV2gklwzS9sJ2KlJ
XoNr2fbbEg0O+NYyO+V+HZ5HUUd3kFHjq0j5jwxRgbR0+nUuGCvyCJpPbYFENe25TrBq2ecdMMgn
5OjWZ+ixjLzyeDRuakRfH6hBMug9w3jl2L0YtvbYmAHr0rsmxl6rvV9a5S0R3lO/X6T1VMSq3lZT
CzNgKOJxK2er8ahWpcOcwg7LC7Ya+ZabNn++5o2lPzqxb4VvvhoTvWmaOqz2i6qIebGirCfgoM3E
mTQTVFNEMddAUJ3oefZUdUxkqW49YL6o9rrk4JkMkoLZCtuXalKcReputemPiQho6HFbG9xkpMO0
YIximUfkfah2vkKcqS6CQvYJySFm2xVh+fV7fjrwSrBg7sJD0/Q8KW2EUS+aVrouj3IZU6dW5sW2
1oj5xrXY01Ofv+c9z93tYv/cjtyaIEeltibcpvxOnprHTYJwMtrEGSk6uM9hcbtk0BfbyMrY7/Wg
j3M8sA8OTtS2BxA16uzXOVZKVfHJKS8TpqdQ5u5qm493nZHGgjfzHq80l8EOF/m6zCkb/vsWiN6M
VHTvPV1xHo08vlvJNuWmr0eGuX1vQI5yiOvUnWi/loA7cB/ZmifCWhrn1ct5P7YJcBGUAQm27Lmp
8nibd47HiWGmRDl8/7XM0tHQtuKUk0Qo1vgOT7PbNznp7IRmT3fdwNm3wMsJmgbC9skaaSLTdVwj
429MN7KAOBDG8TJaJE7dWg4zKBiCjHUDnPJ8JGkrs/cgyWJteVu4ZE6B7yNIA1UuNr3B8zBDSvfU
Z23KPLNx5g8huRwvbmyysSL/TM9jrQFVZRDQiKntzehx9JYKTLWRu2e52KplX/TMDzmcrRPmcvGt
041/iPuRPiy/M6echOjXJ2vCuLyqn3iTN35nPtq64fUU6YkQee1JEhmjKVmvaENo2SZ3YLzDQ1CA
ugrNVvUhXO8oOFluU1/wxOUtt1GYgMQ2UFkNuiBOW4tklyvIvU8mIlZnRcNxtPzg2onoPwzulLt1
kOBUi9UDJGomG9us9he4GAqDbrKfs0RE5sdUcVomvWbsINqYHDdy+my7xKANGyALT/CXAsAa3dk6
FAImxcaDsHvKsLCiWIcim4h43vG/Zvvf7J1Hd9xIloX/y+xRBybgFrNJn0lvJFLa4JAiCW8DJoBf
Px9YVd1kikNOzbo3fTTdIyHhAi/eu/e7CnnuIUum6ozbX1+XGJf3KUSee6X58UEjEXbRS2bvYvTy
XYgsFEWGS+OmA8maeaBnCj2AFOH6J4IotGWdW1cAw+KV1YTdxtCZCjXQ1BaNUvUeXxFisTYzrgvB
ErOgDGkAs+AeNWi2MczM0xctFjYIsjLY4cOGANjWPR0jUHOMj4uXoqlftGy88JUY9jzXFAYdKnda
Jjp0pLEHHJSDXBnznepQZFMbB6RmdyPx0rCLkzoaaAaLC6G34gzfanHF3ea7DKX5wJcPLyBGZuZP
wMS83FmHfnbWwXdbWFyqC32swm8VrbgfoI2tc1ToEM+sUKeAVPU287MCfM+llRvXVH7F2mRG9GI7
gU1STI9KZZGbfsLYvMASSw42U+pnu3a4IQJQYrpBNzgg0ul0jBVUBFBeNL7AkhCIfl5BopkrzfeK
1bBNypOuNrW9YxHEdSZT7P5kaLDaIOXgiZz6gHsfqCySl2M6JAx7KLv/bOi8Q6S+bVTNu453u1MU
iGw40FPBOKBbdbTtR5+c+Hzxql1lvxb9vYKzAQheXX++Xftt94NmDO0fsSRs+wUbt/e7NT+IWlr2
bbX7M0O1c13jFu0t43uhjPIEACRbl9fl8PPj/rb157gMVwF8sTOFMnu062JLnll0VSu4BZnz0Gp5
s8ulyshXcyPWrzIvxmvHiViL636ucj8/OrPb46uLuJRdMS84P+I4uHYEe5YNhlPuBjtgAzJ5jXnr
zasuaG++WS3ctxmF2LAtmStvxrMs7q8/4T8duy86doahz93e/109DD68iZ8e3jbs/vo7fzXsPP0P
/gnums4AflYI/1s97Lkzy9ih9WDMts+59fa3ethCPayDB/JRHVq6SWf2Xw27WTzJ/J9GEM08Z47z
+ScNu+Mn24c3jnTLYEHhj/pxWnM4KB23M8gQGhgENxHBR0UiTIoawRaamY/dFKepA5dy5UdfrhtH
7UKkl7MwAU01TTz8sse2z7oOJx8bFvQFmLBrd2SVNWIzI+MxzndvbssH3bsPD+XPLVBX4PM9Dq9p
rAT/POyXrTAo+9EPDcyMyduzPKP+YjX86FBcSt+i2TqrLo5WqclgFzwKQaaaUjGZcoD3adqly1a5
3f7zszpaGl4vIL1WnbWQh8I+7oECEe5SQI3t1o+RRPajeUVuqvOiemcVFkGydEtLmzXW6bLSgd1+
fvCjVf+vg9PvnZ9i5K9H59myPwqsqm23WikckFYqWhcGyJjPj/L71bTxLZOPwhjLhBd0dBQZehbU
3KAjwk04Dc8m+8CFDayzXydkm3+Vo3P0ieGkiJ3h3aLtbvKYHDfYbBZw3FJtt0X30FK8N8+uZb7w
TckXRpYjSEQS//kJ/n4Z8dCYuAeQzeB9Pv54BhEDSc8quzl90sZ54kOu0/1y/flR5sv05hP9el4m
fWtshzrzS2u+zG86q5grcRnVabe1cBNTwminDHYuRmzitLnY8n5+tI+u4tujHd00GulhHdpZt/X6
waBjAhO4p6arZl9x6ZNd0aTp4+eHNFlIfztDZgEOKCq6Jvis3p/hGKWI6gZeO3KBKOpKAXBRn3Ge
5USaXRmmq66+dvvRW9agxJ8gz3hQj6wdVORy23d+v+6UCa17cKtfSllA2ekYL0ysvDdTMy4yF8Cl
kdbTFwuT8cH9t3ThouuCnzLD69//bk8idihBAG9p24GIFoBBCDZVdr/WNEtHNGjUy8orh5XF1QPF
psRPPE+01QyvOnfbiV4MsRQXBkDzL15w+8Ofxvo8v+FMW8yjn5b4RCrhD2y3qo1onUT2Km6iGfjs
tAi+Q/lNxRZw+cHxMwJspuKgCqBHMoBtvcoVSFICRsiwkMmiHkFnW0YV4KRG9F6Y4XhCrFBzbjqT
tkeJX65q5BCrAcUlmg/aih07+u9t7wVL34rrZQMPY2NZJjw4q/HWtOsPbdpItFNZt2wD2ydj2j6J
RPqtGzyGyAKQ2WhNbNXIMkGG0V6A1pt2NX73xSjQDijq4lM9GvU7ran7LVB7bRnY40s6WtetB8zO
xzS4QzPeXvAvF5vPn9bfXxBGdBQGvPXUk79NVpREb2EP802X0bmWAvrBMrk3YnWLvr5aQxo2/vEr
yRFtFmtGc3CY/KPXw29U7/lT2m6bINgbUswy3F9+QYKMVdB+8Z37z8/w93XbA2rMThpnBBWzebQn
kDDEC+5Nu0U+W4FkYYtGvBW+Hsjaq88P9ftj6tkAzk0d34huWcfledjZfTL0JV9Br7dJDK6NfTmA
Svt/HIUinDLFYsA5z1DfrqA5Jqu8HbiAmtPotLDIF9p1dehdfn4Y4/d1jLNhm8NQysU9Yx8dhy09
zIjKh3PJnmZFPDDwU5WHODWBiIsAGqGiccMm2wIo5t018LVLgD1fLUuISY+W03kczDzOMwiMxML2
/nTruhRT3LtyKwgfRx7mZ5tgSNqNGFq8K9DqxZ74UozjevmclYN7DeoZBJWt92f5NFkH6D3BF3fA
/PA3zQ6gOcSRmvXosxIKTdMC+s/bIuyKvd4Ao9NhhEBDqM8DorSXkdtVPzKbVzmrtfGiA1m8dFDB
MDEAJOsW2XOG7Pk89RSMtOEnecLgmeO2uhkLYA1VG9s7O4wIlRqzc+LJvyouPj4Bny2sRUnP+z/f
+zdf4cBo/Hz0Bi5qNF6HjVttukGE3yJWsWWFkn0VMJBc5kQh8cVq8sMYTQ9e7N4yqPP3HSjwpfKa
fh3ppX9VTm5564npebKD4mB5qLaGKhxRViaEeSVttmliUGpfPJ3zbX9fR/BYvDmDo6dzaAGjhOUo
t6OWhAfmzsWB4BDysTR91eKGWWBkHRdJouMtQOsnK8CEn/8E68OnAH0K+3G4MQzF319Eb2QtGe1O
bhMtmvmINNAeKasuXSGxBPr6E14LdUerIvolm2Xb9eGS+INolVoRYspQbkxdlqsGlxkGdmOAXG52
5A5wwK2yEZ7StTWex8IwWCrdGxc9oK0n5Qq//x0TlWZn9LZ+qtlGtiME7AFx6Y0zcqBQGN2yGnxp
f3HNfy/dPPb90IOoEByd3dL787VRg6QB6tdtnWR3RUCKEuFV2sRoAb2e9UWd+MGyTQcHYx51Pf/w
cUwq0F4HxZYhCVMqXmAb45Ax0H0KMC5fHMn7/UniSHQ2mMgirDou7MEMdkD5bJ6kJrxNcaEz/p3o
azFuZE4xpiBvdEg9h8Axoi8eoQ++vg5SjtdoSfbmx2oKAMCE2yQ6tlaMXEHrXSq3vqZd+pK57SNb
XueLD9Rr7Xn01jg62CNSi9hwO8drut9rUsUxjyzb8OK6s6h7iPxZjWA+llY/PetBfsssRK3CsaK4
EagyexwqK51q5fO358OHCSULXxaMtr9p9ElX7e2o5/1lINWu9MqFAg5iAb5PGZKZ8lUM6gefZoeI
pNlbwN6bTf77ZxcnTxpiB+Ymjw2y3soIllPnRV/sET+8vsRoCp4kLi9BT+8Pk0hAR4ao5JY9crP0
egXyusDU6QSeth+kxdvZg/gkMSIDu0z4Kt2AbK167WSaaLF/fol/35R7DpNGk025APZ1/L4SlGiT
zw2o2urRTkahG25kM52N/Rguw9zQliD9gKHOTJgy7fQvXivjozeYaoiLTd3uMdx/fy3aEHSUxaR6
OxoieqzcRsO42oTtBSPZOebAKR1nCX4BOo82zjMtRFuZvcLrDYoIXx7kpEEbB0D8Fu1+s207A6o0
w9TPr9IHP5N+poOsSKdN6x53NSM8fqNdOPXWUQEYIzH1ayFrf00tH39xST44FLYZAREUsz0Cqnkl
evPVhbAqq7px620L+/0FypV7BWAnb5DM6/+P05qVSzj+55bab6taNU+zK0/UW9skhxeym7MpRzc4
SZr24fML+MEixpFoi1AiujS1jp55E5IbrkWOFFvkBIH+qW7ysDbXfN2mha7I+RLIgL5YPj68lOyv
IYQ4BsOgo/c5DPWiJWKw3o7m7J6wFWNOAkZWjW7KLw4FXoH7crRqUmnomMGBG2BOOHqSvZRstHAC
OucIQjk3zji2UGwjMUwrOw+KDAKnNFcONTmqB6sftA07x06tJ+Va+RXDdV6uGBqRvw/kmH03q54B
I7Nzr1tVWeYwTgrq6KEcbO0stTwixMIoQ8QiMb5Gi4JTsmburId/pbcHA1iybo0nthb523iE+7Iu
maAlixCn5K3TmQwO8Qvb5iYxcuWsLRBn5r0/GHH+7CQ0S8JFxQ4mgnbVEKXVxGkTkdhWGuM+K+iu
baPYyMVa0yvjQFyC0rYSwLU8t3NUzXCKuzG4AtaSFRv+b23Y5EODImHRCT8FxZySFHrmucRerjoI
ScmGgVd202tYZQ5NoZU7FARE3o4h2irUNvF3BITWTIEXZULkMIEDS68ry3QeKY440KuxaE6Tnu0k
uiq/GrKtlIOfrlRPbseq7Im7OslJttDpO+SVuaqInKC4ij3PfHBlQL/ERcCxnDx00zfkKWnultjM
ZLwcAhdMcyyg8qN68d1rvcy9EIhPH3Z7ili1qT3lx6jsQ0y/cCmmaYlex98WM9pnnQVz+0/XTDJF
aml735KIpAeV5aW1lIJMm0VSVTYWge6KPu+mAyd4F1Rmdp9pnn7dFs6wCPJEIRECBGXV/gUxqRso
WhuF4+UaoNeiF1G4RtkXb8GgDqvUT3MMt/3B6keSCSr5kKREeAE9ClZdoqxNbllPwtKGdQ9WmN/Q
uFtHkoLgi9jZCsaWeIAQSST4hk+kqNSj26J0Ed2Iv8LtH6baIVvZUsgo1Lhg9v4dEe8awVd9aft4
7A29iMmxAYXe6bFx4uVZdGYN3A92C/FCoiJTk2Vvbc24imPmPhEW+X3gi3SpkrSjqJDuMuMrsZLS
na7STO3rVmBFnUab/0gvUrpLahDNIVXKXCEzgozXwt5PoqBfpm6anwwW+F7u7GXgietci9TaGLyI
+MBmIkUXqG5gMlieKF2vA5K1f2IV0U+LyMV9hXxqpfS2eXG0umCE2Vcrj4Y1ceulDbnURyhRBGoP
ANDcS8Qea5oUB9NQG5QIxia1x/tc7+p7tHI71xY3cTfe2yoo1oPuz7F6wX3uzDFSxCN7+75zi02v
1cEKW94tvJPgIAMrXjlh6eEHIts7Q0sH9ccHT8u+4TputP6yDhuQyJ2a43/kaTsG2NHVRM6VVjzL
Gq2YZ7UxMYF5vityr38REnjyGA9QaVdpH7dks3UE404WW3NTb8JgXcZ+e5uWHomBJg/PXW7qllq5
NfsIPqYsEknYDT8qrv15PfCUJSPGK4y2e5CJTOEhoW8cY/JO+AMUN16IdQDEYpSnSErCQf4Yo8aV
xICYgRjS1STN5odmWBudWBVIwya/eetqZvlLuVNa7ayUDIRV7jUkPY6l4XqnmubgMEldDykbYEJb
O9Ce1SVN2jreNQ1XCmd1ka0mqGi3EV39SzNLzNsgL9J4PyROA0cwrs+JFPc2eD2BmqmaZlwUS/3R
0QPqSfq7M2hRz04qPrK/WumFDnaasFwmgx1bp0pJ50b0afDi09zvYM0jFFu8ujWn0VPfmDPlLw24
OAISc2n8LJTbrNii2RdokKofsV+gFIvkuG2pWG69USQ/wFN3PIyZWqO8rA9TyX46Voh2TWHJO7pw
jEESSdhc23c8CTiN6nvSIupfdSXSTaq0+t6tSXpP4NCQTqDm2Geigu7ssoZ27ZYDYSuBnberbpK8
HNCyoD/q+NZCBzxVQsG172pcQi4tZJQUrd9sUvZN+S6vUI3C7gr773UwhNPaw/NNhhwReTGSFMz5
WBB9a18VUTY/g9pwIJs4uoHqA7HKbTpzI7mc2nf8MJyiW6WkXoZE2u0SJ+3RIBGBfRYGQQjbD31j
qWMhLPFMnooITXplVfFWgNe86VuCAhZUIvXBqaLoIhlk9ZPWHYnLCHQvgFqRE1+UOXhUskQ2Q0ki
y5Zw1vCCdMzeXVY2ucK8RDUvFXeXJnx9SOEHIcyKqsemD5srMTXGrYy53uBDx+00YuTyIi6q1ogR
WLhZX1V2Uz2iNgRGXzgTFMO0TmKsWXa8s1XOP6uhIDIaUZNOkPinUy+rx3asmnsS6slKdt36V2mE
JLVMAFazRV3kwSGkG7Ht/FY++YO0L8RUa6iASz+8ULCK0JM6eT4+TehwcPzBLbEEycaDEaBE5LNM
PAGqraWGfbgGDB8hzvNIu8S9VurGbWWM9kVsl8G3CnYIGqyu/OkQ8bNquwg4tqlNgUFaI0Wk3eFY
C0lWPIyNHqxCIk5PmpyTF76rvnlawrpIRCGcb/52pWvhRefXQLAjz6YCL1A7XAirzuAHBrM+yKeJ
s4pT3JjwHvh/eI2uDsMha1eIc8puAUK0oo1VyLtxpGkNxUQ+uaGwl0EwZnujaeenvIsqwvYS076J
86j/Lsq2c0n+4Edmtp5ee21TPVhJ5Nxo/lRni6oYoovRyQtjIUFH3Wf1pC49R3bf9Uql1/F8u4lP
9k5trInXteg5UKohOnVd5B4UGdGFkFw1REPjJUGN44s+lfFWU8TDgXv3gmsT39e+1iOclNbAv1hO
BOQauvoGuYM07aEX2gFVpozWGizBF7eizbcMugh1EP0WkhUKRyMEwdFKXNOCNDh0oJoTXIuILdei
6mQ97vMe2AznzpM0QWdg6XUETxprVnSRpUlpEIs0lZcw+GjiAtblXuvSgyLjWKVXLH3ZvpSexp4J
8VCCgmlAY1QmxncRziLmQRrPWK87JLWmqq9YLSa4kEnVLB2zGFNcynb3bILEsblnLs9+VXFZSCYE
JUTOl9EsHEre28nMtGu/1VnNXKd/VpVXX7UBsEWkPNV524+IpKEzXhmtF14ETh1vW3/Wmc/afdYx
BI6jN3tOtLC9q+Hd6VeN5knW+JLsr305llw89K5n7ImDTYUykEUM3xB909YCCxRY3s9Jeu15kFfh
ts8yVLxOzq3hs3lq4cftFrYbxpeOkNWmwrX+ral6iC443xAQ81/JqqpWQV9Zj/Aq7Q14vWlZiRFt
lkXIHuZ4Z2twvRZMNMUK5CrvYWvl47WR4xuhCBkWhUgQwAORXGZaeQPa66xHj84sUo/Zy5DTNXR+
cl7T/9E7WMVJXjUcFjiTPgCziMjK2TrWxHhdj7UzhVn/oiDz8MbBxwBvNiaSq43zaWEUDBtrTCd7
O24P/ThmqPu6/kwPhwbWsVvg+i3AsZsWJSBabOTn4YNvQ+NI3UJdp2VvPfWZONSxbrCkefyHRUBx
4RjYdFtxgpRd3FFv6wA9VfnoD/OcqWw3EZ3lfU18HdOyiIK0T8rxzlNDeK0XAERdtEROSVqUP2gY
GmKs8d4wPdD/y3+kuUsWgFtykYDQhCz07HCW7jgSFIVhQO5TTScjNtBgPeUCF2vX2Sd50KmVyMz8
ij+4NOUh8HY1CbbW4IfXneQgnR24l53uQ29kH0PaXyAe/Nh3vjuyzXZx7H5XwOK2tEsj6kBKuUUe
A6ss0R+exR6Nm9Iw94E1GY/Iz4YN3g3C2/G8rjyIs6uh52WE8NkuBiIo1+EIXJHiQtwlwt4Wtio3
vE4swCUq90XooLj0wfi+9Gln3ikE1ud+7k+oFnJxW0Uqwabhiw2M7vnUZPbdsF33auy5SzZ+jnrj
UheiZW3CNeiT6nli1EQIV9jG53XCYxAXeIwXOJPhPlYV6niRowZVeE+XDBBI3yOtoHOJczRhyDwk
o8L9PRS7Nq0zwvKEdlqOibqadPOujbV8w6u4ia0J7zkzNgoytzvPhR18I1SWMkP0G0wJOmgLr42v
Pb2ZVmlueSdynIOG9Wgd2RlBBlZjX+RAkJHeD77B0CIj5mos+zMHFldBjaalvHBOcahClVxkiTWn
iiD94r1rCralmTbbI5ih9Wd+0Cb3OVbArW3QgKe1hii5nipaGl2s4XQJrPp0pJk9swCIult0TZIe
/CHWr21XHJqEfJoAMHXvyfQMDF95IouZ+ylKZIUMeKA5yBaCXzIuSKzbGag/731mpuxzHpqyAJIV
2dOyrrBbJ24RwRPoW+Ne4RPZl6b7aEzOc9CU9U8q1uxnJvOSRUtCH8tsbWP1Xbhu4cxejQ4VSzaC
+CbXoJ3ltAFm71xXu97Me+SmVjmIVe/qkjzMFFsUi4ZTXmhDiN6tGN3ygvYNjmiTSMGSMUDGIkSE
afIzh512ZdZefuXE9JEX8cgCmkRD+5RJk9BK9PJPdaBPQAkgLF3UqAAONgioGwy3UJkaKh7uW8wm
B2xPxldCc6x9ViHFnnxV/eBrSe9swgzU0fTnfyqDWfNMbhJkUHjah3D23pDp2j7JTtJEkNCTX1Ic
MtFCTm3wUycF8DEF9RosSjEivK5V8NNMGzbhIog1f1lNgXzSbGKxkGf3vrueUru4yUju4iZFaig3
LkDiciP8gY4GtEUej8jsZqRBkZU3kdORyuWHZfDTNmz+jl8pNN1u4qf2SsCuwoJiAUhe9ZJfuU5s
5FKrApUW0F0YbcQjoq6VJ/Fkt+wb9aI3CAyrhjjcULzyL0+aB1JKDLQfV5HwR22rjXMJQNwTp8Rm
yj9NIl2ggG1yitYsIMh+oRFt5Swz1RHd1fQQxMjhnvkgoZ2/mB2I3EVXk8K2GoTl//zzYtqEpUBh
YzwJgUDqKNNc3I4l4men3Fq+HS5Ju5QpyLa5KWAZorix0Y8V2yxOaPegLIjZYKYq3VXEHPgXZo1b
bdPaMEvGpi1v7AFFBbeQeetyCGrOL3Vt+iFNpafJiUTFQFD5iPCDoBX4z71Db3TRmXYVnTmaEd2m
Y29ui64o7nJgvFep69eASfCI3gKGkONO0YYPLkTHSe/MXuc3UpXzq+MChCDtLFUA3R2IzF1yT3h3
6f1H2OQg3CKz1nBfskiY8ilm9xIv+LH+6Sh7+RyTuUtEatfUDDD8PE62WIJMBVOW94e0SRsoSkH/
7zDEUtMXPIdUdHYkqmSvOw1NlIbZCuSLOiYKiHeKDTcfYb5fhMfrZJUWoHXypTmpKbuIektf1nMJ
mbmF2UI7MKNvBvnZa5jv+oGZdLMb8g62Sugp3Plp/H2aouHbAL7+z7b6fzSoX2hQ0Xqa9H7/dw3q
HYS/uAjfalD/+jt/szh1AQMKezKjGLR0r43Uv1mcBkrTWacBuYmK8Y0EVcyeceoeFIzuTNu06JrL
smuj//4vATeKpiyRJVjhdCSt1j+RoB6NiAj9sGnO87oa2FmZO84t5zfdeVxIRmxDqj/v8qdQZuTh
PL65Gpd/NozfqtOPGuW/HeCoZ90oCzaP4gBegt3VY6HxH+L+PPZBDH011Jhb0m9a1rqHdpD1CL+P
8G0m/EeqCRhrRmZnwjhLbELe0Qrmf+F0iR9Pa/unTFTo/YpgD7b6VscNqfHNwjsSFweEwHWYP5U1
2bEhrGgRARzaBk2ob0ev6J4RCJFxcNo10OnEie5U0z6TfhI0bLj0EfG7Vga3Y91uEjO2D1i3jcuk
LmkSjpQvRQsRhhY0CHXyD0l10Aa0U73lEx2W5XWU3tS+GfZsY0TRu4ixSg+9HqEItPWLzjw0RhV/
G1XWnWRBzS4Su31GD7qPMys/cVs7WdlkOp0D8rKHn1qpY6gCh01wcGs2S0ZVwrpAwFVNJwnjA+1m
0HF2FGurDwNfq5bEcc90YfcVNfx68/+zanyxahgWm4U378lvrIndw/AQx28Xjb/+yt+Lhi3+gDoC
UY4PLGWCw3Tm70XD0f+guBTIVekcz5zefwnXTfMPlLMwfxn2Moxl7vuvVcPw/gArMqN2ZyPtPBH+
J6uG/V4+AAiBiQzvGAp4RnpIuo+WDbRg2ZTYoXkj2YzS5phyOS4AN5XNcsqoQCpBTwoEXfOrcmkT
RlGqXcNyH7eF0ECPZrEHV14qmoyYaYaV5hjLlmdxbau++iHJQ+dd0EJeGa0vgQQ3AFfIHLKp9iIa
ZB2giPVrk8rUdHUZzT3J17YXIRHpNd2maeeH0LYiQ+uei0mbmgVzK0GoRBxdqCLD9xjJdnjww2p8
cK2IpFJcPa6xjMKej32TNtPGxdV/sEeteuzMKHkApzteaiklEgXv+GNsyGjxq5BgWgtKznPfhAYp
8pnYh3wDrsLIoXug4TQqKXq/dUwY0tWb5+WDdfV1kP3vxe71FszzW+6qDi/GmK0Nb1fufBKCeCaa
uVNj+bNt1CYcTuGa8wlLSom1qVt3EZu5f0nos3laDCanVjleCZko1fvtFCXj2qXk2pMz30MXtaNz
k4nUkwFf/66obXkdjZoi0D1Jzjq7RQfiRW32PcvIeCX4HPWUtMoLz2u+tZmFdKsaTpllmbdmZG6h
WD0lxD988THx339NOGmhu/MDjEZcF1jyjobJJMJ4YaATZoszMfhhzHc/LEvjnq8bnAFXb/ZdYjV7
sqKAe0UFMb251k4bCYAMqKHSH6uUECNCOAZ1EZKeehiIb78JRv5Uoxd9NqvSOAkxgV9EnQMELazV
pe0F30OhTGT+DIjSAtiWk2b6Li4GhARao21TWi6rEWfoetJznmmr1fsTfbKeCqc7HRrT2LXE9e7I
tJmrUKQn8HDTtbLBtoF5jijsf2SVnxyEKIdf5FDBtWqt4VfVAIl9NZ02rdGTXoRepeq7TRtDJuWl
TM/dnvU7k+gPU+tJpxilwxU0DilV4BFPgLjnyxiob7eKY6YWJXuQLWGA5tKM6We5BT0WVXCXFuT2
JWd5NO9bvcy8GxlnP3uk5NDzY9CJIIiUoR37H2NTRFLu2IfFJ1nb6mcBE69LrzD6MzutOTnTAsW3
rqMpIWcQXt5yIvHjWotbdSFbgwtKIMMmnjzAgfb8bmrpBBhwkHcEhdWPPnvLUyEaf6nTWDj//IU5
WrOoBjzY5jh6LMOCIgVE5v0LwweWTj2meaKb9OmKll6x1Qy6G6OCjtO4cCupj3h2mnL6xXyFyWcr
K1K/hzF6SkApnFeOCZy11es7txbVivhufQv0/l4x8FvVnZN/I3UKxFnfABtIejJ38a8apyV5Xwu9
Zfwg7VCBpyvNa6U3xJG7EBxgnGjjGSogAnexoW56NCXzglqmh8auWmNtt5qJnbSjR5yoXp2D7Zuu
Xh/bKmGAEVMmnDU16DijKoOXEnLCvafl8s5HeHFH4HkNNjGGJ5czD4pWllXEj0Sibuuy0fIlPEIS
nq2uY1o6TsQRp14EgFuvy3H9+eV/lRz/e72aL/9s6kDT5hDHgNh+frXfVJpDDSMtnBr60E3laKsW
VQqW4Vq7SUAxnDUGiXDgzaR2m4wxeTO2qvzqTDVFpLYewGdsE7yD3cLM6uDgpX31kPYOk26fXny4
rIwm+MGkg5OBnWLsgXxrm39+AmL+vMLo4rvM1Or9CRRTKoHGh+515gBRVYkBhr4Kw01NymeDboF1
hkKa9cJ0WGKKCD4pUMjqQQ90+8QYnICOPIQLyxzLB0u5xqkz0PmKTDrEm5ro7NvMne3JEek+3uLz
3/76PT66+GwkXNo0JvBVHCjvfzu8+LiZxGBfl53NPGCQMnjhacb82jBS+25M8XSWKKkuMrcvti3t
MII8i8KBohD3B0QCIAB9s9ln9kCXya21WxzCdBFxfAD1rLviYvJkfOqanP+QE7O3aOUgX3o+E9yi
WDzKYOj2Oqxs5trzZKNjflogpnQbmHSMD5TJYKll+HNnMvbcaR69Z4lQcA0n3NkQQRduKgjvP5hL
Tttm6IM92I1mzpYrvGVrmurZCCXrlZnP7G9ZmcYap7ZPPFn6SN97R0hQUS+stKr28KSDH4XLq05N
oC5fXz0K4fCpCbSoXzsp/2VXpMFhUo15DVJzZIabQHv0zTp60itI4CRUBz948vpnkeXzCjJfmsQN
Dlj1pjOhz70PkbPyVbModzTz9JbtxgSoBeDrvZsnv6ySvlwdRmqfEta8bBoTeCIt5FMaTHJlu5k6
T+jkFV88CBSJ3Ol3TwLaUmoGBIEgcSgHj8oG1mqQm2lfX0fkm7tL4rkiCKjz2pyRi7cdEeUQhBRw
AgzZwg2lWPXgMDq/mhjcpMSWyH2k1S4bxSSjMZ9JogRyPU6XPR3SnLjWAk56Or+uhqs/zjCEbyz/
7aM5iP65i12hrYAi5y5DZAAU24Jy7AzavL3OXX3kORCFxYjXyoJskxlQ1mkX593OCzW1GqfK3TMa
/UYPzkAdxBQ6W2pmvGWYp11hTxkZTXd698QwmCUyBR5BH7TckQmH5pu3dudm8VxyzveVjlp7J+lO
2VrajytlxtPat8Y7A1bMimGUteD3RPlCJrwQfih4WBNTkjuMWfkX4s581fR9eihpx+wmPyMggIlI
vZ1qMyrPTAWhfVl1afSd70D8XWoJgtqpGix4unGe3BFVjf4iS2snhJrjzt0fi9WA/mIVPWns/q+1
fpgLHJrLB91TfKpk7uDfn+EqFgSbNQZACJuolFjysnLuxMqh4c9B283NrAiF2pLxoRAroArFbRi2
ch8wNBeLyUisx8gKUOeHeB3SEw1/JOWPP17Rwi+19RTW+mOelayrbZ2jJGFl15daMRmnoT2kh5EH
wVuEQ1meaGKMyiUYM+veKCesCaPeTVfIbQLQ7m6irhtqyx1JdT5IFDlNL6aTensmdNo664jyXnhO
YOCfbqZhDXHUX3pgQSOkZUhBBoAsMdMZqsyFQo7bQgLVYKgE+opxQPYCL/e6BfgZL23KVhALDI2W
2ZDm5y5Z7JdmDiaMj4HPlfHH6ep1Rf3PzvaLnS0Yzlnf+0k/LJa/ykLG79Jp/vpbf7uyHfa2FAEk
BFIHAFVnq/zX5tY3/8B9A+8KQYU326X4n/7OdHL/oITAswwTT6C5fOPKFiYYRQtrJepj3MzsEv7J
5pZDvFkhiZLybdfG9413mO6rc+wgxi0epZ0dOSf08JvdK3zPNui0TuMIdqRtpP3w5gJ9sJX76IB4
D3GGMgpFvTz36N5URilnXZlo+E6wGXsrox/i7eQzQXeAeuxCKHlfVcIfnCBdRa4X7Ek0gUdtMtJm
J0nXU5y4ZeQ84G2Ar5Mkxq20+3j7+akd9Qnma8mtngs+FGguW7b3p9ZE4FO61BAnaQ5nLXYxcNjt
xAiETBLQjRPkRDdNjPP/A67ivVj29TbyJNk8DZ7OAOBY4jzULOs66pcTaaJ7KLyKEZZmF1D6+vBL
4/KRb+z1aDyBho9TE9s5PZH3J6rY5+euisXJUGKOXbjVjL4aEv1/2DuPLbmRc+u+0A8tBDymQLrK
LG9oaoJVZJHwQAQC/unvBnlbanbrdi/9Yw006CVWZVYmEPjMOftwOo29D4mosQuZnWvkVxySXTbq
TwDq2B/NFewk02rCv1Hl//nP9yi5PeYzmHQAFv6hUy5ElgxVmjiX4AdJMazZwplgQY//n6/FYJvR
K5cwF84fLqiU7MsqY0VOTgkw0MEBcuQT7vj4A/T31xfU9jn+q3zZPmdMOFgMyEwwubT+qK/HLQbR
BeH1ZUyy79rS4X6w2H3/9Yv8u8+OQ2izTjKwd//ovCUowfF7q3IulPyAPiCbw/zxgOuJteSR9Ncv
Jn41df38k1gPbOYUCnNGG79eOkGCVm1FRXhhdFzWO3vkNUk3pO2uOnh9AfDHN8dbuElZ2T0uWW9f
0craV3/zNn4tDH++DYdjD1XIZs/54wWTWIJ+gOL3MjM2PtsEEG3wAiQp0tBcoQo2xb4sLQZMIOs3
POF287oS3BonSHf663fz774Bh7UEiXp809Bffv1MygrWZF1Kbt4NsGiaBN1MkOcvjuz+zgn1714K
sgxg322X8ifHJ+qfrsWeYF9yl483DFNuWbSMHPWUT+3lr/+uX496jm/HYV7nY7rCO/fnyxeFBroT
JZF9sp9YI8Po5GcKXnCYEwvuTcQc/M21LH49greX3MRG4HqI/yBJ8Y8mIFmueLEE8fJmAnvDCRBr
RBq8+KM3GbAe8YuTpOrSkmUBStMfnEvc4/BfjQbNFZlU6rQqHn8/ThAghBIQ0kq1zDwKr+wuF5SB
f/0hkez4y12++aR9TlMuxB+OYh6Nv379RH8WzlzbzllXZn0wV7Sjbe4Zh1Ro1FGtWS9zCvKt6FqE
MYVcIJfwyx46YET1HnE57xElH19k4qb9+wpn631mxc9sNFu5ryxlcPKaXcFUzRUTJbVIQ+dNZQH0
Lk91J/S8/XuHtYrxGz+30wUa08kq1Oee/cwlSB0bHQcfIKBDZPVpXoFgxYgVfujJFCY9I0yUOAnt
8qthO3aA3UKItTErlgRw/pAj0aoaxWsEfNKeRrKnFCPPyBlZ8SIjkeJWZy1XyE/6IRHW69HA7+md
J4B0F92nNZi4TkC7/AEGLotKffYlCt1zLXKkXgHIYMPqjZGuo0zzV7GEfGX+anvllgo5JR9YIXPt
9aX3xv6aq91hz/y2iFC/a9ZNPKHH0X2rl9L6iiDCOo0Kl17nAeZyJ1/Ffp46Y8T5O+JvIt+sjsWC
tM6wFTfpvElgE3zA9uzwiSbo5BF35MfEtvU7M9BgZ7SWeCZcgs8nxJTwqHW6frBGfE4ydPieam8K
P4i50+8lbbRFbwWHeNUJbV+wYU8HufCvjGSxrwA88lsIVUfY1/O5OYOp1c8nasOTGt0aUeT0qFlX
nBjj9ohsfJ8r2wFUsUTAo1Yfaj2FiYEw5ydZ1SysTX22ePOe3BvYsW5TiVuVK66a0jYh9nkln+ZS
FBIZTxssTTxu4mvI/JyXxuijDdDOCDLQmi3eDH72st7/gP95bcb915rp5vPYiL+ZUW/EP+TNQZyg
DiXRDa0Zir2SvDIUdDbX8kgO1wdtJvzaoGdyOxv2fC/FNqTpSa6fDwtLT0YuDZiamOTe9Wb1qxVg
Rl67b2MLYtDLhtBiRtXBinAX0T2l9mqdcGGn/s5KPee1GUfSxtd8uanUWO0UwGvcHEYlgoPIze6c
V+14lVYgSyINWSeemrUddqZOvGeUPzliQ2ZdJcSiYrllVYo/xclaFrBlyIjS1XY8I0eLl2ZdcAeY
7p4EPinPpbkwKeOaJNLO1M1DLzXURGJN628t8ojvGKzbK9dC8cXMADXqgi5zjoeSk2nbM9V4ESTI
up6d0ievKjt90O7ifd0m1TsogM01gXgdQwzINlMUYkjfiaJtjmM7tLchLsQpbladvaY2ilMftNkN
iYbeUTULgNqlx7MW6MnDLkDsG4EUK/LjqT2jEEmXCNvG+tpUCn+yazErFiNfY5C4zLfKqXktZOH3
u2bMmMWbuFK2YhSg06zwTHVdbewVNWA0UrwcSNTot4MpiZrWTB6HUhtX0GKID+8yfcBrvXxLEJ7t
MyM3HpawrT/lGI5iIjJgujToywp4r2Rhdm9+T2weVE4DV0hN+vTYiQMaeH5RYNw6c2Zy/NtJ20Zl
B2Znt4HV2p55XMgWMupAn6fsnvW8LXJEGJwYhi7ursFmwNIi4YWcKkwwz6TZVdBKHVe9RqzYLsbe
qtvhRZYejvex0YfBLZe4ycyvla9btGsAq/MQY4k22H0MFe8DDR36MIFLgi9+za49R02RTE2+UT+1
iuuWOLZ7sx/kPcBmLmoDnUT/tiQ9EEcEv4CdN7LzvpU9OGs8jBTYiF8h7nHa9u9pt0Gz2zUUz4u5
csma/Rh+YMQ/p/tgmF1zX+bZTOhLq0yAqX6Cds1yjfZzIpj9VbMyUHzC+ux1yPM4QLuZ4zpw2stP
CLUpZsyuZd5zBP3Ag/4ALRszfRRmKUo4b1zF8yhxVMYDdr2TMzu4nlxytj5LgM28NX9EM1hWTfXZ
alVKPQcBEyRou2F8RaZl/eoWMF6/L3J0gEz7fUJaTK/3TeFM3+pgUtiFS8P9iMMsvOqyUJ+qdiHI
tJnTfIgqUWRf9Ni/FaxM966Tp2mcMNnTn6rVGIynHBW7fQqsLLgdO6CEXpWX+2ya1KkwvPWA4EG+
rGFao13znelldLv60Uvld6taP83w0e/K3upPnKt+FVthN+ydQVrvKWjg9zXPp6d0gARxzx1f7BUD
qzByUh+rypiR3BGpSvtnwvegAMxTJetYAwRe4pJky+lEHKN5cdg+3LBNsh+9dc5J3qzLQUQe3wJ4
AOYJH4xmnJv9LPqKBUHn3DG9ru6UcIbHGiNGvDnovxJxUuFHWe0vbeiNlx7FhhW5iZWDWw9s0hGy
jlD7YZ1CbLeEvOgwcXdFHTjnZRq/JNKYnqY+LR/EMJg3XZ66r+XklWncQUnnWbnFc6rFTm9DZ8lv
uhkRoxFORLZmMA7erHySl9q3w32Tu8NFeKaRRE7PgPooOPIO6OgHQg2Z1idR7iT+fMiqxn72GE+f
xsZen2SewcdZmKX14CaicEynz0PVq2Fvau3k5zmHURQHLZFDUZBMrAK92cR8FGaDPtHlGtcF3NUX
k3CtMIZwUzfImX2zPA1cPLcTT/jvYlT6ZpByPKKUWy5NoetqxzYSSX4raC8yDrdj6STI/ySVhYGJ
2x8fUmskKKn5EaujOfI+l3NvR91SuddzbnGM2iapKahTR3byVo1NLK6a1rrp/QVV/hIqEeyDync4
EMX0rbU8lh+hoUjXkqlz5ThM/O1tUqsHP3/UtVAvg1j0h6BanP3IFj1ei40vi60gcsi7FdG8Fj6p
ZxMxayJZmc/XPc+h3gR/kRgoZHYOH9X9uNKnoPll3YChJL9DbTm/mN1k3KBMt9GA28o+BIbd+VED
K/ygtO9OcWvlgB8Grt3vZIfOACjs/iscSP998kidOZjSG3AdVgIRYdFWfhclsMS+Ew+p8l2XrQuh
Nb387mZzeq+L2uYpl+v+zKQXdXHbNmqXzSSlRY7fdTCYm+7OqKYCD7GX9DsUDOE5XZd5jshy9dmI
DeSxXfCskyHl+OOnzFuAi/vpWtyZfuKbUSKb6q4JqwpdIUrSh8yw+dYqBkgOVqgJISREbdSuzs8O
9r+z0L+bhdIt003+37PQ52/kSmr97dvvhT72z5/6bRYq/uHR4G4jDRqef81BzX/YkH+whTC+sTdM
4z/noLb3Dy+AVMcQ1IRYhzbonyIf2yFSEvUhlm0oRpum8D+Zgzr+thX817AFdQVzWNiCDtgTppMM
0n5tw1hPQ9ud3ObKGEuOjCMmkbQY94kxTVSbNaOnaMvLnK57a1niGgPQTujZPvpp4p9U7WCdchNd
7zfW0q1Wjvc8l2a5hwnU7NLUg9UydeTDpt78icGYUrsFNRSqnEZcWdKs4gGdBg6O1Nlzfb8Pjeyv
MCGkRxdB5g5iuuKWL7N4XSEGLiPtE12lA9g+nHEqZKrm6AlQoBcE9jpSBW9Np+srioD1gCsP+Qph
BlQGZjwWeXrHBjk4NUteIWCxR8AM2gGRDHyx/ZSJQR2t0VjPHHkhSHLL876wmJRZhHGuUmTDpulN
2y39C1q64HouVvNxQPixayr/YRxEeGMWttoFdZq+wgLGA2GX42n1eQiUuYIQjB3q2PlJc5pycGCd
vTy0siWIEuz7wUN2hOduFHfNdiI05c5t5/LeCBL4yIlVRmKZgn1FxnM0oHJ86kwbk65yzNhEI3Qd
ste9GvRKdh39+tkpM+NcadxOpaXIZAZ+THtrtjfKy/xsr3BfkRQ4Dc8CgvrewvpxnSa1e3SkqA+W
sl1+q14f5GjpGz/nsYaH5Jlhzfx1KQdvr6eCHZRf6ocVbE40LV518AYy0Qw5L49OXvhfBkp42Syv
6FX0UUi7OOF6sY50z8kHMiLbQ1Ek3juDh3K5GRaruEGkXkZVIOcsnue+3mPDHnd5FgSUIF3H/t3K
dwsUS+ydrhWlAS1eR5P4Jeia6Tu6rfCwms0MeRAb7Z77hnT5ZdLV9VLIl2wQxQuC+uUNDRrOnmZ1
zRujLccLDhsQIWTGZxSvsEplSgIYO3NU92sJGMf0mjsmd+0NeOCXbDZkHxm2o044+cuHuSWnLSAE
/Y5nIDxulRNViTwMC0wujNo/DcaQLwcgAjDMQ8iDPNiGeTqTIXwoGos4YZbP9gHZeBBbgj0xlkir
Pi1DUNCyIL6PLPpc1l3WwMQQQ7QFUZteTos6Z5e+1veY6E6hS6pONjTqpvOsNyZPfnKt7GrOLlJU
H7288x/r1j0SzieMK50PTmIdUR4VIBDHcGrCr0RGqHyfJst6RzqKvteDFdRfwwb+/bXTDIjV++HF
lbN93wWYQod9VfrPUNKKPVWh2KdVE6Kw8q06CvERLaRbePJRYnIoYIgDHThJh77lxcKkX847bJHE
ju8az29JroAvoA2A+OhC7jgo+dzrUSKx8IoGG3SLDOzzmqmpj01ppLdq8Wv/IyNjS3XobBbxAB5t
SN5R3+rYzdcw4oRDEOgYzt4c2ieuXLeMgrCm7g47R+DYHzd4t9mHxRefgtQ4Bc1o0n22FWOeNhgG
HBs/4lKSOSNoekrr8MOPJJ8SyQhXirmI9EqgLRqjZpOBNL3vvC+O3ZdHK0HWePIX5Tc7BIYh9YlI
EopDt+QlV2ISmHjMmDdp3cm/KfUGwqCcy4+cfQw3fs4CrFAj4KnTvMCAhg+7vSPowGo9FEQqs/tL
WU2uuWvb0SAXafbTPVZP7w4a7XxwnYn/JJOziDqXzzj2sOA+kwpmXTrP0B02hU6Z8VqH07FgL3aD
4RkTXg4YA6hGsnPLykHDPNj+cRBWdoSdEBzbrCvvG6u6XtNQ+FEn3PZ6ztzskkjpH9qpd9hMbzF7
hHXnUu0GAjSjvvCsc+B3R9dooHcEfcH5lXr5vkuh5R5IyzWf/EoWe8/Sq4htZGKRZzTNLREL7WMw
+t5t76nxs4vte6HnCy8L2SJRpTqxK2cnPfZdv2qyGIfKjGq9Ll/Vor7wjOpuGb97h8lPsK2OuRlE
FvHDTxBOkgNRQ8GLS6LLg0MCNw+HproihFHfYeaGr4874zzC1v+6wpO+XxKaBd9LkUEUyQkRtvmp
9EW+I+wj+DwKhUWmTyx5Klw1XzATogdhSBuhJMR7PC3Fa0ZffXZVO96S1XNgNw4JBEVaEfc05XIT
jjl7uATrPfymgsgdYk2rrSFjQAEVdRyOokMD4461q6JCTExCNJKXqcLq6qPZLXbdbAWX3OaID8EW
7ySMyWji9Z8QqrmRtfFVUnii90SuT/G4ZgRqFmF6RNCzTcvKkRZ0cjKOxtX5ZNuKAcvohvJtZE5x
Q8suvjG2aA/s8ex9KRJx8rSyP252v70VtulOCp0ecMtJklL66rY0J/Vh4D68GbAM3ruY5q4BVzbx
mjXFdUkFfFR2BhawxdXmWpV3qtbxVQVOfs0gLPuYtIN5mySCoR8ZKlQC9VpFA61P3Na2eavRQfRk
bbrBvcsA7wictnuDxRIrjdkb4W3/wMYWxIRTB95VHerwofSy9SKKsv0y6VRFcq4ZCCyteZWZ6cek
a7xYNLVJ8eADaTIWe898tAsiUxif5iYx9xNpRjcziT8X29BoiXn6E95g2HLniMwhh0n0L4Y1MOak
p9Wa8n7eh8bU0sjPXhgr1NvxGgbb6Cu16JUYAAFuMEtPMEjmvg9Wmx3h0I39jl7FfbO2eersZIyD
MToyFew6SOHcVd6S+U92VwQEOZB9lKfZs/YWmf9X6/Az9/Fv6nugVVvK+/9d31+9v2Xt72v7//2J
30T8m70HvjuEdxZrHpL9f9b3bEuR6lPiA4VGxE3h/5vKIYQ9v0m6SfzBns0m+Z/VvSMw/gB9QsK/
abdY6fwn1T1roF+re4xHmFp4W7QMyMT+FKnIrasG10+8W9xpxlWaNLO6NDidYWgEDP580tsQrtlw
hc3Qq57Y2rvhF9a/3zLIh088uKkFRcvUwhPzx9I38gsNzYxLzQqwzcrGw+wTojRod4a9Lv0jJmHu
tixlzvRiNorqlefC5mApQwrBcayK4pZslFBFhO0EB0AEzVXNhD/2i0HFNY/XXVNXzg54q3uA14QH
oAiHBzJZtugSc0quK1vKa2qU/sg5qc6Mpqb3VVSvDsP1dyfU5ueKagTnTy5fGSqZsePWHugB/cZN
hAwJ4AtgIN/qssu6ZPPJlK1z4Isybhuk9sAM/PGQ0fV0Sdz9NOz4chD1eHB1BZmGqU9xZ2SZ9XFc
5g3hL3cwhQlUzzPzcQEg+9gPigqgNz9Wbh6+zO68YEegYZJW+HGeA28/mkuc2GP9gLafueHQWbdd
XaNqZ24bm0WeX9djS0iUl+U3oVG9hb1yUQtz9LqwLS6KefuRbJ3xiy795GpJiKtjkVt9I9sJsWQR
kOKHSFchs+raU2jl3wYw0Hu8yfMnVwQTiYo5o1Qlg5RjqQpeLWtgwO1T089B+7HO64/K4KUbJaGc
ZdMIv5EwZUTF7R4Krh+70mfURMI1cSnkI7siYmldP/krsUERbmx5tV2RL2rU3gFXO08iVArlCQao
QnDo+2D729HfNcY42kcTWT01I8CCIfJKkT46pSjvl0Wvd8mUmXG2Ouo6sy1DR7k5u7yK3e7hYThH
p6iQBteGnT9NHpW+C1LrmmQ1+wY0M0TfLJnup051h0br+WsfOFUTUf33rBYM+T1kikuk8uSIY+0X
03W3wg6Z3UZf90kAUmr2pvQ9AyIRVxK6QCb6hsSzQfoXwfysjfLeN2+nZjEjrwt5WNHFUaorj6qe
HmL4YM8LVSd+WwtOTakWuAt+zhomGw9jZsG2MWp6sJaQmgsRVXMR9dJh+TEi2T6E03ydK96Urzx5
pr7RL2nnNzXZaFb2vR3Wdh8EVUhYculdd67x7tHQoBjMCpIjkxQkQWfQvM8r1gAbQs3BLwhAg0pf
RmPnX2QC8KoOMF9XqWt+GQmjPli58L6WKlkRxNYjtePIjgRxHisD0U+fwtax740yoZf2g+QwkPKd
xk05LZd2MqgagyBpz4FXTnJXI7DdL8Da7vGktftVheBEPPi1/WzDoOIpS3iSS1Z6NQ0fYN60ULUa
KHoFu0R6+zS/GBJ4gkuhUscB1VHktcRNoAkPNdzeCTRNNy5kX40F0PRk2ec8S1/GWc3RiP78kCG/
2mXhwlfSO8lNFjTdveepnUiC7hnXi/cY2sOpYwB7Nw0m87/ZP7sDt3VUVNZ8lSf1BCnCa++B7hl7
MTHsiAIZLE9U7PKm1iPmF0sVr7lJrIXhldixp2664kmfJVcNhsKnuVBWHLZkY83SvKl9Y2827fSQ
Oqrb2tGChi6gphn4ulu3yWLyXm0OBRXuUnsyr1Yl3sXkEunnqOYKCKB1VevBi3Kh65gCjGEAX/Kx
o7rbJbl8xvS3wJ2z7P5pDbPlG92sjFfDX05LUTsPdCS0i4jaCZyzrYx9oVse2ZLIXZ5wkJvW2l/y
bJhfmsp0Dko2KfLX0bsx8U4zv+QgCuE17xLAJZ/t1sxOC1PG2JgrwNROvxhkxrneZx6C64kYZOOb
KJTB4iyz48Vzhu8F4WHkH+bto1YYwCSw4m0j85audbpXoqoImxpHUgy0gUocYfJnJNT9dVdXj7pt
h3MWek1sd528gDLp79fGbQ/THKz3psjDO017sknKk3XvpF53rJ02j1kSBTtdBuNu8DPnW7o0Ixun
+StLqW1xxyYoSsopizuwENeZ4aiole70UQLFix0h10dSDsJdb7feZ0Cq3Bu2J0GeBcB48nK+IVvS
4MBKUau4ufNaViPQCp+cdJE0zXE1W/FG/qKzm/v1JRk40q1psU7u6MkarF4CKigX806SCkOlWj2u
priiekAD3RECt2dbyhfcWG648/PxYWKxT9ntwlMdakQZXpPdF5VemshQ6fTBhPNxDm3ln9MgkwEn
aBKeODcBhfTmtSZZ65Eu6Z7MRxgtFbwwGvgydrn2cGBY9QYmw0bqMTYPBcigla0fyZ+P5RJyqU1d
S4y9naQxqMDglM/ecNgGL3tQYHVsBsk15v7y2MIvQnVcBMxVQMtMEswNN1R2GGq03yl5UpE1V0Dv
gqRGW9xxfE/J9Jblpjwao+ld1lH7X4VfVV+QQhm3ru4etF27T6ANX8zFIWoApcX1NNnMynpjPQZs
nvbK9ccXeuXh7Hr1W7EW/VVWwIFVZb5lTSxsQdaKins2Un3OrYT9FWoGkgeb9n5VgMSAr7kjGO0H
MDrWZ5Y10zVQD0wptkjGjyLPja1Hca9rmRdn/L6H1iYPD2nVHXTCD7MxOZHJkGqfMygh1HKsngkO
lkc6AnUHpkTEs5ZA41TyLShTjsA0y9g0h+ADMl2dNGEO15njTBeJfuTTGG7bXU30mlxh1jieu34H
L/mc1U0TW2XhP5U0CYdelH3M+wMaUtg3NP3NXmbiNdGwqOrWATomWyT+eI1mb76miXVeWF43ZwWb
a+8Y3XjM2SMe8rlMXrthmWn88+51NhovSsMh3LejNV75UzEcyG58nQTnSmjW4pBOIyETaY2eO3sz
BnfZdQvBGX5QrOcwXNhLp9Vl7tGaorYFilrT9lbQjrPAhMVi+tULO8fmiaKqvDQq4FHvCsTf+VQG
xV3b9uJIFIS8hVV0qD1bHgOsUzdwxMBusmA8ZoWDQCiz0msf1fm+s4rhlCZFDkEKXN69Yjh1RRCl
OMzBgMyiKJg5O9Mr0+yCLSwOq+M0ifWO/VERl24nzu3aNQc3mOa3IUgCpFIK1lhSas9lX5uqJvIW
5TCBXeevDTmOrx6LJpMy961OWY7zRr7XQ60ORd2ELXoHo7tatBnEdVEaJ+xPhL36qqyLSDhlcyNR
JcV26Xj7acQHjgMkfYe/ZMEJWSceaYTIRW5oIkYpizvq3rjPzeowAdc4mInkCTol4rwJfGIewnLH
SNQ8EYtrfkd27Ub9Uo3R0JPu0Xp9ukcN0kWUHszHqvLBZfduR9pc5kuSaDATjQWhgq/6le1pesLB
kOz9ZmDVjgIZL5pm05Vmht6pqRocAhgS/5PKzC48iMHfaJbmgy95IDHyTQsAhb34Oku/ugOmyoEw
WlVsJ6V1SBqCKcVTMCeMBIBYBVn7NR/qkX1e3VRh/ezPWVk658QN8vLSkwzcPk/LyKcG0GWmG4/C
hko5Kjo4jSzuKuGPcQN2YwcYkQjVJUubHXF9RQ9sfpm/SYB771PIO6RGcD/xM+2rAf/vsFijvGIp
PneRGEkkMHWQn4cxUDdK8q9b7bWfbe48u1y6A68IpTYMGWKl4DZz35VtlMq5wTNkips2n4Mr9KQr
dzAUh1t/8J7XDBGP6lzv3UGOlkQMguSFpJRp765h99jVyo4Kr+7ORi3rB3PKMtgj7PCjNpuGk1P1
wXYaLDuqPmvXOpQw1qQ3f01enryuYiVSudbFbDREIZP5YQ5Xis1qxhjVW2rcKwavZ5ayJSZmdD5q
2AD4fHLJUp8AXCtSZlXGJp/cI6YULMFVv3xmtXmXFkTZRGYVMi6CXrUbSQlO4n5YzRtCF6246LXe
dQyRVcSE1htgyEgcgzyFCyCqagA2hFEo0oSKnue6KJ7ToOo/95Se9Ex6vEUClD7V7qpJluTDTuqs
OBokfKaRi2bl1kjGqQOkQ1a5N0jzaim0ekqS2ux3ecs/HRh+X2HEax77NAQ+qoT60GUdDmAobp+a
Nv2QYCS6diz8PQBcTOOEuB6HOmnVhBWM5sUPa/kE0VA3u4SFqX8DwMd5aDL15q8dpCi5zkzbjcxE
/wnpNI/zNXWQN8HRuSurpfpYmJKNQTElR9ZnImVQI6wjrRC7n24gTholbywhW4GwSeWOd9Qciq7g
JsTLuKKy6d0lovWg1kFQZu3I9Zm+rFR9VPyGq6OunRED+kHJIBzlzGOXwlAz1Yo9DvKdtdeBIfaW
D1Z5Kp38KlvX4hqmfH5V26F/C+OJBnb2uJhM40sVtOsLI+TEjTyBPiqyFw4NE3XOx5KjwuLKn5j6
IhW4M5Z23VWEXBx7a6wem61OsleuK2yDfSSUSdzEFq4oqXzxnIbtCQ2AAIkG+53+cytkhdtduzbF
dd6YG+loTffhoghp5LIravWp7aegvhNloW2ApEhyb5TgKQAuEisYQhlPo/JlJLK+G0tjTvciNIqT
l5H9lTejsXzsm1nOz+tkFDxfjZ6Gt79H64dVk8Qe3/IlW7Vuni58JF0AHjVVmRfbWrRDGf2/2iE6
1emN+XZNZzYevkK3Vs8ffjf++TdOjj+KbRG2YXR1yd6hKmO68yexrZqnorLFdEu+l7szQsScwhr5
RuorA5R1kr5atX0ci01g7R4Mp2NPKfaBn9zIAX9w2+/5U4/hWgDn/DsvBkOl329zf763DUGD9YMd
8R9V7TWCD4bY1nQrZXfrS2rF5ASJ5a8/gX/3IgKSDOJmbIb+Hz8At+hnmt5xus0t0rP4n2dUh8Zv
Dz9e5r+Sg78dSSKe/N038iewyFVV5Q1c6V+nkj9+6DfFgY9ZivwJkoVYyzB95Pf95r4S/3C3XJct
4gcnC3r4f80lLf4v5NgBOSg+PfU2TfxfIBGChC1EC7R/uCFHUEX/J3NJ74db5BfVATNEgERMQR0s
JdDnf1Ud5F7O+Ebo7Dwr4ecwIVsy4QuIhlL5jHqWWTiIEIvwSZYKU/wWWcBsbAxcAjw0DeSpEzVZ
PUFbeed19R2kc2O7TmiCzPlhQL3pHEXhL8ZDGRbdRwXWzo2BaaZFvCREPkdstkcq5TpQUZXQrURD
zSIdRPPgsUxnObk5LUmKF2vvoIRqESZXvt3tR3DNGRurFva1TuQYOYEB06BY/K88l8ddH4QAE1e2
81Em0U7GS+Ba7k4waLKuQ4vNpw5r72YCgRHV4/CoAR0ffC14HFPImTYPdpE/yaJYHpBy9rddatWP
dcHiZe/PrQGfMphTN2pcM6XbK+Rj5SLu4tcrJiLtckpJijtb6GUvHLtH1FodlNqWfbvbuF5s6Qyp
RD9Zpdix8lMHp/etj1VILEVud9WTsMDqh5nzmsJHvXPbJdwB3rbvB6vorsZ2cXaZsO4zrGWopT1/
bywo7WZpVPe2b1S3djM9uiY1rVtVwIPl7GdfwYXKo+MDj2eCVV5EjQCNPbl6HDsO9WjI8vSGstO5
nbLNFEwNMlyb015ZbXubyK7+XoxeeBhJm0P2i/eUQZh+tLzwq5skLUMdqJmekakIfT1zZ3f9GDqG
iDomlLGs3PM4sWv1WaQ+FZ22H+05nC+29Kf7XJvQksvsC6r/7M1tvWnHQ+PCaGrZucAcNxWAw5Nc
Gg9jO9dPVVfWTLwqfWsR7Y4bnS1/EpYPXVX0pN6XQ5xzx76UMxJfR1vz7QLSfCdn18K2wDs1IJPu
zDFJn9fAB8WH7Q+4YdG0dNpNUXRAQqS42Jkyz9hr3yv+/Uaoqh7w6qNIhzkfPvpA2x8CC00+iIWC
8Tvo/ltnS88uJE+UEj7qEe1n82haXNG+N/TXVuk4lwWrPgtC50Dprm9a8lI/MwckBARTcHZ2CmTC
0imRuGzJ2TuFtvlI4Z4eDDVcPDvUZzPzbsZRK5iMXgMVmtTyOChm6q6mGjE0cw1CoV/gfiVGH3tr
/8HgiZDp9ZEIEvOQ+BdnhESoVfNpmYbiPrNRwYGZESg4dmHlPFJ7VHvse1+19H3ILu2HZYuSwpf/
WvtddcC90CM+yq0LW25gfts3tbwbaULY5f+wd17NkRtpFv1FUMAk3MbGPpSvIou+ySZfEGQbeI9M
IPHr94CSYrqp2dbqfV4kTUyQVawCEp+591yLhKpZmk9ChtNa6TA6NKMyziM2s20km3iTmeKZw7C/
xn857diE1+sij92jbnvxKOB0AfL3ewaX2PgNBx9CZpx8SrYV0Mln5FDtVvqIOiE32BS+p3lIL4dy
QK0xYA+o0qsqooUQXrjCiFiSypghcGavvyMLfFoLSqE77F/FbRO48ZFgKcjydGVHVFnTbTkV8x5/
BvEOPLD3cz55Z9EpeKPOeOw0/ooNA8jxdhTDIxpJ42C02r1iaJ1U3GB1L0bznrUFmu1Na9EXs7ge
nfJyrN2rsgveMMa7W8+bw4eMqnBHsitSkSCNbtinp9du0r9WomFa05ZMVVPr1WsU7LKkM4eXvuNP
hpHebLqmsC9QedCC2y6XtBkXa1WKgvouKW40x+4qmTjvyHGGvOoj+pllyDo54nxWkmsw1ZN+CfUE
IbdMzfa+7ab7yoRIEwdVeV3D8wxXKqQuvYmJ3z46DT0R2xJBsVe4Cmf3nNXHJlcwqlOWzZu6qcK7
IfO/NzXz29iGODkmQcFQIbDSlsgZ2qrGq0p8QyItkYKtAWIw7G8Wd5G1+IxYcpc7/btMEpvBIppM
fpdQajAFp7IyE8mzxWi/5EZWa8BSGUEnU0JTfs2WuJarrJ6CQ45SZ2Zp23m3Ew9strQRt0g+cukx
qVLu595Ku1Myl7pfsUh33waufiSsEq3P2jIiX8BOb/y7lugMmgQLC0aN9fnU6sjYoVGp4kPUogcg
YeU6KWRxHxiZgwhDkfWR5Cj01uE8Js9NIPqtskV5sNgOvwZU/eidg46gtVgP4jJ2OoTMvmgYh80j
ea2qodMdHaXUit25gc4LmnWVC0pzR9jjeVA9UfaT3ZqgvTXNM3CBJl5lLoyrFTll8skEf/vadmb6
zDM5RnlQynPvzOV1hIrgu4l4hgiIInIgHOTqyciL+ao0/SMGXtZUpeN9davQxfcPjUiupKuKLd6s
FB2OOpactus+sGy9QZ6/rBdRJ7P7Qyr/KJV2LxlNFV+NjCX5qZQ29DyvScfbqBXeI8+RcNuw99hJ
VpwGwx+/iYiUhehy7JAIf8npagSHURw9Euqibiafpoc8tMS4STOvJ0XTKbtnhBn5lVPAfeEqHoSP
/r2cj6Fs868C7gVYieoeHHrAdorL8sTCqtxYecLN2tRDez23DpRS0CgB4hXyQ3Cr2aF5Bm0yPruj
Hr9FQdK+4CJUII/ZX66ikLnSamq1AQUwUzdkzDDFcfrO+CJMTYYwdGJS4uCPH6QPrP/gG2PzEsYT
WBQ9R/LYWIMzbrI0Q2ccQh55aoNUiFVQO8NdJti+AWp22itvaIoj9xw8U2mbYI+0oMPnnYdbx+/M
5ygcIoGa3USnZSnD3ctCpHdR2IBAcrS/rlhZEDQbiGzP8czA17UUG6bc9i/1OLQnhFHexmuEudFK
9ptiUTyg85nXRCqKbWu67ZpAgGFLkE0oVlbfILzvh03PJvyyMJQEoR4RmTb5WXPsfdFVq7KoUJ93
2UI5i2VvwTLCbJJru6m2A1xchB1ZO38jtcc5RybbJ8f23kSchJ98wGCvNXrJnZMUmJ044qNypVVe
G1Buck5EFrPmMfVN/xzOwn/BAFEcmgS9zNqO3ZlkDEc7b/7InnjAkvYYDkkCbbHE7sbIh9Univf6
AJOV/8xnmQcHeNL6LsijVq0nADevKlQQsyu3eaE7H27dcGAVlk22+YwjoY62sTlKriWzl6ug8q2v
YcteaRuVXoyssM6iz+ScVJ8gz3n9zoHgciF7qekrDQNHTofvBPNBfszi/MacZfq5rfyrWKtNnZQK
7rSxHZHrrSs9hLdiCM0r6Yt4E4cla0iUPvY13GVjFVixv4dX4zYrt1PijQRfm7w6sCCPldA+a7ly
ZLhsGdiE1laf4uop4vgKv868HcGPHO2sADMn3GEzN06xk6YpLy02gJ7sym9JZkvEkNLzCWhi9Ize
Fl5L7g3dpxhVwpsH0mOnapPgFr7NuV83nZDnxJ5yEHtOjsEzchnppF2cCTJoRPa1MQm9XdF8VqvG
SAqOFmc816yNnopoKh4YkCV7M3UN+oNIXnbsdJjCElt9kXdluI5NasRyjE/BTLTSrupaqDNp2OKp
seP8cx/4xAewN2YLkKQufpymsb0tW9H5Ijes5jQi/7jkLywubZGmX6I5HXYl4BuU963axaFTHdsi
djZYLZ8akGNybdlW9xqzoLlx2pblGGaN3z3d/+mS/6ZLtgWUy191yddJ+pNu548f+LNDNn9zLaYX
LGx81GjuQtj8o0MOwHIi50T1vOjsLYLm/tUhI8/xYXuFjoVs3+PH/tUhB78xfDOtQHDG8OO03P/z
31+m/4q/1X8MlfoP//tHou7HjEHhh+CbQGqgTuJZh3Pg5wY5Gg38YpXrHtVkkultZ3MOzamJTkQ0
kmip3f4pBHi4o9Wbd9Y4RSdGsM0z+pfpEwCM5ll4Wf9EH9o/xRMw6R8+yX8zA1tMAT+277w7DCoh
rStuU7Q/9s/vLpRBF1ljKI6ZEvUr2qLppl1CR4ghwK8KMUrveWosjK4aGNGvX9ux/2JZcBxKOVp2
cCOBB0Tm51ePkGVgyknbYxQTUEXWxlpSV4UM77t6eQAhZ6eMQuLnaM+/mESYAtTu0pdpruavvuxb
xZpNO6cYPf0292SxH4oODUzX1t6tjyUPtQb7jmM0ljD6GwQUwmxgKmF0As9XhtaaQWN5ndjabNa+
pay1GbQ8ekcLs4GU1Hsrjl6DfmpAEa5Qwz5T6ubU62hs5j7Ad9+LedvVhbxLqr7a0VlXinGnE+S7
uA3DZB1GSbZ2UrFkp3fGNkByLSdm12sxt4iFfa+prjqB1dFIDJZzXe2og4YNj65kZueAWQI7gT8q
iuzIS9ZNgs6gtCf9ucqC0l0ZfWhdwjuPAMjr4QmrOCRV1k6jiQIymagLGfuTzJVrSuvC2xPcATCB
2pAoF89u70JpZLdmzyabsK0WyRU84k1d+Sb22ITI6lE6ZMMRukYJlHIr3U1REE+rqG09EFkiGR4s
zMFb5NOjZOPMM2WDC2K4I1YkoDR2RpYpKVr9XWnlEYvlaMgdnlBeYxks+mfnopo6qlUWJQSKUL9Q
kDPD5mulF2LVbttkkQmvY0PvfvYzHWwT16tu8qrDnxq3NiEOLulhohsInIhNGgiTFnzXDSPSXyYy
e2b18dc2scmdMNNdOCgFrs0K2f/45d1sE5OBikFmJ9RW2SZwB/+VsNHmMDNE2oZFMxx0CmFyh4My
Rs+Z2dpbtwpfOvqeqt8HkKMvEORPJ5iv0aPDUxLJSTLS7/hu8o2mTl1btTWxcav88hswlrwmpoBl
UosrhorYilFSaUU28crzOy/bcO/dJzHdwZXMU8nDPKOMGO+trkSbxh6vqnHKORGO0ox0NwtBy5B/
rUigS4PV0GV726zHr3muSsKWcuqHZJGbKfPct2GXvqLgK5pDWMEtuO77DmienIlrMJ1MffZo68JL
7dr168wkQjIUkVPHXdEaw5eKBWCx6RCwoSgaapFuB0lW4hY4tz4rbVV63Zs+/EuJ7ya91+zGUK2o
ZTJiRERPsSPqyGUHeRY3L0Qx0PPmRgXbMCTYlMTZMYfLRjPFo2CoLgERpc2mNZ36ta9952gtjkUq
XwT+Ou/zO8vn0IynhL8/n9PqOpulDw23BrBJ2iGvBiYxOukEiUYXzRZDKLfHKJko0T8NqUcJ0qWK
dz/F/nxo62k+pPXYPGNSrp9HhXIf5KxiEpKM3Mjb3pSTsZLmJN/MrMNfSgHkmlchDToh1jBoX7u+
CFFuG8W8ez/KQ/7yBNspC6AhW3z/OXl+V8zw5kfYiGQzrvPRgVaznyIbN/OGJ4GlX10pO7M5BWjU
+RdG3FBwHSGkRKRcWyQ+fWZaUqQ9Kme3epV6QA0E2bjH5zx7Vy1LcrVRtaqN3SiHlBxqcCX7NrCL
6yU7eUJ9ldJj9cw9b2Ua29eirrmxIM4W1yBQ8V8RI1m7GzLD1XGCYYERWw1JeVkanY83iHfAtVsy
ZSDuO0AXQPefrWiGI7mp+s5/MTCRUmamyJ3XRTxX1qYOPGR1MgGlu0paf3yuLTREiYcoZRN4xCpE
jK4pEAksy1nFvvVIsZ1p9I4qDDN3b5HtdSvhQRDhjbUVbRHRY7QboN2BWdQhUwE3i9hom/kZE1jE
xIBd1GVSjN2DncuJniWR7hdXVR7bTsdKsDnk28yuAcnjAkX0SbTDRZSo5FKyTqS1b5EGTUBi3W0w
dQzxjGI4hrZNLAgXEEmJPGdm/uRQb0QIkYNNW+nba8/t+2Ala9vOVnAIyHKrRkdz+ikv6zac49i/
Y1fspogDvy+d/un9OfqfwvFvCkeqvoB1wy8U3/X4+vNq5f0H/igcQ/M3KsO/mjlxbAoKP54AgMjw
iPxQNDrLWsUKfCqV0KOUo5b7Y61CzoMDBmfhpwWIt5ef+lAk/qpohJ30c11GhgTByI5nO1S2LFic
pXL6gTKny2FQlZ8S6dWW04WR9aTv5XZ+Nzlu/rWs1Hwc3wca6AoYbuTvc473icf78IMiwLihIWQk
Qh+sbvA1RY/5zCD8ol2mJwnnQ3ys38cbUSUxHpOXw6zFwuZE9+U/anfg1usahxW3Lguy9bKg+KqW
qY1qZfCYTDX06vl9rDO8j3iqZdrD8OKYLPMfFFnFNnsfCnnvA6JqmRVBgCu+VYyPYigkV1k4KY7j
VtwxAWPMJFUTfR+W2VNsqHOOQonWHdT187zMqAQ06Kcp5piydZ98NxyHQRaBamQRdpN/06DXLTeT
dvobSPcTSJXOeveKke5WGsZtXWVUV74q4ytl2NHRex+ixYyn2FnVjrgEG59niLZniwHOiDpqbuLq
UHhRv3Whlz1b4AOmtROUwb5fFmErtj/FvbYIiJSuZOAl6/iQjkW8Jz4nOIEpU3uznhpnM5eld18m
MQlsRGkX/kprGmOOdFsycEXwTckk6vCrJt2vYc3U+YyjCsXEPuywcUV5e5JRnm2RapCCyDqFaKB2
Ci868KLvqzYYqWETXJEpRxgwUXryTvnlwiJM6gMBaP1bYpChsQ5TKKGUnV5z3xbjcAJ5xWDNxnpe
v7vQjcWQbqEUMkkNwqaevjvWae/V50JiY/feHe3Wu7sdtzxO92gxveOlwP8el1jhMap216gqmRS8
O+WRWyKBGxf/PEzo4TS8u+q9xWAf4LQnZBTPvTnM+O+NxYpPWlUhVhgkixHQwkzZ0TkeTlgeUY9k
tWX4iat2C4A6W1JAPfXaAD658caOWcnCAQjfkQB4d52dVYds4qbUGq/noY+zx9bM8fXdkseU1gUr
NjYmeyr+9G7UfnKDeltbxVe+Xci3ZJ1QH+Qr6LZIqC7hQOs6vTI9v4yuYgqpTWnVqDHEoNDg8LQK
tGV/igNeI+rbTVbM96KnoB8rNAdrWL2qOlCqNTtCR/ABZZm3VgAdT0x08x2pUiW3t9OtIdKTypaP
xDAxuwC1VlN5ANxoBzxvWYKr2OCZvE0xSq662Ck3RW5d2EOIoMnE0DfV4o4l/4HK372cGxEBd+0Y
dZuVPrClg2YgSX9DeS50tKmCjitQVK15ZbAc9DZ9Lx3EuRGSQlqOEzbYcpuyCyXfNRwvJemBmxG7
wr6lSBkQu88tHKxWnhDwlXeUf6JapbXn7rF7Yh0J8RMn3Jh5nX2fA+cTwQ4r8Jj5V+BtYpN5XgJX
N+sfDGkXV4CM/XVfMbpJJ9e6J1GRUytAXrYKGQLTpbB7QYuWrLIxDtZMx9GKyfwGTeEj8KliHVMZ
rQwIKdkQ33nIarclmN81OS7M6FIT4tXUF5CzZw8lbO4tn3Y9PgCehynGkuno13RwGNkoL+zMvvOa
ZeBZzPlWi849In0viXANkWPFopdnN8zNbTtliDKRRT05hRCffWyvmySnpp3Iiz35cvAffB+SSDN6
xcQh1XOmsDhlBE56j/HFJJiL9Ok8nq+xkfHJEVl3MyvOxhx11qHGB47jOMwuR8sIp23cYzyM7Fmu
h8os1yS3xmt0Ze1VKSGA+l25zMTsV7p8vUIfrKgzSHMkA2DYInI30RHxodySfpZvo5k9HwrWgk/b
djJu1MAIwy8pOeZL3o1i6ZJOZJFDlK4uU9ZK11kfoJIyoaOrKp/35WCbWzMAugx0UeKIDsrPLBGD
m2SIabZjvv7PGYYf25Xof/OpuraUxO9dxOYDZo7ie6/F8OxT09777VTdtvACtpql4a7ANXFW8xAc
2fL1OMhzAy8L1SuHbpLK+1Q4GBOS3nl1ei5pnI7jJYuN6hxYTX+YyDylo3ExBoNd4a4a9X1slV6A
rcRKSQkNh0szjNRl76KjMRM3AyPQ50j1Ao7MAp5ASHhfCkgbc4T0g1WuAp+lixNvnGwAaRYNyXwy
iybZlXlWopcpok8Jss9kRU5h/6JTaJCEvan00oa+cOhtnMxsW6a3cpC4xZ1mfnCUwxQ5yvxuhSwE
WgHgsU9ov+3LmUnlJeW1QiHpmbhp3Ta5cz1p3RODYO9moHkbPbYsTj09JE9N2/Q3zuwBAezrKKZz
5LTniT69JoQyPjiJYAZAIMbE9tJBNmiLmexBORDcN9wyT+gzQowdaxg+m623SAa0N1q5+VkbLAcP
2Ci69AkXbEQQ0lB7kidRbiLvnesEwWiFZHwrLXwY2lFTuW3Maf4aDMrbRjlktQ50vU9otADW13Vj
tIoTLfejWT6MMCP2aY61mYs0OvJVFpiMq+LWaTTJSpV/krFB10fs2vo/9XE1pIP+u/qYcR7D0P+7
Pr54rfrX/qcK+fcf+bNCFr9B5OWoMskPEqFtUaX+MVq1TPs3Ez/kQjZhgveeUfCnKZJh7g9iI1RI
FupEx6O6E/8ox4jB4F+q4tBhUuhACgaz4n0kTbbREBRZPHkXpd0E1tr2fIu0cYtVHOyuHqhDix+Q
PRqjpNKpo6u60jyC6dYN5AnzwFV5X+BZMUo0Px7yw60BuEFEhyDiil5LB6Qhd2Uxkxed4Pb0d2XH
gny8GkgNTCasOT7VAZliCLR3Q1+U3qUSbf8lj8fbQaQ+G0q4TWtYhf6uwEOD0qXFYW3P+t4IZoDs
85CkzbrFosH+YjG3zXvWCr15WU1koa0z+HdYp7o+hRDWBrK9wciY33eAXZ/7YnZwuvDQtbjJVNZc
EA2eRFukPZ8N2Ng1L6G9eTsR55DuEV+YJNvoClponQbXeVt5z63vE94U1uMLGmOeOEy7drXUyInR
5A5Y2e2JZ7uTGIySaqPZ53NZHDPMNi9e77af7d6xaXnrNPxSh8GXYlrYgQDJGDSV+sg/orOSnkMI
eGoelkw8hh9OuJ4c0CG032F7KzMCfdem1uZmGGOoLRThWKMpnTkSReQtg1dXHYhBKW8kG0UASCWL
qU6Pe6Rh+jbsbQ24K2tB5pPiaLBVMtID2QbpV64H9zbLMSJuVW0b1/gtUE25HlkS9WRd0ixVD8ns
U4JD/LjhEeuvFdJh6mH4uXj+lf1kQIUWK6+1netaxHITNpTLpY+MRaXWTIKOy04O7IbcWnYlmdcu
8nmMpjuHYc4BWsiEhSBq5xdDl80ugDK6RzM8HwV0/y9mafvHhBnN/Wzq6EoabX1ZE9lZ7sVs6OtJ
zp6y8D0oMQDdX/35bwQlQiVnw11k0fjm2fm1q1aFZI6fAOsRxHsi8xeawAboXJuFO2Rid2iOEUNj
qSDuYYYrgR7hy39O1P/XiRraAZ34/32iXtaSfJ7X6uexw+8/9ee+KmAp5f3AzOcX/qnoJHty0eKy
r/KAGweLn/2PQ9VxfjPtwDZRgDKYCO1FZ/nHIWvzC0NEngwrUB+YTviPDlnnZ2a3a1kW0hBOQrD6
GOT/gtNOdTfKOrW6o1tFfrDJMsO6M5N2PjOYbHZ1mwW4XBrSQnrDjx6IDsMzU1bRyYCWe+o7klH8
grgc9gjVPhezWtvKKspVEOTGQ9CU/cZPGhRrNeyWtZVk07VVkS2VdWQvEc5bPAqbwrVZMmxi7n6a
G4FLorJ9tela2iQrBgRH5o0xH+qWxhpOyfQ3qugPTxk+AUEcn+Dpxh4Q+/7y//8we2HL0DFHJXuG
GSBc/6gP97EmKsoehuXv4n3/cIn8mx3cBxX2++vxXHMEC0oW04tk+MfXsw0a/zjPm+NodA7hGcXb
0tMsWWB/VEI/LSd/XEYuYtwftn3LK/mOTWOP6T60eCb//EozRSEEVa9geNT2rCIJrWYAb+zxq6f3
uH7EXidZdPeP/zxIJixUPS4msMjLn//jx2na/VhWfXGUXoJx2Vg0mT1DL3cD3BPj9z9/NRfZM9Ln
AOn8RwpaHAYjm5UMi6c5uvmZtcO8Q+TOHEAW4cOvX8tayNYfPk+2yLyI7yx5EB8D7iYGwglkgvTY
JlNBAw2OERpvW9aboLMY7oAluJawlS5HQC0HhMdDs017r//HfzP6azK60Bovhnn/w9eK/NrXpXSy
YysJ1d5Mve43XhxFD6GHsu5vXuyv15BrslIHOe8y6aQC/Pnr7FrSzWGpZmiV5vm2Drp+MxjcwShu
8gT7XEoz7FchmTO//rD/epdAWvEsK7Q8L/Q988MePY8zUrU9gpmrsVXovvk2WcCM46pKMab+o9cS
RJMwKwktVO2cgubHIAyRGqOlkjA9ptC8Nu2kfaxGZqcvYj06n379Wh/O2/fXcsE4EAHom8L9mHyR
lYNHKiHX0KznkZ1J5JenInWUtfn163yYKP/+OlThIZkwy+Vq//y9sUfpO6+eUhy+rsqguWb8UUJX
9LaKVMUkTUmxnboBI/GMPSzammWcnH/9Hj5cO8t7YCLHQbeABkGjfLh2WBQC0HMH3oPqF/QQC8JV
PBvxOXJ0earjgAx1z9F/c56/f4Q/3KbLy7Ja5Q8HLsUz9KMEQ8Ue2tbIx3+Ffvepw8h3Ai+lrxrq
0X3nNBWrH6MGMTxCqvfXhJ9pdRy9avrKwLrtvjTMlk95VEWHeOkdIKTzjzkzbn/96fy79+nyxSxE
SLIUzI/tTe460Tj7hnEg0c5701qKjj1zAQscq8PoURhnDePjzPBR7LPLOuPUxMHlVFF0lHktLhCm
RccpDZyr0PB6fwf8oc7QkYW+2v/6vf71qg3gcDv0djhQvL90YmZYDXVfjBjZQlPn6xz5XL6GzzFs
f/06H+56vjpWgHxlvo+pbskj/PmqTQ2S/UjXSI/1SJAiVHy2qRXwqQtqdff+16/18Th/fzGsMTZP
RxetQvDh8tRB7/ZiyjjO6y7fxEGkNox85JqwuJwJ3JJcOEHKsOTkPxtlFe+n2h3+5oO1fk9F+fly
DRzaXAKSKAp4Ox/+5qJrDJs7Izr4cuz00S9sDlNYy05zjGUz39LumW/ukkGZYsalF2qSLOa/ETSv
vNJ0L3oSR06hlPqGwRcpjH2bNd26hXoDUyEv5zNUS1Y6GBrv5sKJvqtJFo+BLiDRF3jySGnsvGU+
lzMIDtwL1ZkcuMzU7DtX5t69lzTmYSC04DJBWghXvkkN4BXjfKvjyAFozbr5ukR7/loQnPE2o2Y5
05zreRVC5PpOXKHbnKqyZUpZsfM5zCBv+13GshbPvt8tNQJiIxMwny1eCWewvlSydD6NrHza1RQp
EmR6uLjfCzUIshrAkSQYLbPkHDvc2cLlaLE6lb7JhMO77mP3e1yjywbPQdm4hgkGL2dMw1hiRffE
fhQmxVDlT/3XwGdlX2WtT47L2AV3DJK53rj743yX1yEvj7jfwLnRc3Yi9/SfZ+yamykP47O//Gzv
1rwN7eLSb9OxZ5hPG/gQ1o4+85wpHhEXjdfvH2/kEXprg12/bRwyxXGy+0VyJF7Nc042cv0zAoAS
OgLBv83Wfz+t8A1cwMvjhAqsyXip6pwrskb0Av2ssOYDQRR8dhovNhGFppk8AAUQT4gKYN/YsVnd
LALfZXLL7xmTNDkjI443mEHSt86EILmKuk7H+BmJi14x8XHvs9hxPkFW7AhjsvlsSxJh34q4tHcW
k/xXoHlLPInbk6gZpeV86xJSwtAw76YbU7XTdarpXje+sNKXwhs4muA74RUx8Rw4y3VYLvarQDLZ
X+skGNLNPFkUMFaJ5KZSBdeSXw7zOR41jKqI1kuvhl4RQusa5gJApM6RSc/gOeMP6ImVGMnR67nA
tibZfK/JGJvMMwOuXnfJiewi9pYHCSPlynNr48Fjq8L3GAt9jo0iO+VBsQ1nI8f8K6br2ijaHe4E
Cy8WoJ4WechaG3VH7l6SHk14pRdjzDyItVq68ezePFtONZ9ka3oHx3ejh3jwt7WQ+WvrVfkSVpCv
kcH61+VMwgBUd1z80YTINXOeg4DbDqQKK0MNmTSXzsY0Jjj39Hxri0nPLpzwP6GkxgfOp2o/hqm6
TuNKnzIr3CUJKy+WljUIEeRViSEbJmDA0sFCZaciD7o1Pv0CNfcCvupFtBpc8YwByzkDorvuJowW
jE6mjdIBWQWACHdum37yIg/Je9/YFwXMbFPm7roZqnEPz85c5zMZ08mMXCxsxLxQV+9IRnlDkPza
SKPfZkbpbCDHwDIHeHo0zOBz6/VRxSioKciGCHiqAaJ/KQmOmZFO4uRL0Yak4wbCwoNS0QUytPjz
wPhsmwg9nZKi5AAWS41U2vrKSx3nDD2yvbXSoj8ZChTIPHuXud/qoFmJEitQCIClteP+G9u/5qCt
GvNIFS1KER072cmqBbkZkRH7l9IteEN1ARpupbQ9f3Jn4exA3sMbGZAEXbDHa68plESyGT3Oi9wn
K5O81PgTCvzxXtcu9UPdw+JaNWrW5xy+1SIB93cih2eWleiFp8KDb0E2Ey9KFX3uYvMucMfxzh+1
3jqzlNvl+cPGqm5AN4HhLG/6wZ9hqsEQOUJDpRSwc+wwnaYWyYOJZ2Hl9WvklSlHUYWQTkQ8Efw4
9A9NRuvDuCrflJR5u3A2xV6OSjTrrrHL694cHskdgac04isW7YwVLC4whG0GcqWyHShXdmUQJndV
lrs3iKD6nefL+GnI4vHCkdNmSKPxlMFeIkka0M6LA7s4WrkVVgksmh25GGGXnFjU4BeyRzwPsyq5
MDNqB1qEwrgtdOdvS91BAmBnBAtePUtRBd8HMbHu9CrLfrBL13+axjmc96ZL9hosLvbOtaQeg4B3
aIi1upqMljQhWDprp66btTG0/oEOOiT52rJJ3bBk962xg2DbjJk+tYNz9kthnsOow4Em0E8KFz0/
bBd4qX4R3hZRSwY0KjuH5j9LBGOKjrCcFK4RIQbhiS81vJ9cJAs8hBd8u6EEKSZmf+sPBlMDlIGb
oIYWEHhcAqxEm5WOYnc/Yq3ceexKEPSn4lOu+/qGoE9nVUZWdoyy1l5SfdONg+y/VZG1V67LhR1W
Z2TM5joqQ5vEm4Lw9tZ3LsM4RpzRAPeL3NbakBRQ7wtzbnYFwtRXuVgUOGjaterHlJyRoYYMmgPq
2CcKDCxR4RawkD7CHmBOqA3NoL42ZzAiSFNqkjIIQa22OjdqsUozVeyLvPKf3dxjiEMGxgULt6CG
ySCKozZC/W2gHb9E/iEZhBsQP0jzVT1ZBhXP9EXvt0a46F7RsTNWZqZKA2DVp4LYFu4uklzGrCzQ
cLjDddBP08Fpe3IbUlJNSrSyxzGAYKXgfl3UAPHPmWS2K2JVvuVV60NaasL2SSAF2Xleln8P3RKL
ceMTpYKFklkSeLlHv29eSn71Ig0WxTp0ZxgnfTSrVwTB2cghQI5L3IAb4uFqgvlEsr0RCAsJd9Pp
2qyzLd94us1L+8tohDC3oC8gvwgdYj7iWJ/9UNZvgFIV3LXM2AQhz0BAv/NeuyzciX8fbixT9W9Z
l3Nmk4NaAq8KuzxGSiqAzLifBlNWfv8FcVIAkUhUU/I9MXQLRaYvYMCKoaJNGozvoL+r8+Q29lU6
uvIT3kn1Jro0eI5liNOmqkANYuKcA5fHHuIdn1j5qqwOpLLoExo1fM2lp4iNZzFq5iXss0AVxAe1
CPIA+YDx9VDJaFv7m6FomWrYbbSAlSeHdzVMB1Fl5lmMhDUUyBinTQ1OHni7lB6+5LxOyJLN2ulg
RYvGpCsbuRmEXXOcaVgiARpZRNmkph8JcOMxYjEd4rosQk4fsOcPKRGwuzCHrdDwUNg7ZjOcmjmV
Xxp6IzqMpIA3WPIpdEH6EtnLpcxEyTwnfmPDMrS76eCZDhFWru28GnZjfLc9OV6iU40f3Apur1Xz
aycxhZ8swnJWtnS7l6gRKeWkCe61Tz9RGEfbIfJMdvTtnec8xqgZ8XpyvEZFxEVVPppuhcAawJav
yAHO/Gpes7faMcuHwVGxqEXFUK4mihMwlAlYiapjwU6Pzf5U1OtwSt/ywk6qtUGfjEJyqHlULhwf
w95Jb/yGyTDc08uLddvZ4S5Hk7bOS+9k9yUYz1RZq9KVuyAG3seO3NhAlucBnU3WBdlUYFcs5Ev8
4qSWwd7WcMXLUhd74r+n+9aDHWfLID5nlfpuNGDU2xkMpKeUfUoZ7G57plmnFM3tITQZD9iTIh+6
6eSeQDzzLR9QM9Dj89ShEDoJWYttH6btrhwHxDLDBCbYmvY5nKyVQ8G1pqn22PdM16NnWjgwJ+/g
duhjzVIFtCYNIJMAOQKl4M1k9eZqKDLWJ0P/beiMetsY9by3vLRelW340iGN33W68S6GhtnBHJvH
bOzhBBivqSd2dZT8L3vntRw3kqXhJ8IEXMLcFspX0ZVIiuQNgjKE9y6RT78f2NMREtUrRe/1xtx0
j1qFKgCZec5/fjNTp/jXZdEdC615ngp1MxAOzhz7oW7DK7ZcACOm7yenVW+YsD8SK3lxzXKHvqFG
v41Jp54wbkKqtnJ7HFSF3gWqXcZBmiEeqsWZU6/ML9I3KKy0iE0+Ng851k9rhBbbdKhPMia+aoic
r8WISZhZgGqvhEZHEE3D8FlZ6qvEAMaBHbxtiLiegtmfo8860xwMZ1ovO9otdgTzDOG+SqydoTZj
kzxJHN33Qx+fRfOge+Nw33iNv4m75JNrRfHeRQpHtPs4PGlm620kDjeEwE3tGVIxGiqcDFnmOGML
K3GfnI6A7KRoHNz1YiLik8YBHp3SpZ1w/VjuKpgnGxROSD4UpLMzElit3caEhC6Smm9QoVA4anUO
oLPKSF3Sd+ZoTtap9wrcOFcNdOPb3GyXzzObLH2FsedMABdG2B8iOCT+1p2yul2Batp4P+k4SGzx
sYInllEP7V1rcLXrHh4NRt1alULs9QFNHfJKzzhsk2E/mOGzF2XhG5FmLECuyohBwBNrKUVopNam
V9EWRbz2w7piewFnWmYaZLCEz0NEgxAuMTYo/8QpTZS8bjjjHr0mnK80PA4DM8Ejp58bR79ONZGM
m34JpS4Gl21p6lIrwKaV7gTD2PF7qszpJnVmBGVGhoQnarNjnJEHHhUaIHeEb/HF6EQPraOlE4nU
qH/BjdERV308Li2v31dzEIu6w95ipHTINUff1QaR99T2fDSOa9omJrhuSYMjDsM1XPorQm1enLww
10lL+bcihe5WtCrIoJsdEPmmgeLIP5hZx0HaWeHRigWgAGPkKw9JzOl9UvN+vbG2tc0MF/wQOhYz
G3wQdzqR6U/v/wnmneZFd2j7Kzf1d64QiqixrH7tCiw6AtmaoASeNd1MirJHo9lk1qNK55OfcTOZ
LAusZ/tm+w4U4w7LGEVWeG0T/7bOi6TGdyaJ/Z3m8xWLmLxyTAdK3M1h+Fdkdh3MJOUT2UfUXQfw
ciuS3HgqYONT2pPVhrRHtgds8uVtJql3FV5Qe5UN6krW89xj1srvsnEYua8FbV9DOCwJ6HPa7CjV
6O2HgSCg9ZiFU4YrGqgI4CWbwUBGQKhDGqjsUeCtH+pFwfuvK+2MaXr9CvhHNm+Wgih66uS3bQch
MPd7IBlICqgQiQbY9gjI7XPe9Pq1wAf0REIkEzIlAK9ClR3f3zstKdWWBFuN8h8fBdw21F3cd7DC
RvzT+H4xpFiNiE1AEdqsu3xY7kk+MGUz+Feelbwmn4zbBkgZLKaXV2ZplLtqgeK6oVRX7hzCgSQ9
gLABFGaOzRvQ2zqf7Y/LB+ap8ykyfQ27kNHDDrMCz3drYgsRAT0VOn8lK+324JbLn1Y9d8twJC+s
Ybnz1cgHbWbVIn9oJk1/irEPxQ2px9g46XjvY43ymmh5xKLvwBNeZuGbMmxApZS3yVJ8KPYT1StQ
YonckjCNh95kYO8bU3gc47B6DWNd4oYQs3S0mCVsWwOzyakPj2FtVK+Z28HRb6RGamQ35jq0ozw0
LjQH/MLSdIC/wijKqIDDqdz5ZWKe6Vvaz72/3N4CX7XjUHGbxq4yL1PWE3OwLFizy+JvhSrqVxTY
XFoO3XjEdS08kJ7DCzl4WveqkBhHOohc3/D3ENhkJzbfL4PoxiA2ElqPvv5aEoEO9zaENzyiStF7
nk7fhyx2yaw0HGYfxKL0d3079puocuYrCwj8qi7G8LmdBPQM5SjjlEcmkTKWg24wR0KCDQHeauty
CRzQLQH4wVjUW4vlLZjgxpxFLYAU3jWGmdfTE07+wFviKv1LpKc1dEFPw+QhrlnTVUtqREV3iuqX
/dG3uVMR4uV7RUPw5oak4K38fnkHWx0DRfz0wiMKEoQ2njWrveaSconHFm2f58Tjd8+hT8bmz5BP
HWZ7L3L0mEJ1FOQtUGodbWLKCk5GFN9noxvLa3Q2w32Clf63erTDt6SS/nEUGDlg68zJZCdTs52F
i92eDzcWdUgTPqeOQD7UtZBW124FwL3O66Sa/4Kf/19a8QfqmKkzjfoBPf/Fuerqlfrvtfz2I3ns
v3/pvzwHVyxkBheDcN1eWAmL+Pa/PAfXx9RKF9hGMdLzDBPQ/2+ag/8fl8miR2ULxcsycc3/m+Zg
uf9Z5qxoDIVru8Dj/8646ufJLZfnBae8wLwfBazzccJX6kPaFnGm9m5kCNKRR7s8RzKaHwpDjkEU
CfGHIf8vAxNddwHzQfv55vS5H0B9cIMYy1tn3kuZtnc6lumYaU9/co37ZcjHT1o4CxDyINuZHwds
vejAXUmw28/4Fe4mUzZ3WdXCJcA0ZKNrE2EhHfnGdpNqlw4r5Ycf3oF/YjLANflpIs59JR7RXGZ8
2Bdxbz9OGYeZ7XJ2+z1+XrkEQMOkJXc5k0dbEIthxu0R8nTb7WbmnMaqBmVZUIxESxAQgjgDBGEu
+S4r7MCoKZcMO6egmLItdsr8tyRnEslp5RpRTLJOOSgJLWOT7L15foMim12s1AMJxFl6H8PrCkj6
bYBsILCFpPftlvFBguGSgcnRIoDBcAp/xr3eSOPewX3yuqUFvqfnkbe9NYQ4BXT1q1fgdxN01Ti/
kQfGgY1b0mM+oPTqUlmeQ0PLgxYJphFMlYkCLdSrlziZ62fYKvzFSSb+uWO/3zDbDi/+CKq9Hrt6
0TO6PeGnEaQQIwiZEVs7KL/8TN3tzI2rEvN+rmZ2V0lejGgUGbm2D9Gc0wBbLjdp76p8ROgwukQr
Ya5BQ0VcypWyZLKnZpnWEDvaI6FfzR312qL3dOXOwa37gOcRX8fqx8eURuyxSZXziadjbhTcjA22
1QS6oRv4OldQUSKUEkEylfND3IfV86ATL7HCYVzfO5PPGpo42Ky+9M+OASEPUvf8NhH6/KC3/BV0
CN1nB5L4OZSRfWii3rgfAKk+p/1UnmVV+eei8LgjEPuQOtrFhKuWg4UpFr55venqMCfAeDQ3QGrZ
pXZifzUwJgkQ8rVf7ZB/jTJITZDPMRzfAz7h6GEPzVfZsZw9rZ93TjLkh8rj4c4uWdISLSv2bVbZ
lhsdD5pD3XkM2BQAsgt4tdPIqbtEUKIB6+LmGtaFABOPxu9YejOV6vtsW+Q6CY5gWC+JbMbH0K/U
ld+MfBTWIbu6QOpsSH6xP2n1dQgtEW+zRtxoEVJ6GzeRjUOIDzO9uAjGLONVxCJg/M50fN7BbLRv
IpsnEY6+h0ijntdkI2BIxSiS+4pG4BWUUgRyClPAWnT6JSPeMLw4ZE5/xYBYXZVTPD+YU4EdeMVi
yNsm24LF9d/01DHuEw7UNVQrehWNe4uTtr6H5smtXl7RHDfX73PLr1fYsxAvoXgStlPNOzjd81ub
jfUzcUshsXTZ86R1OLsnLZot743Gm/Ir0Qr0HQTVm/AdxYsO/PBkhuHwGJm8mytTy5KdqdMC2DZZ
H6E7gh26NbN4wUu5lEQy5kE5rtZvsQKqb2oGBDc+gu6bAR/s+zLp6udBOBgDAyttlEvLhYN+9WIV
Yj6lZEN/QqvOAEBLqbu8cqpeI0qTMkisWaNG87MliT3bejGLoKs67SLnusSrBuELVmNz9xnoM7vM
eFkzE4m4PwYCnKPM0yJwJj3Z9xXCwUCGJCEJTLe/1lD2eUwFsoFliNU84S3vn1N9dq0N+r6GBCwz
8szPXubjX/I8VuXUf03awX5OCC7Kov1oqdLeJ73Syg0RMNNwhQ9rKI5TZA32BeU+Kby2nB8Mj34G
Pj6yOEPIFp6Rcra8hwLIBGYg0weM6rfjUF4PFXOCnjfsaGvZba93SLz0/KKJ4dou6oLf7oo7RdO0
Ei7YbysiMOTwGsCEsZPLIopMFR8KM3vooFpthmUIMtjzl8RjImmPw7csNrFILaOvUBRiXG2daFUa
Q33GL3zaYPUlgVaj/puRdM0mSjocxZtwiyzXOBIK669xi3MDFPK42NRRcm0TXHcFpjrOAeEdRyf1
jlqGcizJGzx4azzjD1AEyBfQJHiYjmtiQaY2gFCev0U1khFMDhbsvrPnAGbsZUY4uTELzT+lyM2v
Oiedtk7Mgm3SwjgluEhvBizeIdzwIE1j1A86EP6+cOlq6kXxTRQGSo1FrzOWRrqLdbcOTK3QT+QE
+PshMj5ZBVIpB53F2Sh9K9+Y3PuvXT1NTiAaX1MrFFKL+CHvx71ZJzAxjImBbQge04HUETEyHKLJ
N0BYfei+Ilz0FGH31aqmYReJiDOPA9wjYYRjDrVgvyFHr7nAVSTEs8+6bQRyIMEnMRD2PfniQelZ
IfaQ+ClE48rLs+zZ18LKDRzpYOFBhtoUuA5tHYSLOHBH26JCtJo7qjNgywFB46Fmf8XwiU0ER7ys
Rites66u7LyrT8xV1QZLM/Ngkqa9JqGEVdVtaKwa7JN4A0GTxbF2WvmgJisN2pQZhteRkJmvrVGr
AIId9Vpjyngw50Ld1/jbk3jf+XuphH8ohnC+TTJLrcdwaI4ZKvPAMXOit51sXOXoAhmMWfYdbhuY
b4SzQeBLO5HCUHvbRhuLjbaMrCf8jBFmW+kTgW84POnztLXDGVd1f9S2TYxge4iKu9zQOMtpNw5J
YgFq23hCRFrkP+ZeZOzyhDceb29S00cZbkg4sK8qUlMYnkzaBbKBd200aj4uJNGcKTkmmxs0K8V3
O2qu41C5Z19C4Q7saQLyxfVbMH6Ls6uagLxDHRdMZJLYaU85qtbnAWdTe0V4MQJ7E7r2KZ6Z6gWp
kerf62Jx2LTd0sHuPNVH4kTwN6hR4+8GxALPGLsnDMyzJD0Tfdp9LazUYQTd2aPCEdzLUvFMPJPa
T3GGq6FelQBzuI9mWzcW45cqNaqgz6elLqibO5I687XTjCQDeWORnDSZY0Adzm6KmAen70Nrje3Z
b7rKDloJ2oZoViR7fMvCDpVdJW5mk9gdQuLqL2ZNb8yMcc6WZ0Pjt5RIaWpxDi0shVR0JQaqDNM9
ImJJDg2nGgMIs8q2etZx4NTswm9lngM3zFp4qZmksgagX5zdcHHQicTSbsYJ0kiYxMSJJ9pFq2os
c8bEIqwiSzJvHSFpCQqKvJgMBll/kTg215iH8JAMxek8D1SFfxVfTWIa96kxd9/q1E29tYnujTq5
AOvHgJ+ALcpQ55MkU6cjBqhpyo052tk6xbzmAE+rPOetIjJF7+CiVPDuseEgELKoGZusY9FxuPtF
pV1K3PofExMHwKig0sDFtb6O1Pu38JsnS3MoS7FVWTZliA1vGEd4DNVdyhO/aYxbtsHym1U71bjW
4LNxasPxcdCBhqsCzeSaMf28i1FaPpLHwbMzGs0rwdjbeRcVznzSkYxs4mGcyPLlLK8otp6BnHHo
m5fy18dA3+1lfmAcQwJRZBv3XiHnN4+Auh1WqBW0mMQH8JzgYMwiXNJWsQk7ZKbf/IkG9089xEIQ
pF9C68MO9DPni4FHVkWR1u8jzWyOoc9mSDm8hASi/LhjRE15bzXeeuTBvHRz663LiYSy9dCLPzU0
Hy3C3/uZ5ZtA2ADQwoD55+8yVFZVgFP0ezuh8scRdRA3roMON+oBqGabgjD2ubM95jO3blQVyLSF
tQd7fSGjjReztJpjZ41Etk918zQMtn0zol15mKi4t7/vvhZ5wI905Pcvi2hg0VqRPIfv6M9flhiJ
zB01q9tryUJj6EBh55qFphtpfEPaB7aGicsLhnuscZ/1nbfWOaeWSXr1mtbUzS4Tzz9QPt9bzp/Y
bLRtLsTv5Uu5EOs/NL4RZoumn0TdHrtIpok+QO+6Q9uE4FEbd207xGu2ZrWZkXQydR+ooNKa5tWN
l2Vqj9kFB/nm+J4zP+DQ8q1OiGn2nIjAzL5R5CS3FZqYXmh/IMwiffjlfsKW9wAvaKpxd/hIPkTD
ClVlnto9+mn8pt2EpNOmQNZVQV/hXpbT2o8t9w0W5riHdYnRrmG+emn9eSojgigF5ZImsAse6qK6
GlvTfh7rurxKlJWddL2wXkwCnuVVHdXleGrj2AOCN7K1boO64vcz7wq2kn3kJ+IGNyciOmVBvZoX
/pkCkvGFtOaTHVPNt80wratlhzHtQbuMEQQ+DcQMsl2kkyJaEpWKDyV7rGND/++mCjo+6usDCCs1
O80yfQm+fNoKZRRvSAvHC9LGUqvLUjV3Zd4se4q/lO0ZBb0PPr+y9cT5ZDML2JA/gmTOggKQDoxV
Ruh3Aa5n4+NC7iU/W5j5S2vBHTz2uXLHcxNOETcpgRiiya6XGxFlRMQNtRXmeBGjTEbpIcxe6+w1
P6g0H6vQNhgWWnV2cB0yeIm7HZM1emb+j5CCPlzrHbKbIMRsyhtXgor75CMk/ubmhHdxGlPTt3qc
LjkSMb84IvBlI9mESb2VlPIuLLqVRs5WQDut7+m+2WKxY/2sp7SaQOoi6ATkr6DwgdhlS+Pmkff8
ZU6HbNsmfbIbRqorPZt4I5lg9Ou4dIbHPslf3Jb+EWJb/exNuZWQuLPwbZZ752cQQXA9X0QyItYu
LRbWB4OD4y5Di70jLZ1ND1Oq/NDDtniVsM9ebXwKqPdzEymu5Hlavdfe0ol657nRiVqdaPqdHLO4
EnYcMYWGddAlu1G/9HZl7Oe4G/TjhA9EjjvYTHbb1iBe7tB2KV1LSf4vtZN7V1jt8KgbUBrB5DGG
61rmHTYdVm28O0GREEWLQfjMZzMFUMLavb5mXOeygm12kz4sSaTwejqj0LZ7l3w0xRrpoDgYK2nw
h2ToNl9JDuGuLBGxHd3hihQutS9jzsSmbkDlTFiaK+kvR2hcsF2KGWEzI6/mCdMG72xMwCxdHfvn
yKjbYzK75dlBVrhrOUB3JSbHQeWV46OHj8yqn+Zk5y0IEB4x9XWRgQ+5CW0yOYrqjaljpDaJp+pn
LAJuR+nWX5g/0m7rAnF4aUMunAioMGw+tNSWwnn51tJeuFw4SvBiVPnyDKwJ5cmyVOWyv+s4cONQ
xzElGjlsZVukzhJ+SQbGmICMLM1rIkkwXsfSbu70suXJVCmlyPtZTIRbGS5Yz3zKLKD1pegF17GY
hQKs8utydz6piJGBHEHX3l9DhicUEhHWDns5kB9lRyAeVjc3d++ID54UROBOLi4ABshJU9AFE/GT
oF+koMo9xzsPIRb77/CAhiD7S283dLYAjtz6BchTiTdvM7j7ASk4b60H102x3MpAzhHFyCTBwrwI
9EqvZXZpaluS5suYgj6FkmyomF02wwg4V/Y84mjSsVxS/CL8C0xAHMUSrPwJCA67O+C/TId0OEAE
wP4fOAPgbtqUBSsmkoW4MTNnkS7oegvwNeLulbYggsrOmidl4Q6xwsem+Rohbd3Ad5sfSrRWq9Bs
84O2gCvQ+djW6OiZjC5IzTIiX3mUGvCVVMInFSZgT6PY4iyDy7/jN++HpMzAbssqtiE2at91XS3l
sqvx+PKCYqnpdLw93l9NKDXb2gYaKisjvOhGXp7ryszWjbC9MzSH5qkyKNMZf4OpDUutPBVWfDPa
dFpMl3o2d83svlW5X73IiGKn1Rv/PLnss9WETz5e+UgUdNLrgynLyHHvaJ82JGABVTBjOy/vc9Mu
23AXVh28+RxE0k9cat6s5a9ziM7kT1PwxQvqTV2ynAI0aC+L0Rb7xNB9GxoGcbERRjcuBHTIv8v7
Q6DNnlYHMNLh54QL+vVe3no+CGmUldmlmEZQJGiJa8eFy/d+Nhg9EDDsE+Kv2fLBnQBRR03YN26k
CY6KyffOjU8Z0syZeQ//fQx84mACB7kBUloefOykxn1NDuwqGXiQ+H7CQcv18qysoTwLIuoOxfIM
cPnF0430h3rbqorifDLYzeCNPc4TZXKdgc/pVW7eQ+Vns2Ufe6o6r35GH8eYdolAeocExx7Q0jMZ
eUWol5lWUn527CZ1QJuDyyNjse27h9zQ0+y8e3L0lgUKWuUsilkfqxeMCAGoJzBjKwlpFXoKZ8tp
prUJuLzhsOfled9mpcvdADmC540E+TNd/Qx30CyWfgLK+1G2FixmQJsHBN4M3vCMmCH4jdxMne0t
HllHGZS0z7oz1vR4Fu+apocXPNWqF6w0iuRQ2qI5TnUOiLhslZbOTWkJNr1RHnGFOQbCoF7Qd60G
eyZc21iOEQk9RoDF48JyM4x7THCH7+7CXe756jBsMxYudtyUl3lVf+mKlpKj6RTi8ZJFltRJfAPx
/GUcBXcNgYt1ML2YpTJm3IM+1+mGxql5oirBmm+QDHtXuV751C2DSK6ZK7PJTpBKHqsKi1Dc9Qja
Gnjgs5epq8wEUn//1/eFORcpR4wG5/OrID7xgtYUxzrVy1tpavOWAKsEekvFgk6oKiNsGtGSCd5s
u3aVWCmRqKvaUXRkkztvZZe9DbaqHJg2NLDvQPFCJbRNOlMcpQuIzA0tGSTlYQeQwC+eEGyk037w
7Gd4Qxg8L5MYzMbrzSAYt2KKM3jHPuyrvzRr/z+q/NOoEkkgjc7/rsm+Sr6SPfJa/jSq/Osv/S3J
Nv/DsAzVFaNIpIXCobH6W5Kt/8dm9uILGxEZhhcOE7e/fS68/xgE6BAJTnNAk7PIuf4rySb8G0/d
Rbxjv4f2uOLfuMEZH2Rz0GcMy7LBEpYoH1v/KNuF3ACAmnfGqeQg6aH0QtqX+1YsNSKzdIdJVjwX
FSmehjY9JLK0DzQPMQQrYirFq4vZpWmA7KUWNpAiddTcMiLBseAUmYuCA2gBZ0Joy8zlfrjTt3+1
eT8KjpeO84fmD6YqX9jj1uqLBfIvgmPyk2HQt6o9UVTLC2EXWoBZLTaj4xK6rBHh89cq+F8Vzpa3
oAM/X9LWDcO1BefnIhRdBrE/yI01QsprDTO2EzLSM3wVjZherBWcXWoD0TFUarRmb7Q6eNHUQBwJ
Bnt07b3vDGO4FVFsVAekgtRQaiQNc1U64YBLR+/IW69MwPQrBOfknnBe5qbRq50dltUp7YywBeou
gaowum0dnOXRNwVCDiBu2DRwrzVnlBcI9yBMhhKvfVlXHaxbj0v5cThGm9YN02JNrB/ko8nROi9w
eCK4w/fdMGzDjmpudpgItoztmmCycvHaWsx4ZlvzyQvva+OaSAti39wIQ6cNxTNmO8byzfXYzhkY
xJF5b1AeotZwu8WLsgUE0uJZ3kbOxNeQZuLJjYXZxLM5Tpni0DWb+AYXDr4RQnHrMCP6kA8tI2aF
O7QGjGASOtOdzMp2zWuVQXFHJDA79ZPJYRwf+7bj/YtgneHM6orxQl4nB65FQPPn+l3FZJk9dy7p
0FIDIleyOrQ149ZgbMmaCEKHjnqV1yN/WmPNLzdmOjIwlaqhidMw+42X5qdzVlVbLlgfGHhCzl0p
XhEVhY/D7PiP4wDNmsoCMvK6SZy7GKNo+Lpdw01CS8NTcOy+755ipoz13lZwvTbcR9xdRbJQbRKE
QEwNBWjDp1lhfhaMpjCNE0Z/eXxUyyNxl5vjNwn5EVNtVSe/0WaDAUaPHYwax+kqRkN0p3k6oH0q
WbwLwubRNiUGNC1YrVRRjIeiVeu4k7smvjXfMBuL1jnc/gUblvM9qBMBRbCmXfJJQzoSJQaGW2kv
ruY5ch610TWup7Emw8nKoleM7JI9GibbCxKzdF/LKBs/1xYkYRo+Xtl4ArEa4Yl6QZxO3HFsHqGm
Exwl6MfhgT5q6Fz6OxPNpbMWo8trQ9gQt3dKiDq9gelLXj1mZBqWYsXQWAjeZ9uLlbVOeSOhyReS
Z5dYSHbe5pTE9Wf+sUjf0FDKS1LoFKAORlgB2Q7itaP+GYK48o175vw8Hvy/God87IlnS1OdF4z6
qvqZO8PiglDGoiQuk2jQTkek8oQ4S16gRrAQNGxe5D4xIUDvMuqIk2CaVa9C2bX7aEzpmdPQlHhi
igYtGEaGZ6scuPVuNXAV6KSpWhmsNn8DVYP74voLyDqQd3yCbmW295lSmvaoDa5qzj2GKy0RK8wJ
tvlssf0qvMf8Bwy/i+wSjingEZB9EyCytg4Kxh2ZT3PBvWyZIyfwEyfKft+PuBE1aO0+zD14Eza7
SnysG6gewfuLnEmNB1cx52jXzrgsir6lcMSqEsiEzbwy75NBYwqO9UPsPMncG8yblByQhmbMyKqv
rjUZyKu8FB76wrtEZBalcu+GUZu+tEYLILMSA0M7C6/I7HPLDmHEjDmVaEn2KUus1GSk4Q/q5pHW
bgge45NAztIjAkKeeZ+3xnUKb11+9oawyb4LtzTNZmXPTRRuCpTK5k3B+aMwPhrAVA5haUItXWFn
qeuH2LRUuxIGMbcrLYl0xuqK+j6JvOsSLfuTGIcwqJTxyR0jOQUIBIcHiBHaBhQzhv9Vk9E+kHlt
5cT6WmGYwAlOxmllWMYs1jEOfXutg0sGfYJU8+RzFNtDt7VrzMQxV65nZGk5epG69vRHQrDMwCr0
F63EoqhHcbfC2awn44a48r2RmdGXvAvd7zIiLxo+WnnT584ZqW4zbzL0s3dO5UYvwhrLTcEhhZt6
Z12gFpcvhh0XW7PUozBwFebtOmzKWz9Cc+KSjmchlMvyq6SO8gcz7XAY1bseQmsvV9ooZYCEACp4
MdU3Y66Ks2AQuxno5O/Y1uuX1B/iT6Od306uLtNd23RkwM8E0eppVe5GqOSfos7JH6bC7qJt25cM
YTjA0HA0CiK7z0TcYsgFZxw1fO4S5ZeMVnXPoVM/laKo43WqMLj3Er36HMNc4tYWoDOeIwYysV24
tbXDMA3/wWId4T/7lrRQRQkftvemSqPtBGJ1LSLSYNYx6omZ0QrlwHrhGJ+arqh2Xt7MeUAeZ3Vw
Y2luI2HcpWFV75YQojXxefUTDWs9cUqNzqGECzBu5sIdrpveDj/5dezstE5lWwFXPNBSTXnbeXac
aw328YkNe97rZTkfJs3wDwpqLsLGtg164MWgGeYUPKJz7sdkVN90PU9P6MPVqS1bP/8DrPxLMQcp
zuJ/mAuDdQN6/FyfNFVheemS/yB7AoCyEoaBPlkcQrZGc8+gD0tqVvn+94XYB/oZhZgLNRstyEIL
c9EJ/nxVO1SxG0/CP2JbXT/DAGFjqHuTGuP31/mg13+/zuLtQLlsQt/76NKB34AzdH4UHm2M2tlT
9ZY9e0H5hAzZMP79xVxdZzBDgQxl8MOtNFjDWkQRePTyiczzBY1Z3G0CLSEC/feX+rWQhSoIUEgt
TjLIL0mpDYLKGgN652hB9L8uge92YgJM7RDWnToXXPxfXw9nBax6DIiTUOM+WBEYxAZVZV6Io5Jx
+PjXEYRYnBNDlB3VSJfM3N7fX3O5XT9Xzvy4xWUB/iAP72ObMRdozLAcJqLaKamuXJCthLIk5AQu
5cL2tSHIWYFWjPyzrqUcH7//Ar++pJ5wBPdZx+7BxNPm55e0Ku1GlzlTgmFI2v00ARRIY6pO/4er
uOSpEneysDE/vDU5obpliAvPEflSS74D4I/rzdMfbuY//RYaSk8IBnEsvA9XcXrLbITGb2Fo7q2d
BMQMQO//8JoIH00yod9M2KCX/nzHMvL+gFcqcTRD4EnUFrwU4wyxczOHvXHd13JUf2jpft2/2NPZ
TfhZGJRz2Z8viWYunKfcsY/YGTtPBlDeUekjpciQE65agqASvNgpXpHfP7ZfdxZSbonrMfi1xN1+
/Kk+wwDUrcKEzcjqDgk6OPUO8gGVgln//lL/8BN5OVw8YBavd3Dnn3+iC1OJSxUmeNuC8GD3fFId
mTy5zQuTLR0cKYF/ou7+0+/DtQozTUJ9IT9/uOjIFMCKfcc45k7T7svCXoI5vHhHo/PHlb5AEx+W
ug86Afvfdn3X+3WlxV7r6ewnR9V2QHSpUQjEAkjaL4jX2+sKgiR2EDNlspyo6yZqre56bGDEbG2G
cjQXlXhlMNF9MwDGqDoV2aa3XubU+R9et3/6pkAfmGFapgNAs6yzH9r5MhFTAg2EN7zAJR9TNEDd
RTHSEcdj86qlPmX97x+/8evaJQybVcXxDJPZ++inFeXgJSFn3FHzNGpd6Vn0Dz0cGQysDY5MNDnL
+54mxnUz5M0zwKYy1lbiy0vTmU2+a6JBLWpkZgQ987p4/fsv+E/3hJ2Sd8WweHYfWd466miEM6z6
QnkU3bpIX4xIs45dbpXY2Tf6n2CcX95Nx/KX1QCUwysK2e7nh9CgQKbon9UReYb92jETJemiKXlN
ZU03/vtf908XAzeydAAatpqPp4CncDmMGn8+ykjK27SETclsly6HBDm6pN9f7JdHzS/z8DEzdNQG
bGcfVl2RkQbXhfp8dEJBYxkl2Bqh0Y3pEn9/IfMDmcD0HLbLpXgQ/DgHXOzne5hbcSIdAoupINq4
u9Xp4QjH8bo+ewjRuHanOh1BQuyIsVA8xYWkI3GtdkWmKMdg1chLnGTgBNpEsxR0BqNK5bbtXtcc
oCxQL2ur5wv6MTXI33aTGc23PanEVfFvN2JnyVvDsoxzDZuij/aISQm71kVxeTQVzPSpHKoTs9Fk
F+nzv666uBTvgO3aJpCe9XHPh1Rj9qNkYNTqjsUQJuX3N8T8bDREhCck8n/ED5fT64cayOZYw3GJ
pY8uRSBc+fCUSlVYRtMK++g00v7uOOZ4xCDYf3wHRBy3A9VpVI4QWErzDzud+fEVsbmyY+FSxpVN
qJwCGPrHvc7Owz5BWI8xCRziQkH78xxSgrD1HbAOJxrO+wI9JLOJ+emM7tqPKlag1UbJ3uxnJsWI
++eLPhSgiCpb8JqmdZfGYiBabvU+d2kLpyMzlM+/dftZK/mkKRF7X4uyJV6REIY7kXbqEfdCjjuN
w2A39y2BiSOi627FvEreikkCjXVhBu6XARwR8NWMkbv2IPFlV3gtZ+0aJWxxN4E2XLdOryG3T5zb
ajY0tasID4dy2cPs1V0Ip2dgab0MOlcMPuLwtj73GQI8TERrBaVlbhQNtEqOMCWWtLZckIE6GJio
lKuhIdoR7FsnG/zVUkRws2YM8hcgkhi58Q0HpwxQXINVgeK+XsBQ6JXx7UigY7RxEQBXB6cCotxB
Cw/jvTNmdEVlo/hThcXGX8Un2lCQFz9f6pqmZq3FZS6QmpQdlNoMtS+N+9xKn6RLT5OXWqoivrWK
Kq/OWdSM/V1ndTwQs3ZZ3ZVR1NmlUjrnRTv0RrM1dEdeMt30zpHjVNnFrY3um+x0fgVE2v9h78yW
40aurvtE6MA83AI1F2dSJKUbBEWJGBJDIjHj6f8FttuWKIf67+/aF7bbES2hCgVk5jln77Wd5Tv0
/t6+VA2B65E3FvzMCAb4g3x158VB+LbcE4NBXK4wc/tiWKWidDRQ9O4yfJjTzpWoWjb0QehcdUtK
I9wvZ8AkgxXzN8LkjI2vaHYJvJzyXruf6oxLN2Jh18L+D401TAurNa+rcXC6OyPTYBoIHpf0hnoV
3YMxewg4MVPax2FQgLE2DEK1aCF3jLmvyRLuLOgzThXeZjc0vTHzLmzoJiTFIBWARDSRwnFVq4Ke
lk/4wrKfCmrY0MwCuowJTl/1YFRkuqLecHjAqtR3zSstU+wN7+cAevY8fcggaDWkbk3fDHEhwiiC
TCafOOy5nt6CbolvEDlN5CysLTin6PkwVorpx85N5yWLU1jabd+OxKO9v1akxq+yQ9be0cNR9FJh
PFY052fjwZiMNDvQ7aU3b3Y2y7jC2t2StbXOdNPC4b6a7dozt/K2/zpnWGh2U0Yf/s/RDODSl9ix
1oNEYnO282vPfimNfO3EKtrzoSRE64AgiQ78+/bnuT1NxpTelXdB2mq/hELPphxPtdDbc4k1hWQG
qTFpKGabG0tWFvCiPDCT7JZkDT6IodM72ZH/3d5Vi9FMX0DYWRrSas8R4s6vg4loi6nAApXnlR31
mJnm777GJGOb+41p386GpAuczpyNLd6/0SvZjxkDYNlPaVfwrNhMcwglZ7jtPXEwFwQckDeASDQs
MNCiU4/jpaQ3rxUO5ATV0q2fC5qSqAmqxaclQb7xqdT1iVYbHfLOp0G29EM+/rnj/29O+ndzUqaX
bCi/mZO+tO3La9oD1ujan4alf/7Jfw1L3eAPuiCAWOkn0cWCe/vvYalnrflYFoO+9XQKIY4z0F/D
UvPdvcmRlTQB2/dXqOF/hqUm3RuO3P9Oaf0H0VkfTo/81QbkRI9xLKUpn+7DgS4gKRTziCaJAy7e
UiSRe82v2aJ8UiZ/uDs3fx4Kfpxt/rcrrR0uzkD0PZDd/rxbF4Te2Kus7+CbyxiWuvwi1x1ojImc
/+dX4hpAnpii2ba/fpIfaqCk0+JFSQhm3SjIZez163Yo89Btlsd/fCHqHZMKlMvpXOvnCw1egcRT
LaDS0D2IQrzB13/L+d//y2U4B3Omc381iXZYFNvUmSTaXfp2gY8J871vJ0gN/ee3jmeV1iDZbBzp
3gvhH28dMxW7TvlGA1y0iwmGHfQwNltV5X/zpVzuzY8nRx48Np61TqVJsYbD/XzvvAHsIIGF8pCO
sCTcfr6bk+nR0OZHOdCm+P0d/HhMfb8YR0UA11TFSBN+vhgompp3s2azWrtLHpKbA+s0MZta9qL7
qPozW1mhQRPo/3I/GY1BRqcz8ktrxFU1qmFcHgck2vV9vx5+nEATj1rOP/3+O6437JcbinScVWFt
8nofis6lz3u2zlIetJ6GCOS4mexGPb7//VX+y1tMkfmfq6xl2w8PyOpEHzTMjweilhzwDdMjI5bq
VKn/26374Uof1osRNHeNcZgHpOjnjTvlLwvjWSYef/t6vSPVf7519Kp9Ot/MGGzT/NjAIGfM8cta
lgc5mPVG6oMGF1SigVrsct4G2JM3RqCMXUPn8qCrqSa1zArQfNnVCf84IK8RnebWnxLONhgWX9/t
Nl4eM+T2dGPXe+INUqR1TBZjuJQe2D9IdOvxLkCLX0v+FdJXyy1yaJMjpuUcvKkpb2cVmE/CM+uj
E+fxl6FEyMWU2DnE69yvnqFgjDnPs/AmN4nauccIjDkBp0eDBq/r0mrbi6LadqjJ7jstt096sIyv
Tcwqj86Bz+4aXCW36zO4wSGPUs9Pa4K8Cv1rLlINEA6fh4hYjlsxX1qAntvVQSKvMTzWm87BVY/+
O46phaDFT9h9OjBcMQrCRsc1mBN9COJGalGp8+2WkoULzGQXYeI2MZqzuKRoQLauyxYAUNbYdeBm
ALwFhnWyS2YGhBvXZ0MH9+XTud37AUBar9BNBpKDc54SI/+S+HXx6I4o75vWkp8btzSfYr67DL0R
Dbksbap7F4hlEaaeDLrIsmbe9cm1OTlqaF4f2xFoL+LE8pZTefcl5tac07yR126fv+kGv2lPkvUT
EQtvUzvG951LITSuS2PatvWZ3GS6HwpZHie4gLPdTc7Z9Q7Zgn1kRe8YZSM6GZLCCjkGZGj1zL6C
BwIumlITP2diyQAgUlK9ueBfrqBuchP7wqlwcI64mt4f+6JN4H7qMc0Ol1smMm5C3JOVTaj0HJWN
TB7oBPGVEi8TX4IFmEnZjCAHnZRyBl9lvTAQVm6xz3BTyksD/X2woZoZntNYMrw3jYETNpBcal8X
ZfWFBv7mySd1+AEXXPlmeuBS+Y4z4dWsnIAVmoMNcOmxJhz0wYJXmEcOSkZoU2AEBBqddKh3Panh
F4pYR2b2a4XQxZOA1wkbug4pojUgbChO2kbx2tnggoD7scUtc+DvO0sOPZXHKNPHriIVft/7Vf4S
jKa2g2syXLpeDfsgC6AttkM8oS8MhudFLWLvyL4rdqOmzGyXS8tZtuRVY71UJMAQrTcJSrhAtt/M
hXfL1jBIborRaT8NBA58TnJwO97MSLHEMOCEClvLCWhHhllyBKmJ7MQ+OWkivjSJWZ2mOKkwmrRm
BAPtDaFmAN8AKDEfhLN6Us4bbV4nUCk276tEEFDXJ0WwzzV+od5i6wPGhsmABvPGAd58nw8ksm9S
OaXfKxk4h0q4+A7cFKyYbfTPsp2HPeUyhJqg50FYgD2ekK68teAakBh1eDWNggo9+d71ytuk7XQP
0xUb9gDgec5OZeUip49BwrEVerdpz0uJKXfa6kYxXA6dCraJ4D0n6IcOifTEkw8l6awH0w4+5pof
OMkuKkfmlSFmyoys94KHmlURmVeB+b7q8+Da4lCJnZG3XvQF8lO41SF1/bxdFKsb6Lthb6z7rrT5
3maZv2St5l/7Y06bfGr9W2tgHFMDFXigzLFOU88TJVhQv/TBOgAu5nozVHx9pyUwMSxhu113VT++
tpqCaZa0rDmpLfxbw1VoKvTiBTQoUnDF+uGmmne7ZNB5TPjNm9gDKxw6Vu/fxrVQuCR6VrL3kxZ8
yAZGaNmj0MlZxIjM3rj09jcKA8MhY5aJHdoYX1OnIl+zIFE9aHWeYIAQKiuuLdnVu3S0fH6EUl63
zXqurs36XBiSh2ls0h6ikmFHwuPuZHGA5poQO8RdrLp0CD93wje+6yOr1bA+Iw5dkCtBz+sqd6Zk
N5A9whrHSYIc5865yhNn12JIi4ZamZFDBuW+QSAWDYtbI3LkDi1eXEG69FTEUGKMen7hHOUwTdGE
3eBhkAgtfLeqgPX35W3bs/ZoCavHGPDSi4GYjiGo+x1tlgbHBF0IKzb1r4HRd2ck6UWEVPfaF21x
aF192Oeok/YU29plp7Jri4iGZ2ag7fU8pd1lnC9PmW6N2PxpivoEhhLsZDiHBWQ9tpumvJaaim8K
8dlrkKFhVH2rkziJQDJ+4n1+VIMO/tGvAb0lJcxP3ZLX9oxXnG0RzrxrfyWoE3azx6YnAnZDLUvB
iVesvKpixdFLH7CDbkA3W/hJ5Z+LrGu3crfwG+yovcBsumjH2LeraJiLqT+UpmOrPaag0MSyMoZd
G+SALouCxSynyEN6CC60XDN3xBq7oaP3ADoCeE2VCph0g2ankFZWYhiFcoaNfWzKkMHZp7Y0y9PY
WIQ6eJ0u8eFg67aKtt/0RjmbBXYBIsbd8zyaU0mWsV4o1r/SG+O7hkHfiJEqT7W9jZokPSEYXYWr
TKAH/4TqpWY05faIAiLO4qp3wyVQ3ls756kf+uSQfUfWk2BVTbzj5NNPg0AZqFXR7hDd2U6s67Pv
CaiuHRqsm8r1kN3ldh/Q1PSTfNvJVNk4THtjwB1rtF/osgjIC1NxP+bWBHfFcJl/cLhGLyO9eThV
RS42mdS/2n4PdjnHaD1buF4cLd2ZpOhuWDiGW8fJtUsQ4RrQDo/2vmab85731LTCOsdV2xd+dzCb
vsM7FL+I1BFbj47q1lxhGbXXgL3rzOmqZ4/GQ5UofUN3rteioLCWK17X5DUpPJzx9GU1GjuQ9vJC
046kqur+zktK1jfbZfm2E04nVEv2GI52UBBczxc+CJxjeNpm5++SIt7tuj8dRmEtQW7SdcYFpmWQ
AfjTCbtdlgShhl4cUPCz3pjjcNnR1vNCX3FO6DhaXiGcA5Jq0h+CLY7OjhfeOXdWiYvfCP6uUPsw
3bXRbOsoASFJ0aGg2P1YqCVMRhjRFAdVGo8EG5+VYE0dPWK9iv4uRuK6+32J8UtlGOh0cU2u9K75
+Sg4wJHvlAmWC4CcHMKquI/ZoNiOqyqtzxqxzcffX8/4paZZL+gRYYFmxbJ+GZtUigOO7YqCBQUq
H8Ju1vmsRdy6yVX5QtQJzWL4+Neu448379sO4Ro0hlOTdhxcFI3AXcTF9dIM+6llX//957P+2+dj
fsSIY+WD/VKUyykjjwEw+SEtS/vUD235VlsN79TYjS3cXCDm07aATJiHaW50V0TjUswKPrE0OGiD
m3nhKFOdfJNR/GxSebbZOocs5t452zSOLyqVK5xPbbDtgKcyvMU5fEhiVmVronDd2mQ531uMf16I
TqQfHPBfe3LzvFt0ZWzA8TwVj3qW5V/ed8WqQrQSjYsghvj398JYq9gPbwcqFNeAR+YSI/xRJ5L0
UHzYvcShc9FHOVpb0xEnzmO07OcGCukBDzJAD2gDOwfMYpSo7vT7j/BLnc2Y20Wez0PDBBT62s/v
Z0f6qyszLIAB9fbe0ZL6jGT375aBXzoW6zAdUZhrMczzvI+NmD5DXu9WdXZwbQ7PbsLCVUkX0DZu
fyJsRc0UJad4wCk4PP/+C5q/3mOOKNba/8GeZDHj+/kbkjpkD6oY04PdIgrH6ghLQovj4EvZczQG
CezM1wHK6kfiTB5FMDdgkZ0R/utA1HLHRAFpfKKIyGxAFVtY/yXHSVuoA+dvTLMIPL818cq21dBK
JX92XP7Xr/67fvU6Bf3hh/4VQZi1BKHyZsvsp271n3/uL2sPJh0d4cK62qw94R+tPZh03pvUJuvT
X/xB/vFfbWlL/wPvDvq7AJAdSbKO/088PK7/cReglUKiGIuHa1kBHdYP7Z+M5E5HEKdwLHNgYV6C
9RdfJ8MjIKOUSh1myK5Z4Xe4StbjBf5HOxxWnBwpFfMnUm0pbNDK48uvhYu1NTDWyHixatlVhvkO
JjOSACnUYsJcyfrlHGfe3G8rAjywr5KjEnhY29eSPg7nlIyFq3fqGMwT5rlNBnNApRYk0Rwhwx0G
Bg+MDyY/fxxpHK1W5Xe4Geyg+ETaBaU5CVnVBR8TYABwVfliBcBs2ZPw81FjHmdktUboprZGv7CY
ZdKre4OjuHbyp3Q0wplMEO/bkFiJuxsDTzMf9SFOsm3ZJxP4bRo2zudUDzhLr7bQLj3XncWIOhzp
Dow3jekBT/YSf0yulkBL/V0tZiO5I/PFRQkB2J7kgqTk7GO2Q6dvAANbztGw138zwfvsPU9KSFDD
jY7uA9KBE7pzqshoIU6PBKHRJ5WE4tg1kgzLtBszBmArTb6WYF+vB2+utzW23wyw6dzI0Ega/3np
p07bVsZI9DbRBPveXTYd/2+dUeNHzJvhyvNzvY3IuLcOBUoACjc6dGNM20IVt4iOi32pSh2Oj8/A
M9hJNZDLMaAJO6ty3DV2I4kVECYPDKh29rWsjrQ5iG8Hd54+CemIZ31NWfQIYYosDCLEBwjnu1ZN
+R1aE1pawdRsiAggNAbb97GDfPEZJI8IcXNzSvBUdcwI6DjZMccHwyjuUg63t8OEYBxFKNlD1AEQ
8kb31NbVcQrmB9zSg4LQHbRfndXiXIIt2ExYYI8icekBjl15RlnWQvKzywjjUPGpHvBWN5qR7pOp
Dl5dMFJFqGKV3wyYTl6SwXBArMlZvwpmf0nDLje0E2AA/tSsV/qtamFjjADQHi2zeMg1aX52AYIk
ETyN14zd9tH1ealsNlHS3WP7mIhyYF4ywTmwxu9xTELGQtdkG5CPOAPfS7oXtZBZszB4NdLRDoUc
z4OdOtcF9d/OGhbO80Qq1gfFyPaITcW9hK5lfJ7MHiCUVwH7MkdAxLnA6G3D9O3xFT20+NCurdGp
D8IqLUKX5ukKf8dyKBPp3HLuNq5oW+XPTZXmn/lFi/009da5r5fiQDY6TI3FLl4l1WwcxSrxTpmy
lhsS9IaLsuPsg4/DGMJY+t7dnHeMZDXNYlmB/njp0xS8JfPF5VTFK3EoJhVrofSz7FSBDbru/b69
GJSVPSE2wOlrzaN+KcWQQSUXzUNPPXCfZa484SWqthoEy8+1PecUqm537pwaYPTUe/lJX7yFOKgy
LW9Q9sZHSadu3y16gnol8HeqGZw3Z6DvwLY8P005VvEkIBpGyBKqRXyJQQcmR5/qAIoxHhlVcjQD
eZ4dfY7iwAqlsPtvfTUyTBdVcdDRhIWVI2lggw7eq6zydmaqTwA/3eYrsJv+rBM4Q/w29Z1b2eNt
XjuAuYQ/H2rVW7eIV+dnAm6XV3x2wy03JL4mbgcwvzcba7eu3PCedGQMTTn0Mjvfkw/i0ufta/FJ
ZsgQ+Nl5WzSYxIEn5DfITd1+8cupJZtMt7aTO9lwFVR3AzST0+qA2gJW5ZACFnDMtwUolwbsIO55
lCkNSV1/AJQwXNIvv5FDF1yZtZk8w8gt9qDRmh2MFwb12Lv1SzcTxNYA177SiEC6naeB5EujnfE5
1muPrJiui6aXwKt4URFRJ5SxECpKEg276ZghVjnJGgQKmvmVoW9Vl33ThZRKLDW0e3AoMpo3G9u4
d+fSMSOdwWPUNu78ikNsAiGt+YTI9G2eH4gYbb4K19tOKAtO7CVIcpva/JKjjD8WrYMG0s6yB0Pl
7V3idd4VCiVKXugwyHdm0XxqK2IaJsdbydtSe5F1r7OjGeNdkZEvE/L2eBfVOM7fgJ7kc4SUhtZh
5YwnLSmHfdwawxW9PesECWV1pTTN40hL7GZa01ZmGGh7K5vSW3Y2+dldo1n8rvLeZiQxReh2LXbA
IPk2iilf7fdBGNMgHGlSnOepdTZMvbtIq9cwmGDNhfENQUSM3hbDC8HERoH/D/clMCgNJUNqN4/x
mjNTA7g++u/hM86aQ1PZqHTaYGie/KRy3a1dJ+VXK0n8fbWm2PRrns3gV9TqExk3KWE3ELpp+OD3
Zz8p7K646mydTjqhCpdijcrp/bY+NbVGu6lDjZHbwrkaCw8j5FD1Tz7TCxqca+5OC8YUFOwaxyOT
1r9Y1oge3eqLfm2ysl0zpknOxdhpD2nqkAyf1Sw972E/EDEJ/mHRlvRV1jwgGC41rIbKusr0uGJZ
Ymgj/GImMWZNE/Leg4UQzhAyZAYaLSODVHWaO/6LQES90zPrhfK/vtSSyrn319AiQ5+si7ELbJbB
2bxB4kVSQ1xdrj8g/hTL2C9dT4uqylYkrHlJXy8/JiYVgkqr+qZOTOuTt8YoTWugUtPUzl57T1lC
w7pFMWdiasrIIqgtiWF1jWUCqPjapYqsJqOTy6Yfh+DecIgZqdDrkgKojAcmUiQ9lUD2b8R7/pM5
TERBraFQtC7raNStC/89Mcpdw6Ma3YCi706noDP9Laqo5jvdT9KmtJngqXiNoMJ5LKN2jaWq4rm9
kUshb8QsmwO1nHmYYFZG0Aa0aHxPt4qBajxxFjAfJivI6QYhvnjzS63/XK7hWLGQz2SAkfuZB7eW
Ca2H76d3nDvWYC3zPWMr73KaZWvwlvuewcUAV8Vs2s3ymklVMmRfA7tMkrucmu1tFj6IiYToxXIN
+Io5m+6A1pfn/j3/a/SVl2+s91ywiUX4ygLltWGyQWAUvFecoySJxWuoGPtdtRvWoDH8rvNOywzv
YEK/uPYMD/WX7pFNtuaR4soisawhuqwnX5Z4bwGm1DOUIY5OkRgRTzb2tffoM2WvMWieXnN8HVp8
dZoY71yl0nBcrPHo6jOuO+gRvCfIaXk4Au8bB990S1lm7gUQ00tsLhymJ06qFbwkfbwf9CL5pIu6
+GSbnAFt4obsyAG5dy1FF5wX4XJaSZz4CO6zpwmBXR63eM0ORlcxPlLAqmWD6S8/5V0QNPjjjKzn
iBnUh/I9ZM76V+ScQPPtyxBE3UU8AF1Dy6Sg9qfNLaZu69K21XxFBqSxCURGfZk0ZNtV47JNOPg/
L65/zm33IVmT8Hoi8VDAG3xL+1QKz/gCyNsMQbMXURO7aCC9Eg/GMpikcHlkRoyptWnW9D1pLS8q
BdnqEVe55vOR7uBuijWzr20AwNQdOX66pdGsp9E9rRl/BGuU2yJPPvGzWDtA3nYUtEG/sQoON1qR
gaTJrEuIsJ+NNUFwWrMEiS0vNmLNF5Rr0mC+Zg4WJe1nf80hRNdWnZKUbMKq93dpQlohdPDrdLbN
R+s9ytCfSDUkKV7tDBxB0bJmHsaC9MNlzUGsCUT01mTEZc1InBH97gnNkDC4/H2wJilOa6aiXNMV
IT6LF631trjM4wcc8+5BMgc7OSa5jOma0DgkZDUua2qj1pLfmEnymua2WyL03wQ72j0BjHWXXFVr
7GMg8vna0flyOZmQ2dKV1AlSdREK7r9L7/7YGUG9YcK6RzEC4cGnPvy5O5HG9lxkvZ8d87KlrNMm
2MqK9C5AkBDT7m29al4lZ6mKLRtUyg8l8/+HiGm9OMB2QPu+YyGU+XDxJauUOy8yOxoTNO0lVxBj
siJl7BGIu99f6mOfiUtBgOM/a/X7q4Uua7LcBSXApaQJRJN3hOziak7q77+/zi8N5/VCSMYDin7Q
He5H4qCo59lWwkuORLTNOyaR9tHt38nWWXfTKIGhYAhSPeNHL1+kRz+YVQUgkRana3Edp3y633+k
X39iD+sSw3HPWP113ofan4REP+2oMtDYEjWCzXveW/lKXLCLgFmtnqTqlZEgv7MBSf392v/rH/1t
/8jzgbX8Ru9YV91L9fJz7+j9z/yrd0Tj6A/6hsSs4RLUYcBY/1Y60rMm3YJBAuQXWu1obP7dQrKD
P3RmHdhyXMx/8C55GP5SOtp/0E4GMYMzFl+gyyjkHygd7VVO+WPvGJ8Y3XPeWsvC2Ivg58MkQy61
gKw+Q3+SMjCiglw8qr0URJ3TuGI+eEAsKoC4CdCjFcRwSWqAFhVZkn5rY3+p6Z6UJhwrPW3IJV0a
UuA4druvCwjWLVAscgjhhc8XdSNU8ZQtdnNRt4v+LbeSCRZsL6Y+1DHtr4D6YbD2mcZk1us6zzy2
TTAMp8nK1HipWKG3KVp0qneTUBcxu/CQWSYio487Mgq1C72fZYaGiGRmI68Wc9PM6svQm4AGzBTu
1zBRDs4542MMQ70TzvAzdoHPC7ul8+Skke2m2WWBm+HIIdc7aIqQoKEucxlSIk63Q6PtTRLXNrUZ
AOecrH2qFR3Mi2SNfZ/nJX+anFYCEbDkpgcJkQYGrYB84XRibEiEiLtNXxfEc4Z4chzOkdXKx6zR
MbNpxWThhvzy3GV96Y2bzMycE5Pr9gYkeO6eR0Sxr9wRMH5MWGP1sLhyOQJwaDX77KlkEttcEYZh
j6CK98qXKUTxyRwv4WHBoy4OHsdtQ692LnXmwDzTTtPOOuRUOPiColYgLPHONJ+wqy+R0RqGSQMq
FX2eMtpIFI75o1EKIxg48weoeVBYG5iv3i0LnifBV7GrD5Zp3LUtNJgChPn0Lag8mb8FudG+zfB+
R+vKrFqnhMFAXunO7bLVW4KrwXuWsKjXmjcYLkB1kzJU9ZIbpUScRnPR58fMDiprqwpxaxg1AXoZ
ao+YjLTrdi6obZmz8FhOghBEKRIEWoZx8nNRwxfXifQi2XxPruS1kcnprnN7G/CnVhB8FlAPRORr
JSff7zw7si3udmTmfnygS0ScUmHNzrGcdLUjQLZ9qU1ZvJpdY1hs8BDyQkW8dtj5sV+ECehAK6za
wDi1VjeGtpUUnGey3CDwsv+S5vbQRUttOzcad9DhbCKTL4my9TP6mnKHik3bD5ZdEdWhq0tae3Jv
LMZ0W9WdsSfXzM+vbSP2EDH5SHaEqYsz59OGGSztyQ3Oyeo4AJu8ytAwmCE4bvsC+8xyqjhih0uu
U3T16QufMafDWiLBK5IrN205dPe2e4GhGn7NJOIvqUqDHYyaYS9zMgdFI6pTb3jyE7aeKzD5zu36
ZF/T5NQ3nm4hVmuMywUOeQgur4t8SzqU09JU3AGpv9WkdV/XjkieE5kBRGhsGBoDo8W2cEHTZW6y
z/NB7DFUk9DdrBoklDR76argPrE1eqqMYC/gEj8upk5+Vd5EnhaT0rwMDieNRjsgoRifnAaWYZiL
abyYMsv8TJYDfZ4e2g57c6Fbd65p9zSHWutNQ9NXkjHepzux5N0RZdQrpsUgUhltvY3Wz00QisG1
76U1TkRdekP9ar/Hf+Z2otM8V87XrmQUWAVty98htSM9OZAfcKPCpgdjOOpufRIoFiOfYT45HBiA
rCrxD5PjQrgE1uuHPQLOXeckpOh6fZedjSDtH6gxRVRwfx7aqbnlsa7vfHMmBQTtoSPigKisVCJS
sBrv5CsNfgZwa//b5FbpTVD4GSrluvrmZXqwKXQ4OGgpmBsSzmdD2NcN6MD5XVcq/zgjiNgInu57
A/R5SRU4m7QPrDgau+WTr+fgviYn8ULPa5DXYGgNabBYX+oiQUeX9tpmGg2S2iAaOJ+ZAgcbC1HU
HcFbWWR7anwSacv508rrS7OQArOtN71Cjx+2g2l1b4kYNQqHhkyAIm2xd5nWs4l37noxsuB6ACd8
M1dOvTOKpLsxlZJn9Ef6PbXeImgoKUEeYN0m27Zu9BdMP2pjT319xyAUteRMEQOSqNdCm4LobSLk
81ANpA+Dilq0zcKjtV1YcqKUAZ0bgpIcNxWBikd/VFro+YN7aTZLQsisZlHlGeYn3KTy7I9OeqoD
JW8aIx02Hb5q7myQzt+zWXX3zpA0OdPImGQYfS5wPRktjbMJCJEBL/u4qHnuI+xQ38kCsrYcl4MQ
UlZ9OeUyjyDCqguoSuNtQXAkjaPgsoE5koXenKUxsEdNXKa6Qdi22eRfinaAhtkW8tKT/nyvj0ZL
b4xgmzub8IDD4NOtq6c4szmM2mASAZxeq0GKp5K+zVPiV+qmIpQDhGWcnfsJyEvKtOKToeyZbLU6
389qmLfx3DU0GonM3dh8W5oylMHdsSqWAa6q138CNUfzO7PbaqPRFIow+0Mu1VP9pmECYm09P65P
1ajZyOPEOJ+dfC5Jn1cQI/3atriP3fhsT54TOgP0lXkqCS3Pm3g5GZnhvqKH0LWojquMlOt0jNxc
D57mxWkPur2w0fuEcK3g3zbb0dh0LzwmfQ/kwSig0HhxRZjExGRv/HG66Jta7RgfgJr53+G46rJu
/tvDMfqL3x6OmazW+EJ/Ph2//6G/JquccwPgE8Be1gL230fjwPnD8yA1uJR4/zkU63+g8zCoNBGa
UWwaHKX/mrNyktaxlHv8C7qPG9v+J4diFDwfDsUYE8yVoYCUAgmY81FtowwXmXaTAGZz9KkJEbO5
QxfaML/mULr28FlPSg+OmlPfZXKurpaRfnzjwyOLqqDPtwbL733eiWXeKnMS1yndR/wcGqCowFN7
VkjrhDSTBOYhI6TG8SdGkjUpBaCvxeghfHfS81CM9YWeBIYX1mZxgcBK3Hi15e9LPUj3MYemvS1o
8ZJQq4HDp87fL1mqjoLR62Xf0sNesMhonEex34blCM0cWbb7lPVm3UcesryINkESWSQ6IL01WTRI
l7mrGxtVV6aN07EnqVks9YsnCv9yEYTZh2ryOxpkuFvHwZ12Ip7c6zGefHyxblDo0cqCP66ytoNQ
pvY60vp68yQLupVX/hFTgfqeTGbcQBCXHHJT2aNpttSd3drjKRecJsKZvgnpbLn5PddrPcodWGqw
Zi0knSDqrhK9Ss6tXLRXZlDoKZArYuVcmuo4Z83zwGgS2L8Jti31h0+p7Lr7IOjgR5P2pr6uPLxn
pVG+R71jzyETv7wPlyoAxeBXwDKwPIcmqcXH1AmEF+G/Vi8NXt+eseD4RB/E5E5XxVfin7tDsGTd
zmBG8bqwDF1kurrWlsQ5CdXJk4qX5Uzu2BBVjtfuPDLFzI1ysxld8ExVwo+aiOcgC0gs4C71/G2l
1jJotorzbHgxponS5YtOQR5ChuwvjMzhpOPo6R5tX/EA6SZ9El1G94q5uWWGMzFopLI77NuwLnQZ
pqbFrktQhDg2yu4ve5sDLPRs3cLJYUCqTBfaB0UyM0weW+JVi8Wi3QkdcHzLcrOnITetMIiqwFAr
87S6yeD6hXYzexeJqpeNs8zISZVfXkqcFBemZhlMWcoR+DNzPo6D9IiTR4wZpsvMILG/NtNoQ69F
W7n3CjZaXB7lYZEL3lv4mckG1LpxBdUsuE0oSaORjGXibsA1z8PGVRxsi2B4hS8vjvoKtRxzTUs3
Q9vPe7tKp/OydG6LZ7WrPgV1Hj+TIpZop7hhv9xSiRjfmlFv+zDVx/5ugHscb4dZGJ87xAxVlFRN
f2v0VfNFYdOOAjkaL4Jo0IEpQjfftVDS/ANJBSNZgz792sycW1JZLCZ1pPUi7+ljw3q0Bj09s//Z
XwmH0YnJsHloI08xjJVJ5X/JSaW8FM4068y9RfCwDKLWqEq9eCWcF0OxYdhSk65VlS+YkoNPyDK+
avooN65UFg4Fd/7uSDXTiKcMqraxH1fPedK3lO6K8D5+rEp9ppBRlKReLo/sv91aWtON7lCXXKxB
UBvZqVvUAQEFV8b7jEOhQc+q7K2PYx7BLiqFZejbzWTLbGOnQY+kviPkoza8k6O38CitNPe5D4w2
675nWVMWUg/yt/T9/2PvvLYbR7Jt+yv3B9ADCPhXgl4UKcpLLxhplPAu4AL4+jOhytOdlX1O9e17
X7ueyqVI0QCx115rrgEK/L3A+7yrEj1Ta83vQguznNTfRBZz7LK4og7ELSjaKpmN2P7U+SGazOac
WSF3c78yu3vJbZsX1i3SFwz1DfVlRmeOXNHC/hBGdAZBzh7rdywUANAsEBh7nMURnnV9ai9WK7Vv
le0yIbZGOrAdomqcgE/kr1JT+KQELGvYahTzveNzHj+aPB7fJqs0bk3WG8UGB6FHXb09yTDwQ7NB
bfbDbA3Au1gbGiW+vdv5emDo9UOUtTWTlz/eSEcm8C+zZu2U7tGqJ+oZyxI/Bk1ACMdJeEgzLpuV
YTU7pRePrLL6XSvRxRdw+gBIFdodRMWpDPyOY2Wjq/n7zBm92AwG1V6V2WOEqOIBlqnOJKiWbEJ/
Y+WNU3aBJcc6eZm1KC/3E5J5pr96U8YeaxVLfDsdrTFTm15CxQJf+KlzMVJok7ORy3uHIsJ7x3Cj
Oy6LCrE8mw8I3c+2VZb3DQbR+95oQ8GInYbPI1wvioak169KHAvHpWzq2SM+wUVq5GvF2Ffe6SRc
7gh5sbqMCqjlSWYBmijaoBoojExtGXHZ5pYXqGJKzr3w+23juQ2borYozqmv83SdTNsabY740MKQ
4KuOxWplyNY5ATN1LjMH0Vvae0MgmHMXPliedA5pko2PuAI9Tt5DGH+YszZdSMn0BU3dTQUmYgrP
PjVPDzOf8UPEL/6N+RHv+CTtHXxk6hXCZn7PrFThgW+0eR8Z+bRNrYlx2uj6TdNRY5d1NtejPjHm
G6YJ9xAnbCuLMb3D2geAshHmJazy1uIim0H4nsND5aTiVqoqqugEsBb/fF/dRTBGd8vr+Sirpa06
nfGNWJq7o6FIu2QUPpooV6N9zf05/h52oFgTpeHFlY0Cy2zrHQ1iOA6uIpPjzp98/zAYffssw4r2
CcMe9nyfnGmFc1euzNr1C94ieO3QDCZ93dGnTdzB9JvraOoFFqTUpOsQMxsNVwlQ/Sa3Ln1WhLez
66tDy40Rp7oYz+DYv+lV4n8zWlNUK7u1m1e6MeN3fQwz2hC1egf7RoPZPnCp4eMXc5O2ctqcKSZ0
t8mQZnd0XY7vteuO66wznDdRJd5FTCXfvHi5aALFE8luHkdCSlIKUT2Uk/8KgRYK6BB7cU1Mp+mN
QC89EWOOGP23BAHtARBM29w5Esvf3nTh565mx8no8EqNRj8J5CbuY75R6g2YYKSKgBs/r3wl5ulB
NtFa+Sa9FGbsuNvad9wgBlkaBmk0XmdDVOlNJ/O22PedFr/atWknX4TDVzxgyNbtjRxBtcOZpfB0
dm4NQ7Hc2lURobT+yEdWyOzoDiXbuy9MN2+cfdVLlmnlt3RQ4tnvevfRaKL6CM73sSndaVOYTXFw
GwRFtydE4Fbq3snnNy6AP+iR+pJ2zpvbj/1XsI+cICwKGFet3b+5vpbuHdfLGa3yzWgV2ok3BywG
4W8cM13zw5xtRvmubjIsKI3pIev2CU52tmVX0x6zKehpZGxWtfQjAnROLzfFLKiUR/+CZYrTtdBW
/xmh/m9GKPykC1v8f98vPCeQd8rkTwuGn3/o5whFRbawwPwwPn0iEZap6Cd33jP/hjl+2WK5TDI2
H96/z1Im7dksFnCMs30AEamz5fjHLMVPw/Dv8ikRQjjOvzNLucvj/7pgYKPArgJcKaZtGxDX7wsG
pJSqIn9k7D1vKvMRO6oXSKZCvnxTc0pG3E5l+D6Vno2rByHmSe8x4Vk6BOwkjrAMVA7eTTmYW7Al
Rgjh3PbuuO3U3HHL5Ri8UIugjh2asHsk0qq8YOqbLzqtTpKiJF7gJ44D5fMnfr0uRgKXg9Dkd3th
rlcx5msLmesLFwWYNUrAkTZrh/9p4ZM+d06lfWSKsozMxM31sfBYMawlTCvnuHI3kpuaF6n0BgdT
7e2cISwfMQwiBGMH7a1z3wm0fxFX2qNm2XW3ot1w2NQLQZkMV7Zqi6Sx1sA01dmQKif/1mtfHbYK
w03bDR4vS4XPw4A1dEprg9Bt5vBlZ+FUcfLj+rjlwsYxqc2+WsVc3kQLCNr2ZmttSyt7xThFGtAI
rbVGY0GQh+b4/Ml3KipMwger7emxqIua6/GsuzsVAj/Fx6e9dRS8rPtWqadYR/rhBJZzVJyHxn2u
2wQR23UU8VjinESKVRpypw8/8dPubHXi0iQm6DrNJgMrG0A1fU3pysohtfr2iSaD0Wc8qk/q9B8M
6HhhdvsZZm62O+Qb/0Co5fVSrEHRiT6sJBL4uTVNvM5u17IZMEkrgVi3hwX5E3OSDCBkQ6/5ZIkZ
MofX9Pm3f8CciHZKnLf4IWExfqLobXPK3FO9YGUFk1cRwEIKn1PLW/CoveOdumEJQ+dxNBvrSGHs
/wPnXnaQvIxeA00jvaFiNyLB+AucQNEfxS0jDHD4Q51vHsy4s7/UKm/andUttjcisfONX04852kh
Qgqw2vB5rHlZdSwvimBQ4z6zkJMAB048gdFoFKCpKAVbVwwhRK1PXFYUElJbc0I107Wn3ByNy61g
GoWoBvDMu1CPDl29IDWjKu2+pylTRpLN/DM1wPxYlj7YEEnHQKuqgFS3WFs/Wa2WV0Lj+iMJ7s0d
s/f8yVKXlDJxdGhAWpEAoxxCxbwtn0jLzyCGpdX8EmEv9Dv8GQ5lnTwiTGfoUfhxISDlrF5WCJq8
vumC1R9lBqzItFCYMdkK3HZSGtYXfZqIXFt4em8cHfBvQ9HBsGooK95HSWpbVwZ2okdmE1eHhNVg
u1lyfCaqa8LPj8ycX2sqqOWJw9x5sbp00p4/nyWW2T7CQm4lZWAaNk/WpgmzXWnkzc70oYMUw6dr
lqvWGfGyY/aFigUshRw7HC7eUqEvLFsvZVw+d5MPoN9Zku6y4p/9KcFv7/lRC2++ImXKVMcHwl8C
+n8At1xOdXsLhWjaJk2d/5iBotPj5Wg8VmkIemUjW/MKxilIZDeuUShQ9nWm0Ggy+ps6X8z7dnbG
e330YO6nU/1m8kkzA/xNtEzD06DgBoQX7DOvD6raZoKxhYbxqBVEmPqCNsFggq11dnQ3vEk5Lz7z
Zjrxmt5K4z6Np25esYqs3zqrb8Otmwr1gJXU3KWjV2xRBvByDpF97ZOu/ZYy6gNl4qbznGMZffAc
jSOKQNZFDxglvwwvwImAuMZvVyzBnLkCOhx0o8zNte3DHw54yajwUqQI9yOht28N1amI4rSNm/QW
jGD6RJthu2Y3dkCG4PUlJRs+Swo/Tw5q7sADFuNlBOKzsQYcGBuNEXFFZarhr+gzrQ94mM0dJrI4
DvAxRdfSqMt7FrxYwFk/peyuKaFGKpjdrTbK6YNEl3kMZZfs08Ezvuc4S5+9CMwVJWxU5DaoNx8m
GsZjb9vToS44sE5pDlQ+0Z5kqsnnWFjtmi4jinly36NVw2CZLkCUnQxVjvw7VW51D3xGyVKSncFS
1EvbW3tDd5ybQiNdqnyLpdUXEay9oR6Uql+cBcahn2V2i5/WXtufpcAh848DyXR2T0sfLcNn8cF4
T5Ew9iRKhRUz77HsaBrOqRw2CnxPG9bsVCJm3tAap5zlWXOdLTM+DLq/Y+BU23kwh3VLy9Dt2JfV
KtP68K4cEM27CV0h0er+3iiZ/kigYznz2znaDX1inuqMnrynkM6K5zHO5UM+WnexPTT3HIxZvUWt
cR+Cgnoo3Q7QA/EG79LQUrOHZ1xv8K3or5EY1Y0Veo9zhECJdil2lbIrCR8b+iTfD/S//SDV8sUf
96omT9zX4q5tCRk7cOXtTc7K4UQCMQ+msOn0axsjhik8GbjRWIsz3Eg2HAMIjE0+sthdx2E8voe1
Kihnp7s63RJp74v91OQ5SE36wDaD2VSBp/TuUZQZcDGQolDrElO/9CR9gTVp9WFwTD7Vo5m+K27v
N+yw+zMbkvdRes1S14wBjehG7QRUXXWn1pnT9UBS6GHy2dpPKjWumeF0PwZLyfcJaFzzRXV6PlwT
XJcR88bMej3PyqBu5KuY5vAa06C2Zq4nKuAZ6gQRwAyoY2O35lCJ1prahYyZs2mFGdGx6xYfecfu
o8H8tgntSVzTpBvevMShArmInTsfmsJF9SNbvqyMsXdCdarPbFezWzq8BZ2Cva5drazC0Iy7bcPL
5a6GxbNat0X5nvQd9seqfgr7Wj9munyGqTFsYnB46zbV3wwRHVJwLCdtsq1XMgQkIEhNA/zDfL0J
CezegPAg3uBVyJOu3Hv92ME0wAPLpouMq1vVyjqNcUeMiWheIGLLzGl8F33HzU87O0zmOz2JT8jb
1V7kxgtJSJfOdPqMpKBouhy7bO3QRL026oHPgaitTawcnzuFH87ryGI3VzrcwrcLIpuAuKjNK4ZW
584DY/5QoZtyoy8JHbdp3AXZrLaa2w23lYSCUffRk6M3dCqxh10b5lK2V0721u+K4oHFLWMWNdw5
dQ1GslYiT/FU6kpb9Z0DLWBq4/iuUNLcZqY+PYIcGG6m1tRfNMkfHJyouuUKNDD0M8+uuwLPbqez
ki976Il0DtQ3Js2797FdoDFPZTtuSLVDnYjHyjj2VtqzPHb0tQydA+sH71TBKXnCgB46K0pln+M+
fk3DIgxs2/ComVdD9DTUeFLdVnXccVsAH3Wh9kqPxMrycbs6vcP7QDX16KwKlhBz4Lm9I7cTOXO+
CUWHj1LZzdYCnQ/QIfbpg4Lxt6tHy3uufX7xoVbyIUwrd8tuO0w33A7HvZe2ybrJ/WyVRho20rK4
j4l5IrPipl4TlGpvUJMtc0Uoqb9R0qq2oxDK3PJn1C0p+NgLXK4339nZOD88tLwNq0CbdkiftT4q
Q7Nf2JybfDla1fgjV/mAfjpbNIDQtJg6G5zX9SYF3hB4RFpux9oQ63DKWSMPzQBJyBU3GWX055lq
P/OJ+1t2S6WHGQ+4SFG60g7fepuxDOoLFTn3uU+CJqBDQq4G6hNXXjlaXzOMhtHWd8qSL5DOWZBQ
WAYzSD1EQ65OZda2m6lHgAtSQMXXlmPAsjavufJiVHp1C5YzAAVSzliW/xb1RnU/hyPepCKKt9B6
pxNKjH0mBdSgbzaNhtfI7o9mlXc3iiDgjuYpdWfYXfsYj8WxGZub2pvVuvFFcynaqv3mcLXcUQ0m
jwZldjsZec8c1Mat20rUeWldU4gPEBuHLKP+RhV4W2BIk/ZO/Hme4ABIlthVXlYUDQpnvu9Nnc70
rMhJYvgCjw7x6nxFTw4viBnOp6yXWvFtGlSLHWaaL1o8y2SDRcTuSVrUj3U/lZmL96q3QrFjN2Jq
B9ZNuyY23XuyKhQR5Sq+oVbYDanf0b90o1/fKpuDXOLxWThQrxnyPqdTtqHKPnbvkRBt/SUp+Ds5
riS9GXe0voBBJZwnF5hIPb7MsVVhApJe5N5Fom7uuPsduoI76Lj/ZZL/H2yz/xTm1LHcmWCbDEx8
FiY/BudfqGGRP/aTiDjXuhJ36WgyidpJLB7nyW2/+9L4l3B4Vqd/msR9OIOgowUeYWp2xe/pUbTU
CedbW+3LQvqnLobrQzWL/SXTOkCaLAW/xbluWedo8HrzIKVjhhPwCi0ublnC0Sj02YnhNKUlL4Uc
jHOhOTOLLgHwaIg7f8MugwOgNZdLWg5K8Hc90k2fgd7q5gfhaJBAG0XkOelJ1HQ1XJvKHsbuocU3
2W7njuhOGxBzMa33mXmCGKWnGNgiQKec9SNmkYwrxmPhwrQacxpu+ciUP0Cylg+mH3Gi7xquHoHD
cuFNLyylThGzkbZcO3UGLEMLr7PWUtqD+wrWqhdBrJn4H+XFqgBy7CRkW7VpDa96+5yFC3xN579+
0//JwLzAri2UGsoWMFT93nyQcUIOnVav9va01DXZSYp60Rs549pfP9BvK2x8pTyQ71gcA2h1wEf6
508XcrilNQTj9jkw2S+IExSSdZ8cV7578NcTZFRmQ8UQ8lmK9e8+uocbnPZ4IBiE9n9nC9Y0l7k6
C8m9TGvx6Iyjt8a7PXF+hFlRKY1HdTqXIUAblx6pv35w4zdPK787HYdCx3NruKb/T787wCQtrEJZ
7VugQlRzjhH0YzdrxGOZ0my7toylFniAmnHTRbgFV7oEgrNqy8jN95GljMfPJ/Qf+/S/cIgsoBY4
Cv+7vPlQ9V38f4IvssqTP7uof/7R/xY5vb8tYqULrFInfy/+4RRB41wo5zrXBCSsz//y9xj+33BI
G7iaTURWYbt8A/5b4hQYrz2OshioAWeY4Fv+DQ+1/cmD/ZW/gb6qQ6Tl28zzoFvkN8okma0MWEhS
7RX1eePGj5lSgrJM/F1cNvWWJBUFUWWUeleMH6gZAsn3PDrQA4c89kBwwQl6TMPEfHHaeLpDxykf
htYJ34knKEJfJkRQd5ztPStgxBkgHPZNonEmJVIHzGpU9DOvO01xOODe6BMyy7X4nBkVyMYcgM2x
n5u82TR+ErEum6bRCDKg3QReh7T80RY9XxLXn6xtRi/HJTZSdZcRKSG+iBi40RvNxM3AembFW1AS
GjNjwdhI4Acxd8IpB5WqpgULsmNPwcZxBD928FWilxu0L8wyBU9q3RRh98GjsOqUVonVnMBjC/4P
CCgRfCeHKTlxnVchx/Egc7oq41w22vuE77m7MWe9+JHwhu/t0FZ3DilOLCdzEn6fOUs3AIvG9gVT
CNT3kGf2Qi0b9fWjnt37GR2FoUriy9ijzlK/W126FnPbDaa3yF5bSFbYbmLXo7OsyI0w0I2mwi+L
y/KqMp5X49S8kKkRsqPXzSTEApGqBZc2028ded5dmNMGvCKBqRvr0Gf7uvbx7mxdQpcrmwWhQmO9
ZEbj39nEhuJTSjXCvuX12w4UEZxyJ2l2cxyPp7j3xVbFA3IkZrrqwTAa76pZfFpATxa0Fntw4uDn
BUVI3BA0m3Wg2MQ8kqxCkevd6pLJZtAe5gXR6bipcYRWMgZNnvXWGvI5vrlZKzp+Z+zLaCrN1xEA
5ZvsK/FS65yxA38G3RnYkU0ri1Z4G8kxAX8k9Kurqun/JhbjPwiZRFdlzgiTvpKaH9iD+S4oR2xX
fPJsse5ibfzizagbGff2U12bbkQaTI+OZPLKBFYnRfIHVtJi2iVhr51EuNSej8ItNkxhXknCjARj
hwsno1QG8FF/73JIyE6xqfy7GsoOMB/pOE+lMVm3cYtDAiNTbmlUr6M8zjbV9HI2QQNMBMpXMNbG
elpxQ+T0MdlJ5b01i3a7wHaxItWcdHh/tHHgpGr2zbjxXA/CgzRm0e/DSmrdsXPqXj/kTTMlL6Ju
/e5o8xcduHx8XrFRaQ/TiJFfZCEjCfI9Knn7ArPtTAA9OuU9RXffuC+lrO8FqEJLO0aF7mL1Frn+
ZJt6sk3mxRo0d/MmlFO21SFJIH7r+QEj6vicdCLBSxFXtwyizaatu/u0N2L6QWuxlFkKRMCMz9Cz
41A7vufrrT0i+YW7SkoQa0RBizog6lSvsfbgUcig5WmdaKPvGLpFzjkoIYkx9KJfT9TU3NAzmh7w
+9rryS9pG0AQT1s8DIPRBr5XqSMdE/3GVQklo9hfqNRQO2ye2nd75kpDYS/hQmRwz8BJmghAHTUB
boIBD93cRms3GncMpfazIeW0SvseE9bUV5fR0++JqogVOUnettaPlxGdPqo8JA9YO9E2RG9pU7u8
0cu6/Ugn96zPInxjmYIwNDb5Q+kM3iUdqjaAKoLcjVH2DimBcZFo6GpMYsxCznxOGm/a5RYh7RiD
xpZVPUA0KoGgdRDZTqSsaiLK81sVuiT7cvcy1/IWOTgMasHgxzpI7uhjlFskXP1WynC8OG3O1rut
vvpcbXdlYnibJJzCbSW7lPyujf8B6+5+rqokyIdBW6IBBp68aVj1tD1WiWjXUEUS2IcTnFMS56uc
ZPTLmDbjXi+i7intZccHY9R2kVQ/+oVcCvBw2nSSpQmbkPDdzGyAt5+nVyelKXWleUI/9E41Znuz
gFRUgrLa+j6CxQreaLKjEdc6emQhAqVp7rWvY3+XzAvNt2hpHrKtgk+FM7tnwvrgOwZ2COnGa5Lu
nl17+Ow3Nl9Zu6D4oOpjICpe8xVeapWtZpVkr7WbF1ujh+0RJsLbFi0s3Arv8Fs9hvoLQE4NuBaO
3Gos5zPbfPT0ZgQyahbe1eQ/3LYsmi6tFz27UVNgufHxaBC6dc5ShAbuftVlxtEGdnXys8JD1imx
MuVd0rtBxpaMgmEnmdkvFKjhHZPdAIQdRCPt8FRsgCPQ6qW6rQoJoYP1PGoyytcSygxkkV577mq9
feETVzbrpB/rGx2nooN+cVVzp59NOoLXXrckA3M+Bta41dkfBsqI6asUxKYHMvQHGbrph9laxUcP
lQW6LKpNMHThSHTEchBpccJS0Do19tqxE+Opwo55H/sZln6vjzYoMt6pCcW75vc/kqSMXjEh4vSe
SqCmlv1UQgi85TuVATLMhtVgcJ2bpyZ8iqS1UwiTrEe+eaKxdwRP2D+G8xCYyfQ6DZNP4Wol1q6L
xRHj0mow9UNGAGTDkFJ/RNioV1mqVWvhmel+ANBbBWKeUJid0LjLW0dCgBszVHXnXEZdeSpm2W/g
C2IIF/hMOniduJKYp4r5HE1duEF8+U6e6BFkBUcpzhcJa4XVaA6kk4wUPyERoWZFYLg7ZnazHGYa
L+gsCRWDu9wmpnLvi8iyR0041dqEJfkeCzfZ4x5xP6Qh7/vB+BEiYrJqQzbX3LcyN/Q1qJNkp8hz
H/0J2aFmHCWA1bxVEWiB2e+PY4mcChmu3gxo93TQDOSi1FQczKE+2EtnS+oYT8k4ZaeczzxSuLM0
TrQ+cbAuDmqdqtQhr49Vpx6sOW7pRqb5LB/sABbx/L3j/Bl0Zl89MM4OQdLOvNZhYU7rfGIZbDtV
t0K+K7bEF1AtNe9bGIlXzCDhm97Y5gWMOuXInn3FAsfnyv4GF9M4JHOPmoiJ5YYoSXXTN+LDLUYI
L8b3FqxvvCaEUgekXRDYapCmrYXymTTgUQfPiXecWNx7wPIRXSMj4jenxwsNz+Ed7qGj5E0nlrZL
Yv0cTy0Sr1vzEQVOu55ihYvVSI2zWadPKqud+5BuVTQ+ZJuVK0pEsBhiUAo/0sXFBkWzgjWrvJPW
tM4aBfy5SxPcSjTLGuWlcjt2/aN/I+rqh51E+0agEcWafqG0+bKQkfK4awPWVqu0Lt5lTlx9btXj
2PZ3tdFdOq285bSWBPzgie99qAIiFggHQx/hquRrbiMIDmvbTGy2mtAcT2XKctApmjKIHbkSk2uz
A6QpiYxJmf1RE/mfwe9fDH4AAJ2/zM2eP77KL232J1/Lzz/0c+QjAsAMCFuNs7BDecjy8376Wj4z
tRQJ6o5n4mr5NSJgkgMAEOrhe/HpJFwIgT9nPkv/d2Y84ZFs+FU8w7fCjGdYfNlwzNg8sT/rKbnZ
a7gH4+HE5dsfYuzwGNMImJhWk07liWpzawJHRLNlDMVjsSBmixvRXnyJ7eJQzAsPs2LJ07/l++Nc
hMTLqD5tjd3icBSfZkdhSm1LV1X/ai1eSPlpixwWh6TfeclZLK7J7NNASa+W2NRUJwY2c9O5W5yW
1BU1W33wCqycennXjTgy/U9z5rJrfJbTOB6tT/Mmuk/5qjcj9fZ6rNFK5VX+PcNocS9FB/kKD2jL
gmkHfiO6cxp7vsduKu+XvuotJ3MMmGGnNtpocqmu2QTg5siCwTHUxoot8AYJNK7HPknVF9ctGrjQ
VYgMPNNf1BDwu3NcJ35pCmRr9tdpvTajQWz92DUeXLuJ723lpJtBZ6u70vRSnWQ0EgBs2icgDBgv
DOqJyRYOFJph85kfy46vvG6or5lS3CzMIWuptBuSU5OU5C5KZsH3pJxJBza8h085Yv7ZG4eYA3A8
H2UBBGAVo7Kv88Fzl7okIM8ptSV3wm/TvZZHlzFLU1biKlvPsZ1ytfH9vT5WJA3jsj+VmgF00ijo
N+9obn8gNNVvM/zdQYcD9+Jh+9hP8Apu3UYfT2Slpj3MAfMLkLzqmPpG9wBbM1ckpLRsU4q6y6DU
CO9QkFa6nbH4cK1ExqTmubwCMzcfusnq3lC+8h8TbIpHwRp2OdGXCPm2djYTl+ZrTLS8Vris4QX4
pLG84tWUybA1vLpcl9ylwctldPzptrbR2I5ijm/bC2wb6s5UpwLfHJJmlfLBwccAme2baXL8DBpp
4EDSZrPkxJjH2cYieHgt20En4OI3HaWxxcxytBq2HusBPBHWl0EM3s1n3zGtIPXZkuyP+1LHsiNm
XA5tpLbKoDtjM5CLPdUzJVx5VHt7HWjrR4pwcqfXXPiTLJovGcidGrJ0qH3zCMMUq5D9sr9qRidX
K+JE/Q23Z5frVxwfkwwWBopJuk5pjHpNjEJ/kSpVJwdRYBPjf7pN3JpIQ1U3w1Vq0fzWME7ZkEpq
dVNzP3r04SNdPDCAJKpZdw8uIQi97TC4ExvPbLODsjPMGelJg8WOXTUUa8Wd4izXdi7+rrHUCNN4
Dvm9NA0PwjckRwpyeyuvMRhPCAcydrHtLZ65jNREHiG7lVGjb3Ds2yggtX7rxgagFSBvWEHx62/w
MrCyiYroImNLrJ3GMd9zohGwmTWpXlq0DKA1Xj89aAO9Ditz1JMnoSljT/S0QAzCtLoqNEDZwaA1
9rAtoeRdKOYwjEBjfVKcNbA+z66BeIUyUyHuWE0TciVJAB/NRfWdY5W+xFcLdWvOLmdr+IBJBhF+
0J6jocVvkhq2Hwa5Fik6TY0UN3UKcX+rMMdC9/ZqdWXuNV5kG5Z9wD5X1s02dyriVrdIeh5jJTzw
oqfDndBiVPhBNE4OKSPad1r9IcQhMDlPkVswBndLgGlfLTXG5XGuRavNQeelharXFnaj8UGmKvK+
WRFRcm76bq6P9lNBKVjjbryafuWt1vdd+n1y69rIACYyk3LjQtX8zzngX5wDDJJ4fykA335Jyo9f
84E//8TPQ4Dj/M1f7raOKezPmz133Z+HANf4Gyo/3lYb6wgVy7/kBF28rZCZPNfXGU2E/o+coMX5
wKbEXqdghm0YRKd/51Dw+z4NCAt1WvwcCn4pVV6cvL8u8CZoLXz/CQkQJKK21J5uiWX8Iof/DzvC
f34IbgSYdyHI8pQ5f/z5IcKx5yuEP5FQt7nKZm+Z+1aew0v6d9H9/+FRlmfxyyZShr5S9GzMe7d8
b7X3Sn10dvD/9xC/MYLcpLJoQ+Eh+vnq6teJjf/89a8fgrrd31eqVFpRfMg+niioxSngt5er5RyV
RgNGO1sr5TfKAXS8APoogODz0DZE8nuyDuFRz/vwaLY6eY/WVBsnVQbR42HcwTiTzyJmLA2SGT6a
7NyrsIvBXscDXAEfB9iWzZK+NjvFrXQIw4dEFwtDtujTR2hoCinOTW9aZ3ADr6rfCw9guue1m7wy
hn2fygAeI6BKSm2cdUaU/5YdPziTBrHHScDWOxLWRazn7o3uzc6bVrilsYrtKb7VG825yaN8CmYd
Ohdk24H1FdfIVQbqYT2D2zz1fjE/EU3MKUuJRZC6DWv9wj2GSWFuPNyA69adi50l2hOQs+5JlZN1
HcPe2Gm9m28qU6YHTIqsDXrD2rYZx1hX1catp2fFBhaEWimhhnvTBWZFlUh3clmvb1AHCcYOU2vc
hqHJ9yH1oyBCD7qG6TB+ww4zXQfKENrACWmPcIeUx0vmj5F4xSsRUJmuCz+fn5wRo/t6nI0PKTHN
BXZrdT+0xoLAoNK8e/YFW8utwoVyHQadH7S8wCyObqvJxjJUdEiczmQ766LGbZU7odmtEisqsD7B
IQl4fsAY7c4N+jzV6AaxPjroKatx6vrv6ayerFl8+KVvQ2QF2m31WvIKcSY96FPDSyLjxthh5fiY
EeXomR2bmZQMnqE0r3kT7HDuOEzz8wrF82BDkB0L9trPyUJBzlXj3hReH98uFnQUM2nsAB7G1zEX
gAlLnHdgBSTOFk/f4fmmy8p24ID7CIgbDxWbUqPci4423LM9nH0eQMxO0DRptxsLLyMYmg4PWTX3
Dx3jfjBLHx5ARt0p/MGpWul5mB09c6HxAKXcDL5vXTyfl5N+KhxlhazFmu2Ke8ZEkaaHVDgFVZ8N
J0DVJOxEaPM07q0+jK5TtGSbS4y9q2Xov2C6SncxlJWdYcnwK3Kp6fMp0cKzGP0qDCD5uj0YBnwf
aRhalymWYj1FAE2hMlhH8nvNqWFvg0lxHg6OXzt3oWZqu7aOzTt8sNFptOxnZJ35Ss8DFS3KHvR9
HzeOINYKirPvFWfnDEbC104t+cF6RFEx0e921RR7P6w0835oUdgFrdaS02OR8DVmh7aBRWjhmaUB
YaMhTFLq5y+vR6hnztqY1Xd827yS7aByClVqfQ8UZ9ojMopTHkXWo64ypPrJY6Flarax84AYY1i0
xldPhMM7gm981YtG3w+JyB12LioJIHgPVPNYhvfNyNru2BR9ce5NNX6RJijVso/8izJm8zH3u/9i
78yW40aubv0qDt/DgXk4Eb6pEVWcRYqUdIOgJDbmBBJIjE9/Psjt/xeLdcjTvnaE3RF2S0wWCkjs
3Hutb0FgblscsKNk3DcsUdwcbOZdXDc+aVqNeMYlPtwxzhtvR7Rp12MrXXSm3nQFJsi5yGtL7A3K
uzVWRPe+nsjcUfM0hxIEa09wjskC0lg2r8KM1F2DBYDmih6huUGD4WxSkpx3fTTo+I1cMpKTokru
ZdNntPjdNjR6NqFcK9s9t4azQVPn7Oqpbvc4hOJy09aI1nir2NtOtyXMILSPi+o8eZgJYYlXqJ74
mU6UwCANcDsTxzYf+W1jtPTVfJzySV44mUlTxyHEaZ25Qs/QrWXBAfqds6uyzEWSGAcHpw2qnWKY
irYu1tBw5GTJCBdtECCabN5RJaitPjXNQWv0go9B438XJZG2JQUXRYqpF8G6jxTXYaxmFIACfTUy
BWZjUmGuh8RyV1S2v08A6KwVu8C3FMXTtuo9L1Rm1r94OshyMyYwDaGf2A+kH8NngdxJB6QyvitP
kMxSBGn0ByjE4nFqx+EmIJn3+OuPm8J17svEbg7TGJfmanY8RM1zNtL2htfa+7DottzDoNMnBY+a
8V+z+rUk80fw7i7ZIGsmaUDXrUItjn0GT96o2k3vJPxRu7G0LUrA6UrUcUabITY/LannXzM7qR77
tMQcGXRi7zhzBKXQ0FeZxtFswE+71scOElPVPUP4Vgcf9CBEjS5zNn6UYxEcFgcZnJDrQOlcPpFw
lGyMIL3iLNpfGXgkAjyQ1RhWCLyWZGYDWZFpcarX/b48Zq1B4BS2BdVtIF3NoRI1v7A+unMYIOG7
N8BKf1FtP98BGOGrA5yLZKb2BZp6d3Ej1B3L0maJjuPM+NZoun5deVJ7qFM0J2AQ+ep9a8bi51kN
VC8r+RkY/GnE3+592bjORWQQyBS7bbsxZQxfWUaav6cabQ6QfPLHAX/+Xgjp3gfS1baO3eCRVErs
CS0Df7y87KA90UDMoJQOLtwWy+iDdRUw2UbEON5azWQ/G6UstqLmBncjOz/O3NFrJFpqCwVWvGS8
ww8c49uHNqc9yo1ExyXR4huF0+FeIDxcuzbN5rSBNO83lvtFUZCqFbKD6LIYRIxIqyT2kBnqeKvw
jiBy0vuXXkTa55IUrfWsYJ9vfM3983vK1Rj9Men8sqNtMbSwa+MaCZz2EEc5m4yVT8eMPL6t5ozp
V9G1yBaqHvUX0LQnYBL2U99o9lPm1NM1byp3l8hE20xpqm0g3yahF0XV1RxrzacqKcWWtmq51XIc
Tr+uunLQmlWtj+Ez13e6QNUYQKK9cBoSiWSFk1Z080Asn6HvkIDrF54kslEsw+ByUta2liVY90a3
eYhRExw7cypuIh87E/xwJne/7uXZN+Y7JNY+dYVvX8x+Ol57rYi2yJehw9mqlyvMw/mNLrPyAPXe
/RKAz99jm7GdlQ+6aqPPNl//LOervCVrwZDtcgYNLFCj6F3ZAg3jU6Kl35scHjubwnQw60jc4PSf
N2nloBqe2np61IHHOit6T9l2xoG9g/vNwD+YslVHdNuNRUDBrrNM8Ncc9y+yYUajSX4ZI+B6vJFe
y6vbS4Tae0wvCWicS7LRTQCPGFHIH9jybuoPjNHmAVloi3BfFQIGiSeqhw4q3Y5AKoDFqfDaC8M2
1Y2MGf80ndtDzi3mK5QgOE4jd9hZJsOAFaAv7aHVdTIhgMRRMdsWooiebUOPyYddKafO6L+nDqaj
XlorWfdirxB1Peodt1NZz5TVQWp812N7urJL2TJ6G/TvRBeaHYnc+EA0u42OScuDmSLNOUJ6n+8A
bXpHd4A85KupOfiTCV3ImvoaZHrgEtuFqpydDrnIfKe7I8+8ZhUVbHf+xwMyN+zkwdKaxZmbrRdV
xG1mGchACR+KQggA9j7VrfkA082F+J/ul0904zHJWM+Bk1wjI2Fs16XlPaiMZlv5wKvnmugwEPWQ
UyxnMr9NYvKxcgh5b9FTKWjuahd4sG67Gm9EZUtgFZn24kvlAQTBI9EVAHezCWHq1MM01olZXzlx
2+x8vxkgXsXmPorSfoWlWeF8cJoOCJ1OQ6Kjb1XPDnQylEBmDTU6b93yhye0H+2MVh8+yM4ch3Kp
2+TBTzzwx3P6MBBQvG58LQZwLvdciH5NGx1MO8SVHcPEL5rA+6Eyq6oYUcsIJBJ9vdxq1Eb3FSx9
h/FQ4dV8XtqlNlUV/kd2bHE11tFVLZJ4nfdA/N20YKhaMZvdz3OWfIu73gnz0Sjm1dSN4LRBQt7X
tmtiJop1ZnilmRAc6ta3Alz/F+It0cSbU4nytO5+1NgWFqKXPW4KH39y10/zkeylfG8XSRdqCaSM
TRVL+xZ//3ybxW5zX8dpvu3LzpvWdHsZqOLx3o4eqIaoSRhsBXO262XOkVwv0mOcGTBKDCW/B81c
QljTrHAmmCpoNkMVI6za+d2Y5xet+E55TxaDK/wrI+iIjCQ/rAL6mMEpQRs73EbzVB3UxHw80xjy
YbPiUUQHD9CE6BBcAg3f4maMnO+0wOWC3JoneH0quxMOoYcdiLCvbkN9BUogMa8nP1Bf8yLxjjmW
tKdo8vSIbJDOetSXN6RrlDWKdz8JRyG6iwSQJgziVj0JRVgkrILhWDhxfzFoU/5DgSZC+G/w5aK4
i257ry5/lq1H8KKLp65ts8rkEam9o5Gb9iWiHqB6Ggfs1dSDmGcmCRlv0pT92RJIcPLIIZ4g7fvk
utKmlxzrxRez8kC6B7O/juNi3jltka0zcglW1Hgzr8IEItyq08Zh4wJTuMiyIguzGidSTTIzXy9v
2+PEqWJTJdaMq9HfxEB8Nm1aPqBe+jISoEpUZIZfBnXnRgQTh2KjfsLfaOF3KQawmLYnu41DZbyv
Ard8qPKyulRzYSJVjiiltuSKRpjcbMSunRZa7aDh57HRHb9Mqujq1dCQ3YK18xEYhFhx7vT3nGJw
jGkpQwFLUwAivOKWUjF7Hg2r+pzJXH6pu3r09rXmQKtHTw5Hsq/QoK3ynJLG1pS4Q3U9iHVbpeO3
vHFN1BzNkB0ZmL/Eg0+gKe2dyxH28oVFZftD1LqLSclrNwDdrueqx/qHtL3Yqxyz18BXdZn3NbOK
QNbqGn1vfA3XAqugvfhH0BXLKzgDZCo0mfmJ5/+nEujXkFj3ATISeH9WpOZjUDEhzXWaDHZcJI+M
RXAKTsAdDOyddy1ere+WVn+zASd+w/98P3dma++YyvQbTQzGPpMzO3utWeAVuuIeCd6wKGVk88kh
hgWoHaAdEop1TGNLIC13fKgBdNsnwBMuzdyd2FyaDjZGGXA2zcz4O1OqFjqNDjLC0uIdrmnvgaMO
75M4KL9FpaeDvgme7NEeLnQcGHt+CgzXUap7O7V/Qt9pbvpKTd/jOep3fT4ALmitKbsKyG/e943H
Fat8f08G3KLrCLgoVuQ9eX1iP6Q97Leso0VtNgH8d0FNNSVusHPA1NA/Nm85gzyyIec3Yz27QBhc
xOQDRqq6ENFzFeDSLZrBDzVpZdfuGM2ADTVOMSbojpC4B7mO+0F8EmibqHC1u7Is1UH5U3kXAbS9
9SRZJi6ByddG0lt/GDHUiApJ2rbp0vgYiaS7Ec6YXBbI3e5tQN2C6fUcad3XjGwHKKftvmS73fY1
aNlZjfpdFHVuiKEaq6fKq/3UW8W9YsdFESPqbRD0+r4pOmAoyKhGT3ePVlxNe+yX35JAeGEW44kc
KASPbKQaehuwq5RyHqm5ZXzdxjKn/q3EH/TF+xQkf/3dkhl2AV91kiMA6UHfKz3L9Auj7iKwiIxY
6JYM3Gyt+dAxa5iAAREXB7Gpic11JSSAQQtNlbOTYpw5miVNcC2mpngQJaMdWJ2IZVOUYTUtrAfX
bF/GETa8PlOqNNJqyIghQdzh1OAUZrmmqOKQJHu0LuRqHBDXGVuOE6GGvZ2BpO9gmHEfy5ja2I6q
OKQqLDa0O360ZtptKqaAhCzzfmUgGnaj++xxBBmz+ZKw5jtqKMJWPNpEWucbP4i3HC7syrG2rrRo
pCD1vYkjI+wDLfojcS3n1tE1864dgz/kaDP/4NH7TJ56k2wc2JQLu2AEz+aDcSM3utoTGtxtzVSK
jatiYgEEHYD3G6Fvu6BYERf1PzGVhm96J71W3G6m6IlZCQeb/h0ztXid1hX3pNxzHi/376/2pkXt
L6thY9F9BNh4G143j73RGamT8O5NVeys9JZ/4LAhezGui81fX8owEQtjYoFecZoyqLduTfvR4IMl
fvwwZjavDASJV7oiCfn9pd4EfPKpmCIv2vAAicEp096ARTCRIkLAJtaAy7xQeeg2ZMhE3LwrGY8Y
tXturvcXPXcp0Z8hcERtYOKeeH0pnTQyTBLGGRbnXEXT5h8ujC2Cl/nH+0uhnvhdzrCgQgIeaEYY
nq27b8xHOZv/XNcaUrspsaJVEUGN0aSfHaAKjwAPG3lbTwjs8mJOrroCkO776y93xe+S+V/rW+Q4
YhFZZjQnd80U23VCcHobEk9CA17wAV05fH5/kVMPzLIIahDdX7gjuG3M19dzNHhdqMBsQqVo3XpD
QhURe1Z0XZj6HM6TOSJ4ZexcNRTJ7y997v7BdeOYhHqSGLlMwX4fqQQOLpIYMcfSJJm2teUgW8iW
RrCn6YBhrZgKbErQxL2/7LlH3yKo0rX5Zk2o7q+XtdrArbyUZaFpFUej7D+7WOvC2OWuBVzyn9yw
ONjQ6oF58Q3r5ALHjdQNMBUs1yrnQZpyz+F/3Ep0KB/sMsZywU5vGIxEJnmqDhvNqccCi+Gf36U7
L5Hmv+7NKep+IlVADdkWxhUtZX3v+rP+nIBeDBVq5P/gpgUuijjFtkzbP/VU5Z6l5iHWmxA5u31H
MB7d/Jgt9v3v8NwuwFe4jK+wk5inWR72GNmdXbL1/NoF+mxJ+A4IvoK1XH+w4Zx7Cm38E8SG0JXH
xvL6doG9TxJTgeB2QDm9MYfqm+tX397/OB+tcbKppQ6gAl7UsM1MdTW7zd72y7v3lzh7c3D/GXw5
3B4ow15/jiDI4DabqglrateruNPNowkYaD33Q/ol0dhhpOj1m7hhzFJbsQ4V0fpoR3v76GH8wdDp
8/wFtC5OdjTs/51FKrIEGYfqRFXKXQ9GLi8LwugPaKTE5v0P/fa6sh5RE2SLOovP7eTZkxyr/Akq
aliKkQLFne7QiXgflBJv70WLGTouKlq7yOp+xaT8NhkOYiI/m7xAwEXc9rqtUVqSrXSJEir94FY8
sxIfwnc8G0vWYuY6+QpbskOnCRM/Wxsyc629gCj5UDfZ4/uX7czXZHi2qRt8V+xc9rJx//aJsLTn
BL57VTinOmkCz5pfrNFxr1P5Z2jKj/H/xC/Vmam6+fYdu+SD/+9SJxZMelTIbVyW6vqAxr2wIQQN
niI4IehBCfZi/gwWodwT9hE1G2nT3dcbGX1F4I0sfjbVNmP6uzdb2mhlY9EAL+05Pzp+Vh+VNWqH
eEjmq6jgHGhLYa26mGkR5yoyC0yVKXBzxXg9VB0d7KlzizVtNqI90MN/FP586rf89QZnrgdNDIQI
xtbX17QoZo3Y1o5r2ibqKSiFfm30/qfJddPncu6IESyQPDdF9LUZ83gHAYKeyegeXMKyUrTFa0Ni
9jW7z2XEwUi5yVpU5ad6ADoc0VgqqxzDSz7Qb0wtbxU1QDzxBOHfaXrTO2oZkJnRruyQ2TakHOWb
a9bJNrTwvMvcRsuQ5YiRkFcnmyAe1rOHKsnm7RNwtUyNc+Pc6t+9aBAfvLTO3GsmFj0UHLyzKPlP
7rUIhBDVx8R1ybT2sjdAQvGtj2GcNcBnRnBc4fs399uCB2+M90s0i+wlOC14ZGX3/VCXVRgstgT6
reVWwki+dK1a7SM/VpeYXfQHOw3ifymd/583+5nHl2pOX1hyeKPenDmaGOlX0rlk+6XT9KV3B+Ob
ZN7zgEQ3e/nLHxKBB7sRvQ7+e1o6MhflvDl1Iiz7hqlIbzDEYxJEWF8mmoPb5qm/bhmwgySAfPTX
tynqKgsLORpgKuiTW93LY5iYlRBhuwTBy0E8xCOBtlChmr9cBtjLJoVPejle4VR9/VDRA4JuAz0k
JMbzaZrEsDF9pILwk6y/fJtSbiCYQhjF6UN3Tz5T3VZVF/ddga6gA7Hr0ni1shvocu6OxtPP97+9
tzeKrVt8MBNvMFPk09cWOci1gFnLx3JKK9Sgp1fMEJnptMVCq35/sbcPIItR2lAaOAy0T19fEm1I
4nYln0yzHxJLeyKJ8Gc2Wg/x4H5QgyzP8uv6lKU4lrp8NPb8U7hCaSXpJDSEGFZdbC16pUEF0NAr
egBqoj/SpvyoGj2/YkApCpR1MSS+vkE0u/b8allRGv0xD+rnajIeLHIxVl3iYqLozMv3r+a5r47C
2/pVdbDiyR3ptJw7VOTlIXrJI6E7IUGJNyBmPljmbWEDeV/naGj5HtXHaUOh9/UxTfnRYa+ZYBM9
YR/qkTfi+x/m7VbJKoZOsYEBjpyik5t+BIglsszIw8aio0WnZ11k3R+ecO8yqRio+/Pagg/w/qLm
2zclq7Jx4Dx3AnbLk1WRRquAY18eBs5EF7wIaMOJOp+vQM9q21kwxCaKtzBXWmXnydqbg5qxF2xG
Ncr4UDBH3g2URfPkyE8kvZKDXNcUB0tZICvTuUAW534OzMENY9U6H/z2Z78YH6YEw0Bk26dfDJKE
ZEmqhWQ+MJLNpiA7aiN9zvev0dm7DF0lLSXIZm9KztKG4iPiqgiF8opVVfWhnhsPvqc+qlrOPLBO
4FLbsg+5nGFfPz6OV1iilsRBm2NtIWSJksPo6uPu/U9zbgcC70IbzudQzrV7vQqhS+YIkTpHPNRi
vfIWqLrTqW3bFt/7zP7rVTRnRmSivDJw0GGQeb2cr1K3R3CVc3aMfi7Xrkndu7KJnt7/VOceHp+n
nWwM+jeEP75eZmxzYcwVD0+RAmPNJ4MRW+T8ZNhS7ZrY8X8MRZ0d6Ba2H7yqzu15KGJt6upfcI+T
Qw+tUz2x7D4P49i8UUJ7nrN4V2ePdTbfs11/sNq5G55jj8nNvmSKnF7Ngs/ouUTagu6v8z3RCt7d
YGba5v2LuZiS3rw6uIgeBF/DQuZ8sq8GnTl2QPzyhX6mP2K6q3YaiuNVlOGMZDbnDZ/x3lUkN6j+
Rk4iv3YKj/Q5H03nPJGx7MRYaAwJmrwYfPQYXZd9dLo1zl556L7Lkwlx47TwaaJWdyCP8rYZbcYE
Sj4bKqjWqMraQ+r5T91Id8LDdXFZCCt9zIe+PYD5/pag6JjdWh3rAWooXaRg5U5aTZYsn+P9C3nm
OjLTpgSFNhws9eHru7Lw+B3SkXIbM/HPejawSpNHUEUw+Kvp+f21zlwOeCQ82M7SqKXqfr2WSaQZ
iBFFaR8ZP3UaDpvS0Z+JohOhF4hsS6tcfVBhnHnoSLcxXCoa3lhvSuy+KaaxiSs+XuZ8SVJYaYRD
FcwxmnllmZP8LJtBblBj9OFf/6wE78CfpbIxIEO//qz2ElbXEBsecla7lu7Q0JUu7ujGx6skjx+B
UsR/vW5jwaUNADgXYMbJN8mzMqjWllWo6TGgUAP/uBCWuhtkUIaly0H6/U945p3DetRQFi82isWT
JxCahk0+N5cWCB6TC7sZNrqs5MZCEfufLBUARfJdCkb/9CVae3aqAIdWoRFU4tYpJEQWT7kXaWcY
H2xf5+5RIoG5PW22lTft7x5JHGkDkrNK2T10SfXiOPKhaPn+0lje+eTN/+XDERsYpguTjCfGJ6cP
oDEyazPbWYTg4tH4ecOnhli2mj7ABwud2ZhpqeskHtN5xsaxfJ+/NXHqeUABBj8Gm5jzFI/j3p/l
wwe3hMXPOCnoX61xck+A0c8zm7SwEEG/sSLkpz62IPY+mR35fVFBDEwa68PKGZoaWzOR19XQeIiF
mNV2PhF+A5DobSOgDVc2GR4Ac43tQFxxmFqqOeJxS+7MIB7XYuqjr1Gti33ZIs7idDvBU4kj2Cc+
Qwp9JP7cAAiygnVhfJqDErGVMMhZr8q22eu9jAIOUGN8kxU61WFFTIPI0+YmGb1kj0t9OhQOEs3e
AuPWg5YMSSt5SKu8XXOF811Jr6hZJQgFQ8SJ5aoa5nobdYmDWDgnp9G20vWC+ti9f3nP3Zu8xT2D
+8RiTnGyf7qylWpyuTeRCT/LUT2DI7uxLW0HGwUwKDid99c794RTc1Ps0b5nIHSynpNMQoJEFaGS
ydJzuh7M/DAo8UHx+rblZ9MrNS0af/QI3F+kqN9uTHvME6yUgQgRkd/VddqgGfR/yPwzQ+grBCmk
TpkkfooPjkzW+XXp0nJFOVyfFmRBXcqyHhx6ItU0E+JJiAZxPtodRhe92KKZ4YwDqSPaqryXm0Ig
EtQ6wUYuiXV1UPk7REkfLL0jdEXZYh0hDOWGq/fMO5lgB9l3x+g5qI9IAXNvjjeBgpeX9h4IVSO6
N3MbDv7sYHpWmZ2v1FzH24zfB8JE/YLnw7glA53wDQgtOxxd/P8ljJ6kVdnW0zzzUVrOR1/FuW8c
KpjhAYBjozCWS/bbV4FL0ylF3otQV88Tk8LVNOj73ABt+v6ddW4v+m2d08Kor/uyqIJBhAQY6GtB
v2FdJsn2/UXOlTau5XFaNZm3QdV7/WF0CR9BkukUMnQi34Bcdw7jT1UOziFppw9MZ2cXo1/JmSXA
3XZa9roNm5GATYH+DowuOPN9b9c7FKBoqVX6weU7txG4tP15W2DZe1P8FtNkuRkqKkiBzZ3Zeu7a
iKYn6BMvKkWzkLgfXEnj3H2xzLw5wCIh8E7nNHNbF1xf6rQM+zIuL5Oc4LkZDia9+E1laUlo11Kt
gUxbn1I9SkKiJto9qBxx5cd+vguA0X72sARhz4hiLLzvf9Nnfz02RNpI9G8ZX7/+pocxajVisspw
kPULVEuY4v19YaEj+Q/W8QjnoKJ0F8vc63XaXpsSyFFlyEm0pptDzPmkDRvyHD94kZ4rW2lOIdog
tT7gP68XsgjzcSK0l6HCM5K0SFwHcddUzpEk7puikg9lEXzQqDh3A/+25GnBms02kHeHaDlCDPdx
V72QkIu43T02Vf/BmcM6d/9yImVIRvnIWfikOFaDb9fz6JVsM+b0Db74H0MauOu+MHxwTxlJ1LVG
cgM7MvSVxWugGYsyE0R+G/TtEyS55CmS5Jd1Jo4FXG34jBLV3MdzUG18UYB+IZJ4N3qD/+g77Jor
0MiLfbsF3wdcF5yU+Yc+mNhZKn8z1vq3rOqukeLUhClVL6nfE9Y7WSkJAJN5XyO65mWPxf39u+nc
VQgWpy4tDu7b0wFsUdRtK/AnLGF+BxBmxkrp9pNTOxf0TJ9UOg0fLHjuK16cWQhlPJqtp5e9zox4
khRDYUrOOLq4roHlw+kXkkRURMS+oUl//yO+DbLxbRQzBDOZPC4cM0++6ViDAub6RRm6EEDWydC5
93ZiEO9oTc5FUhXFY22W/oY0j8V3xeTBT1TxWHaz2sK6DfYaNI7kg8tw5rpTbCwW6ABj4Jsjb+BO
PsAlqwjzIAZs3kBjFAll45RV7RPg+zlEF/n9gwtxpomJKoGuz7Jre2/OvoShzHXU80S3c4SU1Yrt
HYJUa9dGQHUDz7VW3CkoJ51iS3A88e3MZHBe2Mbm/V/EOrNXLr5w5Bgwbhm0ma+3Fh1pBNTxtMS3
nFmMRhZfQ2oV8x3aauFccGW8A5HsQM9ctKdA4bUtUEPmqGmT9LcDXITdRCz9l8Sm8CbKTf9CWSz2
CWmui2Mqh1IeOHsk+S8TYmy27H5ru1myRStsb8gUUmHiAhGAf+RBjbowq9y6zy0x3vDYYkKbeBCe
Er8LjoXufdVJdP7gYH7u8zMBw4PuLRP608YR7basaJXF5y/y8T5BlhaO7pg+pTCbd+9f63NLIbxG
a4AbndfGSQHC0EnKcnktkc6YbGrpL26+sc6PQVLET++v9et7Ozl6cSyghcPpldfg6fFfaG7RwQXm
cACIHKYKA2PMXgDb91Fd9RvhFcaFUenRrRoJpDNNLb4zFRhKsgFq+Ph6c/j1C/0X3/ABvsFEisgz
9T8ogc2zev7by69gs+vn8uWff79+Gf529TKmP6rfGQ5//rU/GQ64CIAy2dTgtA4pNXS28v8BOZH/
TNiYzqNLm4ee2P8GlHkLyWmReqJtoZ+33HD/pvca/2DkRRFMTe8tc0T/L0Ecljv3t5tNX0pchkCM
6BkEoMs72dYlunpEXSK7bExm18/oCBaduu0pe6sngSaIaB/Q80+c26u21A6VmdROg4/cE2E1pEjO
tHb62VhxB89Grx2s6lM/X4zC9V7IWPI24GjcZpbMM2IXLw+SymGy7zXgOPD9ECASOdH+LDAPFyt9
iiFdbPPFWhPc6KkGfqAnEcjA9+aqpp7uLdFgZHaHXulfC6JjUhTQtkYqVpNUuiiPqa/hkPY9PCs9
omps5PHs5EjLSSqUtX+fmN5cDfi52FXMrVFCZm9WGb5L3IcU58bWB0pUAMmXnpq7vah7H7l1q6Pp
uEiNNCcJVpc/Eg0nkyfr6dYxC0Ec7DRk/FUau/M3nj8vvfrvA/j/kw+IdnV56b33APbPP2ld/+uh
PPz859///Cv/fvgM+x86Dw9dOYhs9LN+e/iWmulPVrYNEJu2vudR2/ziqVCk//tpc/hXvGRR0FL+
IAX7S3GAqLVPHjeCZJdlONnATDFRqb9+ZyfKHnsqRevKi1rvccLbf5gsQyPPdC508IKllFSx1dEF
9WmsKkP2W33m6DlQeu0xqchLKJGd+QXXUX5dkSJN3PLYW/barCXYpa6xp0ert3vIDWWzUTFj1qRG
6bsOeh9bVY0wCq86KXz7bpgMQira6qvoo/5mbgLogT7ulw7SSuPNeIGbYZeWTKK9JiNxqMmxuni4
sPduwK+4qhOAYNihKhsm9mSNt/Y0eYxfRrx1IeXKjKcgz/TvWVcsBvApz39KT5M3aYyPYTUM5XiD
VbYlJYWaVQdaUS5dPrCp3qGaGnsmnrcb6z2sI/6t1Tq1eex8MAAycbCbxrgJ4GaU06gdfX7BChsh
cOcVIKTSujN9FP+BncWf5ixnakTwIvFahdoMSenH66ityHynYRkC3hDY6+1qjkmaUeMt0b5gTTW7
GVV9ZeXmZ1WD7p3rDcTWSskQs3/a7cvIjC1v72OiRdDVpPqsY6AoG6ikOQb6awvMCE0mhSyInEGj
6nJwszLBWLHo+wRsb0jRBbCqurBb61OfY9ds2H+g/CKD7zELS4KSFsNuCmujruIGHoVf+/GqW7rd
MfEqSRbdRMakwSioDLgQDqWQycXseo+oJfhvsIOlvujv9HYwoguzSYoImV3bLzeOR291zJx5BzZ9
yAmWcIeiPypFNAXqtanMlNWsmrbtIWSv8sEcWuNLHCWQOb6OKc2R5qcaJDk/K4fduoj+Nev5b8Xx
YcVBLfv+hjf8LXwuazjpzcvJvrf8zT/3PU//h8tAh0kxkzJ20H9Do8x/OLRnOSpRNaOdXbbDf2+B
8CYXNQgq6IU76Vicev6NjjT/QWHAH6ce+SUXsf5KwXFSbyzCfH4QLaZlSyUw4GS2ZWvuGEuf2y8X
TrK2gOmuTDd+/O2i3P6rfPkbzqBb2k6q/eff35TryyIo1dGN8Tnf9KFV1Wt1EHAQ7HKIuqPXzpvE
A0kEMEJt319q6d/8Vj/9+jxLAeUtgSZUcyeHsKoEYZfFgBBGkL+rtEjzC8R7RLJWdYkHOFUQ6xtt
P86ODWtlqj5Y/s3lRCFC8i0noGVgSDjE6/eJWcy+M7hgtTMxPIA6evLhjrz/CZcf8eoTLkuQ+gAp
hO/tjdqhabSp0yNDho4xPIyO9QjygWk8hSv+NPny/mKInN4uh4CMgpS23K/+3OtPZGF3dsegbUN7
sOQxzkujBiihlTCRofcVvf2ZdERZruxYKh0zZZVhBsf23KzKHCPLBtRmuvKIFoVRlPmYqgePvDxw
94GE2FjA423bIBMrUxo1vaEkIGgrMA9mVlrfzWzYA/BTfwjbB7DRKN2EVxLUa20KuhJglbCuE9kF
G4uMi01HxMsjlN3mMnXjIWYKvbjebIa0D67DsTCdvIoMzMa6i+LKuXGUyD+5MPCJXmlK5Moqvu56
8Fbw/aJN5XeMIXTyw/pung8QCK+6TOsZCJV/2F7xqUrtH+7s36mmgk6CieBY6+O3uLcHliDES3P4
mSXEl01ez3KfSwdXsjAw4WXDS5ME8uBlyQ3DSG2TBlWztc2y24LwdK/HEXZpoLnRkXfao6cZ0TFL
wFfL1qsXF/SL5WrBwyiIKZuMLANyLuMH5doFKjG4o0EPz76K8VkOUY+svIi2mT4mV6JdANDRSo/8
abhwYt3NtwNRAtPCMowD7KFZN+7SygsepNf7m4Tia236qXcJURprpaiNyNiJsWncz7bwtKck75sb
URn8HH8czQcEOP1FQT5WSBXJOLJpIOpA+k4uoCU1V1VBKjnEAmZ8A9nv8BGzW0kU8zobMEv3U2fu
+rTQH+0q9zcknY1rLUnN7muX6hJApz4ZlxpS6Yc0kfNWpOA5Ire0N4CXWrAvqREcZoI/LmGpN3f1
LJrbsmkvo2CyvqKyVA92ZyEW0RLjyhgtF5cC9wLJ6OmuU2Lci9L6muSNg8s77eIdyZ9jaLdpcKe7
cbbXrLpZECLVbVdMG7PtpisCYWug3nWh7ziNQe92HQAGqVuDgx2ddN8EdneRRrzKo5lgw9Rrd7DI
AGpHivFtYMTfsi5PDvy1J4b8R7uMljpzuKunHHUNRZjWZ9reLgVQtRaub5r0LYezeLjTIvzQppXS
mNVrghJKpNVO3cqLiRYEZ7bYqW7KCZkhdzSOuxW+YP3OiuT03GqVvi54aC4BTmjA2lxzb41kGrik
ZAgI++QV55H0NlKXrBbnC50h0DBdV+YY7aI6mY6j5kdf/Vwxk/Nj2sdRNFyMWZYBP+uGtQt5YA97
NeLZJ5UdRxGU3agDJevkHFzxzR9nM1ns55a/izI3eETlkAGaTbGfesmzFVlPgTFP21gp/RPiGT00
yfKApnCJMSIGKEa8NAhgnm1sAwD0O1BJebOcOdUmGkBbSDgka9hOV1ora7STUUEA6vwzjf3WJ8Qx
n1Z+FPeHSIs7mm/63Th1OzViyUW1n60qYF37OefH0p6XnxtD80q2p0GjxdTATDAr67ntMQ9UhHRs
23En6/j/sndmy3EbWbd+lf8F4EBiRsSJcwGgZhaHIkVRukHQlIl5nvPpzwfK7pYot/T3uXZ3hMOD
isVCAZk71177W/qDadZrKGjWlofSHrvbQan1Z9Zt55AUk75TRQybdgW0xvHAN2Si0F+HedZrTITX
y4dKOPkVC5I8iNmlLtbMT21FP19zHcWbnJBUwDrUgk6NyQ9DDmQD8IpRHXsviojfyQtRXneFc8hH
7UNWAPMjiqD0I6c9GhA4AimVMAgzxTnD06H56UJja7qNPWgkYatGzXlAH29q+M6uZ+Y8eywJ1k2y
wKWFMpkfrIKJRd1hWJ1e/PRUgVb2qIZ4Z9VNF4BYFg8Qs8Rz+urCtf0opkZ9CG1p3OkSKJaek60j
yDXsPBzI+s6GoL6xSHjmObHmLxwYlJsM3yOXufSz1k4fzZjG8eImVe4jWAzwcWaDEwGrR+40HLqk
bVzlejIxtljLEcawo+zxU670OfsFyxj4ldHle29CMz04qWNjMgGoWJpJsWk1YwH4tyR7esQIDpYb
MyJQkbyO521v9qZ5YyUYCeEdRZ8dc1NECbEcS8zlH+P5g2DlCjQAnKCal/xBdyIBuYw4WKJbMu3e
aKyNhSvtI0MBxud5tOJrq7Xkx67UgypLGPdMATpeD6Lut1mBiYEk23RvZDkZkKRoBGyeryQval5I
fsjWisLuwP44HUb4MfAXZux/p17QOGE4Lu+Gr3XFP0X+L4t8+hXfVEV/Kyse/2i7P5bvK/y3l/1V
4eu/4TSybNq4NEC+UuD/qvJNqnwWNBsKqEouNcXxX0U+0uEqQDjIjatL8FtV0fkNowCdK/4LgiBd
0f+myOdk8K6Kc/Gw2yu4FWsBPsH3PUitAXulD2a7d0eFeNCy1UFjR8TGnuJwNE8zk17jfWQCQ6rI
rx0OI4X+XVwrY7HLYNZkfkumBLS6lTMGqE4nWr0FQFTPkDWj0Eju6B6qOwLAdLApDUvMrEzXUSZi
PRBLGD7MWmk+8dg/54KCgx/1gFPIvAcWIe+61n2oVhhcjvfc8CorDwmqEmDbwa3I84Aog3+E/uyl
s0A29XWvPrkZ0HpPURLtUpZTduzasd9UK5DNqnnhG/uMXt18XcxVFwgFPFYo6UoWneK+dnAyVE7x
gA69kZiQQzSiFXjYZepnfRT9Rk70y6SBRfrtQmWyIRWNzhXff+IrSserJ1yABzNrpbOjXsd6moJN
k3i0fBuyKAEX5tTBsIRlnXpW4RbuxzGVTeSXuaNCg+jl2apBs2HnlPtCndcB4a49jApmbCkceq8l
89nbLuld/E4V7SQSLVtzNX7BVJlAT+FQcKiBtTpSPg2Dbt4TYMT53xp0cYU90lV3kynA+2W57QRj
NIintliL6GxW+Wk5cTM3Tp0rr5L+kj/rzBsSthJ/UVgsr2smnXZvv1+3/lbc2WssEn89aHnPl1HC
xvRx/5Tg2lpgfcOwQLpzakn9yEV+IwWWcqS/aPeJxrYF5wYoTJ9h4bK0MI73YS4yube6nrzh2LSz
ZKfLtdxIEY28UqnA0hnVYWwNdkmgHyyVSaQ91Qq64lbUC1RSbhXOk33BvQCr6ZgOQPN498TnrGIm
G4OZh/uqkPljy+TjfVy3y1NTx90Vaa/uQypHZxvrWmsRBNfoxxJC2ilsjPgjLiOS5Ml+O3FkJYHX
SoHdZD3V+1jxIVMJVNCUGn05U3UNj2CYfvIsl1QyHMfykywnsm1XPl6ea/rrZMF0ggRVFJUndDmj
AWngc0j8VPsYAl3Fz4IFQigfKXuTRsto5Bsmbqqy000fZd0lLNzlnMgp83W2kICgn/BcWEUy+yNe
rh2uZ7Ft81h/zKn+d4VDaJSXWbGbBzOtSAeLkdrd95XxZAIdusIV/BE9bEl9KmygPukgFUlQan4u
IoCxfoc7Y5s4MvTxwtb+AF7kGIVIsV6Ci/AGaam6JdukuOsU3WL2YyluzcQg3zmiMSFgFm4K2qN7
aVv9hk6aPDKgkYEn0ybdn3JT/zBjKIabuUAmDluLB3VG3zS6jAdDKxNuqinMtmU/zhut6uF+qWEq
/WHqlF1T6915IOzhZnb07ATI3rztzUjbjPEIdlW1O3Xg6JYTLuMoLiWC28BWmWbVfhqlkpzJfI9e
ljZNEa+rQ7vw1cvazQLYnBbmMlFhXlpS3SrBTKr2s2xIOmKGr53LfVQVzX3jqnW6mUYRb4Z41BNS
WpiYnc1F3ci0iXE01vgo1bp6VCxz2WkNzaKNvijAX9uoVpVNuUj0RDijRqDFZbfRh9IkboiFQngD
KfDBaFnLaaKneBfPsvvo8vn1AyoqyF+GKFdCk4xIVQ/TmPOvBdkf6FAGZ5jKhs/fDIMvY7sSvl3W
rd/mWvxg2ZFKGEaO/1Nri/RE/nO2+GNLxKEKUzehJK+Js3HHeRerUekz+fZc0VHZtMmiHSrOAtfV
MigPWZaz+A+QqLfuNKc6bwGEx5c4lRBos+xol5wYSR2Ud5pFUgAO1CH89LayNFkfvhJLnR3zasVa
CkiKX5+iGljN/SxZo1qQweCnVJbVUavAXtoLO0xbWeVujlie65JxNR6HSbsIc32jPm7noNQ6fpMc
CO15UicQffGkuOU1xtblumvBlAZVhdmhG0p5bh2gtW81wD/l0i/LJboyPy2XCJCL/yd4zqr+XSvo
7YV/Fkyu9RtBqZg2SBZhyp5Q5n/JokxNEIhqoYdqa3P/O1mUDi1zRKsNUNXWkga58i9Z1ATOT3cX
WewrZl/8NxWT8WYE+7fMtkp4BFMDvFg9/w5G8ndCIkV+TdqbrV1JRugiuYMGRWhYUGkqBqbuDJ3O
3dQFPQxvdMyUlC9Dl58U0MqoJonYd2OtXNHXAGTXKMUWe1DFGVl25yoq93GrD0enmezAyF3rVA2l
ct+UHcJaGXEwTxzh1UZh3Y8kU3xIIfOV3lChB4i6qbyiSxvf6ujh8PPEVmsImvBciPxQ0pgr5/ee
IbRHexDUZ0sv2iMLMQ9HE97BD72ZO3JauY6eUdRi34BeA+CPbmTn1lEYnBSHzA3iqPkyIC8GQ8r6
UIxt6rd6uZzDNoo2U09vZVTpurKANHkHHZTJxe2iSrkjcSQCIqnt6AaVH91lTImGXLetHJzj3N6A
JzU2UBf7Z/gY+ja3C8evzZoDZmHx/gXsWq6UEfSl4+6XbkgudhRXQSGwDtWZRi1ULaE31fXIRGF6
0y6uii4G+Jq0DVZR3FKeoTI/F6uQ26NEMb1pJdKPVd4ds8Q+x4L4TaEXF1ctpg3Tozu3GPa1seo0
YKq8BSmOTThSAy1UgcKnnO/i5dHsR5bNfv0QddYH/aCHpKWR6dWaisWxdPi96BAh5xkVsBTJqWb9
9HUNlI+0iSlnfzclhK0hsxQPt7eN+dnau6F77BFtfCfTEPbgqz1ijKs8bM8m8YW14+nDPG/hLrmo
QQVEV7aoB5sq49AJZwxsG/cyJ1tzS8bIEnSzagAqNJm/cqLdPMDLbHTL2Lgi/VzPtXFqFOewlGHB
nI7eBENH5ryeR7tYH+wV7ocPO1c2Wdo8VJ316MzyKtUmGzC2ZWyVEjqFUGW8s+viWZrpZ6ZSjV1K
9gCg0WklMabKsdHcPwyppAHsPzPgnlgP3p41cUs4bcTUU4qEErEBaTQY/Szq/REwrg9LWQWJaR4a
LRWfF0MSB9x2p1nJfpeLMeNncupNmmB5MEuyZiVjqSTicC+QptQQ3Vkb+1gCjDTiZfbVnH+XifYJ
hDoCsQ3rDIPiCA5xaXYILQahAq6xtaj3t6GefmhpdpwhFhZb3fk9cjv1yPx845u1pTxgESsAsVqx
Edh5klyKkQTZsqOAIf522dWJ2z4QB+UE2OGyi0Q9D7pOnqlp862TZtOGStfayoz9EDCTvSlhMHm9
pqi3CQ4M+siEGIjOiXHhZ1oQ9zoClJ1aB0FYo49iNe41LTr05qidOmjHgYLV4wPJqVxFgDHoEKnt
W5E7BUzCNZ5qrrlzZqp+WEJD9XpFWDy5jdxiArV9d8AE2cqsvM8UfbkN60E9ir6bTM+1rJiZCly+
G6t2JsrGwiKRgJ6ovjDWwa86XNkI7fxB5aoEJr6rMutaMbLfEwQO4qmc/DA2Np1QZ1QCW3I9a9mZ
ezvOUy/R1VfSP3GCTlhs14wwwgv7e9VJDrB+LKzOdgIS3FxjLJvNpOrVJnbnxpPTiqg35h4B2X0Z
+vySwJUPxXCbMydE8ZKQkJEofzBqvGzzVp5IxrhKJv58B6JkssB1lkZZbm24zz5CcB0sIZJTDPIF
cFHy3FQROb6OvO+QNvf2SOh6nuFSmZyh9wUkG5B4FcmCJTK0GlntedHs7VBoz26j0xNOKDxGwq3u
Qw0SbWG7m2FR0MOIHpiN5o+xo79tyyW8NoGD7NRciGPo5Nk2zbVxA26k85Y+o4XtFs4+1tWbKtc+
M516RQZEeujM+dGZiBi0E6v3cwzph0FNygcoih8Jsp2Curb/sGKClMdwTbWM8gdNDCfb6Nvr2tGO
Cfwwop+q/IxBlIS39jaPwzII9djxw6Z5bdtBpedghHgchmrHUFEShIRAbRpQg1crf2lnzK1DKyd0
9zmdmU6PP5P17D4sxrKvIDqfpIV4NTLkB3Y2H4PZ4R1LKR9okie3YMOvUsEmNCtkU2cT+l8monzb
DiZAvsK8r1EpoQ02Cemq3QFqF1XxqCte1A/aGrCoBtgurE+YCJ/IAhn29mJ/qQZApjHsUETYftrN
5axsIzINfLsY3Zs+H2/VCORmAxmMX3w614Ql+L3JGaYIL1UqKxwbyZbwCE78tEoOIlY+Di746EaZ
v+hJjRabD8PBGWXLWpO05IaFxBbPc3KM6engk2aVmxyFHkpLypfD4Y5cWt3cRvYEATknkHIGXL6L
7PTjNCYmzQjnYem7U5c1rVcr0auuwLvNyzzcKjYUGaMmtRNQobMRRqEenZpczwryridZVbet1VYB
41nkmv2eW13Zf2BOL6TRAVOnYZ5nnpTEqP25JyhveuzDsbB5FGmFpLnXcPcVzg0QZ3ciMCvWsvUh
oy1ndjqBlhWIEiZjOYZ/0Iep1GkuLEvbEWYFH5LVm8kcSZIGOXVaaF50gwNd+wngeinLI8Cqznb9
FLCpDUY8zRMlziE0E+nc/uOx+uqK+lV5zTAzJqX/7LG6/aMkoCEfn8vk+/L66wv/0iMNTAIaFE/8
yKvm5+Af+FOPdNTfzHV6Fn1RoyOPqfLfgqT2G/9qdVdhmsQWYH5jvHJ/w22AJCkA6wEOYObn//6f
73g83bt//tYQ8LVL/e/ymhY5XKDVwABRg145/oPv28p5oXeyqFU2dbvMlmAQVUJzNJ/0a5LbK3fj
UgzoflHQadhOvdW4ntYRmmE4FSR+yWxx6se5isu26fqcPCQKH8VDRxiC1gXk3Yc303qcLhYid41k
mIUnCa0V66RCRxzcYgTSyqm7FL0TDCswuM5eE0O83LRpLHeK0KpHphXb47Ie7iF3qYyGSfkh1BTO
/kZux5v2TRGIV3EgyladQH3TDMSbfPCmJGRvqkL1pjCoq9hAMRoGQ1zuEyjpf6BKRi/TKk7Mq0xh
LlU6BIQbGlfxm46BBIqmwXQ5+XyM5GubahU9XCfKT+MqhCRV3J/HVRwRq0wSqiGKCVP5M0MtyCip
DY4UHxLiyrzKLMoquORF4QJfrEPO2qsg47RcZvpcqDSc79VjadEZK1cRR1vlHM3lygM8FseJ8Ybb
fpV9+lUAUlcpKF1FofhNHyJwsTxidiEJaJWPsim2tzA/CTRnvTyXtojUDXY0NKeWhjgB5ChRSOP9
1YA21ZlRfw+SokRMJf6L9oaSRrVXrJJW2cIgn/NMg5isO7sCoRjtS4bhmU4xLXBdzXwQSPJsmmN3
IR/QYdzdCs2jrpAV0ylWuQFfeLHH29VbFnST0eyMSL01Bho/1IWafi2Ubvgkljr60Bb6fDMS6O67
BT18AMO+SQwmqygJU1jp86Ob04xk4yjvTLU3znSRPiaTQXhWpWYBqsyyLfHP3S+D2WwsxWRwivQS
tRK9nxHaeQmHRr0ZlM4OQsjSh8iq0Nd1Z1MQTOADsK6CUFYFM45jFe5TNzS3xBpmr+40vYjQVbaV
wVAzWnAuLtzkkdfNc0Ogqyg8mbv6RuA+CTJokVS95l3F3eZTnJ7oDMde4TRWACr+SRaJ6TEkpGxj
mJ2eydDGfupi048GbANiEAm2jlh5Yu4kOtR53FxMUsHOi2G6R9vpGuIr42XTCtKjmU2Pr/Wx4b7h
tp282Vq0Xb1gMxjKOAlS1Qgzv7Y40CDAzJdl6k1vjBKjinaWUSyR+OCE+ZxssbBMFFamkIY1BOkU
R7FzmUAHkyy1KK4z3GtaZk73JtU3xh2zyWLxKAzuhY1qpgkxZap91ztxGH+cDVmQRgKqSt+WboXi
nVsJUQ5iTK4x/GgfXVDSKmkIooXlTFWE90JUivlEU7pMD9NqqPbySqZ8mpTYjXLXVswp349QgCYa
Fslg1nRelVS/znR1TD+RcNPKMpCYBnFpxman+VAwXBmMnTazssHUjj4VIokg+8UCKnWmVAW3J0dZ
dTMjCkaxJ5J5rSuB6ZD6SkntbJpC77Nov/SO8Wmoyql/sTNXZNYnrpE7jF4+9NUx6UudvNAyzHoA
klNSKPvIjRIOkbEKeP+hzAaLSNsGNCwDJWTU82CRifuPEPa/cUPrxEbgzfrPO/WH/jn+tmP45wv+
3KGFuk4b4LmjNb3O0a7Nvz93aLHapBG4GD1e0xxJEvh2h1bpOzLoRBvxT+VLt1dRDBAWPTF8gWuH
8d1W/LOt+W3n/WZnxljNzo9LW2WMGMHk/RhPRX55XC3OcnZLmgOZ70z1smwxpLqPRWHoB1KN4c+P
UVSfOtPovohlSXZzQrrQ0pTtvm2mas1Pn9kdBndTJGK+xMti3qI3daruVTzvIfEjjDsRVbsv4GeE
00Wxlxnj74At2jU+xNgUinrPgYvmWTSNRPySGKfcuIUBcr1iNpf+nCZE5bzqtb1gOSKqT53HQ2Sz
eoWH0J6V9OjaDk3NeuQi3ytlZZNPbcQIyRFOY3niWhr6jZPhslZ529hDpLdoIGgRGG+Olf2lLQxs
1gw1XIdFEe8aW5N0MQgJBBKPuE7unr7nQ1VBLgfld5zMyQPjCm3j10Wc3pG0c93PbXOQBPdu4yoc
nl2hYmLrSAAmJaqlValyjnQrmLcc0GdJXP2RvEgEosgDdjBrm2kCqHBiRmI1L7MszNdxlGFh5jQ9
LUGWKdFyr4A7wu2sRhnsodCoTc3eaQlDYLvxq0NaqPDh6RAUGTkk88XK1aQ91+iAJd9CwTBjMR7+
WRH+NysCEJyVqPWfV4RLXH35438OXf5cfvl2ZfjzhX/V7uI3oTFJxKPHTMJX/fsvL4H4jft/JfrC
gH9bA/6yEjAywQ2/UqD/5TL+Sxjnx5EWL9ZS/79bGiCovrMRsFoxiWMgkSGQo7W/E8WbNhrawnUh
4ZBfBZEhru5dgjuTTeS4wFM182kqxvFM8Clel6F+AoiiHNTJvtaqIadOk3EW1J1RYBcoSrQc9ZHx
iSjx6rxJqW0YmOVRIpVN2LlvLIq9TRd69E5nX9c0ejxo+7fpPLXPBF+dccifqfF2IQmTQd+aLs9q
YZIPNTg0UJPXQR2Sa7QZjEF2jYBeVohkiiO92dQIwVblqXLVW0uQjea20zPGJlIzCVxC5cD83yev
ZMpQsYPpWGeZr2193k3kc/t1VL66WXnGAXAJiZuhPB62hpadh0XeGulyQomo/TZVvDlOnjlXVEHV
yBezpwU2ijUG9qkheqvKEUHbItaZtzb2EI0sb1KJqq66UNIBd65Frz9lY/5sq6j8ajRd1DY7r1eg
py4OcA29pnWp+B1C+FbPlyrQC2TsYZVBxml8IE3o4pSz5TtInIc2d184E7g7QTQKORSnDDPbQTIY
6itTx4VRVd8wk6MGp9Gfs/nBipfLVBtPsZ4dozl/bpuU1qB5bcd6a3kkwG0MPtBkJK9Q7W+NnO9q
0ftt45KShThI+37AgtrHCENahFOk4kJpcQurxmzJx9JUuCeZ2/uDMlanvqZCi5T1WsbF8yCYz1bX
YbGeGslf36s2+ANKI2+nTr3tNeLHY1ZwBzlYGdVTbVeKD2juVWcAbWOK5Jxl84lzpLl3yOYhNZ5P
WBnLowx7DHO9laN/6UqQdbzRmDgpx0dDXrVmeoRX8tgaTUgdNz8UKkGSoE7BaBBMBWH1uRwnF5zx
/OJU8jRqUUJJ1yZMh9hPyaz+7jT6jYsXlYk4GiJav5fm0IIoGx9kY+5h9tA7aPV9hFrjYWVABO+x
8Q2DPFlkg7Lc833S5NLZurgTZpLyvEYrdK/u1McyEi+uPtHvndvS6yN4+vb40LTDgzHnrwX5Ib5q
VX0wFPODHooYJ2tfb3ONs7S0lNgXIsEbsV53URK95xpPVVOmW8swsXsY9rZfX8fnZI4W2XAi1y+x
22W/pst4FI3XtUZATxpy4sa4vDBvHI53usVtl89R6NO0Mf3F7cd9Yy8j9EdzPHSF5RzmUcHgFy/5
BlmpuClBrG7VmNmWIm46X1Ny/aUX3edlbEkLdbJ6NS5XCS2gNovrNHBxZwR2Jqfn0K4wPkY1HbZd
CkbqMSvDx2JWOC/g1HETor0Sf47Da6PMPrfknPkZSalzTAEs9SSoiXLbNGT3iqC1LIsdGHrZ0al6
Kgy7uc6V+LasDGRCxXisFAzHHXLlZhzMZ0KJ25eyJDGuVNZpa4ten42rp5autS2SYgi0pQpv6WDg
yIThiIKnvVTMG3hdU9B4G1XfmjWx1e2K723hERgkt2ETokzMcP1vDNUedrPGTbdk9pOtWNeD1kyH
cGxflak9GVb2C9bkjxME2M0YxzB49KkY8ZZ9z6Jh6GlgyqjaG6NCITbAFwmpLRKzgXAtLO+bLe5/
M/zBmLbLhraSuHGevQcVcCwcSmthPDXiUQ/wyR41ki89i/jYX7zTOqvyTeVKisiqWTlQnBCwfsQ+
TLY96yn+ib3WZ8/uar5el+NUTDTjIJlWB/5O3f7806GI/fieeOosqL5MB7+n0EZ66cZOF+JY7c0Y
CXV8qGYebEU39pNi5qsv+AiR/NR2rG4/f2v93fDi188LM5QsEUhSP3Dp6iwimHVxVqJaqwcp9rfb
JcRoxXJxSqs02xPu8zJ1RIPDPxyP6djx3Lq0ctp4eYmZ9IlKeYK1zK5LiJvrFoqfDkTQOtNpwsBB
Yxg5J6NR0FTpubTabWGOl7mIHlWiXANrNq4Hxub8uQIkYppV/SmCG+0bDsvDzz8pZ5sfLjImSEBu
FgzqH/AaWp64RaUZNM61bmtU6i3Jb7cY936ZdfF3V5Re/1pa0a/H5fb9k+FOwpn5j9yrbm4cEFdu
F5EweY1c6ZWWmwadk537SBR3+bjc2r1a3NGUSHxDRq/NyLq8lip4bDLMUPMpUrrQc6fhQXGta70d
d7HDcm/WSYFpMrZ2zazNT5GpLbsi0urNnCzJaVDb7lJmMxlpbPuDlhhH/AAF7YuekcoyeQ0TWrxl
lvMtzk6146DzGlby0YmGrezRHsDH7uPF3MdxmfhRQeCWXs8nmlu5rw3y1l4IymRsUGyxl39uTdqx
tqDG+vkX9jcrjM64EGNQUHZwcbybYpe2Ah9K0QGwTMSjUk7MrGxMjGLZnPT9z9+LCvuHm8MkNIhv
izGzH5IuWm1J7NyAD2Vm44WhjSOA/l8smG+Ih3crC7QrzSAIAjOn9l6tZuYk63NVZcTeHWtcmWR1
Ysx6WVd6ukDLrm+xT2rG3lW06yl04w0GKWjE4ccuTX93GHb3OGW1tI1SfT+mbOKxy+pUL8UZCfhV
WpNO/HMCwFa3pJfSwPIGVXZXeWJt8IB8cJBcSVZ2ooOx4CzITeoW4keYCaJxv9VajXA5t9F2zOfS
HNWSV7PkFiQc8DzOGYNaRENhZKRAFYhaJgNcJeqcP6r9pSq1eINz5RfII+Nvnli+C1gZDFACRTS1
7x+kUquZqliKci9yDgojZ2M/6Zm61ZSMzxxzBRLKLUwUznVhIvKFXasSnlaQMsy9HGblBuF22E6h
nLze4ow9xOrTlNZ64KiobNloXYcDdK4hNK9jegWB2bIS1VjQAnKFHlVtepGd6hFwfj/rVIduwwdu
lXmXxerjQiHm1WFc7/R82jHzcYlMizx4zAD05Vj4OmtkjEthkLoIc6KMTfno1u34tcX1XVPk2ybI
3zwk7Bnr/94wlW/ckW+QcFPU4B6aQMJNThlQ4syePfHrGGj+YR394hth/vDH5wQelM6yBjkVPtS7
Z7Ix9AVhGIJki3t1IyyMQE6YHkN2Klfw/QBiyDy5cEAaNZapNKUCjHLCsykAhyq0vKpk8i7BU7Bx
6QAwW9n1Hjm0v3cZo1mjc5O72CVil2p/Lis90OvupUjlZc5pw9jrZsxtFunZczitVSpu11Sq52Zg
8miuNJ9ydYM/0dn2fKVvx0tpzHqQmPxBt82OltLzinoat3U49F4uewjZDirTeggKy5l+KW7yYzlM
DwkYrMChF8SkC0c9U04PbU8Y4WK4nquPD1ombhslOeo61ZqwhyBZW1Dr3ygF/yYc1xuyHsatMNpu
sz5G3WwypD09WNF6gDAzheepVvy8oVrConqeGwZn7Jo/3aIkN4RR+2UfNleuOb+0PWPuAxeYduk5
0TmzuBDlfSM3ntJ4vEzIhnh7zf0IL4Opr6OEOYBllAe47/Mjh2Km29lZkmjkxuTpsKb+nAvzc9xN
5TET5vXYjQFWZtLgORjNsk12E9NKJ1hV15hNnzTMSL/Yj62/ebypdRhrgMXAHaW+2ycxJaQN7AaY
S/bygr/m0qnseyPHrNDksV7rr7ejdrXak3uXSu/tmS/jfrtM3eQ1KS9D4g6YJEs3LpYzZ2x1m2hH
ALsMTJNXMA/LPhedwgEtw94SGQmpSXn00ii5e67JzQxkxL7Yy9jFlpJT5dv0DhXWmLRfHkedcktt
9RqRLSGPJeozL3eorCMOhuyHsY5bJo0os+10eOhHVlAcaZcWrx1emfw8DsPFMIdkV+XWvElaxkub
SZ6KeHpIQ9yqhVAkJovlxepkvW3r/kIkcornzroe2UQ4ZA4POpLoWs339l/76z/m0190xynJDNa1
/6ywfXxmFL+M+qr8Vl/782V/Ke/C+o0lF947mUu6yeH238q7Zvxm67g+31T0f83prK5TNn8UL5NE
SXS0f2nvBsM9MEqACRHPaAD++q9cp98/Voaz4utpzSO9C5XomvekKUlCOL3BwbormJCRfpnMw13L
MstwwdR0n7+5MLdfq5dvt5/vT0tvb8bOsx6TXEKuSO36fouOzHntYvfGXaws9afSqDQMK6P7yEK8
KjyaSj0Pc/zZHdP2FyXb3771ms/krOl1XNTv3zpRMjH3lTDuJOSST6XbKmTHLxMxnfZgCebqZqF5
ndpquo8aRgvv55/8+413/eRwNjVKU3elUYv3b8/wLOMK9Afv8kLJmPFQxr7x1X6QNeap9e3mwnF+
wcR9l7Xx55tyqxh0bxj6eu8nLusyHKLa1e5MrdQeSoLbDlphyWYLdtN9rHvTuTISnTcfxAC4Lu6H
/gvu/GSXKzhG/MYi4Kemoz/vO6WNwo2EQPYMH6Br/NAcVXEa63ARQSIrhWHKWuCxmmHf6/7Pr933
g2RfPwboVw5ynMbWLtH3X50zObhSMRXdwZPmXhk4Js35kM1bByvqA/pbdZozs0P+/tdD/Df36ven
7D/flXrSsumWMS337oZhNsBOZ7MVd6kYxUOpSMKO7DJ+VdO5uVuEnC9M1Ypr03Zjkt9j1u2fv/+P
DyaeaML0bAvp/Ude8+i6ZUbzRNxZ8DIuyfrAQCCYb6OxEb9AeL6r094+K+YbniwHgiLn0Hd7K8nr
RGirg7gjF2u+KDXJBEzGCyaHQ13vvsyZYTyPqrU+nWpR+LU98bAoqU0plMXKL77uv/vgCP6slvTD
9B/uWs1YMwTVUL0b+oaHxLDDvLrS+kIdPYom9//jIbFZ9ngu+b/9w1lO1CmUMX3U7tqO+LlyiXP8
wczanwZbrU5FmxoHLGjVCc87d7mbS3GN/48hxCUVCmcijH4nxRrnS9SYc7TJGBW4gjHtbkTPZhzH
DD3xU1OeMhNtfAIXqA759uf3ypt89u/D4tsXuM56kpfFVkGT8d0jkuZRODiLK0jFTtVmK+223b/d
N3Nf1J/aFpklp6n6iTOae1U4KMpRIhERiNpp9pwJMaMmGcE2OznJvA1EqHZfnFadLz//Pf9mFbTp
OuNcQmCkQfTu11RmbRhhrIs7k+M6lqb1Mou6rT8J6CIPTd7+6s7W3t9MeDO4q9lzVUHjW7x/x6Jn
+I0R/O5uIvD9ZPaF+Ry68/oXPcU/rMKsanULJl2YhKSoYa6IS8BUi3ufDFkC8rJc+i86XsRbjBnJ
TlV4CBLdYOFc74m3S9Sxa1jYKSgKu9GuTgsBEleMiRoHYCDiWi7Dr0KUvsps337fbNYq3zNmNgMz
2w9WNgnB3m6SJbrDc7vAhFhkG6S2kt40tGX6fcmA2uSn9gjqSzMV0ryTsQjjrRtHSeqhKuiqv8B3
9rUUd7Ba9PZ2BDax0jy7QSAgRosOxcEMZaDq0iXJIJ6UD7VSRH2g2lXVelO04N4h5inuAsZmeDLS
boJvAK6aZMM0rzzD+X/cndly29aWhl8l1fdkYR4u+lQ1ScmSLSuyrehEfYOiJQbzDBDD059vA6RN
UooTG64Oq1GpnBNL3sTeXHuN//pXlnwAOe29s8o4uFFiK71llKuZr6y0IN4kqz77Xe7M8Fc57aIn
KSzlVYQfQM2m63swOPAXPHf4uwYtC16y8ivs91vJZmgaXQZBdpdL4OBIv9tkFbW0lFa66VlM+zbN
WfZQJ1HQrFTHND/ZBOIS7r9LV2WhbPMtFWiXiSE2g4GLpVEp1mcc/AKcfVwyl6qnBqIsaG3TaD3N
QXxfO5as3ShuDUgn2zpv6RWyP3V05dVLU9u6xQfyS7JGCqVKdKCBClOrYo+pVHcmrYHFsrU1z1lZ
AVgG16sxuyEyQrcZV44KjA3qxmugio9U+8Jk1ihvx2j3dWlruAmJhbbBBUQRbzOsQOkzEXfRmWXk
Aa4mCCUNHGmLFuSReWOFZlhjmWVPtmiUS2rJzBh6T5WGnpw0v5m1DP6gKyiNPfJAfmtda65PEyEl
sScrCY104YLGeyP5QbGi2OnewlxQXBaUOcBnZI+NJPW/0ztAwW5rtSuqwsrnrkrTJeT55RvYeZ1L
wArp/8Z2qf8Oi7i+yI3Me0ZQ2o1LB2G16D03WUk1X8/ScypATm6mE9WY2yWCFUuquyCmbq1FN5vB
mZFWz1oOxQLUJm52P9Ohg3i3ZTxYqL2Fmx2CHRPWM4k+Yo9CpLmK6euhslB15AjBFwMccxT+V6bF
lcg41PwZ9Sm/o4sxJk6X7ez3mbc1VF43ZGjiqsu7GIoFSTg/PbCxNAw56URUCiXXwhlCg2vr3GpM
9QKwc9Yt6F6NfmtnTKxYdE6FUYDHHW4Q00av2Cm6wu+QyoVnyRhTLclZgxJ79mgXzGdcGjKDPRd+
QJ5IkgoLXH6DeCVuyVcfblHZvuZ+qE2LBtm+M7S1o9Of7foS/moViRRE3FAmcnr7oVGU8rnsPe3a
qA0Uj4YeMrUYGExBuWuRc0MtQK0qy3e5zssRcaTUL13noTbIw4ddnL6DfE65z8mx80tMBb2pKnr2
F6gzh9yDZsfuSpYr/sTt6W0nPMbxoSDCH/RmmIaXls7hFAqWelFFkISS7ZeD2xq+TRuaUN7KzWP7
xjbT9iN0xhh1f4ZGHXQkPpx14+gYUTPIiysntcrnHAqdmgyMJt+XZc3/Hd42rmvyPCoFtbsUtxOy
Gd3v7vLBFwkjQ4MZCPonKs1b+ZZyl0xUjGfYKY18vwXAdqEoQfex9gk3VAbGElMrmOcKBpxVJ7zH
TuHsZbhB6DDj/gaLEP6bZz9FGMiZlM/bQjRRuAHepxRu9bUVYUUpDpXPWYS1zW03fwzCGO+39cvu
4+Ao9NCMQGATRMZaafHvA5jmH4ucl2kVK3iGZ5TGHx+C6es0n0m3kseVNlJHopk0CtMbxIjvThFv
C5IAw1OmBWM3eSMpkHDC0zS3qT2H2aPDfFmfySnKrLhwaL5bkyOALmWbUi29zsuCN9/yd7ZMk2NS
yk0+g5thOTg4tXBVwj6onsfgRxU2uQvsIF6R84XhSZuFeQDpo1Fr7xuAmwCFdW1NW0sRvcHs8IKZ
0gY9HdBJE9CeKDufqWzy4clwhZiKFrSXW1BJuEFYnmpVNB8srYHw1S75jjLHwrnjP23GaBQXiaaj
21IRqoRe7L+ROxnHANzYtcE3fZuUqnnNdtJ36nZm0KFT03ZDQwBvu619McUbi1sJ8dSTSL6VIB2i
FRxcAC0WW9xVjTGl9fuscRlyEHtUlklKJkgttX1LvRBQlBtaEBDgSgs5s0q27AdY3cz7IIQI5qLK
JVgDFBsZibxIX3sxaKlFm5FzHJUANRIgp37CqUShb98Ync7EWypJ7zJDfHzcVNYyELc+quTskRbw
9J0NJ8YV7n5+lTsq36qvlNYqwpBzDg0uqJ34zgPw1/au7VxjXVhUZULKQzENQ/3MWLk6N74oSt5k
kEStDeTyHchMIRv46BcyjdkqPm3ulnd26yjNtZWKLyjIqVtfKvRcX8WFbD/4Vd/azO3uZyX1+wqn
SLFqfCClceNPnRToa1V02CkzixjADghDtNaS7xu14JBVpZO3C/S8HS06384eDTfjoudy094NO8QS
4SOLOUG0WZMwHALevpllj72sckVdQlQf1Q3PBSHtfZ3zhyklZfWiEl5aD748Gj3GwWx2vYREZRHQ
HdXy2HsPJdJNokBgFNRKvCrqmkhGnFqRbVsbgK8c9atCvI5nsIvQd7R1Vlfc18Rz7ZsoTLhWfUeb
pQkvxGVdMr9goZcu6sgPuVyUzdGOXlnokBEh8tTmAfJ99HzHUOnRN/Orztej+EInl6d/bIsmKZZJ
o4FbnBWSvtZaoVn4bfshaSXC1qjWrsM8naUX0BQ20dt4a/C3o9pT8k/UJZmUEzkhBw2ARL5l/JDQ
fa1CR27qyih5XBFYUC56rSJe8WJkYjiAUReJwH0bKOgFoVgLF7KL5SC7jsv4aTAytL+2pt99hh/f
+TDIp6bUzpuARMAbaJK18L1ZW4iIJQEm0ahyvfXcjgatUSBimn3+yGhh2y7jYltcMXYYiEqX6WuX
OZOAQ5AKA+JXiiYQQ90a1BDfyHki31Jm4hDCcgYM3mAED+AEPUETAbyZLc1cIQlBicbvF77Y0AwG
dLpUC0rahdbwsw5HqFgRe8q3ALGLK0ROvtc9I21WcuRys0wnx8KI6USXaYbQ1EGKtld9+VfaBPoP
ROoItUSjRb2sGpT2oAG1EKLcVeqYHHbl0AWwsOEsgO/LbLg2wgDRpOuqXbME/o5SgIl161zS2mqj
rmrxtkFNvvVCzTs+18269mPcaYWxyAjVHuy2w/HTXfYNY4mFdCtaNWNGQkF/SIEv1H/aypbfXlUQ
AXq/ymUgpdewUcu3hSR6BHUmWvZY/hRpl2SnL+4rvcYJcWeh/SA1mQ9DdSv2a9oNDQaK+am22vhX
RdXplnZmy9AOyiuGrEkLs0CzN6Eb/OFC+bswBfpDNQipoRlRucCwdn8M/AyL1PlNv6xIedp4KJ3x
EAbM1dV9RkxCqNX07RuIy9RLKbG67cLNYZvwtm187WdZ8F6F6lZeYjXjayL79iqRs4TqYZYl750U
rim7jfAXDIUyN5hgJKwolcq6aNuykt4C6Im8t8w0IBHJXFh8qloDXgTBdnQ9SxWyMGTZ6mUeOc3s
kxtAsgmaLePfuS1zSKret3dkAEHvqQ393eDhaE3b4uMwNKT9mHtW+5EWYDy8NmcOlQAND4FyGKFl
G9XmqtpensAyVvB6Tm+SbFJS/APQwrwpk59Yz/HQ2+Br03CT4mNiXezMvoC9T72WZ4Hz4FDgEs3H
QtnBb5GBxAhg6CsqdFpKc7/zjnxaQatqat8whFy7bjJbvmWihP0gz6ryWek7iCnUULsmBuN7TQwF
+1kwf/Cqjl20FQSCyr1gG1sOetMOQpQjXFAqXf9goZVI+JuZY1s3cWH58crJSF81dAo+hhFFgbRC
7xU5V4jBVDipzix8O0v1S8MVmrnvUywQsZ13peiev9G2hlS+07OaG1fN6BfUw9y+mY0eRk6OZIZl
juE71q7hE5bMawK2thIlmnph1XXxJq3K+jISvNrEKpW+lsJevrcsmZSdbqOVyPNwJGYww2w4jkIk
ERsYFmPbGfceGetVn5vqdaa33IfeFepgcJl1Kf7DcBW6iuwkli6hCKWr0egq5ZJP9u69om5/A4fV
33hUr3/LaAGHFNQELwopYNXDXqPQgW4asUTjhJbN7oqZkbZL3OnEulALmBgVUKRPdabqzwF9zJsI
r/IPYOQl7nYTuQv8KoXMRSndyDhlEO9Yze+gSYxiVTtORFMoOLf8Ik/b/K2utv4tIE5r5QaG/+84
q9xP8Edu22UdQ+0Ylrr0hgGS3S1NIs5vHm1RT2nesZKeSH6Jp5zY7l2fzIhYIyCZNFJWEjxYMKgY
j0N25v9NhWe3EUGWdjFgoz/Um6L7uCnrqPrSbiB+OnAC36c/9kv7PobXF9rxzP9VzeiVPo3hpYY3
/tYa0boClPDMZAnVZsgD1MWCj214SItHkHHsfkyjnjwnN60oikGajcz2wfH82QF8e2/jSX77d47e
/QmWkEp8A5ifo+IXhauDxOCXk3y5+5MVjnavE4hCp8zmDrdtUxgjLc5l+nos/8jm18/MX1n5UCv4
T9Vh5U+k5v7e7k+WONi9Mhe4flpYbewVDwseHoJlzMmhiim4FGqG5x+SgJMdbIZrKYYwAP0/LZp+
9wXQaDygFYlq2bhHqhKHh2Arc021ZZ1xPOMhkfs9L0lgRJSAKXypOn3jIpwc5IEoWHMEYeixGk/h
RA3QWm3IVEmYYjeewih7//fK4GQHX0UBhNzUQ9DkuW7qMkMsqRmIB9k6FAWT+6KKjnPl7GRAtgVQ
bZoIaHMxBpHtaa+KwGAJACMCyzX2p3NeF0ERA7omnoKmzg1LZ+jJXgZOdKIpZMRkOt1eZwIuOK9T
AHYwWuoRrveD2gCVqOsS/Pj7r/rwImAVAYcwxds4OzUA/IVy37SLAEMtnamwQeBeHG7bpB1V5qsH
ET/ekNH9OCMlCG4NgMG03Ztz5jwYDDHaOQUnShB6DUyBqVATHCGe4wee0SEoGvd34imgBghmDUt0
Ko7PsSjQiAH3sQUUefykM9o+fYxTd09QAIIJLafufCK+46OLoM81zkYDOTIeztnZQ1BQk/WAJs2Z
t6KrlJdHLXhiCizcAQk7weS8LzJyXqZABsc02qcftwWKNdeZbiMrYhb6oRCwfbhu6KSnb3Z4zs4W
0LP0omv5e8MDfEI6lSEs2Em6cDIPT0H4A7JgOsAxGp6zOwXRM/Y34+QT5/ogPGAyEz119KHsIsHT
8ECda7AegQzaBUnndwqQMY0v9eNXQdPmWH4JiOXuwp/IgmC3MCDEpy/k7LxCsGeTg0QUoszeNRzD
UdZP9m/Zcz4G1Cs41PE5N98Ys2BPlQIV35fMEINWR7V3GiXa5hwMGDqRiPRMT0FCcU90kFScZAg3
cBBO9KGBUaSTDCKFcfNnqAlgjZu6exucPRPsiAK/fMeHVoHMGXE0VsHeCcnZRQoE+ZNlQIOagwHt
QB+1Lx7A4SnYKjcBUmtoaMaf/1MZ5BO79jVpBF5dwNmnBUwWfpCGYTR3biILHp2ChdUgmUyeeZSV
8eqdUcQAblCeHDSLMTFceqhaXpUFEojwu4CNJX4cnjOUBUzkVFlA96MUFaKjYyGwdBQCAoLZGLd/
fgqB5t/JplGaA+4kdNRZ6egOCHYfmSoSXbPDc3bbh3Nfm7p99CGJEbxgcxcRnWgCYgWA4hRUdpr3
jFQA11a0nkxShLjHcJ+a9AW87h5zBzgYjKYwneI5OxVAY5roVZ52CsacjIFMzWgXCp0Iga3NodOA
hk45uxhBoXlh6vZVkiKUo8wvIcCJf0iMQP2AyV9wXQzPGQoByY6JQoB3rEJAA8Hhzhqy4JE+JHfC
WDQRKp3tVYDkYuIpaOTLqaXRifm6fyiIIsmbyAqd1sNHnZNCVCxj8v7JDZEnV6kXjbJ+KgX2HGsp
UipnW1p+pSv5uzNoJmlU2uxMaxcPn+SOxlQ66aX9ZRkd8nOSBbT15OoqOBvRYi3qU8NzYhZgCkcx
AtUk1br/+XklkyFOfzFN8rtlgQwSGAJB2PjqjTBJoGE6FDgdx+f89AIkdZOtgzYnThJddTu9cOIt
g+Cb04vLQQly+/OSAgh0d+iHH8+jkkFjsJ7N9nZ670Qvkj2BeoMq5NnW2LkL00uMCiVGW2FWwM4T
OpECU6fyACzP2OMxzs9TYsbrKKCTZAGlx2wz4XMdukgmyWTiSAvKwlFVnOP2X8yL+26FiHHUDGhm
UIvjc3wKqElKrQKWs9eI56YQ6KR7Mdbju09BJIeYCcwEjvG7Pr0K5hyKAkjXqLcOD9mVM1OLRI7j
S/34VSB+1rhRDO/9E0cJWaCqjQuxq2qekYsEWmoXz07aP5OcoWs5zR6BuzNgpIdCZndJzg5uoJJC
newhytx01dJIkY6X4MRDBJJMJ4ZIM+9qsOd3CXTG7g0388eFAMp/AkJcA5LFw3OqCgCqcgSWtoem
nZ8sGANRwrQkEn4wss557gtMx2aBLApZZmIFGCf2p/R3FeLf0Bpf2hyWnh89Xwi4tb8pX+uD+LNf
2MP7X/58B+0X6G2B3z/6RdHvMH72WKIR//2vo+LN0H5w8MN9O8LwObu/vtvgy48++qz9rvZ/eOVv
inXxxHyXAV2+e83bdUyTxP9E68/reP0Sfv/1Tf77v47e8+AW/MXCZXiyriAemrxuARtScrzwgBCe
vnC4Tsp1uX/FryD8qSsv1xGM6sXJ7K8R0Dh57TRKi/VzevjWI0x2+spJsnmqfCY1Hi0+gNGnLr7a
ROtmXWwOVx7RfZNX3jWU/JL+8csyjer48/HItRFFO/VTLjl1//lYCkdE2tSV32zSwj1+5R3MaerK
V5y47x+eOKTJojto6sLXz2vvSADlEZE0eV0oFxhOenwjR7DP5KWTZ4j/j78/WI4I1CavnDYnyw5o
hKnLvnupm8YC/+SFWaB+Crv9zge1J1KW+z94tVPviwvwLRNwk9Z++eKYx2Ls1Nd+v/aTI+1B5eln
mJf366J7MellBBVNf+WyXD95dbmpqiOZ3hVoJ6/vP3m+uz7uIxyLn9OXxhaUp7Phx5Li9LXL0uef
LDvSTbuK3c9YPa2L06VFSmby0mlSnegQRR5KS1NXvt18LmApOtIjAAxE1Wb60tv1sd0i7hYlgOkL
N79creOs9Pxjs75rXfoZ67/dFOXmSFPtMvc/Y/H3m9Z/OjJjLC4S4j9j8ce0CPcrDfHBmGWdvHRa
VN4vy3WRYimPxWVMYP6cD1itw9O7T2cm8fDU5X/1/OMTH3sbJi8bRngkx1HNDh87eeli4562ag89
OVMXvvuLEcFD6PbjtvivpphNXP5TWv+JIO4QeFOPZ/yAl4IolidbNHX5e05/U5abI5diVxCavnZ7
HFXuUmpT1/2zUZUTv8qHTcHo3aOYb5cCnfrCDz6RzUkUrI6JtalLf5tCfOKJ/HtTVr+8+vJje/rk
l/fLpzQp/SPPTR1zbZPXho0SbvX9DRG2h74/BaDCt1d+LdP0hSHjZf5pz3zx2l87Tq6J33iKNuvi
X/8BAAD//w==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series layoutId="regionMap" uniqueId="{A94E9C8A-5381-4427-8591-64DCBBDCE495}">
          <cx:tx>
            <cx:txData>
              <cx:f>_xlchart.v5.9</cx:f>
              <cx:v>Sales</cx:v>
            </cx:txData>
          </cx:tx>
          <cx:dataId val="0"/>
          <cx:layoutPr>
            <cx:geography cultureLanguage="en-US" cultureRegion="US" attribution="Powered by Bing">
              <cx:geoCache provider="{E9337A44-BEBE-4D9F-B70C-5C5E7DAFC167}">
                <cx:binary>7H1pb+S20u5fGcznK4cUF1EHJy8QSr1532b9InRsj0TtIiVR0q9/q8f2jK30JD44vhcwcJUBEo+a
7RIf1fJUFSv/vhn+dZPfbfW7ochL86+b4ff3SdvW//rtN3OT3BVbc1CoG12Z6lt7cFMVv1Xfvqmb
u99u9daqMv7NRZj+dpNsdXs3vP+ff8O3xXfVcXWzbVVVXnR3ery8M13emr+5t/fWu+1tocpQmVar
mxb//v70zr5bb4vaJErfvX93V7aqHa/H+u73988++v7db/Mv/Msvf5eDfG13C2spOeCCcewThr5f
5P27vCrjh9uOhw+Y53HXR/79fffxd59uC1j/YrG+C7W9vdV3xsDDff/3X5Y/exK4u37/7qbqyna3
jTHs6O/vP5Sqvbt9d9Vu2zvz/p0yVXD/gaDaPc6Hq+/P/9tzIP7n37O/gB2Z/c0TrObb90+3/gLV
H/n2z22xfdyo/x4k4h54nFOXP4IwA0nwA0ERIS5y/fvr8Xffg/QCgfbD82PhDJg/jt8kMEGVV3p7
Wz3uzisgIw58XzCGqHuvHvi5+mDEDhj1BOEA2b3O3kPyElH2Y/Jz5QyU4OxNgvJR6ViV6jXVxTtg
GCyW8Ol+myYOuO95gj6Cxp5j8xKJ9mPzc+UMm49/vElsTtRNouJt+bg//73CUHogPOr5nsD3lko8
VxjBDjyCfM/3H+7zx999rzcvkWg/Nj9XzrA52bxJbP7QaqrK11QbeuD6xHUFpvfQeM+hwRgfgBdi
Pmf8u16BrXtq0l4g0H5kfiycAfPH1zcJTLDN1bdKv7ZJcxnlHLRiv5/B/gHHnuth+qA3z7F5mUz7
4Xm6doZQ8DbN2h8625ZmC/Hja4XRBMwaBAKIYLbXrPnuASU+ZoyJe/xmLuclEu1H5+fKGTZ/XL5J
7XmkPO+qb+8g1OmKP181NIB4DUE8hgl9btw87wBhoDmcAI67C+4/NW7/qVj7wdr/LTPgwuBNAneZ
AAN7tzH5trx93LtXiBfA57jC9dkDLP4sXtjxUywE2vml79cszn6pVPvxer56htPl24wbgqos725a
ddO1rwoT8xhm5DGNALHBszQCMFgiILRwZ4bvhdLsh+fZ4hk6wfWb1KLwLt/a7WtmeIh/gJCAFA55
0BB/Bg07oFxwSvCDis0QeolE++H5uXKGTbh4k9gcvXbQIA6ooJ4LXHRvUOeLAyIQhqjiATkIyJ/6
pH+WZz8uj+tmqBxdvUlUlpDTUbevyINcccB8BhkEMtMUAUGc8Ah1BbnHa+ZrXiDJfkB+LJwhsnyb
abbVXQUpnVdEBPKfnIL3EKAr368ZMxXkgFJKPIoeousZMC8QaD8wPxbOgFm9Td6zud0mr5j8hFwO
RMvIcx855yw2w5gecOYTD7Kjzy3XPwqyH46HZTMwNuGbtFubPFdlpczjzrxCrIwOMGBBIR19ryYz
PIR/gKnghImfkcBTf/ISiX4BzI9nmWPzNi3YprxV21fNrfkHu4SmB2W0h+t5EAYVHAiOgcb4D2U4
+vha3Kc9XyDQL5B5fJI5MKdvUmk+KXNTlUa9bkaaE99nBKpr99cMGh+oCxBQMGR7vf6LRNoPzpOl
M3g+vU1ueXrXb18zFAPuQhin1McPez+jlRhz8DCM7MK17+DA/acW7Z/l2Q/M47oZKqcf36TSnChj
dn/qWj1uz3/vbHY1aRd45Q9fMg+WISHNuAuu/6Ey+pdCzouE2o/PsyeagXTyNmnMprKvGDFT9wB5
lDOP7i+B+uRg52g4Rg/3Z+j8kzT7YblfNcNj8zZj5SOwI91NNr6ixkBZ2gVXAtmWmYdh4PwhB0Ap
v3dAM+f/ElH2A/Jz5QyUoy9v0pIdV50yrxyZoQNfgPMQDEjj05Slj6GkgwXUQx/ighkqL5JlPyxP
ls5wOX6bynKy1ePr5v0JFGp22sJmbsXjBx6C5g7iPxSpZ1T/JZLsB+XnyhkmJ2+TX55sjdneJJ25
a9vXJJnuAdSZIdcCbRqPIddTtYGCDEcMmtHELFv5Ynl+Bc+zx5lj9Eb1RkEtxlTta3p+fkAgXoZq
80MuDM/MGj3APiQwodHj0bU9dta8QJZfYPPzMea4vE2auYsvq06rxx16hXAZcvncg+o/vScqCHb/
qdrsGgQ8D9oEHwuds4DsJRL9CpzHZ5lj8zb7BU+qsn3V3AyF0j/ULbEP+ePv1ywQwAioDIV6AN81
DTylly8Q5ReYPD7DHJLrNxmWnd79qbcme00rBmV9aGYi0Hp+j8lcXfwDCNp25YD9/TQvkWg/ND9X
zrA5fZtFy12D/uGdNnevyGQoJJoJpDIZ2W/MPMj7Q2IADkc8ZNRmevMymX6Fz8/nmSN0+Ca15+Od
LsAePJqW/97XQF0GecyFf2aWzIM6Gne5zwUkPHfXrNT/Akn2g/Jj4QyRj2/Tnn1ot8nrwbFLYkLA
DIbqZxn/qev/3lfrAdF0+czp/5Mc+8G4XzVD4sPbRGJnKU7uBnXzimVL6NWkLrgWTB98y0xLMOIH
GIGKIAGx81N//zJp9qPydO0Mm9OTN2m3dk/0pdLZ4x69guFyD4DYu3R3kmlfJOYxaAYENeKPHeoz
fXmJRL9G5/5Z5ti8zUTZmb6Lq9cskhFARkCbGHlIUc7SMthFB9DbjDGZqcw/C7IfkMd1MzjOLt+k
qpxlOXRevOqRQDhXJghkjB/qxWhO8yHZDDYMIQ+O0ny/HtX0nu2/RKJfIPPjWebYHL1JbE4r3Sbv
gq2uoB/jFSkMAYQINL/4eMZdPGjDgGyz4PzB/8yt2IsF2g/Q/IFmMJ0GbximcJu9brbMg84xTsDT
P0TEc7uGEHTH7k5FPVKZ52p0v9f/LNXfIfW4eo5T+CZxOkvUK8ZqwDQpnJqBjOZDi+wsVoOWTA/B
2XXxC3z+SZr9uNyvmuFxtn6TeJzflaUZ8377qufRABfhc6jE7Epnu2uGCxynEUSIXWfzvfeBkufT
SPqlUu3H5/nqGU7nf7xJnK6q7v+OG4LIDUG1zMX7kRI7JKFxFljoPVIzb/RyufZjNV8/Q+vqbXqj
+6d6tNz3b/Yr8B9gpgTIDUzcuMdi1ucMCB64BEF5h9Pn+vRSef4Oo8enmSP0Nv3QNdg9GDVyd/e4
Uf89PBDRCQopZwTnzb5fs8AOmjgJJXBO93FMB9x/avReJNJ+hJ4sncFz/TYrbNd3w6uev8UQphFB
wYzdQzOnQ5CDg6wC+KOHEwQzf/SP4vwKlu9PMYfk85v0QJ+2MFuojNtXzRtAfA1JAeaJX1i073kD
ONzxWBcF3J6qzMtk2g/O07UzhD69zRjh051p3/2cMfJabgd6bWC4EGAEfTXfr5nbgRCBQ74UEqI/
Q4hnIL1UrF/g9Hz5HKqPb0KZbv52TNVTpJ598j+c1gWlBGitYR6kQGftA3DIE0M+COYN/YDwKUSz
sVm/lmc/RLPlzx7h/9FMrl/P6/ox3izcttvF97loT0Z2/f3d748LI9tmSx9s0N6Q4X7vNre/vyeQ
jAY/8mPe2u5Lnluv52/2X1bebU37+3sHyJIHtR9IM2DMXAgh4EstLIVbwG85c31BYUIbpojvjk+X
u/wQTG4DrSSgkTvTCq6PexBtmB2JAMG8XY8PZJc8DtMOYKiB/2M23XmVj5AZ/rErDz+/K7vivFJl
a35/D/Pg3r+r7z+3e0xGYXyVh8UuLIUjXSAlvHz1zfYSnAV8HP+feKQ2L9M42ZjC644qUTIiS7c2
R2QsaJjTtjLST6fiknhOMBZxLpEaVJgjbNdZop10EUWdt9Str6+gGdORPsn9j0q0+SrxnVgS1fnV
UTWwZtnxos2CIUvYxkSTp5dd2kVTwBxquYRJXDmTNGM87P0xC1ldDOsmooelyLpe6jHWMi5E/AGX
xo9kz3QU+Dz97Fv7EZs84pJGZvwwtf0UwCONS9U7KGxp2l3EtsKH4BpVIofS2EUbOXkfTE7UXLKx
UcewBNehRl6/qivnQkV1asJkSO1ak6Y6mexYysEQ9GnSuj9KCRqvo3oky1Gb5Nz1DW+kP+2ePC8z
s3ALrkKF03wJPUN9KRM7FldxwtjSJUMdpAZue6jBRz5WH6qsYjIWbX8i6LgUfd4GToOqMO6rPpZG
0fYqq1PvPKowuYgoQYOsuKZ4WY0dPHEunCn0u8iXwuvpwq17LPnY5CHInIXEtDSglV9IF95TGQ3k
U5dl9Rqr5Nijo7vCXXIWi6lvQ3dENA+9PnEDyiyVZR5P9Lh1dB9JU/JWCj61MiratW/L9gM1Y5rK
Wk144fSuDmg6kkJqUzLAg3XHk3DXbYq+qNRlYQfPssii9mNUjujQt/rDmI008EdUftU2HQ9xUnuy
GEUSsmxcxLhlYZ7G8aWhJSnD3qvyE5EWzWleJgVsdV4knqyLip/FneHnGXGi0Em8/kukI/dibKp0
wWI+HI9Tfde6JB5lOU58ETUqPp9sag4HP5c65SQgAg/HOc8imWMehV3pRBeYtJ9jU5UBa71sk3Ad
xUe2RXl/Mfhx1Wx1HJuvyDbdN5X2+IIXNTtK44ZcZZymocPK7pgZ0/Cg7QvYMlsX+qRz0Vc70O7U
qV1n4Vp0R8viq2dtZYKClc2mT2knc0XQ2Zh72ISFHsUXESfd9eR0VZD2Ub7gTZR3wVR0XbFGtGPp
MuJVmQd5ae3XJJ4qFOKxU/XCOI0ZZJZqLCdAecG8tlio0vTooq+mPMhQgo7rxvdIMOAxuuhr99wy
/GUy/hekO6kh5bDQHirqtc9V7QfUSxq96g28MSh2+ScWies4qu+Q20WjTL28XmiIAtcs73txluS0
lqUvVJAm3F3HYHMu4Rti6RGTnJpGHQnu282Ay8LAy0yTIehiY90T45spXolo0HHQ6fpLoZy6u9Tt
6IFIZpk6XXTed2UldZPVJ2NP+tD0fFh2yF+NlCSbLJv65sKdXFGsuwgXfiC6MT3KCEqzhTJ1mcsB
VezEMBItPFIlm6SI8KKpWyu55zghrrn4RHUxMtlORyXynHXcmmSViTyWEXedJYvGXvpotMuSpkrG
Q559HhgZwyJt7JFQ3pKWbSHraMSdFIZmMtMpu4D6UbaoedZLbpMiEH1Gg7QpmsM0I1NYdV296qlR
QY+L+MT2zMIOpNN03eSIbVgr9MmAWuejjcOky486lMVhkZs6lyquxGJwSLFM6yM+Dp/daOBhpY27
GaZoWjD41FHOUHWCc9IoyagzaNlUjYtC1jHibTLeC7BUurkgvibXgokk4LwWYcJwYoOxnsZV5ESV
F/h5ln2ZUr+TdPDsEaM4lWAgvuaZSGXSd8kgmefrpQs1XjlM/Wk+xeO3Lpl6uOt5y4TFNJeeqrvV
EJkbGvEm5F7iZzLhJQ4rF3WbqBjzoKoifazy7is4Fr60bd6vy6mxoKVR5Uyyra3lQVGo9sYtwdss
oJ/ZHNMi8pd9jK9ij4s1cQp0pJBXB7oU6Sr3nEImk16bWiAJ2TKxKL1qDHDp9GtXl2iDRg8HkZ8l
G27psIAWKHTEW4skeGyxNDVyjzsP+0dD6anF4OaXEZ/GwDOxt7K1b4SMtPrWqbGr5AjTCWVRg+21
uM9DKEA0m8bHxSTTOGtCNJBzjavAqQZ3DBio6ElSx+pUoUEEWV6Dl50yP2Suwodj20RL2zVHQ1E0
CzQN5pZVegjioraLNM/r45aQWE4dTTZ68v8UfltsYqZvGz/uFl1m/ywK2i0QHvGi68DdYJ1shDbx
urM5CYtInPY4umxNSU5J4ZZSdD27sFQVS+2Y03hMLztknAubpOcD7OthNDAXtDE/jb1iWg4888E1
qpghyXvDl2wyOqSZH5eS9V0baDqMH2g2jtJ2sK+XTadifjil7didjAbF1cIFz6mlqwZSyxaRMU4k
tdWIFrwUE1okkV9PV4VCvvPZGncYQwXDH6dQMeMGqM9Kb5JDhvOcLrwW43Hd4PgqyyovDad+glDG
ZDk97TOs4bVimEg3TdNKIqyLu7HCA5Oom5ozt3KdJKxTPX0idTd8Kio0HHptio+6pjSrZnRsG/SF
N/AAj1l/iHhmwfTnJexBn7TrsUDTAhdgMUXm8O2YijSEeC497JHfEQntkMWlmDp1WKDChNCwuoAs
oV2OrohvG7dzVqa17NyMolla0eAl0W1ayqIE85o1BDYoG7NhmaA4/kjHqA69tGilrjMDQUdB6Frp
ifYhmlgnbdVhK8G7TVZWtCZHuu6KZNG6usZGumPnCwmeCy2ZAd8mxZiINDBep+SU5cnhaHAZh5Mw
fbdBydgd5UnmbJym4RD4RajLJIKCzhlmDm+Dqp0atcxY4y8q4U86TEjHwyxu0BfD0gSHQ4rSC5Ho
5jL1UwuBJB9VUGGfrYyKhqWGQ9PrCSdDL5ts6JFEo/aM9PTYfsqBC4WR8fFxkYqCyRzA/zwRRZfc
sBVpo66Ramq7UYrSElivosBUpF/HyrG9dJSJF2RwilM68jTeRUBNHhQwj2pDFUWfoihJg7hGURLE
HRHZsh5p2cPr0qJA6bb9DMZ7WhDYpKPKx39SL8tAsRkqJCAaNTLP0DhIX2fJwrZdOkrdMTdoWz7V
AeVJcVY2RuCAZ0m3aFlyUjNbL31btMe289iGJ6Ieg5IIdmFy3WULw8p8RUuuFz6Adig60/RhXtLx
dohE8tWHmPuDO3LvKKJJyQM19t6xQRCahVGMY/+kQIwE7uh9bgtiPo1RFkseM7rMnSkO3IGhjXbH
SQcmTfkXUtPeBkbUeq0gNwC+xPVP8nQc71wnioO2UXgL9lQdKuvgxdhQ/rnvMzMGmS68aOk0KhFh
iyZXxm2hl2PZkssOV2TBuC1lNXrZIqPKX/lD0S3Y0PdHk9fb09HE9tJ4mZZpaYcgZZkrq6xOtmNj
h0a6VUWXWFUtlzWu9aJx+zYoqkFJErXNwuEJX7o98m7d0h2Oa6OmU9FM9VVtsccCsOfpt6rF5tov
Uf45xiiPQzam/mE1xtGh8nJ0iOqoWXrwvh6hJuYXZGptYFFdbdwJwS+YmCOxR+vFWHoYYn/EF4xF
XVB5bZKBaS7KpeU1W6W5U24GBLF47ef2utI5WTpIL9q6Sc9UrBOZpkV/mkLC8giMRB+CAoKyeL0L
AQtYPpJpFSROUy+yIuWLkeKiCrJ+bGRVGNB1TdOjWkGMkheogQCqzW+SjLNp7eWJXaim49/6trK3
vBgSEdS5P5z0rjuQpdW0Wj4dov2MMd5U9ahVnDwMNP/x4/9cVwX8+T5V++df7uah//wJBrDeD1L/
20/ByJVdh4qZf2jH/39818/53TvO/WOY94zF349e/wXF/9ubL+P/LlBrqHv+mv/Pm2x2bPph0QP1
93cVHwzvnktgBDucdoO6zgP1x4jA4C4OBBDOWbswuANuPVB/4Pdwh1Bvd8IayPoj7YdZ7t9HTHL4
Jbt14j+h/XCE/jnth3MP0L0CKUEMEkBjl4C0xFPar/tMlAPHzSFtnSEkNF+2Sd8uSdGKC5aUSbVh
fuyUEsLfiS0yzTvnQ9Ky9DaHaWSQEhgcXU8lRGG+ilZO5xB93QHxPBKxr9Lzlpf6a6+V94VNvDxM
cJwftTZ1Q9/JdNggpYpDd4iyJQQQfdj2aXmc1o1TfSmTujoBHamnVTHiVWynPoinxK2XRW+1/6VX
IxFrgYBO6LYZwS7ZoRPnI2RAQ68CXpu6VUsXhPdlGfhxLdS2b53kc6dzU6wrXWXxsjZdxo9bhpI2
XjqgYzSAiFpB+FpYJYg9zRM45ustRZNP9WkFJ3CMTAajvcArx5RG69ZwoodFUTXIKQ5LRpnIZeNG
PpDdrPOK6FS4U9RZGeWwn+CmxqKzTRAxH1lgwz1EmjiJMLqxNjd2WmSJYhBpZqVhk5ZlWkVZUHR6
ckbJO6DAshSuUwRD69Mol4mYGopDltZ0CiB6j0sIcuPaTbxMirSrpvR2isbRsCxoi3hkYR9XikqY
9NPHKzcbIn3qFa2zQbbU5ygVkZx8h0jbU7DLJik3ieP0q5jV7hXEMhAXEIMm2ePSXuDcsiX363Hr
1UCpbN7lAXD5JFSVaZa9KLJj7SiyqgwtNlXVdqus7JtWNmXFZd7n3Ub0Q+B1SbYsirIKCU/iM0iR
lUGf5EPIaZyFtIWoLeVxtTaTH13owhafotJpa5lFuZCT09dneco/ZFURX5C4MecW2MVFXmf9l6QQ
Qxj7ODrUdTJcwPtQLce+Uh9zM0TnuVuNn7KkdtzAdl0fRJ4bhRYr79T3s+hjUg9kPSTcOXOGaGil
0Q4QCk+T44hH+cpJHTWF2NPZ+LFuBJNelPMPDcfllRkhBJVFlMRDwNKGDIEqtDcE1ThNm1JDelD6
rSkgAi/bjR0mvbJ5Fn8kdUWO/MlLaokhPLiG0rCBaKbWURp2mc6/YUsh6iLexAYJeb9ykbnVJEeY
w3gO86O9jbbsOm280KQdJZKSwTvGYx3HMlVTXgIj6fqzLo7dIzwM1RomcXSyTUfAusuNvkhyXn7U
ZihXfeTVf1o3+YQb3QdtLsQhIF0sxprQYATKdDKN+XARcZMclnTQ1zEm0+eOTEUBIc3g3qSVRkfO
VHqpbBriHdp88Jc0re96v4nWmIFzTYZsAgS99MrPRPcZ8TT/NGaT+kRsq1jAGpF9apzSD20GGsad
Vq+Qh92F79l2qWp+ZKsUSJ9Q+SrVZDwr/ZId2sH4FrI7WVpLWOuc4VRlcmJTmkiYc63OyygdDgen
HnRQxRmBtzgGqsrEAMy5dUxInWZcVLarAxvZZLcvrfTAywaxg4KaGXtYIb8Mycjcj9RzyBlkxD6o
SV+ltePdDqyCCAb5PcokswSCELee0mtPp/SoQGN0jFpIhfDURKGn4o1PjXcyWt2AanTmaspFHjKN
qhveISFrO1XnJPKnPxtb6UZiJ4f4srD1UZzG9EOcUBbwJneptEUzhtPkxyfQGNJ9aZkTllUeB1FW
oGDKMJ6CdNCHkAqKt4Yk6i63bheYvjmGfI3dxWhDCHSdfHaTSAFT9lwhB2vHY3cA2k8zDoF627oO
aBxN0CluBmepK+wkkPgQ1UWWQnorqFvsL/JuwKc9TPTZUXOFgOcXNh3WbtIOl5WlBvhsbMlV30bi
z8wWTi471bkkELn1IW2cjJfUicRx1Zds2zFdHfk80lyOLQY71yEynMe4jGrZiQSoi6XoBDoy8fWI
gZt6sQ+xP8TuNoQaZa4hWZpsqkL0StYjFscOdqtTGJ2SwSvKqqBFw00DPu8SWz5uYicyAXxpHMRp
ZDYsq/1V29Dh2GldFfiiFje00uxb5dBbVTfuMfZ60wZjU4wy99NFo1MHlNzJTiyEYCc+ybLjBFU8
lel0kyC3kQ3KK8iTDB8qpK+GZkKBAO4dlFERSdXxZKmgXrBCavIvGqwriG7dhATUWLOOneQ0z/p4
STsVhbrU+JNqGF2lQLOXoO836VSKy8Y1NkiavLqOPQwWJNH1oU2zYqF1xPITVuE4YKbs4ZwjiteO
HUYlecHbFdR0qwt4c4uwRL49V2MF6YLBOEi6Nc4h7KHiY8wh8Q4SjqFr6xKYc81qoDysOC8ihy1z
d6w2uGyBghs0hMDk1bGjY0/ysqxWbTd0Ie2G9ourdRLmoipl72VfW4P/TJs6CyA7PB33tog7yY1N
zqloClmaKguHAhLQIxnMN0z6bNFBQvMqRZwtemr1ooqBp1FRiZBoJ7pSPTanHHntyvqkASmUPuvj
lOBFOvk6ltQtRODoxNnY7kgrmgSstH9qSHR/bQbbLWMrsttCeMBwJgS4CvE1EfmdzpTZEAfcPQLS
FzYM/iuCxJYcGePrXrWQLEpzGvYKu0u3Vfh4qp30xk8FA9uZOKuWlY6kJsov0jYnh65J1bJu02bT
QUCy6JrcXxNamaU3QOTl2IqtMjfpj1RR5aBHQ92ELYZkJBqnNhhqyJ0Tz5Q3LbMqANmvVRfjoBsT
vrY9aQLFTiZq63VJC+Dmte8uK8xuGlRfdJ2A0EGVKaTnpxWYaEeOxPmMFR1lknC1VNkEEUYONCdD
1alX6wsPmZVvmtVki06iIrMhSspL4bTZYVpN8bLUtZCNj1zJVelKmiSHZsrjZUTzE1I4zqVvBrvK
eeev6ZhCHoEUF05WngPvSJZtgSDJUDllwPPxwu87HGYqyyH3UVdhO9VlSCGbKVnS4VXZkwmMsEfO
nHZwIZ3seNctddV6SqMq8Bm+ayLuLIDfFVIVHVQ4FBCzPsoS8Aeku7DQU3qjirFZeA68fpVx1nzo
ywvu9AKc8ZRAAanDAfLrbjMU2l+nZezIWE3isGjHi1yxrzTyPvx/LvXr/1XVz4ooHCBBQHB+zaV+
jOL8y5oHKrVrZKRw4pR692zpaRUVzg0haIGEwxBwgAVKmcBkHqnUE/qEYNgYDE2CYWKg0NBS/J+w
JxgS85w9Qccy1F138/ygoQ+6K/iuqPqkaOq7VSmiSuRrIuIvNgPq0Jqsgqwx+lw6/Er3zrpEXfNZ
FPjzaC1edt64NEN/CMUMsZicxt0QW4wwcN2fZIkt2/gdaIIeEeT2nKaE4pGvv41RD7n8xBNhJQw6
duK8/grdA+jScaEUMzltF5LcTgGwHLWMnHJYdLF3mfZKnNtJhZloi6PSKgvf1kEcaZsGakOuG46W
6kPU6qDpi7PRuExCsrqVaT5stPGmC2YiFlae9SDZabtrV/lZEI9DtEkUxKrUwRd2IpDCa+NPnBYK
PLPNV16RJyctUhgKpCATQqU6x9zoBWQKm3NBvAVV+cduGGVHBohiG87WhddvIV2ZSqjl2FDTevhT
lX58lFk6SeJPlazzhq8gDkNQYdKQai9HE1iaD4uckNs2hZwH7SCKV1B8k5HXbd1+tIHT9oepnxXL
QjU2BG+pVlNb/i9739YcJ662+4vYBRIIuAX66HbbsWNP4htVHGcAgdABAYJfv5+eWWuvTL6vZmrd
75ukZhw3NEjv4Tm8qlFL5sXSpMOTNOPegSJGMHrgq+h3U2D8UVMUkz5V0VOuSf/FzYn+LZnFXubL
py1y8qlLsgy8RAaOTGTIDSWf+nurab3sSDaHpRlM92XaVPupo018omPgSkoHvxS6nu2zAVH5jBmf
yR0Q8S0tAplY8EvMXHij2ys8LMsX9JDjR56w/NVL2iFwqWmpmEqzSzPncjeiOj6Zqc8+gTzswNJS
4Hw9mZOjo5n+mrYiZaVI5/516IbkLumb/BCSPrrGwxamxRb1qtvXobaX1JCsAsgU4eHlZIqKZjKm
GIkeznbkXCBQh8PZBBtgVpMNKbrYvluAjynZXkOn1N2a0WhPllS8pWQOWOV5PezAWvBXQXr1nFEu
d1626jnqVHSlzKu7eBH5pfZevGnNg7bII9TFtzQU7aUI/A4EgH9ck7m9Tq4DhzDVoGJQw+H9LdIe
qVtQFybtvFbWZPE3E9L+dW3X8N1OKT0FlE7AdHHq3rG2Cv+mmf0jHmBQzih+NlSvYfR5Vslw9g4f
mZJpnapwqNdHUmNpJiAzu2MyzvjyZq3XJyCGuMcbFfDUsUndjSphXUlXvAed9fjAyPnG7HrbDrt1
lmvlndRfG+y/QwvtRlp4QBMV9+3IirRx/auOhvYKNHX8aM02g32n+kfirX/kk9IPf9yZ4EJne6RG
fHxPSPoJ4AcqzcQmrKS8yT7FHmswDpz8HTQ4xBHgmz+PIl5KxVYGXPj2xR2V69M6Je4lBW/0e99z
QU7JjCBSZVStuzAf54NYYvH2x0oTicPVthoZuYiApNy1HuV5FufqYdF50xRNLSYQVaZ/jfOF/LYM
Qat2TsbpJwtK76Q67p8iv6jKWpSEpJ7S+KihqdhPUzycA7nhrREO/BtNpftwadNeBxTLD1nE1jvD
I/LEgUM8LSaQuwYrEi1cnvC3nKANWhLZtMXAPT5oznDFdB26fV83wbPazHzYmFDPpjb5QfUuByaD
twXIQD239Yr+Y+z44MrIzVmpBJ7cmsbJJTJjzAuW9c1csRofPy1rXaa9x6rf8EebgXy38VoSo1og
5tt1HJrrbNbHKRg/z6ZWqB7U29BmUKSwFf3CPXHTQ7jUj82tF+xdc5TC/p4s+V1OVV+4IC8Hkj5B
RLKnc3MAS/Ba25FVCTi/CwPYAcYYKBvoHKJXVWZkUE8OeWwqCFXTIWoj9hRr8TJGIroygL1VF2U1
2FNNyygdYvQi67X16J49iCeuznRI+WMEaO8h8kTsMwUqr1gy1hyY6kSR5VCLrLqTRaqNPc5zr0uX
daapAht9DMAxZkN+mGFWd6Zp9Z3YpnE3EBmdIJH+biN3HMBcIE1CTYBO8oGYmn8NavJlDLLv4EBl
sQ2j3APycRB2DPMukODIBWrFriCWzKVmTD1P8EAC+RHbh5zRO28NWMOtGVEs++dBTPqcp92BCofC
PdnwglsW7b2ZeCGgbrl0LHphK0rRNDenzq/yFGaEHhcE4SrMJr3zA4QdYGvOut70PlDqqwmnGBIg
FV7WLkzPFgv/IFYGKnzmX8NImjKAwARdx+901U+6zdIfLUnbY7yY8C1lgaqirvsMjkF8W4Gj7LDX
x6KlJivDaRgLsFXuHOc8NsW8bYgHdO6PtdhoVNyGB5WbqkjOn40cP5rV8V04ZOvVN3bRO1qjsSjR
UaERGTY77baZDBcVsSsQwu4TlpXdhYxHj3Rb4x36+UEBIgzEsRs6XcVjAOoqIvrHmJBut0lyWqXq
Cqr1t6lXpDLZmFcimr+EHIBqqJDtc2KSA/C975gi+dU09BCuhr8skV4LSiFUSOjSlSpOgnsbJy98
HcKSYRsCWxrqL5lAHh5Gik4lzC5LNtU7FAnZR5wm81OatNFLt5pbDZHmtBxjtp4Xx5ekmAnPwF7P
4kWkoBJj4IQ/RoBCP5y1/TkHu1RAl8YrNQfzHjl92YN1Oi+1pOjRXHhNuVCfILIDytcYVFY0SIpF
2+yqZ728DeHav6Hyp1fmYlUmqLAKy4Da9dhFiOSundKyGRJAsZ3M8oJ5UV9m77roPBIe+aIZN3Yl
uZn2WW0AprisfnXMBw8sssAyKPEGL1GFJbd1sJs7MV3SxMZYMQOvC2WAmRbxtiAN+kldVRal5ziR
HNKjRO74aPhrblr3tAD3ErttNAPw9XwIrq7OkhMqhe4QhcrsWt/zElCrineN9b8PkpAHCEPcy2Lb
5aib1PzGjFNFj1hY1VvelEu6jFUQa3SI6XbqJKowOc/BOVQIYDoi5qh4MpYatHIp+Mr3qo0y3FZv
oJzp39MRyOpo+fLQsSC8t3yw+54qezBoTMtp6XiJmuHeK7GPg+BQk5qVfbZ9FdYqXYlh7ku/GFtu
EXDQthn7vYxDMF62iw+b2u5926wHq4D/AIGie4hS5setQ43XzVBAKShQHtbF9M9GjMsxo13wlbr8
Gg16/LGkLQoQtrp9rlm9n3rAQQE1gP9t21YAybHFYQ4o5ix8QgZVD0PqJ/BywIbGcEkAsvqDX3xd
jXR7XhlNr74lUeEyqELWITqwpR3LPgK4MKv6h/ErqGWkvNmofje3Ytr50PvzDWqAImfkp8XwS1ub
p5gnSZXyTJygLfN3XGRN7ioRNF20A/f+lHeIrtFdOgWsnXdCN32kDx3gMYDWTJgKW3hcgNSOC2D5
Ig+CGikBxDlogDysV1mm0DD6k0f9u10SlCpdKWrZJbt1FHPlM01EkaA5kcguOWSGFVSHACPHem5W
sIUZ4PyCUa7I8Qagexl/CgBU7uWQT2UdT8szTzdIFtYNKg+RqL2Yk/jeJdsXA459t2n21OYqKMXm
3FOTD6Tq80Q8mFQn76OHckaQYXuPxsjdLzINgGbNP2wNsdmSEGgZ55lW0LbG5xjAIqJfMz7mS08u
S8rMU41SZUf4RKs1SN8gHOOFkZP4trh6LdvAAsseOD/LoGVFLcKw7MwIhmBufcl11iBV6v7gXdwe
cEro5xwAQZF08d1GUWj3vfhICfj/2Eh7ZVFX9ir+3vRkrLhr8/Nag4/aiehW9Nerde9hvLgPUMLi
siwDxJug/Y+UtcnJivw5nKc8LAxqmaDqZtedto1nI4qEeL3ErQ0+6V5uv/XQw9yPjfyOBrSWO0XM
pIvFbcndOnBVtUPz3UiJrB8Y+ZHO7BazuHP7aWjnvY1C+xXlC9sRyEOfHADgEjXQE21F8kDFVo9F
RIAihXFuqnSFfM9Pw/LKJmBaRtPhsvVzpkuzOkB3gwEGvWW0eYf6IIRkTbR+L6MGqSDMbQoYrs0U
6oA+zz6yOkTgmOskegKilP3mbKq/Aq8Z3rdGhbqYOY0DhPwU7MwErujzgKJ/l0RbdseVU/sRgXGX
RdupXfkA9BpNlmq37trW0/I1cltUMZNSAOND05ZWiEUVBBd/MDWKEqGyBo1vm7vPGBdia75zygwb
VQWqZwdhlW/B/P2hYIUe0Yzz780o5TGlrj1aA7TLB8OPzm9tMa48Rfs4XjoLFEjXNntiMpwfQXPr
JyryreoWg+pWxEGR3MRyltO2EnnGz7ixFzR+AOdz8ESBkNmpZwFkxv8f9fkJ9fn+szni3wafP8nw
v8V8frEd/Af5ITF+71+4D2P/BzJUilnXkKn/IZL/N4WOOaX/PgiYJjg98yfYB1NKaYIRpoz+60yy
f1HoEcbOojyFFTbC+LkcB2r+NyAQhRrgJ+H87YrAtXKYZwiU+Lfzz/6KAfWRsEBuuuRHFnE35RBf
xzrokSjndntNkkl33+LAJuN+MOu4xpWDCgda10Dx8L0ebDwEpSK+S895k6AR7fJgMMclh67zvk+k
BvmrOp/o96QDzqGqgLFe0LJO0zj6kSIET09949P+W5Ylmn+nkhp2rVmLoFDIqB1xK7FOrHxootAt
qBP6xHa6UGioJOiM1eCWaymj9Y5IOojfg3FGgoaj9//BeP+LvQDmor88I8yRIzGayDhneH3khgL+
jJOlkWynBlqnH3xRgzBHNI19fOzjGWz6cRtrB3BqazXOXO1D3hL+p3jlzwPg/5fL36Zx/PX6GLt5
m8pNMfEJ89Dz289/wuk2QbORhaz9EFFHu7Z0iiYUPFZOAiP21i+1dcAJXB03RRAHwKAfl5gCEiuj
eGMLPTvWDGMHGMZQG11xkqHBz/7+Gd0MFv8xYADRhHkRJ7fkN3MwzhFJf7lH37QBaSwNPhjEtCFB
QZfWqdn3Wewo5KfWMfbWJSF3p7+/7i/v5nbdGIAqIQlOlgf+9st19bSqVAU0+0C10QOimEPdj1+a
mJOhLhbRTu3DwBvnHMgChflmxd9f/q8Q6u1rp3B04uSnHPIIIBm/+k6A8gShb+hHkPapoajWQ5Z8
w0YK3EltkGtd2yBSEcRSBiRQN4YhQHuYHHs8lL+/kxtY+5cXkBCYFAEM3xQ3mKv3y4NwrA3F2g38
O3LvkNiDMlrydRdwOebrYc2sx1v5+0v+zy+PwxUYBvwAWg5h4A//ui6btOGQ24X2I2YLdvl+jRhq
531il2mMd23GY/ZmJzx1QHIMwPebCtfZ5qhIkZqXf1gI0S+RLIWvLIS3+bZRceYTjqX7693U+SaS
XLvgvWltKoOjd81tQ0ivmlGh/BfxdkMYoP/Xhc8J9MwA4cJmepaaCagYg8gOz7lspB1AlylLnuQM
v8H73z+zWzz9+TXBaoop+iGGtaaI4fTmkv95L08Lz2xoNv/urYM2D8LdLsTDCv1Codvzls7BsyaQ
y2LTuEXd/gIDPv23DyuKGHgEaP9g3KIxQttfbyMD7+rWkan3oU8CxHCB6AWp7byGbk3uKE8Q98d6
winFUoAI7EsLB0iUHDMISOauMA2i7S3yrw1+a4BQY76LfaeV/IewEv26xqBiBx8CrVhG8IbZ7WCC
n5+Xp8ugc9RU7yMnDMiacDAMTI9mcy0o3cWsBjcXpHLGzxSYbQCHGQjB4HkBOHsacwsPTik3UKN3
sjGD42DhAEG4ckrCoEeVldebLHHQnkdIJIFYo+EcbnmPT4UWF2TDP2zT6K+SNUQqhlMsQbuE4PNx
9NjNJvnzF8LKHMw8zPotTVQiklJj7j+WIuxneW7LaIM+oyn4+mf07KcYP5v+CCc64qiJoXFwlMGF
ttB/3tDxr1EcA4RJjo0U4WjBWyD5ZVl0vhshAFL6TVvsIrOjY5fF9yRq6HpHR0jjYFzic7+9ysav
cLRMgH0M6u+QLOypNhsPjlaCp321wTSya9ayW4Hg41n2+aGbktvrUSPNsYQg/QXKoq3ottcN7iUQ
AWHf35JWi6ePF6SGvMH/pGBdt9dMeo93RxMByKkYt7B2AP6TkY5wfUy3d9f5ukWBYf64fJ7VwboU
mYL9DXkPxQPuvA2GW23gdCK7b35kg4GWebbR/BxTtbmLtR236L2kJbIMag7nHpD7pf46ZAOPX+dw
jrDI0qxGnTFDDIYS5e9jw68hHE8/BQF4c8lCN/k/TIwU8FQd5bp/2yIoaOvCgy7UI7TwQvUnOpkF
geLvr3h7n/+JRrBNwjCNi92KU4Rv/PdfF+Oybh6i+6Q7pkNgu6RMpUzpG4MeHEHwv71UHGLiPmEY
UJEi2P+ytCQncp1qVh//TI5z0t2CmydG4q+/v9QvewyfjkotR1KmmLSQs+RXN+gQugaSKZ1/D+Hc
Y28xBZX5TFiXIMRaKmtynJdsHmQZytiSFFL9HoLuot9CACQOXFf6IpZwCp7/4b7+LBV/euAoUv44
IRLt4K1wwLjCvz7wMMS6SYEtHexGwgadOnTlyMsTPLKT+n2E+CxjpRprvYw5tHhbE7HCJbWL5B2K
arQIdQmtufP0QmI/iBBKlqSGyhDac+SsK2iaLvJryQm2xNfRwJxV76wg8WB2sp824gCbhmyUVWaT
sO0v1EPwzh7zP+NNx7IZ8jA+SMil7rsabB1K+mlmbZQXoUApeTQbS1tZ9YHQWCJ9PyeIWmmAX2sK
AEMp/qp7lSFqsbVDyie5baZT98fThGmMIOLlgV+xkZYZctDgqEiW9deBTHjcEar/Kb3Ssb+FxECQ
WxrUCN54b6FGm94W3ehkhKZ7tPnQVkynvZgK4ICwfUFY5hiuD6gLrzsXNf7Ezl/wfDeTGcv3qYHW
5JSGQccI2C+Qas+y84LCCrMQ3tZl7yXOhDr03vSifwFpIXLAsCskq/okWBiQ+QxqDb60cm1ph9SX
L+sI1U7TTTKfnyAbS+kgC9G4TPESpsd6gdfCYA5VQh5zk+t02dUGo9zN52TN5019DsP1VnDwqAsJ
uyo3Lop9bjVOE68rrHOUO/vGmigSpYyyEWx6SmDJOCfML+QtSvzqsmssF64/DXkuOrITA0RQfaEh
z/awLrkGuX43qBXvFrwK2exahMFNkFNCzgWNQbnCi7Ncunx041YgXS7teQjyzCJutw2UNHHYu+Wd
QUcDiSyPuQbeK9NB2i+DMVkAgyBqDTz9TdrbWzPI1zW7ZLJN0ZwM0GdCtschU8Gbl3HM8YLgtLhl
sj+XBkQqKBOHtO9YeLA5KnagNjZkMoITt1awa3vSARNcumDOP6NoUtmzhpIG6Gyb1AlovXp5TtY2
EdXaLvzQxjM9tiHdTtL6+TjZWj2llpHS50lzTVvXg+KOZ/uZY1Ef4zqBLhq7r3kXVsNwEbaq8tDe
9kXWU3eA5z0tFwIWOtPhm+qwHYdFswsAV2gcoBzC2w0Duxepj3dCtdPDJnoX7rBy3S5bQe1ixTL5
vdHTMxT0+s7GQQ1Ue3S7ZIzhGR3j+jirKa+afAEfrhuDukO3Hy1w9qqHpa6Ao2eoEp6bc7YRuQdO
hSw16AQuxC5bB8iihnS/4CNPWbA279aDakNdxuGegxij81EPnUIukn0jQvWsY0ZAytahGYFAq/oF
St7sG6wgCSzvk/y8ZKTdhcSFZ8wQAqmogoBeoGbe4I0fMc5IpPxTGCQt+ilH8w8A+vFcQLoXPc1E
NJCIrUOwi0bpnsY5dqdbKKigLJ7OdLQrcDS5ZJAs5yCBv7QzydcTKqTp+0hiEe3UpCHnqFvZrADD
kuxH5pJUVgEP7FnmKJeqOHLik59pBy5NqrtkdBFokKxR30Ix6otP4/BuhJgZK5QnLVQe9bycvZ38
PVRw8ymTKji3kDWQKkP0+4iWBbr0bcuipoDINfi6aLP8MEHgS/gWNxxfIxRBxaMBb2zbiJXb9LCr
oqOzU6W3pfNnNtWA8cMI0oc1ShGIpQbtuFCAncCEe3223sBMqicCHYME8UST12RZv4cT59c4wvaZ
x8lVMoWdAEZcOaew+8CDFKduuOomtl9X7ee9gEvZAUWF891DsgHBAaSMAajHb/NkVEFJPxwUeoiC
hNJ9giu5+zSCnYPfx7n6xTSr+WK9lqQwfgIAHVkNkSfujxZRxniHjecbTBzw2fII7UbTl8M2i29C
6q0I6lC+4phYU2gY8z/lKs5OmoBJmmzIz3E7xN/GDEZ1sUV2LrSKJ1yUw2YPVLJc66m+sCwAcdVH
Xf7NBpiiWGUGHqMiEaN5ZAvr9gj0YP1zqMGPLlLNI/oI1J5LY18gUYKpGALdg9Az+2YpyD2xiZfN
yC07GA0RIBzI9Y8VD+TQuHSadioJ12dnwb0XNjbrXdTVrgibeT4x0BkHk0J3V9TpmL/kg8vfMc2A
fhaWq/cZXssfExZ4BbM+uY+5AJ2ITFEZb9yzpArY6zLM0IiO3dsWquFA+4ijc5y2+Npg9ABymUdE
CkWbBcjaHTviRDVe6nEQhy6Z7At6T4r7n8k5Cge6F4yOX3u4uR7zobHHaO3zZyntdlePwuw8vOsd
PGZQqgzgoc52ipfHYeT2s82y+DvYTQQHYtYZ3kCJzWPo8gDb/3Tnbbqc2sUDh1YQTx44wwiMxjAg
QAti3mkLLL9At2w/wWPevGSI21/NlrnPSPj1EZstvd+iwKHHgrqyz3lyaZc+ovBh5H2VbetAb87T
Yb/VgXrsuqx5rL3SpkTlGu4xCsF81W6Kgdsn23axeTzdoZHqijqQUPnSDYMcmlp66EG77BgpX5ez
3uKHbK7poZls8BFwgh75sibx1uYY1uEjiHzSSUsoH7qEzqnbhSDlQMr3ueaXJdD1Yz5F/TWI1+G1
d/YbfgdjJyBqfR0lKhgxpeLqc8ysKBIdtedcafI2BfC2lLCihTDhp9NLS+bZHBqwFBjq0ETpXcxv
nuk8BNl0lk2mK+Vhpixm2SwVbKIgeUEr5XMhKR+uKhjD6G4NTIpnzcLF2YvJ56XfR95Gy2kAkfNA
fRx8Soe81SXztlG7Jtf2SdTtDLlzr9bmTradaiFeGBIgNpxHwQGC7XF7WrPBTs3hVnqEVW68ggAK
T00tdXeGnIvBFhylqFzKRE58vu96kHwlnaL685JuoLlU2LML4AQewSmCEvHOofdzr0nbbJlFHLHa
JQyFUz2g7TnOjqXnhPhwEJ83unIyF6s3NwkCQbALT1nczOvB9OsAq+w8JtNzHtSQYyyk7nNbQNRc
910ZxLl/bmmQs4I0cf9JQe++HRZGVwF615DwsuTCDyXkMWF6j+kL21KhgcccgWFrzwKS5JJFaXd2
wepH8dCvAcs3eB/kEHpZRSGR3a2L1CSRDw4DUjJXwSLLeshsp1FhP2SgpssJUiC5i6Opby4wzQgG
O7L2W7k5b4YCCqPtGf2j6I5DGydqVy/Jct/BPsUq4Vt/pHUcZRWDUysFhIVZFKeuhmG50FOSrlAM
+vUzc8RdgyT3aSkFj+H7jTtqy3Wt2WukA/sxg3KsqNUQO2IkQER3IDfJREqUcE0ASf94a5UXaKvY
0xrE8FeWZsrWFk7veHL4Bwr6LRw/gCBkMrZrdK9BAZnI5/BdplHa7DTxKknuo2Bm04vIBsmP4iYs
q+f5bduaGq4L/VbnOhHQKy7yeYHabcczDm8KkkeIIMHsM6xi212/kv5qMetmPzc2L7XRmy4gWAWR
JmUin+3Qs8paBvVj1kJ8ZGcnv7uab3tMN4F5rPb8XnfIK2Xkx8VUG5JN/JiPDX2GwsDaqp0zjsLv
j5E66NeXj0jp7pOGOz3bjWlaXzCyBIoaA1HmbvL1zE9skFDkB9LnJ6nAOJPB9PvO8OR56MJol7tG
3XUc+g54wuI7otkMj8wItjVHW1QRwjF2dkqnw+YJgfc7RRKuQCGbcacjBmsFOGZ30hZjGXLoM31p
uhpKczbOGro+2ARKBcBmOmE6Tu13qwqi5w0zEj44GaE6AFE+Vxabcim2tbNXZHkk/5Z1fdUK1Be4
Bf6ErNNCOZuzchp08yraOnrDzHS/h90KcqAwl/tUp+IxEKGFO581X8JBvvQiRCeFxm0Pf5f4qhYC
qURCIf+hIYcthlCoWLj1IisxYyI+c03wpeuQ7+PWzyWacPog0JacZ3jDvncNTd86eKy/dBFdLrDB
0SrRRp0wqmB9VWlPultM87qgIjT3jHOKuhXB8bYI4+9xd2vS10HesrYn47uas6Dd9ayFUUlItCwn
SPhaVY629a5y/abQCKSLiEraI44ULAARfN/rkbw3TeMgn+pxD9DqprD+dvjccmAgLYtm1clJsomk
FVr4GX6YAOn7LLVyv2l0bU3ZaUrDNyTexUJvAIHAEbJ+VjktgiP8JeSFibjZR6BdJzgWA/2QJF68
T2CXkR7Qee7VBGqggJCEXsYks3d6hZ60uFkP7cWPk37viPPQy8UWhW079/67cyv2CjYl+rRJJzT+
mJccP8zFPO8GMdMzYMKaI7n6DcU8YK0fMSAuvpfQS97FK/q3IkA54qqemyDZgUAHJhluc/Lqxr7/
mmrYCTtAWRhHhbFJ12lJo2eHLi/fc4carmBuafoDtEfujOg3LDtvmgbyTp/fFCTbGKgrbZYoKCFL
Ac6FMQ4JZtnoGQyIGTUWURk3shFxN+/rmWmTS8gwOhRpdndrY+EhxPwogpqaDnz7MozT0GGWRAQx
DroK3iGk5UxhIoCNprpfD0FIxBA/sInyrOgi09JvPWAtOCLmIPMCshw7dD687xrFVF6i2/YwkE1b
I8epTJFwk7VqIuQtuKOANsdrNcwrlx20uByQTjlOaMD0Yz8DtaIYWVVP+bS3kzbtl7ruYlVXC7ZK
OiN8Q21ki9kbxRwEwR0bTlMzBfL3EbOD5mTXdF0roWMya9Q98xDTEzAbKxCtGyq7xkEoHgUITryH
OFBjOwkgrbD0z4Dh8fV/yAAjv/EcRzGsVQ4rZvIFClbSPBuP1foWaAb8wPU5YIaARNzrOwx7gEKh
TBDH0QljH27pRx3z0LMDcN8N+81EY95+nfTSwIg2ZADgAnS2XCwMKQLh2L1ODQCF7OJQUPprKPIQ
Q6YwWWgy3WFrQ4K3hZQnlHin2TTMskp6TI8Y7uiEr7cVrRoIGUsGZFTyZ+oS3bIdU5A/QnwxTWZV
vKKtQ42D3qE2e60x9YY0gVNVl/T1PWnQNRQcyqPDtuYQJrgsPrQuleuq9008E4zfKQdUI/0S7+rB
Qw2/wyAbjOcCdjCo7LKh9IMmK+gZnws3Y/AJ5LixyTHZZN1ofLDEyledTf1LsCn4FImCHa+AR8xD
x4OJEx/hcJNUAZ1vbLdTbMybarYEeqhiI8Z9AqE5rX+wAOe8refHJEzmI8VElosKOS07wqZ7CGNW
qJupdCc4EMIDBaP9LHK/pCdoZqFZpwPmZEBCuXTDwboQEy98Bu0HyMO5+9BbCO0utxgdUTDk0QlK
5G19GjGQw6NACKCoSiFJLaFxTpKDZbGTFYdl9z3YuF/hYasXEz1lMAUl1YJjKb/bME9h7BMzWoNh
C2Z0I1ZEzQ7lhB2PU5N08wfkJDfEBRU1GeB+bKAnR+riwV5OoBNeJmIgYOFhDPFKvIbjMRrV/2Xu
vJbjRrI0/ETZAZNwN3uB8iyy6ETK3CBEGXiTcAng6feDqJ5tsWPVO7s3OzExjKFKKiCRyMzzn994
HyGmSgBLL7LiegOgmDpUqN7cXUqc94atZThD/6FbdBvzcJqoRLhnBmrkgGRaZykBty4xlXcZSsU5
/GZqBjmF2s69nZe7xZXAQAyofXBo/vjjpUGHhDfHAP26cgIVeqJPDvRVeDDehOzInnx1VEgdss0A
YPayZGPL3IiC+0EYNfcJfdU1G6jxPOwtBFM/2CH01t8E6m3Aw6yJEYc0VveJ4lIn97jDtOupy0Yv
xQnGvWrhZaYvLJE29LZRZogz7ehmKkX8NW6RDIe+XqZjTycFZGRZUowtUkM/+ZMz3OkWmvSloc0O
Gdsra1ZTr6SZkjvBgwl86G2DrNYnE9Ai3Wo7Tt9re/X0cnKYVJhkZRulW+dRRXG9763K+OC2nRkG
3rRsk7ZY6CB0qNDoz84XOB9WuoUYN9J0LmD/hUE6BuMpdlv8MboK+6MwjvTE5QZFEuqWanjTVN6M
Ds/B7wAmIMQHvPPQDoLR0I9Jw77xoiG0405xKEA9cmMPzXAdW+bobw0nbrw9Ir3mnZ6wD9rPfcVd
lrkLLa1N/DgsOYDfKrGeeDsMiqFrinnVUebRqjvO8UGBqupn8M6AS+6WEgQgXNymQVE3Ltm8tY0S
Mh2sQhAKx+lO8YSr2na0m+8apT0kuG7a6N6ZP3qsFuN56hHYbQs1+g+d0/bItYUDW1XIFBSotOob
u4iss58UufcSiGjGcs+MgrMQifUyF2m+Sp27O7vsso2Z+tZnunZDtas6L4BY53QZeLOW6byF7551
YdH6kJCHJPUL1t/WLs6Zac3OvnfhTQo0KdMF5ArVNK4iq+61Kc2PaYBeAnMrs73UUdAZO087M0UB
XH22zMiA51qaWfIuR9egN+ybnOo4n2MMhGJjHTf3VtsaGNq2amwSitL+oObWjEMUSh/trqw/tNDM
QryMwR57Xhs/iEemfAFJTmgobXk3iY3g5HHTDrQfO3CXT1U8CPh6vNTbNs29237o66veUfSiWi+/
BhfwjiIy/GcQ49RjGsTuS2Mt9m6SRvcwtrN1ygnytfDZ8/V6WjNK3C8Q14Re1/lHNNTY7GCSwMGp
TIPpUMFxLB5g86TbFnBr2zLV5UbZzrDj+GKeq7lOELRo80MSYckWRL0ZYjphQO1w8l3pF9F36DnG
Vjqyf/I57h9MGZkvdTzmHwz+ihOKiYGzEGvSE/RvJiXSQzP2vHX+8Lku6/6uGdCXh35fGybvwXKH
VwdKoNaU5YH9oEU648PO9j3nDIomrrWy2vcZYMfWx7vsgqyhwjcrMetn4RfyMUtsWeIUyTA2TWU6
0PBwKLBtqPyg/+0ub8CD2hc2qLwct5BJ6LJ+oKKty+ahlR0s8ds+SxSrfEduhIJSo+Bn0Yyd0Gdi
8tZkjV3fSkwpIFRoa1r7r3ZtwDM4GUNSZsvJj2hPPkXppJ0vTiXr/AhFsOzlJpKt0YutPzoogFm8
8sD9RK8NkkiGfybU/bFX5sKx0TewlmpztzWm0zBPoJihC+NqL2Wl/U8Ik1cmC+rjAu2/9pzEcLac
86oSlHR243inFOrT8TTlHOOz/TTD1eKlwahFOnRck6b+Zigxe93WBdb34l3XIEKAKbykcQ6JqIkj
k+YGc1DRBkGyvxjqfrT9nhImtSe3bZ9rX0djttWL41P30dJMp+yCG1k31NtOk89l7ozGxvjpZcDI
0ETcnsVNOm90LTmShQscYjUeI2gcGc6GAkuGIpQuNE6cVuNphBU+wCJGzZdGfs6fkVPoQU0WfUfB
fIaxj2HFZjICrEL3v2/P/dp+pWvoEW0Ah4bQUJp09GR+7c2lzmx5Tpx6X/O6WRsaJY+Jx1/mQcED
FzVtqX9oVP5KXlq/EToXzcqVQ0QS1koZ/CsXAHDO7zGBqb6Vr984pk5DoWU7VUurt/MSObTIHo0J
s48kzWgK/sMtr7f0X+1IyAgeXBQLiBdW4mru+4aM0OFImejS1h9ttnkaNHqQazfKohsKecsdFd1T
YFBOXqA7Q9/FN95rs+f3I786Av1yHbZH6qcHcYlEVms18/11IBYbIAKkqHwusRTt7bCvB0d849iq
YKMkbJomjFecce7Gzo9puzWJU8c7HGetsQ59D5Y5h00rVuci8t3HyW4LH+a8Nt3xofeFkW6Us6Dc
g0RAVZ0Byq69gcg1V7IH79D4UI8JC8IpyvJ+ZX6M0kEOZFneqiPJW3saD7+/47e8Ft/mVYZuxl1z
t7b5ljuVu1FSadV5T3iBGpAYgUcsSIxwtOEt4LUs5TEx8RNTnFHwBVB4lP1gNgqWoZUVMWR0LB+x
yVwpDZZK6b4d04bFFoqMWgAj96oYcRc7LM6cw7qIdLlyKs3ZL2FneKaCRvH7W7LeMFtwX/ZpudNQ
d3iCpBy8eX8Unc+lzirrye8TG25F38TrBfTCHlbqxg8eBxrrmWuLkmmleFiuuVJK2kZBNBIJTg2Y
vDjrr2qVk+aMSQUiPNDndRzUDM5wiRRur+c0sddbnBGudftceK29b/wWAvVmhi/E7f7Drf36omJs
BSXGxoeEVwWWBHy/X+dnD1TjFUM9P6FwWpkqfauYWkuxpPWX3vBzEIUZ7vfy7Fl4ceZhKWqTBzLh
mxbPKJlcE5OmwBaDfoKl2DIcYHA2s88eF9gkVSoCphiGzw1/1A3QZo6pxetOZQIjjS9M+8jg/8Gx
NRkKmm4MRY8GEW2uA9rLK5EEVsb/ex2fGCrMGob9Oxbsm3cUg28UKCwZq/Q8MP5GdTT1ggLKVeLd
WHo1q8MrvdFK/GlET+pbrGP/QP6y1tf+L8vT+pXSdgzL4JBPx/st8dbAQ0q6zeS96waTGQIYskpe
4X4xPhjzyNrZRRoH0g7/B4y+22MxRhWUNRY9Rkm3U9HfeW7HtgySIn0WA17I8QGwnU9ROPDi93hp
u5efjy1WumIop8KveFd4i9bHEefT+iCADdatMcCLb3wwOL5wJQ74wvKcu2C4/8Q5xrT8bze/koBY
JEwTM5O/MWqhA3a03kCYKcldPDX6IbebTaSNKLvQw5XtvFNJ62JlEVhWgFdQ26pUXRkFynS08LDd
xLmNSyFvqPxwScaQZ4q/0PY0jjoaJA6XHoY7X2VWLO0DPtRl+1kDhelbOZoGdY2fVYGDJgP+YDfs
tXaoAVuVRFMdok0ozWvbaM1gCxgQmFj19AM+nDU14II3UTW2NLfjKcdwERVhq2dMi4WTyWwf4PYj
H92inyUg2GQiATk0gU7MCP5eFFOyJxA0io23YAqwQGtmKjYcaGYKINCszN2PgRcDX5ZiWt5pt7bS
50EWMbiG7C1zM8NPrjEEiXvEgkFqof+LQTaO7Pj9VtWGXs5RUBnGwdRmYu1j0fmJsWsw4pJPiLbj
XDwFHOqmdxMsm/5GdH0lHtgxvOGr07pu+7R4mJUhda1rM+nugwk16CFKYbcjxJd0mMMAZpOVbDyQ
OeW/mBh/Vl/xfqvHactUmdW3YOi1Bq0tNEpYCtZKOT5eWYZTuIcIOx73AutA5PkBsA6cOfmW+JXd
M8qTaaPovUFhgrx7T7+1axKEWEbvGruqkk3j4c4SpUlxXTlTDvUnG+Nej9faiWLMFUQtUZ8+OD2C
t9OKk8b+nrniom9BHLQiV0XnpzqgVSddzr9J1FL+nXTciSQ96LRktwFYB+2Zt2OTDs6HWgxATScm
hxbRRlOzwS8fGlh3QdjjcTe5twVsMH70r78UaYprUoivn1wpI1isqRfE+YGF14HbglUezUkIz9vM
mYMJ3QGOk4k4zJHjui/CA0q5ndh22FQ+TxGi1wADziRwYqR3jW68uywSnPqxx7SF1ZzyYQ788dal
654GoQqClZPutViZ5s9eHEViAQcpOkZK4Lhuljes2ipxzsKOWq+4NlM8RIs7ZD9AFDvYPRo71j/J
Rra1XtI8UgNZOyNO5hRXZLofrb+teigS1QcrBrdS1FC4wD6hTlJq08KDZmQtf0jZQTYgXus/wvVz
ZMF1LFhrCpngSw8xNAGld/dZotcRs4s+50fdJb14rEpvXfLliOQSR2vd10yABeTPPRBgUPK55vVW
E4gbDJ/CxJMx7YMu4tuKxASyrKiteS5mIxPLeW8W0zrOlQwyygAx4INkHUVFc1d+o+8UwDhFqchJ
a6N9c/Yw7PETB08Cpvyghmd8foe0YrxEstR0cRdpTrjde+slpzxp3I9dZhbfYPNH6iUS0zrBXMzp
ePLgpfyuCCBB9NtxNPkoW6yvNNcwVh1fu/l5P21r2+oFwUXC7xxYTO5j7sgIea7UAQKAsPFgzBm7
n7MnWrq1jvMysd4cYPqPwRiYNe3m5xk3cJaVwWbZOA3e2AZyuMefQy1eP/7nIL9+Dqa4ld94Fs1o
fEUq+j8veeo2aXtIK3vmppW1THxXjGN/ajxCwI7rIHReH1RNRgFTDeY1rKQTWNxMeWfmdFPd26DE
PWF5HK2y4CNWE5hcFTT3aAzC3EDwp1HpO1CmNpRthgI4+TGCdcMbxLr2ek+JlcLR3TR15WrzSNm7
srON10f7Oj3gehSMjwsWww/HK9abn9wZNe4+NgEKOUjIxOWXM76QXvK0iJQ2JIywxF6H93UiLXhO
cJXc5PqvmGkLyEjV4tnMrq5P1kt/HVCxaEysNjUyXOnthOFUeXaiuPOm5hAbjsXf1ikY4Hj9Stdr
Os3zTUdIbi+mG1dMH5o05XrzZDgwXTv4nus/aI3rD0SnPj+Kylhfh3Jx1uuvBtwQ9NNQxEWc7qsY
SuNjomwzto95hz96f7Zf50qaoXT3Dj+HnG5Oy+VMr7w+doCaL8+aNGefH024EMYTJ7fMH7eNEn2F
RrmLI74ch2j6HfS8GrQtBZ0gCrhXZptXA5TB7WR/5Xc5UReZv885LE7zlR10BW6GCLyNstwUgSzK
EeV9DCIA5Wzg8wkdIH5waHSKS6kG/neGX+l+cgyNb3Wo0HIVeIL3K6NOtxnfbibU/s+rvp0qIJqX
de7TqXJXJMAGO4HT1ibF4O+Kki0WXxNRgX4BErFVTR/hC2asN7A36zw//pQTASsmbbYfkgK+85dZ
dtK2j02WMBwH+8c7ozAQYtQ7KB7R8mwnfq37J7goiXaPNALXWydyomOIEDEvOXeEm17n7NzFWCmB
PbAcf2ZOzTpr0CusU/yVIux3ueZvm4O13m+fptZK32WC83mVIoURuLksdGLwVcqrIISyPrvljQ2s
xydcej5M6tEZOhQVryT7xcRiL0KyChnUOsWRWr2Sl1fpRUSFDh0Vi7qcah8+JqVvWVI7YWNUQEx3
ziCq6/vUS50iwooxJmKptN0I5O/SAQoxzNR66+ANONIwvtbg52ixsgK0EQhrLrjLj5rjWSSudNSh
/b4ENraICS14trsbL49slxbHatAX7aYog8+3d3WD0hxvRGG6+J8iAoDQHNuo4XEHxzIO7EbIhbui
U75uG6UTrWNOn8Vk8r2OZNbT4r3YqZFCdQW5KSPvPl8GLR5bDtNADQtNQfcT6y3zS+hmYQQynKzW
adRgBaX2lJcrubOgA7ViAUFZ6+aTG8yJwlV8Ktzi4rqqQZIvLbo64jtEo2yKgKNINnDCDocfJTBM
xHj0GUWKzvt3RqxIR4EZOtvJ9KA9zjbqazCmo4K4jD65hQ0K9bgMNsJauvx5wSJJ1pgUuBQcYY/9
H2dKz3Ng/gzM8jILrM3IL+nxhZ5Gmbi60v24k9dnqRp4Y1h0OvZKPo5+sIN/0pcDuBrMOk7/68ub
duX6CVgojBmeM+vvHNMQfIJm+frByAadKHdU7qu2LUXMz6scc1qMLks/m82OlvgKHHJV65/8nLI/
acmOt/5RxznA/bQupyLetNPcgvubVmv4d0PikfQTaqOCFivnBS+lk1bV+pbHYln7ih06QX5IjmX9
CRIv81sa6M8u6FbWK89/MGqD1y9y2oAtDeiVh/1asVVptngrsYx2zz2y4vX+YAyt/7LyzVWMJAq1
0rm71m2l3JZxqeoohEBGu3N4Rah6jYpzvEqteD3GJbipikf8mtbLGn68cKLO2UeggP3g/TbWKjPd
0ltd56QXLVZOiEfSgVviPlKs1OzXAUEHtC56ue+ufG7ZmSI7J5ZdYDf2+2L2TUEPlsP6wAymowIG
9zdZUdKjIUOvZD0mde1y1V4cT7wN2BiCKwu5vkHFK/w3pmq99t9//Qrs/aWwXb8epBGWB05uJt//
BviDkFoL3XlAVa9LI66L63tFHcCb9PuveiOg4m0yoFTyXUBW/K+7lvV/EY/iDqlor+Hv+3OOGPlU
1xvVRFLeegGaRVZkN1lhxwGjCCYJxAfek5+L4++v5VcIwTHI8OW/a7A8ihPmufXrtUSjbSHfyeLH
FRF1P6WOuZ7H6U549m7B0ecfx/nvX4g5OMCB6wcW4GLwBldExmKYWGNHD68t+zhnxz95P4QJP9/s
39+guYoM/+vBrneInMZw8PT1LRM54psvnIpMxlVfUGS9rhgahh2vEpYd+G7uJ9n5cHmbaGnvBw0T
blsO1bqe/xCoiG6R7Ef/cEW/znSuiFLKD9i84LWC8r+VRc6BIbQ32+qheH2pNOc63vFpoIul9ilO
szwCgOaZNzPA844rUCJZL4R2hxoWPJSo7PcO/FfyUSbI+jNCi0bxcYDJyLyksw0rYKNf9YzN6zL7
+5t4+xh5cIiHyH4gc8c0/bcqW/Zd1VuTGC9Jl68r0/LjINR02Ibdz8If5PW//32OwYNc/0Ps3Rsp
qTdxGrF8Y7j83PYmfHqy0KhZWclt6tL434LWHCygwf9BFlm4eVX/thzYEDPNCp8WtptVtMIheX0a
Xl7wXlSdWjeMHzf4M4Hw7nVGvibo/TWR4K8BBf/x38UY/PKh/0towv/HPASgNBadf8Gef8tDvIGQ
8Y0uKQ/wL14Or3/rTxfP4A/wbdtj/1g7Jiwuf7o5wAci/BpNHV0uw3ZMkJN/uXhK4n2R2mKe4iAm
pcIBQkau9SMm0f5DBgHJCqbNMZQOv/PvODqsUs03ixDoEM0FnGksLpD2zpvpayd5QNOxMsj+EnWi
hg3NH7FFFBAd054z6C6XNmzC2R6bdj8JG06q2/T2t2kqvI4yKsUJZYBkMM206WrkS9nyHphLymcz
4CS3BbZ6iX0rfionrKjS2HXej1L2NwpV5t2i6env0zpz8JJKhHcTa/5wQ8RZ0GA/n1BagBacvWxa
juXk3Bdtb78ILaP5bHRqggvkWv31mAWyerJzsrOuu4VDzmYoXI03iizt4Wu2zEhgLGgHhMexf2XN
fpk7vV0o8FYelb0B8Bw+6szRmJpyiBQ3uZ06S6ja0mv2Oc/2MY6KEjdCPOrINMP3+8lEJBFSOVbL
piVayD2xm3ZfvbZWjy5nz1NHfsrBmsiOUMG8S70UkqChUmw/cbI7ZFb6bsad4c5FQJAd+Yh9M3tZ
VG6BEdNjD4AHNZo9eteb4vOUw7TxDc6Jq1cpMEoV2DtQsACigQ+ndKEed3aLFN0DCTDODRziaWf2
g2cC8AWqPvekCjwvgBCPjedEyKIIYTq1UW8L/OkoGM5FJ6E/e7jwfxh1m+wEBiDkLHgeY9AQVDRg
RegGNYEWDeQksjc1DqhuF62F6qzPkA9ibKfjJtl5qbs8qCqWqXGIYkB2RFBrB4Ra3+r1cc70UmGT
RHd5I6O1BoK5foRrYX1oYI/jodeJ5V1QeIUM+xgjrCPEO78gQxj+2hP4lQfJbqgk6zsZREXQdQeL
JCKjOyWxg5YO9Awnts9xt7QxT67Ah8kpgl3ZyY2F/uOyOLjBT0ZU7dygMk/puDz4SeTuAkjnGzK0
dLYaT+KjXcOkANkgcYpGpo/YU9jw2xxL74olGjmE+01YYdCMXckWpOWE+v3GmaHHLXoh762+SLVA
KHfyg6Qvf+Xl1b5y8+4J3sr9ZJte2PI1+3ghdKEc548ID6FFe2m0j8b50Siy7qTaJNktlOPXqhTG
CQlXvu8jZV1hmtLDCTG7HUhrFpZySq8klnd77dfpWRTzcjIUr6YFvf0pmK1PCOiganB6WqWGYiP7
bNzTJ+/7K8e2s1OX4hBOoM8VfuHxWcFwx2m/XLmM86EWAeTWZthLGJ15LtQWB/iK4kcEImxgvWzi
JPnmLOoDJVmG+KnG/F+RnRHINsciUPqarM45XiFm+ETpjKQmWx77VODxBDYajpYTbSQMtzuuPjtn
oHstHIq+OZlYm36Dv45EP7EZHF42CGMjjQi6LVW89MdaqVOlHUxmi4fcT68XMzoE7WBg1LW8S7F9
r40uuKJAeoBGeaqwCETIRdhmxujHsIP9UT6hej3483STWWICWR0I6GqKfjcCBsK7ks/4mqWhJrZx
Cyj4rZAGwW0V/MuswAsCjfgN0WXmJujdLlS9wyKY+jcS9wOIztMUYtZlYgFlyXs4H9WunNpq46H0
YG413UppTtyD1ZXdRiTBcPTb4sviwZtSlhFcuSyXVwMapnCK7OyC1Vp2HDgebnkrzHvOGPdj1u0E
ijl/qavL5MvsM7ZcsBqHyIPelnXi3DSWfEjRS13VDZaSPLB23yB1/ugpiOPY32C4On1PEMke0TgR
mJCqIsSSgIw+EQVXA4TfXceyft/bugnjxQ1OeeaRA9je67E39iwT/rnOODPiOur271lXYBKOHmzO
xu5helhkjqg+7w8QkZ29UavhggwzebCnKbjBZORhaUW/lVn5sYstyEjBcAuPBfsgqGtT1mDfW3UP
iO9ZXeCdRIOR7TM7xzmF7sTnRKYX5HnsDioiYhd+fJr17wikJTMLA9ZHneubRiggS4SAT57InpwY
lmohxs/krHxwY+tkDc6avDWQtVOQPZFYet/p9kSqwYEOKWyjTMmLZcbqoP32C0obh9770h2N3nrX
RF7OBM7x5i8TLC0cpY1LYtoPQ9BcF13y7OaIJ61iQYC0Ks+6ZueK4BN+sshtSLbI17W0Ef4dtCWy
4bLpYeLRYeg1xiDm7uK/cvALyrwtFf8a0CGj0PLGG28ed6PKr7DB6PcOGMi5BS0MFW0WBI5BDfF9
LnyEycNySur+CN/9akwR7iFnBYsKiLlIR7FnMys2QAYe5EKJ0OqVvS94XlAqhH8hIkDeJyUuYgQX
q5tiSMlp1GO9a+iivDSTS9qjNVxPqWJP0MWTKQmtjOobpMpsrFmAP1TbP45QTFXqlV/GqToG/vwB
oH9lxRK5OeUok6Tjpedxtk9mW5p7mUS+RQ/OWS5UDxA1nEg1W+jg5tlBwbvHghSuxhDbH6N6aB5s
w8QxWrR91ez8fCWVYzVyF4txNTBqExJp2deaVFfHGf+MLfVCs69WNqQVV9EmtSzyXge0lJFN1JPQ
6/ZM4GjtBqHwnYs2POtZVEV1a8TQ7rdyLmSchvOSDQ9VJvxT0OXLFQrTJzkZzYvAOABJXFkN2Np4
2u7ow5gQ6CQtsPHIPmvtxj74Uorxzkw8nJmkRvjq4L9UCYGWRNyXczLc5lP6vmttoqLpoF2BJb/3
OzIQUGJdWcLsdya3h7KlUJ9YXuVRk2f7eZVT4kMYtScb+g/aYhx3XRQXoe8TPlHmCAvTbvyIzAVP
W8MXN3A38+cm6GknjZ3/3R2ceDs4eHk6iV18rn1vfvS0cMN88D/aOZ3d0i+9Z8/DY11ErrGxvCR7
V8UVRZ5eAxS8osRDFUuNiQ6R3vPAstCe7Hyv/JQFOeDycP+FKZl9bdr8ZQaCegiCanxvd+MOtRjx
HwYU6Hlky/ayxiQwNm2Jr1ig4YWN0RbnblnqY4a9MmeEKr7BIfDY56RGCccjYYLA7Qe/xJOX5TYZ
7qH9+sfFc9V7sQTHup+nd2MXE7UXpAFhJ0ueonDrv5KO8oXVudgDaAZbKleUfQRgupUd0GZu5y2d
yhRU02WDSAOEI5Y9QquwjApPs8y6VLZNtqPlqOvMRA9f9N18XdJcOuranLZeor4UcUlyxVSk5l3T
jOYjC2SHmnGwcR99VWpI3F/3spQ5m1cnqo9ITu1z7EJKLTgLPhu6tdHk+YU/Ydc1248lVomrEY/7
gpo2CYFk4yCMEgBes+DAMDDm1upgDeWO43E5XnkDsoEUKmZlW7dYeNKi3wB5DtFVgkSz5OSxSfx0
jJMNycClTs7toL09rEeQF8FB1LzhoLUpq/G5DZaTa+mvdeS6h85ULwEOjXjMNrjwR7F7iioE0Mvk
BCEb5YEnd0UTH9vddIThW+PCOMnh09hLuDwLTP+qiejMF8CFbaTYA/P6mMiqCUn77EMMHIga6C0Z
0lIYrypD74CqL1mS2U+pdNtD0bg+1B6E3VlPvnDuBY/zkuyLUbUP2KDLg2G+IOTj0ER8BiBr9GTG
bRkWytpGQtpbYKxmC+U49MeM8Cx3rnbEZR6XirlXtrBEQInMDdEdzQaXgK0PrYglJSWv3XdxHoYZ
70O9/6SD/trlkL83fIa5DJqnCVXaziNmA8cojDhcyMeZ6ZdbypWMKSKQ4sdew75Y1KQiyQcSMuXB
je0vRTU8kVfo3Ap3ue+x9ebI7Mz7SWN23TbwLVEHhTYGdzcCs4I9YWnWc6FbkouKsnyaiNvaWBaE
ZwwzZJiZLSz7uiCR2hFIqLK6vs7L5QliF7KmjnNdWkfp17w1aacQgLCkzHSw+RBpchm6kx89eWZx
rZJBXloZYIGkqu8cgLswx4nEzJaaOEecFiY53k5Jl+yXYiifQAPTbSGHeK9kFeyk5MBjKZLDZpEV
eISwwMyalAJshdTF9aMXA+uabZCjeUkQyN+rGWPVAFH+hlBwTj5mE9waTXappnm4WAYG0LXCPq9r
CVCWxnyxsuBKQMPaLG5tb7xxBM4nPusagOtrvXavTfHR8pfPcYOoxuyGa0pdpJhZvtfFcoIzOpJM
IQ5F8l34Cu2JS+YEVtfNUeXtHVqlczUlLJEJdtfDmBr7pqHEHa3WPtj9eLCI10UDl519E0Tez0jb
zP0nx0vs0E6Xz5M3fImG+IUWGfOntu+H/saro6d6JCSdkir+JPAI2cBHOeFGT/aL7V0vgf/BJxum
DYL6gHofB9EYNVoU4X0rKsO8lrK5zzQnNNFluDUPS4fNCcamlzyqaXwu4m5wIdNjrzItbAs4H6Oa
GVkeDNEk+9n3u1O7wqlzm3yz13QDO9Jk49gWKZykTPQEWjnlx6LOynqXpmZ5YdtCYjPV4OqEzbbe
Fue+6l4jZD2OqAQ2OL3khyzFRHSDKs5IsJzpm48WQkIMkuHwtkgHn/TgF6dxTMYTJ+v8FHhJdZBB
JXGAWOKzNgZ331bDu7ldoNTXwW3gD9kdRDfzu5N2w3lJUveqgc5ytIo5vxrqaN47JHq8k/DOcaex
PlPHZzc5SW2bKDZulyUeN2NXx1jWQGZCwYLiFc7YTi3TdLAhHm2zkYpp9KTY9wFpI4SEcgioCIar
bLkF3qewUgSnpYhLt+Abgogd4zaWg7+BU2nvrKSIsMjuUe0X84tfDhjwWN5nLy4YMQ62N9VQVMcW
QozTjghq9HgxS8RoUDKQ/ubBJ5IZUjzKSaLNyoTs3sbBnIOz5Vbn/PNdoHFMoNByJ458VP60yjL6
xpO1qacp22NXW5w4O568kqwjXKjGPcsVGragmHn0TrUrcnzeExSNQJ4PQybkgXIY1MWeso/0KgJO
09LIb9iu2Yk0FQNRtcG56ipi2fJMbq3IczCQQE8wUoLUdBDPiIXIvI6L9Njl0ty0qy1E3nfGuc9V
f9XV9ne1kHGNcCFc6wtrSS+Eb9CbXOLyLmt5jHXuhqSUWDvSq8ks0cIM3Trtt3QdxJlwhrvUwnUC
dtVN7HqQx4PuwBlbEQnF9O+maV+ZBgGZYB4FrBzS6pJ5P+QYagLrWmGa9t+Wurl36/5mbjD/b+do
u8TYY0SIWTLLJrtTlFWo+4TbK4BsoIAaycSqjNfkMamLdrfkjcPBBQN23lQkklDpjKFnjXTMdssh
8GX0spfUc06+VHdTX0+nFJ+GLWXkmSX6uYnGak8O2I5yi5kM+WXTj50OeRuMy2IO1sGfNFDKwsaL
1+WpbcyHORMnQiyxvydqQymzoomZLNV7JQXQidba31uF+Y6188Gip8gdjf0udzXVl683cUtJ2JNk
tqC+HkAFtmaU6qvENznLyeoFC+PgPsNOgTFyDjQtk6072cuTb8o7b8G/e0Wvt3Zn7OHMe6FsWzIH
OSyLrYvXOsbTXvYOVdE331SXbrHOdNs+00/eN8Xn3iwPQ+9/b0fkVIafzrvKXAjWLoOtyqqNmTUk
kqvxOz4teFKL/BMkw2SnMK/adES+k+yIn/vig5csWRDDDQQPSEwsL1m1PiFavEOPhIKxG1p32jQg
8LflgBsG8WZuE04x4n09UpiPqGn4EDt5M5LuEBiNAgefVr+B3gu1cs8NruStQZZgNpUcxuhf7kFy
4iu2LAfxl+kpdmjcYa9FTVCl7KwiCPEka09poaI7n1Wth0tltk7J8VglfjhxKu/fwXsru33pd2Im
Oj7X7cY2E+A2lzoBwZCyhnSfycBUuAwwRg427m08iNm4HjxfvnT55OX9dWQGHajF/wKz/x/A8f8d
rP//EI2HR02E1W/Q+FP1Nf1c/YLF//w7f2Lx8g/aWmz9qBigCoOc/5lN7Pt/AMXQ/AOpXxH5VXLw
M1BLmn9AC6C5AzsA5JuK6l9QvO39AdxorH8tWFfXfy+fWMo3zTdkHTbyTCoNx7Zc33rrrjxgpZMu
cN1Pkb2QT6yK4rOTRaQsDBApmv9k78x260iuLPorht+zEDlGJmA30HcgL+eZEvWSoEgp53mM/Ppe
Qapc4mWZ6uq3BgzYZatEKacYTpyzz9qrGH8M4BodvWfdYGBmntHSd+rFbXG24F04rykLZdtQJOOz
HMziggbTkm0mVdUqQkZD+pJm581chT1I/KX8gvbDPsLty7rAYsHDC2ts7TM0vT4Wuyl1fDYhJKaJ
599gAJtftzPWqmJ8LKq2xTUCTSS9Ju0DZa6RlPSYl8thJur5sct7yEUJkwIakB3hVDUHpT2v7F5G
JM+9JvtK4GhHK7st2GCV1aLltVSCn0lD1B3mwXCmnbfsgwHnDmfjtpbvbEFDsZG3dpCaoIhg7TRB
zEoxx2F8aqdy9Le2kjS6cVr3SIFxlniqu7p+qLBsPx86RUnAzruTKOimJ78YywcHC9ac/HlEf8CU
NVeqTqNHK7bYRvBTZvaCtRgK4CsDqIQ58Sdyx3N1iSAEid7kz+Q8tMKKJEuSnSMGmq+cnDRlrSCL
dNURXSYDG0A2rMdyaFcsCYeTlchLs+kCC65T8TR3HHXtufAvYRLWR2Gf9jdI4rpN0nXd1pmUvQsX
3ClJM2flsdtHcpOqZThhA0nCo4Xj1/G4cL4BxIJt9SpxG3nqi4KO4JY+qXu7ACJG8xqZyAE1Plv5
aH5OEA197o16Pqonl1USMtrptLC3IlHzVhU+K+tpDpfTJTKHT3mm6mbtBkV7OoVtcxL7/vg94AyY
riLVG9mmy534YnRKmrppOE5RbATss6ZJhio35paOV2/IHpsX34FubtxDYF3Y5Fjp1H1JU2RSONA2
Tb3KGju6LH0S8jtqlcl1XGf2JysqkqtA+9qubCHbG5MQ4GBoYufEtNIRxdtQxTuOp2CuFIYcVj9C
ElfmeB3FRb72inR+MMqoPaYdNfg2tZNsD6DSRc4KpIWfbFGyBNdB6i3TmgivMj6nEWRDMoolEnQf
YzkIH0v25OBXHKyGGIeZSCzFJnB7c90UZnnLd8zuJrOLL+WcdmedqeJj2VpjsDWrqTmNw9KBX07P
yYbhWt36dkP4SKMnniVswqdmFTlnzegMgH1oKTwHy1Yl0DsLZvnnuTQRv9NgGwSwELKZ6jLGQJw/
+J+qNCO6+uZgVKl33VWIgBFwCzFTFLDQ+FAnmwZsuJFoh9dk62x1HLsxNabJuzT9NOMUKZc1eQvN
imuDG0QIctx2M72oYRiolZlD0gCg5AQdGUqrWpP7dm8GhDoczBOzJ2uFaDQuiWfIc894imOw5DQp
uq2q0zUUhelciJGpbw8MRebLNR2/OIMlOC7dzSGy71Nv6KEpyARvpGDj1Msgbpylw+4MjZZXuiRc
G2M3De29A1Tkysj8AJvU1p6OUD4co6f3zqq6bg+LPsOjY86Xw3oo1BXaQutoQCC0qnw3OvJVl1+R
PGmvc7TY9OViSRraQb6VNR8SxCnUN85OZhOf0425Ggp6TUWfUEw8rqeEv8k2msNBhs2WvoAHOrBc
GGTGcZpaKyBqKA19Yi3bM6b1DCfgPiatcoRMr1qbvJYDGfjdRSKch2CoQVAsdrBFuGqckagLdxQW
5rUaxKfS7OtVGBEYZOq57UYqdbzDsBcnaWL1am0GmTig6+5uph93lafVPYk5eVT49RN2Ozn6U+ta
qDbA6CO/RxV+4U1petk35We8WuYVPWISq7iDQlQ3Y2JTHqPlez3RErwSE2dSkoh0XAxz7e9QQmdr
5ZVQNkY0BKsl9s6Qs3fHrd2dkEEh84o2/pD8l7MxO5WhKAPBvJFBFh/jguskPF69POAZ353BTnBQ
IlL5YBideHztUxG1uEYbQ3kt4G8conc3DpGrMZpUtZwrCo90MlUmORUkY1eNUsG1vQCW3UQgGK8y
Y54u0NI9yyoWxxlMnBP6zput0U1+wSmAvhCW2cYoVj7D71YKcgoU3OH7zq61XdDobWDJqvN8xjpH
jSZtGVk0kDl0OqyPkiu3BT6HA1S8bscRIELLsact8uJmzMPwyrVCB+ZEC80GJDmh8ngShLjaZ5Yd
P+Zz+BhT2b2yoHVeWnMwnyBwtq89usZvhgnEdW97xx3HNExMGDqpIT65Hcdx1+AfMbLHdeBxp1Ym
n4CJdNc+uoH1MszqwEaTe0AqLv9OpbU8X6ZtNyzD6dQ7cCJbWJDnrDHGadonElJfXDTXeB/mm0aW
2YktSYe4oVUfgqqOn5w8Z24FFdAvmQ3XDML8nL4VmhVc3TNcenJLwYGjgykuJbJdEp1pe1Qstn2Z
+3aAxF9xkpzMLy6y521jGtlNwTFu5fbS+tRXDrKsyco4JREWYM4zCg8VgSwPVGKRhXJt79CsW2qT
6LBBok4KK7VkPvJ6tkg80r0jI0f39qqa+0uqlf9FBHyWPLVVV33v//Em5v2vf7xRtvx/ipOFQOLx
70Ur/50/fn0s3obJL3/kjyjZRwdIrIt46q1ihTDZQaxmo0Ci2ZJ/Ikv5l+/sb4TIWEL7AuGgR5Lt
jzBZ/GZZQABgc3qIGKEB/BXFylsxJCoa19OqOZPWX81F3u+7TokDnA6bnh3+UeyRCTHRbgic7van
d/JD8vQ3hAqXtP333T//vicie7kMiXZYRais3sfii9m1CsSjsUNmZ96SkWDiD8K/KFjEi9ezGgMo
+lb9ybXeNi6+PBIMdZuWURt9KaqOt0JHvgW9BWRZdsok9SW8djwjJAQJuoj5svaK5Ieg699e0Dbf
P57U7iCu4IREblKYby85Z53bIK9G4sPaS+arqfpTMKWYMlaAF116SabgXqABtA7EEOFs5eIypTBS
nKzysHFZPN1xdCadxQTTkCbtLqhmnENV0Iqv5Zy0pw2n2kMIKMHhtLTJYeEpCyd4dCQI4IurPAPx
nlO3uyOFVhLbtLgVhsArQ9Un506EjcDGjsr4UDWAKZKoo32R/PaVhXr9G9jf5T7OnPZe1tGZoEq9
ZZXEsgmk5G6x7OzMcThgrSkVDFdWNxTfF3upLhZ7Su8sgQanFGF+4DYxOYqkIAFbldNOVPhWodkg
QzMKdHs0EG/NGMZZ3rMD0ghSnbe1j6AfSMSjyCNjh8QIaF1rIEsgWY1mZA5CD0iBVT11PoYz3sKh
IKiWGFvxZoKs0voOm7nVPiSZEUyENHErO9TEaqLH4SFwLVd1p3FZpwey1BZU04sdlSDXR3pFu1QN
rawfUnrDPukk2nUABwEfPNEFz6lPs+OKpggMrwqc6jN42PhgtVjEwZtFNfA1I8/nrpPSyS/Ei30W
zOjqVA7TcKK0u5avfbayMGnB4Gkc7YsNl5PgyJVgzRXPVPHCOVXXMaWybacdvGjsRUcyi/7AHz0M
vma6Qp9b7foVY/+l2rTeRAirOXP5xI7m4sYcKXk5cRnmZ412EcOgw7iyMYQ4FS8mY91sZjD8RoH1
WJKiLjIq1OramYxcpbMbtVuZrZLsVKTR8Bx1Xv81M/XxYkGaUG4N7XbGK+joRfSemp7zhTm152Uu
gHTJ/FlotzQP27TQwD8ty6I7Cm50CGtvNUO7rC2QA9cd9RZqeo5Y0xyJi23dn6QvBm2z9mrzhJ8+
opsN+WH5xdaObnGFt9tMrfE6nPB78zB+c+eJ8MfXbnDByOwhDBlxdXGozGIaNxcUOYg5+jNawZev
vfaW48u6lNSz7ILAAbGs9qBrXNQ6iHeuOask28FdPhvoQc4xDbW2lnaxM7Sf3RR40w0nOTzuTNzu
FLZ35VR8ki9GeAnEwlFLqUYs8soXu7wh0NZ5mhlAi5Z6MdVbwE1tsherPfjb2O6pFws+f9J2fPmr
N18MzFOswhfTvqybtIPfDLYIP7/FqJrNoMYuvUXI40d9vqKdwx+nW6n6eBuYnSQcA2xHrTZEFLty
G+FhSO+TbZ9GCPGfZ8OhuRSltQXPz586sUlyQ/kHXYogxaGVrafTKJuW6HrMXN2GWlOuPPeadqAZ
BgTFdBnBA/TtFdmFLiY6M0YQwjQZuQ9WDSUWNW4Zknqkxzuw7tNhMtyDBsK3fJaUd0g69uiijjnu
RkN7kxUQ7cHTUNt/MNw6uwnGIjls8fbWF5PubhQE2zJEqERvh0V9ZRo8+9idRw4F0zJOg47tgkO3
t2H9WSFnvXl2dxYiLkm0g3fzplgC89aKK9IfXaP/tQy98EapYXryrBJOXokP5AFkUPuoIr8Qr/AU
VqD1c+eo7rCoBhkTYEY8LCS0mxD+GGhDXGsdR4v4RmkeUMeqNi8mzS41flxLha4eK8qkBoe8L3PL
/2t6o7yhax3rZ6LxAUQTuiS0aU79TafBTrkRjKoz2migHgbFsqFTjgIzSr7qCBZ0cIHSznvMC4BQ
6BxGMA1EuVfGlEk40nThUSKn1THmZWDcDKOXlITo58s849CNZAm74gib43rVIXw1WTzwm2be5v+J
Al+lxreq/vbPvz8+F0lJRqhvk6f+ZxWylgf/FPG8ky7//mf+Vn3/Gx2VQ/E1eRMSvv75HyGhxJJO
t0qC+2LHp3LwR+ZUyt9I6PgkSLUrCGQSgpvfQ0K85xAAkBolrek7QFv+CAn933CBwj0m8PG5o9PY
+yshoRZl/9xH4VArQ4BPlGMRPJHD3ZMw48KTocedxY5ulXURfWd3vkCOfIT7NUmpclck4piBTl5i
+Gxm9CpAz/zp5f1JCKfD23e3AA+IKI5ntuigeBtQYZMOW4Ey7K5qFVBO/yZBarJahq5eWQ2HRc59
kItyiLd1lB5KUK3byXpwRmu9xJuyNohjtEqj8ilH0mAvzfMm9sKV444rkzKKgTwDU4snxKT8EAsC
yg8KKmlnoYalY8ThhJqou45+akyrVp2xVS5+BVWvEXCZd9qIsVSrRYDKQS3V2fZGkJpUdnmv/GwF
k8HezZ6/KkjLEqWeRBw7Ca2XK6fnAdCe4A9unLkuIjObcGjbZfixD1egvZrtWCGRX1lG0F95wYNp
G9suko9Lxz0UJGtJnq8dj5pnQyM/itahyjcjZZh2yK7ButymzQRsC2XQ2NdfhsAShxBqL6NOQmbD
l5NIs08pi3lTfugtulTZs79QqH0qZjQm4IMVioXpqcQBI/KG7rTsJneVCyB5XsfFlgMI/heRZqi+
fPH/HC9/sbDQp/ThwsLxEtbOz0vR65/4sZSYVoC9pQVDinw9jWb6/DZ96/p//t2U1m+gVkwcC+lM
t1hu/rWSaHdLuiio8MFEfGmV+NdK4mrjS4F9j03p5qWu81dWElufe/7oyHo1uDRh9qBx5TlpwH07
jcGEqaIYhPMtFkudfidIDW2xmSa8EyEV96ml7lMaxfuDTtk5KL6ORq2nOcxrcAY4MTfURQ2NAtUF
bYLwkkQRtEo/z+L5rhUFjmHr1qm9xQNYBrHaWI/22Dgj4OMB4Ckc6KGzLkwptTQ0ErUx3cX9AHkX
35oIDysHyiqdfyRMXf/Q7iIYxquZGJ32x3yaDT88KBEFY4mtOhLQxuuQ/7fHxr1+NcdjE7AtWmb5
Lyoxa//tVOhy8JxZ3G903o9BDllIwmVctQ65s7OAMoS27zKTsvjeeG2ibh16Trg1ixCM58E5NJrv
Pl53Lb20//zBAuzUTd0n47sezTT7TDKZWjNwnTZ6NnNBU3TtgKY7pvtXE+lifKihIRVYKKFNB+ju
D4BD5zpDCC9qkEewgDQ+StKgmx5zSugEArowWhDA5zOfYtv3S8xRs/VAUNCDnjXe+bJkJj9WkHJw
G2ovHbDuX+QDnLfPxFZKj7reOIVrBh5z4e0gDGMUoEaWl9/EBKfvBla2UV0XeVgtlx+/vb1uT71n
4xqL/ZVLxx9Jn/19k+AtWFCYPFMttejrobMlc1CdCWb4bMvUuZi6SpuHKs/NwUXV9BCM14TwUKg+
vpO3+Qh657gR30Ktq8uz+N3pV/JT36lpR0oEc+o9I0ZtvXMX9QZFjrYwYLAec9BbkGl/fMV3L5lI
wScJTDJLSN7C3rMbqGjB0EtUd0PTgqhpVK1ZXKO/aOrJx9fSq8ZPg5SnY+Fy8CZkwJMulXsf1ErK
PKsT13qezahLnG8W+YI4PgrrgXEXVY1+xbnyELFuP77w+4dkDHn6PxY9wf6+gRiYGJyv0qx7AoE4
ILRIZe6P16FlJLzdjy+1l1LSn5AowSInRBTG4i32Xij6QjPDpat4pizoFnKXBGF5l+PM0MBtAJ8T
1RdzsISiOK2SttQ8kTHOlvu0kzUNHUXOgojWhh4o5CopLcHOOh5LKz/Nxqj11W6YOLC2u49v+t2H
cWkwxhCW8NQUpre/oFFe8S1888qnUvUtdwFhJsOuz1QGtKKqQFMIrHms4Hp9fF3z/YdB4eiRhBKm
BSluf9kKDaBZdesaX+mgNa1lHQArHkjO+zVNyGvTxrw93zFNMvmIixCOKZumbdsAGbYxW+NtAuQE
4Ck0taXHWNlMgwO79Cj3uIVyOn/z8d0yL/YGMDco3ZdpEgAKMfe/rRtNdVsMbfUVoTBIPyrwql8u
O4xJGFSLEpEaES/XsNFgISXMpq6EQUrywlOKxTLInEg9MQCLlFoGwbze/pwMPMZoOlX6/XUBxiyM
1YW6VuR97ih9gvwDHpcxUkeE1Xwd7QvMNlza5sgXiYtQL9FGh1Wv2lhqzv0rAL79/LAo5r23aqj2
8C6sNLVZ5MWSaLSJ5TQu87uJp0TnVuk8+eZNg4nyCCBDt1wy/QP3c0kZGPAhgELukfg7KNGGAsL+
DDO3Tsvt4FF1vF96W4634wvdr0v5N+BwIPzzSuLYq/hmVjxTZyaqjpNMrVO71u3I0Cq0GWQl0hRw
t4Kzi5tWN4GOwAXPTDS6IQFsUHiH7jjH/VUPgZrNTDWzJvZ1KGyBBKZRwKV/R3rYwNpwy45U7Z3b
GEg0D6juIZ2HztgkZ7lT+qgPTCRRJyiw1HA84LTBWELjq1e+ZEyAJPojcE/EBCH+1Fi2AtdnttU+
WVckh6iyAZX8eAAXvTWPWiJx9tKNEKGGUrmiZPh1c6QXsR/EmKYLPQgTCVzMAlmYpl39/nc0YHHa
rZ2EuMqsGXIVhGs7XlzewWAnGs431zGLo7IrngkPTf1WnSybeHOuT7m33U3I+LLjMm8H+G9mTOd6
sbUNSdSm6lA7+9VKNjyebpdguFRBz65lQ2hh0KShlxbXZe9WEhi2zcmSLiA3tZhTI854jJoIAA7f
zKavgz8F5DCUB33UZ759bNBwp56aYh55h9U8plzfZWE0wxs/p0Ec0ZtE7jodhaQyNftlKXXslpqz
ze8pj2iRh0gD3VXQgGwqoYRhssQdS2tkFdi2EE55mMoK9fhtbYSAxZb0VgNEI+hGh7+lUhTd+s2A
2Te/MqJesnfhQ9BzS4qn519OQ6rvxQliCjZrD78U9aT8hiPyxoaDQzqV0ge3lxaJr+O2cBRZct6B
B3A/JwPaUPok0NRwW2jY9DtuRrSm34d50oDOxZd6zOWEgM4u7WeQd3gqeHqI6tB6vK39kn82pp8z
gWXaszYQOi5EGRBxmOeqVVr6t8T0AD2mja0xlzENxPylLV3vfAnKpEhgoZmb9ngrkwwDSLQSsu7U
bpxFlxZnmmjPX9i0Xcv9LcRielTbSaLhxFmwYEE8+zlY7k0qboMYqtu4MclU6JUpzuN0QRJCJhb3
l9o+6CkdOwInEUQ18NRFvVy6Ss0Mf7+jHOZsg4J8KDChF7Ko57oj2pqYXGAj1h7Y2+QCxF8SwhhP
B/2FywR/ZBPmsexGA5WoyBO1mtsGCch6zjkeT1jRdJJ7DI2Ob9M4flK5jyV9gTxMCRw6qm4C8nsO
hlFa54HyWCRQP7csxCw3296OUqQYUT1UARqVV9QNvsd9vKNhkIaeiHI4y6z3tEyuAV+FxVbxzBgp
ZQuJuTae4zg6zap4MOV5P1OwYfAkmFgyEvtJAWWFo6jHpcAzlzEU2gmGNyfVUi38XmONQ2uiisLa
8r5rSt7Spsj4HuVqFoY5IBedgKXQsFc2A1+pNB1MTME2FhN/V9AIvQrSIKvtfUUCD2s8EH098ZMc
YRp+r29DvS5lYtR1lD7VESHoiYjlqXZmhBcnfYytxvnIW2QumFbfMaDGpkWidcTX1zRgH1iPs/Nz
tDzRCdI6SJZrB3wd989yyXaEdJVS+QZ0ds3M851cb7J9P2ji7ey5SWWwKbeK9UH5seFczMgtcFJj
iXKdXd30JY/kV23VgpmA4LQgcpgy9VT4DaeRH+cQVn39cmBp2BXGxpSRmmAbxelkG+hVlqUlxeLb
0aYJpzLcOpj9NTc/yLUVm7/ajmqS3LFMJ4O3VAHoZGKnw0I4vfOTQb/BH8O6SIB+scg48KdJLcFF
586h/urlvoN7vtyb6E95x7YE9UNPtsLckflpRAkz1/FDVwJXx9CsPrcSlt0NKqe2N1DomgrYE11+
7Y0o5vz2DUXUK1HeHnjVONRP71GimPIlzRfqOd5CS/afU0Qhzedkz428J9tsu1Nd0k7xK6JozraK
NVU/IsniG/2CKOpIlVuwDlHH9Q+09vzBFaXHM5uNVZBbKgTV+e/xogEEMdEehNZCup1UPpBRr8/O
JiHM+uBn0GiUkt1n4/N6edyR1ydt5rzDjeLeIbW7mbSgSX0AHQUYZSLu6iUA4XUc2q5x+QogHbqm
TatDUUuEetv3HFLHcLrlvi8Z1as3NNK892RbI0UHgUeT8ihrb/N/QpOmrj0M60HWlVxphl8vDv8C
oLTys8GqkNbDTsR3hsyiEZ23Fg+TXv6IvoXKQ8+8nqKiwnl1qhK9odYF4kb3blJuXTubOpxa+o0r
ISJiFDVKOL2QCSYmDKgsHWviVk0h6bAFzK23lYCFhMndoLlnr2UDZzrEjqdXuMIVOsJMDBWa4UGq
8inK9YPVk3+yNJGmUCMAH9l6KGZq9mVfupG1HCpJNz2oOLfScQreifrkIFOTPkMcc1/8zIemSLzP
Lg0W3ApWbzILDgH4kWuoh8ZlmXS7jsieJlavtg4dyyUKngSxmwFFeKIr7CT1EdVOFC+ncGIPR5Yn
tvhieYu9IyWNEfmuRDDBmlIMheBBiUt88k2uW7R6QSxyWjpgBNgOocmkgp4XhJGI3jmBZ87caRvF
kmsPcpHVcgPVvOH3sLyga52DWYWob9W5FUSbww7wJytK5sicH7FSM+COypCe9vYRhaiOV1+d360e
8f7XCSRZdeBZqSxPowr1pnnQ17WOpcpa6pCF5nbt+d6DouzN74OBwCzYYCOJQ8aK/ZC8AXXYcObd
BqJ1ef2s4RpeVr2kezxs6NmlfuxgjgnvEcWG0BkLL5j03Zs2ik5jXUdOSluVQoZKbm8weLEsM6m+
A7h/+D/tfn8TSwPKdzXU9kJEKsuYv7GiColdY2aWSntRGUjnknUiiAOu3WIO3c95a5J7ev2MbJim
ec/xb+hv/SaceWI7pbOw3Q0dBTqK0lE2TjH8k1SEAQ050sVWEN+aCMiHQzg63i4Su4SYunmtk09t
S/9ZfFSLUgcVokcCQVcJsmk2Rd9rGCwF+TpzXieTaCUt9XRXEDjjU812OVZ127o7UUfd6F8ufWxV
yakXSsH9qMXR88CmgYpHHTOCzNu8c/QUwQ9cJ7zKtOEHwhGHisfUzDkaJw31fwwRQ7i01mFjSfwo
dc+U3l2xTkVOi6aCujPEFLsmCvRsjI+0U6Qej2GepkTWgjeQfg8X1Gpqzb/XP01U0i6XU+5Ltksz
5r6AmMdSh4ZUByMdzNu1vtvX6ZH1lNVvc1R2fNS2m+2+oN/LHqMveJpEaFJcE2cCZnXDWMjXiSIm
SA+cFtlrDQbUCsqzYjLpptlEoIxN/Gb6AnDVJp8wwE7WaOwLrlUuLY8g6hHRSdqZOrQOxspDaCyD
pH0cW/iNxarLhrpncVGTgwPyZPa0pYeuxTgrhKUPgWntcmITGGryQTonILzk4Ml3xtRsUVBGLc5P
6KoUaPfZspvscYzNmZeCMFxHPl0kRmKNrvJbnjaZUfTTb/N6IvYhwhAYzFEkOH2VUUNz4kHEmQXL
NgN/4iftmLBcCmMUYm3HdcxxBM9GkIA736vt4ZbKig2f15hM3j/Fa33olp6vo7B2NvUhH4sLHchH
6KHH27ALI75aX5DQpePbp8d6nbSjS9GaBowKyDlBCGvAYjaceY8aWZcwDzg/MJw8l8uT2gsXvVTW
rMneDirNjFIA2y6G/g5VGmIFBftUPb1OvXKEQ0p7tVEEMF5gLwNh3vRINfXAwGGb2zRCW+khKYU/
0a7vzHPZ8ELAtlCBDoyeFzlhf8kURwYU1WceOhCCVzWl0SHmCvNw5dEFiyv2gAX2zkel07VsbIYD
d9yesSaTB16eVfw1gdO3rFUpkBu+pFVarOLr6fXUOGdRxixt0tFkkSLgHzx6NSZW5y2ePvoU+Hqw
yFH2c9MVNFEVrZllikJ4TwNxeuzgrcRA55CkEf5TXJZ80sQc9K17LKF2jiyJNb/fGnPpgAEFV6J/
cFGMKHDDesHq+YxGDBKjS6AzYafYLVQGYhuOPb2P+oSuXlcOxKE60C1MeuiyX+S4/iRnhBYQVBUF
Hd06s5cP9Gft/RLk09cZ0BDTaYyNPHY39LA3tFd1Q8vz/uKS+1k10lR47bg0CjkQ1wic3maRFWbz
Pnjz/qsLB5UV/nVo5L6hM7sf58TeX0qLIEFmUQ0neb5vX4F/Qb0Arai+4myq16fKc+yRoJDFmrXr
42u9ZAN/zh8D9CdNbbuWdGwERvtpyk6YXa7Nib7OdjFwkBniwmIkur0TMw1pANLsVTqgWTRgI7lo
ygY8efx8XfcW526yELqyEXDk1WvP68r8o/ZRQnHWIZJ0O/YEREwTv/r49t+9Kpu0sEmfG8pQE92m
/v2fcvtzGxYa5eQ+YrGMo8qWDUofC9lcOUJ9fKl3Y84mMRxQCqISZCFW2KvCE0YlFgTa+jGIaT9Q
uxAi03RvLlJPES+Mpl8Ouf0SCuJJU3qW5XJNF4+XvSu2DXzViPz9I2R0vUb1M5PtckhY2a8jK9B7
VhhgL0Awofj1NwD3or1gtSvco4+fff81UzV14UTqqirT7Z2hylT28zgFkf2FnATnZhXHZKl8hISs
gB9faf8tWy4kcgqxoEIlFaT95HVGYOjbZmp+GcpKZmd9nesNKkkdm00+tnTU+PEF34orKJqAdCTt
TJEX7B1B094I6lMIR/6k2i8tbGRGEFAkvcyxKCq+K71JQMvxT4tUHKBvd2N2xo9v4MVb6ecZSKiF
WkVA5AOUx6PvryxOFOdmLcsvTQxevdxSy1qyLVmPOEhx2tRhy9jGOjT2HEev3z+S4obb65RX4dFg
FR9Nry+nQN3KOyL1r5jFFeBATgtoG7SNCBTrysc00e7RdK0SM4PJvJWTqzfLUQ3VWCGSEkz8lc3q
RCzSy4HkkYm0DSYb/a9luoVVS/fIUUJp2cchOzN0bNWhz2OxMFpLcorRoCe+GQItYhsounqLp6Wm
5rbka4K+I7Rn1cxgGOkcDtZTenu1TB0shylOb2RtOnSrpMeitCUzaY1Yu5BkKTPSsh+//ncDTjro
LVEK0WVpvx/aAyeL2BCLeoBPaBOzRjitcOAIll5HAD9S1h9fUs/bNx+cpRb/VWo0PloAzKbeLloU
ylTfdP4EMgedvL0dksDLzlwoiplxLl69XhxaFTlEzSYgbpKweaHv5uPb2H9yRFWOYOVEWsU//Jfy
909rZ+k1Jb1IffyQVaQ/j5Oi7Ys7K5uwH7a6/hfw3/0VRENfpU2myAM+iYvR3iD3TBElcd11X8YG
Luu9m0o9LNK01pHVx89l7U1pbf+E1N0XnqTyhmJrLzqIJtrW8nK07squF/4mJH2J6VFEGpWTbpJO
7A4rCt4F/yNJ2DAuZ9cO7gmF3RZCAWldUjAceXT9vp7wjSaPsDg6UE8iTiixZBF4iqtUex45M14C
Hs6BsAbio9H3dJoYmSc/PRqmzcMZmcteFEWGrhSZY6HXaw4EdKQeAexLVA4rS9Cw9/FL2HvfvAM4
w7ZgnuIM+L5i6rpRH2BfPd8NBb4duMhWlCoQc04VebqPL2XvjWf9TVm8PAQX4EZZR/fG81TV5FRN
J7z1nerlWsCevPMMipjemljqWYJea++QO/VJsJxLnSX98at2pG0+4YCAVcln15E6n8lZsGalswpM
9qYjI4MHvZx2TFWPClZdZNOhsgcOTNusDDkeJ7CNOZb8KPxRLdJFJCNPLebO4ouF3xurQn/whT47
97PxUh2Xr6mJ0SQDitWI9jCk/PjqPSFHFv5qgzZSJ5Z/lNCYkYzdlJoH+14YkuWwV8osJlIgH79S
/+3nk1JixUcXCoIlMPAIEPeGcMMTIK+vwye8p+VncNQunqyUR3de5tcOOf4Ym2lnDk6UD/WdvssQ
JaKV5fcjZh/46kK0pGga2TiTKx9TKjwc7kLOr91lPnfwMWN/tHZJkF4VlNqextpBiocHSqzW1HK8
i9ENq5NYJN0ZO1IMrRSMSLaBCmN/Wqgjj8dhC9J0VaPfdjZkDbN7YzF6Dgc5muc1yIFLh10pO3By
w4Yo146bvlbNlpp4fh9Twz/Oc4sqQVr3+A1V2UQJrzfzL6gm3BOFhW+CSXcjzI1dt/LWYn9+rOPK
dPFC9mJSGJFGc6ZleTsBV71PbBsklS8Mp8R70q0fsiHonnOjbm88p+sIi8Jhl9IhB+HDUTWqd4rL
8GOCxFgNGmKFo8S2n0Anrvw4TT8NPnrLlR8O2aaf2uoWIhspMcfUPtn0BWENIa6cXomvIMS7L6Zc
nLuYFtZ1jMnaSSa7ZItcMjn5eES8XawZEJSVWcyAZlLTJ1DYGxAV6R9Jb0z5zPeaLwMLd7Gtl1d9
ymcT3t3HF3s7oV8vJhHK6W2eGG4/IqEzntCuDcpnT8gCjdAsbhGNWxB5i+xsdOyB819UFVeUCBFk
f3ztdyP/5THR6lCyYRHfP48MbhdUtN8Uzw3Mjhr1d53NB4VtInz7+EIvf9Mf2/DLUzqWhT4nQFts
B/uHyNkqMnCScfxsThVzBgAvabmKA09C90wur0urCK+TLjTokMGdpt7YMBDzQ6wxvc2c98i+EOt5
F63XBsel0cg79luafskr9vdFQfBi9WWBRLc3QXSOafm9GGz/FD2uvBotZX0KUs6pkEpNBKVRFl3Y
hUarGbLwyN5k1OLMKSCx1gbqOa2ifp2CPz8wI1c84vRqrxe+3y9ioT0RHq9EhwGEQbwXmz16PyQw
DdnNDt06z86gX36c2DFEozTfzcv8iE0QnsL4A24GK8LyomkNb0fzAO1UH38ZVw/mN19GarGmgx7E
RDjm7VPWzSyEx0zC+Dka8DQjnQaSa/ZpENx0VElwZnKKeSeLfh5WiVEXeMZVxa4ib3U21h6u5nRM
GReLGTk7e1Ekzlr6EoqEfDqGtsZZokp5qrDuLu3CviUHml/gHpYTsVIYU+sFj8WzKa26cC3rQF4T
No7wb53ku/LS5NyWdQKMgpRnElX1ReH2eb+pwm74qsC23gnXyq6Mkq4oOGem5uj0NG3YIKBupzyI
03XcCB4gns1ghRcTJQAIo6BuJXviDax7/zSJlfPJ1EYbqKvxff7FsH8rS+IT824dsguSTQqdrKXn
309RH9wLymtChs9N4rjnsAzT+zqxFS0gTSnOzUm3onz8Oc23wteXSxIbcMShvRMJ3r5npSmsvAUN
l/4Pe2e2ZKexRdtfuT+Agj7h8W52W82uvlSlF6JsSbQJJEn/9XdQsu+R5GMr/H4eLIetatiQZLPW
nGN+AdrjXlA2w+UYg726pFCZ72lEwEByvKT9TPYDOOZk6q6yLDTvjCF09v98Le/A/B+HFlvNFUoe
2OK/5V2M0tNBAno9mWgwcG6v4091u0B9UnL2Nsq0sZ/3so6xGnvUCrdgdL1jihwWJMUYhhENT5lu
29oXL9jHh7X0Swm9MnR6XfiZPirHmc5+nyanxBMgIWoR2oQSzZaNWr4xZb9praCOMLF4zcHgtuzX
pNdrDJUDXzAK48rX6Xw743OvtrmXNXuYVJ2KagtvGoQ6WuCGAz8R2GBZISkZc3q4RCc+kxg479iL
6IfOnqoTpAoHzrcgYImRSLso8qn63TphVtFyRVE3kZFIX6nzyzKJNNqH67GBeb2ps8ZHVxvYtXVC
nEJKNNFh9seurbMXzHzdVzezSUXTkA1/Vfj66/wjXM4JKK4RzPF8fp6SHZugRUIuiy/kdphig1E0
/w2Vx0ygIY+MM5X4vOg+xsdn/DYP+UjYqT80v/LM/rcBG6wSZJa+IMSt/FPhBaWUlnoR5ZcYa2m/
fX8g/kL01FVW+t3eXIbwkeynfj/7abxrwnh6TQl9bRgni/X4zyP2pwLd+9sDrp/aMlMHWsufFbuL
7MHiEqP9JRGm/6B8S9/bpWFsBYXdS9bF/tyXINIat5InqJ4QNSvBQgaQbbrNBPF0BOwQa5YZvfMV
5bzyNoHKiodfXOVftgwCx6+D59dGM82h8qdbNsh4hprg9l+oeqvkiZ2FpyMqifOm1+Zwtn3Sajej
XvwApJ5Xf00XUxSbBYrAeAAooJ+9sEyuTDEWT3br9nRIWAX2bd6W3G6o2pELqfyP8fY/n8XjPxu4
PLY83z3fvxi4orcy+0rY2Y+2rW/f9afXwnI/WBzlaVqvBcrA4wd+81qgKXU/uOuZhfICXgwiK/6/
2cK1P5g4utYymxWig1gdGn9kTzj2Bza3CKQCE0EK1Zh/5eT/6RX2TKp6FM85j1KzxPzurvvp75a5
jmTSRvX9dK5G8CjDiHpzUwNzwj8oxuEOT/F8kU8Du2jTLLpXOBPDU+FCEtrosFIfv7t7t9+Wl+8N
/9aPFYn3q6HUwr4dGwmLr7+ukN9dDZskJGNpz3ugKuucFAuLey9qOPHTAEOPWdztX8XQcPBpZcBs
T9JTgXV+0cKNMMhVn8OuM2/4GSkM9LK0nijwBdYB7Xz8BUWxNf1inXzfBvxnnfx2xWy8KIpRtwFS
8NN5w11nDlLVujOxrEkC1m8pnwZ2bGjZBAQ/6oWTlW8zgaEUFDJc+bkwnYMc2tnatqiaP6+0Fiti
e+ZtdZfVBKXJlF22aL2CvEaKJ7cc0y6kDlO9XUFoz4BLLgmiJV4CKYJ/ncHZlYd/fg5/fQxU3kwW
XKrqKLJ/3vuI2UhGoyn1ueri8LlOVo4hzWyGRlP10y3t/PChia3y5Z9/7Y9nN7TNmGqo8xG2wljk
j/Wyvnv6njklbqOT6lwFi3UmZrM/V3QAM9Kwnv/5N/04C3/7TaHJ9o3+BEHNwU/jrKng3pDtUJ8D
kIZv5Cy35SHughnuZZPuTEUCZOSYM/sPcmhH+atB8+O+ff316/EBjT4VEOyKP/96IZyM7G1IC0IV
3ptEJ/hWlOs1kP2qd34Lk3E2efSHsVQjXJmiFl86gjZOxGC6VxOtfFrIbL2LCDWHfHLaxsYCH8zz
l8YA82waiyRsNSQY7IgDY/mDa/j3HqS/PigKh0wbrPzki1OD+fFBmX7vVZ4XG9cWrPw3lJ462cCj
6Sp3ww65Si5GVGEEzsDgnxZFImLtTllkW4P42mGXr6M5TVipUKF8yVoowQP9aPGLMxrFTK7i+1cT
ewKbE5ws67l1rar+eJV+C/W8TTvnOncJTwuDbQeu7rCGRIf7bkAz1U7KvBvYzvaIxUHCtlZ1oOnc
HEq3sQl7VvK+KdGVsEcYk48jNN7TrCnVNZ5qnhAYUTLl9IHMIs8z8t6dHORXrqvz2Bj6RhmLs0vA
AcAMXnCzR/aQyqPnd+W9nSe3ybzy+MpeqDOBIo8d1nRw2IPNjcxmm7nB7ReEjGOQX9GxDV5js3cv
Uj+w4MIheoY4kboSUzHMPgPdndyMM30GC5HpdsknuHuqe+hNQ5BpKDuBL1z1Jze27UeVWiPx18Kw
sMamRfwbzeN22GSgmz71Usht02j7hESb9A8Vlp/hhlPlaRxZPOAmmcQGr1xy0cYt1lXuw4Ezcnij
RjmhKW7V3rIma9iVSBiTCIx/oKLBZu8naW9se0DSaUxEOowjEhFYauwxIgl2LQuL8mWSZnppowt5
8JzOO/Rhbth77cvlLfDrdqfNCeHsAGd5b0yT+YY7Y/yqk6bxOOJ3JijzxB6S/dTlNS/HOO7mZOiD
fVvHKaRaRx4rvhQrrNvW3Gg5sN/TeY60NMZnS0FtQtzelXFE16eSh9aHNueSsXY3UgbAyd3iHc4Z
Sd3eoQamD5Mjpiu/WJYyvutHhWoFNBva5PYzOETbXl71aExCppsQ2Q8kRBula8dJo+/6vjHP5HHI
YroIM7UcBuLF45MkrrmBkFvWD6YwnFM+Ow66Pp4BvCyFM4vHJVczdRyzHoJAGdXOL8bEjFCFWPEN
B2Zf1MdiFmO6xYmxMtF15zCixri2NCxj1sK9T1xNfDPw6viIHoIGJIrlYP3dV2XWwoxXLF7QgofM
B1PADhZqeGzCPueYT+wtCSljvB+JBgIjgmqejIUqkUsULB4zZmUXbh/JFDnbZtBzom91ZkgUYkkW
fDX6QWTm1qzt7pC5QR+ciTdJ4ovKER3Cq6hCBrHMR20yu6W7hqoGmZ96WNQ+bHWV7efSl/PR1Boe
pIdkNovE5M3loSXxG3me79ofKXEsnJAdv5Bb/jGNmzI3Cbnpu6r6mEsZSuB1YVfuCtIk75ceOMQ+
RwFqXaZjqqG2iNROu0PMCaV6YDF2LvKE4Eu65FzBru7KZNkF1oTQBq1UM17LYGZoG7wq7ZY8uP6i
dUg62iaxk/RbQTwcER9Csz+pltxZviAeIL4g4AJA380yVScLLfkxAQjpR3aB6mub1Rm05D4uPDoQ
bRMSjj7mboTmGzqepKhuXILNIUKhiROPyw2JXQB6uNSnNMPZuStCF1T6+nUbrO/gawh9dkA3j5nx
3hY36N7OJK4CAsR1dbYWuC/kUwyu4TwitLT7s9+E0Lwrgoivvb5iSUq0KPiGUNKF3pNUb1WvkMuq
9EKR3j3BHPOW7NLClvHo5rb35k0xFcjAYvCS2jsJMNr+knHxxIrKbYmmSkdoUlDT4JApIbSAY0vy
4UEjF/mtaVPnOIgxiQkS8UyQvUHMz/EgoYOdbgfEQlPjuHeaksOj1Rl8xeij9aAoPotph/Etz47t
ZNvjqRIJLt7MEOFzZap1cOa5gmRNJoy+nWa3IxhJjTybdKy4sBqAtHXJChY+O4A1yMhglmy3gRVO
9anTYWyv8OyiuLeDKnRPk0t37LqbunXzCfXg1kMyOu3qUfKr63pZgN3YslsOZiHWD79e+sj8xHXB
QT67XsWnQHLKrVq9F3jPCjCUUVMiXbqrWsEr34J7fEv4O+ZUCqTpjaIov7Z/m9TkcdNr7q+lQatw
k5m9mvbgHU1nNw8Qj3nqvEwRn4gJZAqtdZ9MifU5hn11QXxkFlDABxtASEHiv42U95Digkm/d7rJ
hM/KNje/rBtCDR8CVouDhnl/VmGiXjF/+xDz3DSzL+ogCfvLGILKsJ1bekRscGfn0Njc1sgUav69
KAvvduq1WR+VOQ/Fx9GXiT7K2JBf4eqtcwgtcDjgdH+dXUYvR+9BbYUfDTOWezk2CbpPl2lubsf0
PsP2fBnKIve2nt3ahPCWNME2iB3C5zYHzrAr7YrXZEGGFp7cqrbUF8mEPF8EFkNqN64z9i73DO7o
NCzDjkVmVJdW29sI/EKo+6y0DlRT0ar8UxtSuzAwyFgXALpb63Onq5nCPiCO4ZSNNj9qkla6RO4I
1vDU8FggoBehTwlmGLrraRblQz4gAwqEPlKHHbzjghejjwqURNAyEbLV15U/uVdGZ7oQSFUlh8sE
mTFmLE/L9JGdiP5shmuBmamTnChCH0ZNsWcIFKvArB7KRFnZi1UvTjBsFnZg81ODgDvkh2l0h6kw
iuTCiJvxtzRBeEgQvfaLEyVD627SRrwc2tWjvcuWnkFKizt3bgFzL95Z+k1J4boBIojMN11Jmexu
9G5MG57aGFSQS9tFSOYOrSnATw7+nqGEMHNYAsXoJy0PVu4cz6aOkCSTATN6s/WYo5NC6tZm4TNj
XerbCuAsE6zdhMTQydQfN1P/msy4Mu2NX1rlvWdXatyOtGndazdenbMqpm/G4s6I3lGR5WlycJin
q8zpCmBabZM6MCDNkiiUqQ75XNME2aNojWbc0iZlzmA31nfXZQnrbNOi4dxrGOdkek2meZrxIbQY
xHyRbdw4Fd/azf+rpPyikkKpgjPW3wMRt1/Kt/Gt/fI9s+Lb9/yJv/E+mG7IqZTKB0bYdzLFH3UU
4X1AEOQTwcU+/wduuBN+oDEGFBzXN6dzx+II8GcZBYwiSjjKMr6HHxxR/r9hVqAF/PGwAf5mTboN
aMfg4Yde/lMdoMiHlNpxqI6zP6cvcKSrZousl57GBGYpmkQru32j5tuyxrkSlekQwXIM8ZiZVLaH
rCK10Fmslzjr2TNW5KdFvKfjl6kjCDTgh0cshQU44g5Ks2GwPJSfXKMNtk5P6btK2JHOjpnsoGv5
84abmBGC5XkPeTdWV9PULecy90iaCnpzOQqmB3dVELUXdAGKLVkeoKlEiX4/bdWGbUp7CVybnqkE
c2pMXn4YuTib/ozfnMifik+4Jbv7KkzcCwRXn3KhjJeslMZjoip/4xLezP7dTtjH0fpvAt3cLBNy
BTnpO3Dfn0nD4UPGfFIrte9cey72IRTb7ew5kIGSiqy6pPjatE42bsywY0OCNmHnNdmyt1WH723h
t6eDfedjDmWT1V13VPw3vW3fZVbwGA/9tRWHmLNpFo1qsa4mtKibsqiGDXkN6x844Gd55QbNC8pI
XFpWNwEfSz6FPlVzRRmmdJy7Yi4+KW/IOR7UD1h/l1eIEOa2oY++RV/QQ0efhwh9b8QQfJyceEdS
A3ldsb9eAlZijx8dqsk5YOcwb5zCIOmEsLqHBKz7cz337jNTZ3VwqrKJFPvGPSvhtCEVi0XWlF/1
0txSPVwwERsXK/P5rXat9hGcGAkxGct55DQl07Hd3FIQOsbBwsrudeqGaM/2xS2CR19n9aGegD8C
DE7wGxRit1CZPobKD3ZtGTyVS2MAEnbGp8SNkwsXkoeI2DzBeQTV9LthUsCPhDKduw4m4VlmHCC3
I67qgLBYtezKtHpwKKzt0PC0rOW1cw99PtzrIAYf6RD/FvPmbHIcztsUORt+8kmFhxZVenFKGsui
OwwdP6fTjfp68GvI01N/iQ6o6/dja3hPbAGyS1f6JrF93bDV0CkjmRHfusX+Wdd7K+A0uiEvxLzE
MOl1pzo3AdxhkZ6/GpW3GIeAikr8dQ7FeF3aZHVsElTbu1JknMcsujoNkKRvhf7/TfS/mOg5DK/c
rb+f6R/WCOX/s30rfops/uMb/5juQ5/pGfKtB7gM2dd3iCKoDO4HBj0eqZUaYfurjOrPnAjvA0uE
TXWVli29IOpWf0z3FNTBFuHzpZlr+Xgy/xXsjHrkj9O9yRYJO7mJ2N0Ch4WH5cfaUmhqSqOxMi5Z
ZIa7wHPRfrst5MQSSarAxrql+WXfO6U/HILaXXbWMIcnMsWxNZNwS/AwGhjsoTKyVBccC8RIqHZy
ElvYt+YRBPZ0V3TJPdPn0S143WO3LSPXrZ7HvrgdbZf0Waor7Dhpl1pkqkQxfhZOacDDtVsAHFVu
aT90FeyxpiFIeHESeXbHQT+Sq5dutOjc7dy3ADmNHlut80TWy1enYeIRcX83U9G+z2t/DashwIZ8
rV7ewyLryTAN1OUsUtQDk5LFYSCblSDWarqaRx8qejLJXZ4v3YWLmGDf6d6J8qJefMz8pnlufcOe
NqNLJtAwTTQkxaR4HWccVUdcnebORKEFTFx5V2YbHFE/3Tc0SuBChNY1xuZL6LXA/Kew3yRBZ3OQ
L+aNApSw78xGUvJkIx1UVrtRoCo32Ygzu3AIpqk6ebl0hPcKzxAXErZJRENbImsiXHqyE1IxJ5AW
XuRBT9ixBX5QXqW245w+h3Skn+iG+xz6xPBa4WwjeUOFWxPnQXxu2tk2d2WdUj2JlJFa5uVQkR3y
ULVOUfS7DCmxwUloQv+0gQFoLPve1zl1oKrWS2R6NFTIFOwU5lKPIxh96+AcJpAUmNcVJUIQyGo8
SFuTuyW86QDFnHZ2Btr7ZpJVd2+IDvPwTKElRS+5aIcOQpJ5V6KgSJxjdSp2RrHQEuyGENhoThzF
2SBTtjG2kFZx5xwwpi1te418JTPSkuQnmKnQMJxBsz9pSAxdqgsRV51P0Igde/ftApu/IJuhzowc
4kFXt/l4F3eFPFTw/wUKHbEMw7gP49Tsl4O7NKzWISfs2X8iZkybD8Yw+0GyM8K8lGFEzEQ/ATkm
LHHKuAC/Zkd/PWZ0g9SerUpFHnppWh/roJnuxkktlNowtK9KP4tiX2Ek0zaDMRNHRq81Tp15MGAT
e1mxtTmkzBtMg9N1AVIlgAamPntLotBkKzu+r0rs6xEzCREYObX/59irCnmGEWZbkWxmYsyG0R/2
pSFGKr0qrTEyUk66sIzJOtqjmT0tJbuRzRj080PLgYFMFZIBPxZZCUPQU76DXN0lIiGRyY0isPzG
V1mw64aGWBOKKSOErMa8Xkzt7WSizN1UlQtE6Kq59XVbPYeTQr0jOPxTnpxzDdeVHM8TQJX4ROcp
PgWNMEB/6I42cdKRhG2RT0rl2KoEj3whjAmDcEemBAflXWrq7r4fRHVL6S85CEWyozV4N2E+JI8w
MaZLwp5t5B1Gsry+z/L/WxB/sSBa4dpT/fv18P+2GaKMt+8PPt++5c8Gshly8jE9B6UrayRwzf80
kOktI/+DLQWKfT108Fd/cj8FKHi+61uL+Nuh6M+TD7Q+OwD9KWg84eUI/s3BB6HjzyshejIH+Rkd
LYvL+1mHKJXQeiIJ7crKGpgO1PJHfMSgAzy/NqkiDQGLXK5Et/SHwibQwfzYcWizUCQ3Uj/aRLDx
+qz2LntXomNoiH8XBEk04DthGsCXjvqcVDKqY+PkEuzmjDRTYC3PRzKvRyx2aH5tOZw4EUkMFpul
66uuua5K5ojtMGTIesOgqa68OJ8uECUN5inP/Pl6dmPIl45qECX6L4auh8NYDyKJzCkkYyZvrvLV
Q02IDWhczyvsx9TPIOpmaU9iIyASan+IWcLdiGB9hPS7QG73S3+6X4rBezMbG90PGtrhOjNTqjGU
ljkNtsNaawmdxCwP1TSUB/zwZbClWZedqI4pcQ7Z5ELqmU2o2IZBK9Anz+hAfNsANnT10JIGXRwb
lMX7fGlZVQRICLofbh5PkRzi4YY49+oVeAiefT+thgPq126bao0YKmlmG7x2Mi+4XCRMFk8NL13r
zs/xUmPTbRNFMBG2wQkpfOvxQV06T/YLhmF1NXpWSYPMb3euRWinnzTKwhreXo1wx5otmqVxxyCl
TZwVo3fyYy2ew5zSDNo+zqeYk+iepO+dlIGhvjWwh5l3ik6L/d5zcdb2C5M/nZgh74CfvvdnvPde
TfDet6EJhpqa7s1RrW0d6I10eOy12TOubR/53gGa37tB7XtnaDXtfRVxZr4tngVJ2eNt3K+E9R1N
jflNruoLGgySdlM9NQ8WR5hLQtTLF9BQ/iY20bxHDWifYzlQQtvaLfl3cqaVtTa1aCALkq1xJTFo
3vte6BTVfh6SidpbG95MLCugzWmV9WvTLH3vn9VrK80vHY9s2rRnA0YL4tTFuX3q1vYbDpz4E28D
PbkKT/9vsM/o1NF3HIpD0imbaTrrT2MrBYmEyHI3YRXrh8AdfjfX5t+wtgHj944gb0B2Qq/myGh+
7xkma/tQ+sjKi7WluHKGD4NeEbeeXiyL4xTNIvakdCI1PUkPEMtZ4Qr4jTSxeEsrYX6m2CCJxFr7
mYZh0tts1jbnsDY853qqzsrL6YJ27x1RQEoxGyrapFYa109+wh5nNMLqVIVZ8rGDPj/R+IvL+2Jt
t0KHaQ5DJwEQBIxDEbswvNnJ3gF7oNX43rWtKxeNYOABhrhsGpJ8e69rbigpctz0zfILtcT5ROgB
9ZZUkSM+zSFVhu73nD4LLZdxjLyAjkteok+sXfsN5+9Hr2y9qCoS5LrhYJOytlVoLJOSNopKm96/
HamUUrnfFJ7fz+03zef/VsVfrIo2M/w/FgTPdcsxMXpr6zL7cXX841v/Uxd013MdQo53iPV6Gvyj
Lhi4LHQW4iok0pwX3dWP8+fy6H9gaUR5QUoAEruVff3nSdFxPvClVPFohngmDc5/VRgU5k9aCSy3
wJrhTa4uNowJP6sQBP4lMrV0fpy6gJkRa0cqtotOWDLsoQ1BSA0NWReBKVIq1oSLuqfKrkJAUyg4
CW4eOdztnWWSxQ64baKORlnjNCRns5ImNGdHgyf3gqs5TiHT1511rj0Y9Z1L4O5mtnO6bI3vnODL
IdUdcxaQDaeRcQP/PrgKeTFfKx00rw3pD+0O6hPdhrGygisKc+7be8+NvqlBGkOV+P6mr+2gOdig
M2nIF8b6Lc7aGCbYa76lNBc+95gHacs1JhqtTgfTfUIW+bPEdnzf5rZzigtJC8BpqIjeJHZV1Be1
19YBeaxCf9YIXh/LSrK0WimwEKsi6TZqXDpsM5pNmid9yMdoQrf1N7adtEc4StYjKjrvTdjTBLLG
6I/OkDpPC/mAt5VTt0ftmHBrfKlRlNkYYyF7J/Fzjp43i5TK6KCJMMcp04SL/py/d+Ert7YfM102
r06sUGNNSGz0xp0s/G61573NCd+36RMuwKNRSIudaPhbk6TFx5yOGAGnjo8dyA8nPrVb8DuDwmle
aUfz2cPSo0PSj6Zz9l3SySuMcmdqg/lVMMTWpoWKeJ3H2XCCVFWcqkzwPcJY7yeY2DwhQEwa/pZx
zf/59kBLqqUk42aItex+fcK4VCErmovWLz793ulqbGIEZ1NBjPHW1OQS3xnS5iPUBN9mjKWUPwNd
0if1yp77MlLspMY4GXQix9k1vEgYImFH0kmYhk2BRu1j62vX2YNnNojjHpevKU4ggk6A9z3TS77v
Fu3t5yr13aiMs/h5sXV+J5AXuBv2iYBgLGk/Vi4DcM1/YNSy09oXk9vHe0Ig+EmIXvlToBjJuBIG
UWc6023qj/y36AZGg92Sd8dmqqPNHFI7PsEk6N3rEhIQ63KiGXyGTYMxRoPSbMTYdJ8RM9ELBHJm
nVOQIONWEN4HuahBCk/afKIp3+YNTcOKeJcsKkJyncGre4w3i9fyqm6QGhxFTmynkQ9UYOfR4bq/
tdBkEU/3VOFRLRL/wYiJrV5/niZ6hCBMDJ7dsI6TOZya1359RLjxnJP0+uY1sDQ/rFPs+gihwW7s
EuozD2wvG9dqXol5jp/fh/B7S3sudH1Zry87J8LmNfaH6X50em7JiOXkdkp4FeRi15dumiPSwEBE
X9sOuXEdxDeHRnPAgOmFWV+WFWyKb68EyDy80xmmWwRaPQ+bzdzpvVG/iLY9Kg+u2NbvfevRHev4
2cjNwdg0Ok8p36pERiWrdgnpbA53ix1kJLp71NrHTPJxWIHh78HmwDow81WBSYEMhT4vuYbCk+zi
loynAVTtYTbXVoNLy+Yk0jpkd1mGV4vyeYRdNvMT6saiz1uieyIRXujUuc3VQLsRqP7MfJosFGfK
Rhx9ryW5r8zDK09NxtYZU6NdQy74vPQrk3G/6LmHycBLQcB3K7mgxWHGknZNv3nWU3Od5Fi/s1ll
B2fmXYZS6J6CqqDFKqHw0CIER3QqigEnZseUAYjTeuzA2HEHpTvdNwz0bGOnhXotzFgdQ0uDOoH9
8ygcxryPjjPeY6ZrlwdNdpd7nHqmSIdIxitiaDgoGKHNgyptw3qMTdKlIRVTBNo5lSzTC+Cr5IsD
VT30LtCRaBh5SjB83Ted2UzNVjwzpmKaVkTW+guPtdUlJ5Mx5A0n39J6VP3alAWYg62llVgmSClk
vFi6IyqxYpTi9uONkL6yzllNYIoEU8KpQTZINIZwHTmCePGZqKKWH28nsf5MfTM7ZKnH6MZQ/YjZ
i/585ln5pdv0sJcsYar9+5hHjsw3mR2fObLVOv57ZIfnPhvCZzALtNjxLPMrhpEi6d0AzW/a47Vk
fms1GBe69et4DGcEII0KwmfDWXiQ36a0XBMrtW3EKjDx2A/3BFGQ87JB30TWQUORBOslb1dZFmEe
9SO3FwMze3f+nxwC93llOVjRpLw23b/PrHWdWv5hTAP1bGWEHzyPSTIXH71xBauU7jpLWcOYHdy0
895CPDC7HN7YnZX2qz0fQ2I6hae2wd6PsQB/AMKqhBk4LNG6jovHRFayf+ijgDIXWSxpWlnpDZoI
SJvwv+UIRLVnC7FJakrEHJOW8FLixEs3wAQm2vE6C8u7JS+/sNstRRCVnZE8s5SCJOtAEl+4KO2W
TQFb51zzTpLMzRRTozOyUV85qvU/12hE6sRqLzin9OZIWXhcgZdO+2i7wakO14VIE0/5mM1Jc8ka
E9xSZSLTA8WUs6ejk22UZXVnz3TqS93TWKHXlz5lGDJJOariT4qSLdFc6krj543aTqATyXkHMBJZ
kgyvrptPAEebS5FzJotv0TjWEefhj9Ar9+gS1d6gNXwLzmqTSwFDG9n9x9kvOaHRopNUwxAWSmZV
9Jir9Ha7OBxetw21YUQmNod3gXQo2fjKzaOmtuXRshShHpnbUEp3C2dfVPZA7jiHRHib44WXg/yJ
qP3N9AyrhqR72rulOFKezQAGEnhOwCcyrMvOcZebYFpRgzluYZFN6phNRtNtoFs9udZQXxumX91k
SxFcCDtm9Fru6jcOaqiyebMGi0xIoQrRX7bTYF4LKgSQKAxveisRyj7NQj65uVDlVam0e6eKdM3a
Inszcpc2JP3LGb7quQ2hQ5PNocfQJmnEsnfKExlOkrndz0YeHs1BodaZOgROFFNTOgpUcHtH59dB
m+bzNffL/5wTC7VfUPqxjmfmLsnGpzDMIZFmoj0gl/w0UGnwslz8lmAEvE89iKxWST3WKUS+saED
3GmT2+qHlb/zJjn9nvf2o5GLeGONWl8HWbrcSQjRUS16uUeP5h7icBBXTZi5u0TpRwXsNt9gYhZ4
yqWqrzuI8NuiQGrooUHZ0b+LLwAQWxfUxY0j1RMNbbR3r2pnMckUnaodFDXvYfKpn0w0CCg1L8Um
Z8bCSCqLW8Jyt4Jdp0GSwA2LwEz9ZKj2SWD4p7J15ruE7E6ncqqjbej2EKwrhDM3AyWHsD96VIo3
GkPbq44ncuubNrxecu+uz6QNjrAy74s2D+gwl92TPdnG1SwbInGNQPB9I3vX37oBk+MWPe5y0UHJ
OuRZV7/kbN/Z3vVyyBjfdoECKCYVFkTp2fQh3LLyCvrO7r4X3rxH/i1PI+jKN6OQL5OhSP20EGZG
Q9vqPd18FxW5GM3NTEXsYMYkq3oBoi8m/2SLXpOFKEm701B5n5s0canBUOuwGhMUITTz05y3zlvc
mo3axrWeXtgR79hdc1hGxlltsTEUu065dLoVMwozfwtlGvPdxshscTQ1TW+ZllDI7Rn+IRzB8Srt
DcimjdPn9G+0H7Tcu84z74exKK0d+M0WhZVQy5TfZzFNYCLMpFseQYINSAaKKdmnuU3cX0CxiXix
CjtwGlM8rBMnPnR+ajAxtZl/BGk5PhuFtgOWPWC8m6y3sCI2HSeQVO0EAvvrTPNeZEh5nxs/KE8L
qg2UuugQlqVbdn1q8p+5yPa+XZpPINYChrgja/rwmbdu/JhIZRb+DnoruUqUPNMQ0x+htvWXsg2u
/aLSGAjM+EH2tvkSjtqn48PZpbsolJqzj9pvevMkCz/sLgxlLXZ/ZNYK907o9Grc5ZbBzinh4Bbf
xF1IH6sZ0CRMsHCRgquSSZ1m4djMTN+ENlDAgTaGyiDP68WL7NI1zE2iDXNMoJqavfMapJJV1+7z
mXTEDNDtnn6GJy8VTTe1B9SIcNb0JKrIobWRV3k9e9C0TdltgY1jI+KvdvYoU005X5jWMt3P9mg9
Iq8sQfuNbMtDtIi/MMT+JOBfj84eB3ubA7QtOEavf/+dH6QniSxruiw/xnVYtlvcy870cXGXXr/g
30D45RKA227ryisLf4MVPPuFD8ayfyxur1eAcGn9l1iNjj8bYcaUsBXE5cnRm0KU0nG1+lv70IrR
zuJkTdhsxs0hW+0cl10TL9WOxKMYVnpnPcKdROmJgHP497clxB/sobWkrvEXwlrl9HGd5m5yrAy2
fmpi9SeEumZPOnA4jjpsp3Lby4XNEarI5lsf5+/NH5RGvrdVrDeDX4/nM/DZgv/Fe1rNpBdXw8I9
QZJNMc0itYMVRwUSrqNMZ89gFw3i9LEQsXGy1u03gZdufjlgw7BvXB8lKP0putvpEWM3gHsF5Pir
Jiz7/psW9bt2yn8zlf31IUKMsuhS0Kk38Ritf//dMBpCuMoO3OVjFQ+y3UB3JOUh9QsQ0q0Xeiqi
EVHt/EmrNyrr873qqFWolLN8hnLmXlYq+sUV0Zf56Rb67IFcYtKAzhB68dMVGUBdl559wxHdKttG
H+3wfUdJ6pmkF/aBgbEef4FR6s+uJZz/x9557lZupdv2iWgsZhI4uMBl2Ek5S/WHUEklZnIxLKan
v2NXdx/YdfuUcf43YBg2bJV2IBe/MOeYRznRXzTz2SCk9zySw2GQ5x6MT/b3L8z8dy/MQVfhMAlm
rfQrVcyFuN7XfZcdgKBSoaYtvZdCcTr3Li6Y3ByaB8bdnnVcweMwTzDboTxNljHdK2vyhyCDfvYs
xEq3bP2si9mV5nsNPDZmChzLuxzlU0yKzrmGP896Gl9wZ2t1wrSkdM+a5pXB4Oc/mtK8npd7hQKf
Q2iVy31GGCJT3WJbbs913DsBEVxb2+CVbFpdSQf0+4/jF0AS8T8oDc8AAHR9jBCxW//1ysl0rWOX
7Gp7M7M5A412Q/fuQaPgmll49Rz8/uVqeJP20Bgbw5OlznhZa662B3R4fFqpqdOdoEGqwqKy+Ec+
LP5OEuqaxj/HQ6Yhz1828uvlkiDYND+0KROwkMQGJM3p1PWHba357QATGN44JSGfjMDN+vPnm/3P
JPpvJtFMeH87iP6/fQnv/33464L2/DP/nEB7/h/cMo7AZ2Yx42UN+98TaN/6w9FJUnJwyf30/gKR
+NMEmh/h6sKHyFHwJ60SE2hWqZ59Dm0ky5vkjf/NhpYIp7+eNkDL+As4kovc1eaV/kKy6OADs2BR
1tGuPAYmtjZd98047bckW05IyBGmay1Q4Hae10/OH/fSLq2O5aauz/dtqwTWdKm9Y/oRVyU3DTTi
xHx0ML3RSUmnidLBcq+zahruV5Ssj0Cxq30JKhk1kKN/a2XikZ3mFicMv/G4Dt13MHjMw5nfYJsr
cJMGg5Lbh5ClFuZJ6oATZFL5QEdbnvymai4S16z2dCmMbcbmqrUNYjFQb0daUWcnfRqwVeQ1U2jm
omZkaCkSn07xUEqq5YbJXoXa3uNGHdKzlNNZjDswyf41cRbiSl9zcQXkRJsgNJuUSMwz9mh80tez
gYanfHmrL466Sgz9cRNYY3QH4nzTWb5GorQ0vzA8nj1257pKJysp5PwcbxENWVSvjCVRsS1D0LOz
29skIn7ObIt3JtqgoMs5zxvVlk90o7gqFp6Re1kvxcHHZBjN1syo1l11zC2GQvuSJzejyua7sc23
D6jZ62vTK/MuLQlmMqnWrx0GkXesIfIQ3Fm+6xJbXYjF6b7XploiIk7cnZyqae/qJW+DESGe3qY6
TM1Pi6mlPjXfDPLeJnHFlxdGk2IYBNmhclIBSuZC0WAniLBkjeNQO1alW0Zp15IgPfXdvusm+yv1
izYYijG/GB1r3jtUpkejzupb6J8be1bkQidwkYkWm8CiLpjrF8/pmvtvbucgG8sdeUqkMz/Iae4e
/cTK0cU44moexMLAHDXwSzJaw2WhRPVgtZbc11SPfjB3raBCq2g+y7Nsd1vd/CrlgbODCY+PgVxp
KEW51Fmpjp2Hmc+cLh3gvrd+z7UCM8hJwmKzqg+FKO06cZzqQJFgXjhgNfe1dPI35bn5ayczHWi4
tO9qUhwOC8afa2wV5oUx2+2hV216M1rt8Fhsps+jYKiOtaaOsklmhv6N7eFql8Zbw1PnqkstjBjA
2w4Fz4U6qMuhgp2T2TeVnC+MbLa4HDn6NTHSjKTjO2BTQcrmUuqxIRP3vTPnH0w162NKVxrURGEc
W2JKdlDHvGh1G+PZtMoPhtMyDbXUMt5cr3lsUes9Uzys+0004q7NHIegEAbsJ1uDTssk3RN0MhC2
wllzundMJMWtm5Ydsamm6X/kiZftm4kfSre8esJfS7eJ3CkWQC8vipQvcTZNhAyqwuhmVfWDaw7j
d9MjWz4YS0ajbXNkl+qc2rnbAwoGN+4gaAvyqijvWBzh90iqg7PO48mhmj5aZd1Gg1TMKDgsoQ/4
+dHFNbVDwNZFFAELNTntohyIi9yWDudnCSRoy1aafWmXr67QlicXltSdNJDh84W6gtCV0ogAhMhb
lFq4GZ3uoutBPjNq2tljUe+TYRZXUI6rfVfdTUkyvWpn1mXpmPpdIVLzwIJMDGE1Q+xoxNR/ILDi
lZBcM4vF3bOfw4xW6UpDBmB6r6NLjkvAOqZiYQMVgF3Amt5sQ1vuNZT5bPdXG/fxtDg4CyEPBmmy
EinL9ibYWqW8yPenp3RbrbOEHb5WhUqDYw7GEwbiersgWqS7Yr4mYl3XXgsmxl6Qpuzl0aARd30e
HfikvYUMrF/IIhfHSgwiRuHQBQbizO8Vu6oLegr/zq495zgMzGyCDQH2XT5qZeS66NtR4rw7hbsw
b7a9W4EtlyjC2hTXk9cKvAn1RkiDVzkx8Hb/2eepcb1ZWfbSe1Z+yWT9m7+NzoEn4haiYpuuh9TK
uZTm4nIonCYcV82/rJXV345F0l0VYu6etSSvrlGpyBj7arrT/Za5BYuc2B4686Wca+PgwK+IGZK0
u2wpjB+bm6qr2fblu8VAk4eL2qxXAD/5E8EfE6uJvKTFLvx0r7A+E4OT4tnSk+xW16E5zSi5gomR
1gMaxSFoMnuL1nWU8bAY3oWHxbyAZ9ZmyBuLmQuNcYmvweHlm0XluKam2jf5Mp5jb+RTpZJ9TmpZ
TELJdltOphVTxgsZrKPYGDhreOXtdNmdvQbX+pQaJx903be5M0rU9cQAT0ger3Ju8YsB+MsBpMDS
BmXX+2+l4+RR3czitUr65MDJRIzhaEQrWunbTRXah7RccZKjp+2IhhpuSAOtjralJTvHSoe7ap29
JzDMyU4XnXjIphxd5ESzFq6r5uxMpCvX/dp9b4Zt/RCb4vin5N2YTy9Wiu951pmrEvRuDNqF3QgD
KXDTM/BkOTzbNQO2RomcEy0Xd2cdC8/+okgflU0hgvy0q9YQCfJ416VddWhZ8OTBIl1K+G3oARVB
yui+/B5zwFRlrIGWWbvMjTpevaa+nbAcH0Zbvdk9Y1zOWuTNHlXz93J03ogxexeJ+iKj5c1rl/tG
31CpbDMkQ7Orj33jrnHf5Y9Gl8oTwAH3cZKl8VyCR/rA8rK8wMN/8yb2YVzqbMH68sQeEnflSXZD
N417tF3d5jAjxfTsBPQlwsa12I5WfIaaXi4YkSI1L8q77cZuJUDPSb5UvpoImVnN+G+EvxtkHuE9
RH0s9mwA5caQTDKNIoqtfZMcoNRe54CsJSl3HX6U+uRpjDjOXM2IIq+80AEHnFSfu2829vtvAMrS
4jaBw3fhZgyBHlW2ZckeFXrFtHsZ5o1+MkVZ/OkBGtGebHIwbOD1U9IErZaXLcEAuRk1mlj3ZBo0
u8kZXgY3nckcSCs0znyTY2q9LJoxH5xcuuy1RnXN/7ns/POWQbGHynvrErcPAxKhgTwpU54ymjtp
B2qRp2bLqjiDYnXiCaI9sGhOL2l/9JAh43qNqqq77vk2TxvmpDHL53er9NdTf57UDpam9nqzMJxV
53LLZEwWINjoL/L8CPWIhIM1mtpkJFyKqMqSwL39QOdN+prFfBlgSoGQ9bhZ6XhUSZKcenbep1Hg
g9Grit2DLi+zxBmjNXW7b8p0GH3iKd/n3ZTvSEvzY1gFyLzyqo3nxJKQwDLyxkYMjaHN13xQiPxg
eRr13haJ+GJ1TRktiRldcjSHpv7peI3jvQxCgZr6QGwO7uMp6awzpRDna15XwX+auGbMx/Vvmrjz
MIy2539W2T7/6Ou2Gf/cxP3zZ/6lI9L/YBbDbW4yjnG4iGjw/uUvNP+wGNQIWMn/sI4wNflnF2fh
SsQI8hOSd1YY/amLw3ECzA9hrEXnpwusyP+bLu7co/2JZQJciBhiHzDMuVW0LPFLD0droTZmv0SN
eQM7pSzzsMnhePvTZ/JvRmW/DlyB4Zi8xzOe6Kwm/hVOlijc42abJgcUt40eTMLHT7Yk7TfaRQQF
MKSO1dadR67b+HdzxfP39ee3iIBLB4kMvg2UEiCgX9vUDD3OYpaef0hJIMSp0Q8zJhGd32uL8r7Q
jfY99WtJbEXDicWzKf+xaCxb4OXQ9RH8swWrYiE+ToQumJ3WnRSxejcDGWYaw5eEBNy152FOZXSl
Bje5Rwk5R7//AP/tm3At3oCNIZQL6ZeJkegt5Jbj5h/YYhjxYrXbrtaQCOSsEJ86U3Dy6yVtoVZj
HNTJn2XDToGHsItt2Jj7y63TGMiYBs9DScN414dZs5u8sjouPvluHrvwxzpXI8qaDaitVjNf+/17
+FWwdv4esNMiDCfCw2XG+9eh18CcX7E38g94ROaop2oN0CivexeD0O9/06+T5J+/CQEeYSFnMNoZ
cvbnwaw96cA8gLceJpadB2QnfHkE3pz60ezuhI2i5Pe/75eb6OcVBvrQsxicc5H9ius19KFpaq3i
96V5f8eJQn2t0r8bov6bzw8XsAXp2zM9Rju/fH5+z3FRzZp36A0WEh6fmgQmeSgH7/H3b+fn/uNP
h8L5/dgGrhWXG8/8/w+FghGtf64VDwZEjuPmDhg8fK6ZFThJtNYkT6OicyBVtmN5v06IBGXllJFV
6Ml9Rn9xgUG4u+vXs4zDmewhkPoZij3p5nZIK5mc2qrhaci1+YS8pmEusAlLC9JiZulmpfySRVpG
DOwqPyALH+A7bPnh92+SDvPXcwEpEHR/1J0A8RDB/GK1S4ykoqjpl8NcmHpQM5M+ot8bjlrXl7uW
LV/gmO3XUvVaZJcVa7bVLQ4VUK3dpMtxV8q+v5Zk61DINCZtXyNedIOUVRuW1jd3rusXXDpxr8/G
g07UJ4NplpUhcfPVoyHoF7Itbwg6ypYnmF1G1GBX3cMM0LHMfOM4IxFotO2bVAEdn/K2veDpkh1q
mRixmTr5QcOpELZ2Tm6qYen7wWy9xz6xi2PB9Cpq9A7bFtbfjwzPYlhDizlacptuJAtTosA217ok
xxKacuLYdBCGFTrIaEJUWC2rHj0F+NO35TN0irDqMP819ard0AGtn+vKNtUDgB6n5Wju7cQqhqBw
MszOJVmDmrtZaKtN8SjVUL+4aYbhWs/AnZbCZ2Xr9xkyNojPRCQhXXllfkArWBsoHn2/gk5ULIiy
fOeGSCbQWl7e+IFJ9OUNtB16h+IsNOqGmNRLWL5J+UMrNe9KayotstIc65fbn+qazq9y9C4uDf+4
TBohq4lEirWATw3SvtcwpTd70n8vz59n1FYFXi3fozJsAWHotflmIwekR8jEMUVXekl89fqkVeVo
8F/Fdk0LjtYMN7SBMYGSr6hnc2+0vnekMzTf+8QZbgs+p+YIQAr/njuwtrKIaZJcEVPF2AFM7TuD
mHZXZgYSMkIP6qA1mv4JGogKWyCsfDVLEQxLmx7mVe2yzLwzklqhW5DTcUQcFQC+HT2mDsan2fOd
90we7ta+uiJ5OQPnDzF+SisVgf0hzJbyOuwF7RuUsIC8AwvVwpI+NEV6xWj0W4bN+UB4l7hP9I0M
6t55Wcfy3cAVGM39UIRa4aCURPLElLHXL91FzaeGpiJopw1/CBrVQFEW4w0TyErZ2nJEKRb/hJaE
VtEuFxpcl31JUHW4al7ypqF64cUsyS4D7xRmpYmkgqXxeQsxzW7EY6hkreMxBy7mnO0o89t9T7Tu
hb217eWoMR7oqarf4YcIFBKDiwlvZYodCKMAC9ACNAr0QcdVytD0SAxYddDNXBxcvO57R1tbgdew
MzbMlAa+8wBNSIfJJ0vCRRTNRz9Z6WuB0PKTkN/11Zz6+QQmazqWk09qeSqty15o2DDGEjcCjo6j
0rm/tLVEwFuttO3kKrqDzgjZd7cu0s+jyFqkdbBo2/JkTaLZmcLIjqJMZWxVrRUWq2KgB3hhr5MN
cpkv9FiNqMfAbvnXolGljHJ6xZMvgSs4rVr3moMNqRtEuUuKaf2axn5ur8kMqKJEUhRsxBQHfUvv
z5iKAWXKk0PfYEYaQkmma7MR8477k+ugoJqRKRBrLlYsrWJ42fzZujG4Ua8ZZXcqKhOkEMiJ2umH
XvRz5FcQH9ai6D8yFwkFrar7nAH5vmxslw2+oL6oWpndEOxNdTJR8rUtqhGHYS6vDqkujT1o6ngR
TnlfpVb3Sph7GZVimwnppC7UbAaKVambx9nqyp1EIfMMq6c6drk9fG5aJg5Vgdip6HmTnaT8Asif
gNUBbLCuprwmdDw5uQOQAuaVLto2ghKiAqxW7PcT75w4txtfoICzlYmiadyM2LItJmjkUQ6gZjZ+
xvCr4QWFuh0yJ+aVIBQXe0A8vCXN0dNgxJOahiP0oBj/s32jczCE2zkHVI7GdsDtU4W+q5ITtYod
El4ObNSr+tPkcL3qZrZ+UQNPzznyiNhsje5EMCkTJWobY6+LutsnjWZfAH/W7ld+Aav3iifvlrhI
jO01s78ht+hREJAwcS9cVs9Jmar7XqBn6d1MfxWefTGUerEnUKPdDwWQkIB60bywF/JcOw4FQEXm
9WR21k5m3YJ2BGzRVBXZrjUTIp0b9agnGiF045gHNv6rGJ3ObZ80/hkclE77Xk5rtufjd8uP3vK6
7LJHWjVxNdt4j5dGraBHe0HWObKjSx96iORkZWkChcuwsutlNpZ6O/58vP9n6/h3DSvCid/aQh9/
LH/dOZr/+Il/tqu++YdNowTMwCc1HtIlte6/sMLC+QPnFhlmYFn/sT78V7tqQlUgxctwKYDpIQmt
+G/bi2GDymE9iBhYeFCF2WL+n//6iyhk+OXf/wLyhbrw17INkweXPshdihpaSX7XX4t7MRL417Wt
ODLS7F8mzXKDoSIMbTGq643Fepxp+hAsdVveu7N3xVZienWmonuQrfaALGk4KajhQee525XVKu24
kvCU7KczEVcBq3xXrtuCc2xFdyAzGyOcbRspRCm0ceadZZFVXwfUG7p73PQe2B3HjWifBnSKir6p
3FpzL8tRyitP9shQQ07ZjZ0Y47extkitKQsLMVgq3CmQCKu7J8LBRvSeEFcrHS/f4kBmNRJ/jN1M
WMMuqyxDnkaqmwohZ1NS1gKBWxHD53Wx6Se3XY1na02HjlFnq7f0e1ayeHvPcFf7qMid54Fcrrlb
PCYkhqoJNR/ZQFGGJuS9aBLvM3UKVO74KJCqnM2HYmLpiI5NPCxbX8ho5CUM+3JpjQu6rm1AMOhn
F0nB845jwbWH3SSKYoo3tr3gxdviQDUt35YmH+ugaswRR+3ixTNn0RvtghWgE8sO+ZA/pFWFm4Fo
mKvOaNpDYczPRZube+hCBZWWnx6gUSDh6Oo0e2H6hZ5/Zf/ressVEFrwikq9DGkNj7Aabs16yThU
Jh+uWep8jEvCtFHNbygoB3Tgflgu5jFdyudlIs119XU2x571Pc3bPjaTUj1snuKBu2k1I1QD1XfT
nuUfcOrczN15RrM3fP+e5vnZqYwv/GXjBbuWOYD0db1lnRtC/3pr6+FUT21zKMcc6yoThYXw+GBY
pYO1kHjfnrDWjMjroDTKZ4neN1K91sZlPf1w8sa5qp0tuZ391gnYTuIHVtQEg5lE5arKvTVZSLgp
M8gKdTAhT0uY4r8CFjdll4mq+itv5Jnu2pY4um2e75plswOlpeyuUFJ9z5UxAYm28+8eZ/1p6dc1
lp2t3adytfCFpj8SM2lvbG18sMd8eaDqr6iT6zxgzZkfoEdh1cqFE5jtWY/V2Go3Aik5ci5kux6F
3y6tbYscbc3fT878o7XRko4ZoKWEs4MJroJplCz599ZEgU2obA3KlscXT+EhQoZH1m4zIuvcNCew
xQQBjm1U4BnLo85GgHU3QUdVcty2BqPZILvAHrUXG5JoYJZLcco62w81SVSIqez+m9pcSBUj6ufZ
OgcmdI5FFyfKy3oq1YXjjNzxqve6CJG19tWOTmPycMbcTmiEJ9KoL6ZtZTC9aAdm8up+RYfvPlRW
CUNBUBkHWHDza4n8YGe2wBcSN3EHkBKqePy5xxoRNKbYk1vj1Ki0xy5rjvw2LiyEask8fhAcYIYi
maZbIvf0cJq4LFKfDR/TsWX97CSHapy61npSY45kGO/17O9BvOZLqK2OWMKOV1sG7UAshI7rKCfB
IpE7hxzY7It9GJ4ob/Y7EA9oCuZrAwDg22BztcAasSjQ9KkWpPr59X7OPaK6O83YCwMWRVfSDa+F
s8cpwynBMzokJE2LbRO3uCk3WgjZmXHib+wy0wQvire9Lij8nt1cLjDBtHduqRdjy0XQgCSMayIS
Rq2zrgsSPqK+ggTZaPlnMnh9lBsyf677ojp70u38yoBNQkeuNpIT9Vq/7erkqauM0guQxfqXkmL5
pPsAc1327fje5T3xQtoD+HiXhsXOQeH4XbjVPqQxlWbcxjPszjg5LxfWahVXTsKydEzGISIMbryG
3dnG/DnNrv25rzjftaWVOMz68R8kHcYYDZ4kkM/ptsoswIbrcJh1wRopGbfzswQ+1po4zd1srm9I
L+wDufD+R28Md8QeQ04dSnM6mN746qxFDVgTCothTker0r2oVLppBiMzha+ktay40EbtYlV2xlBO
6WdCGV6tlsn/moIoTiyd88Bbr/PZK282TUxXCB0KWh/lRnmzGMEy4FifXEPFo2Wk+8y3lkDMhhf6
RaECqfd7MOw9Z/B4RcThmeCzrsF5rBUKqrXjSARo4My9HaTIdIg9RZLstSw1rRrsgGoZQS7LXls7
TCdiSsJWh5TG2K/+WGkNYqGZgBV08jHkUCJhr1ucfgQNDY9+XviR6ZVrBELIB0rfHX3NRyupya+l
c5/q3G1jmg61E4PEKUiiN96JM8GyWbKdUvVy0sruE5HnVTUm6kJfkGBsMzpLclebG4PK5NJYzltw
sZJqk4/iuJHsetBgqNEeNESlk2iFCB09uwbTPFBlwW65LjnvOufbhgqHitTV46wcvxltWV7YMsFZ
sDL9SMx5DeRa0PciR9oPuZWFc1l+Kafyd4vcvqWSP7Xc0H0E1L3JFWTkxEBSyNGPt+v7eRwZimrs
b5PSSMhR14fr2fImHu4GwW8ifSNd7Uv63Q9rzKtdZVMwTIv1UvdEfaHh6J4rjz9qI948kGoZv3qc
WSGcaaZuHKKBO5A3jz+3uPONVh6FZ2yXUznyMbgl9O0EPvLE3cUpNb14aCxDazQfcjgYIUwBFRSL
x7nu5NV3o4EsVxtre1RW7QAQdNmq+lqzG4qtvjR0Y47HdbNQZ6zfhyxZgwkPNRtuXsOMpSUWfuc9
D8JgNW0OjCiazbcdWmtF2z+Xkpc/0Su9cduX4xUIQe+xQ3cRzKZYH/pzsAwW4pBRanqnICzc2vAL
3kDfPdiOM0MlT68tox0OpvJSEy9+cd7ZJ3zQWZ5ZTz7dSbjYKOLX0YutLUHw1bFz5JueMKJtBAwF
Od4sVoSt8UmqWmNHK99zYEi9vZn0bTyIbXEP8J+9b3M5iDclsJjIZLzZhKkV8TRl06GQo3lj184U
6wDRG05WOU4QF5hsGRMErMS2uSJEfd+RZn2Pin4QIacm0iTW7UZoW0P1NfQEcZxv1JTvlPCFs6Gi
d/ZS6ja3TOOMqH4GfwPvYPCYZ5TwIIkbDyEyXQJgKVgA++I7UfCnasaoQEubwdxOzU9aQ/uhcXLj
Q08LrQ43xKdkTuZqOUpkvh38jKxQEVOT5UNUXhXJVg0P29x3x4TD82oixnuPueZ2cxDHte7oRhOP
g+Wga1vB5exM7meSuvC6jcG98Uc7f7Flb4Hrz+2or4lMsxnu44CSWxX1HaTtdjTb+960+hwRgBiu
0d9hNRMJ61x3lArhRe+NNfuYYb1piFLcYxMrdok7jzvdxWYkeV37sXe0fWEXSb3v3Cp/4TQrX3jE
qdcKtupDWYwJjbabH4UNHkQlnXPqmgmjT64NsFJWZ66eUyMv1otJg2jvb0w8fAy8bZCJuQT2Wvkn
A6UOBJRFJ+nMOjM2p1TE0JP6u3FbxhfhberTlvNEfHzrX8ChGG/IDe6fWtMmHM0dWlAoZudEZW3j
V6C62p598lzbgvZhmB/h9Rt+SJ+k/GjzpYmOuZLrFOcF98MFyz5w5l5SwbECtui8pnhJt2hiR0b1
oyyfG7FfoHH1Dpp8q7QcRHll9ja5YKopVtQDW3l82EPWaFcw0/I3uuxmh4CltqJ6W6qjUvAlC69I
vcDCN+4FQz3XLyJZkruJ//Ww1Byvfe0/QPVvKMI69b2pmzbSMrfYoYZJL/qGkpRU1zNQrJ7qRx22
eWAK19jPXl1ektcGoaQeswiWAOHk2lYNgd1LezcDo7qrLLvvI3uDjYaUs4ynQleXdUOEhEWQ5EEx
Qbo1pJms955b9O3NkuLMjvx0EWBcQtZKmNI/a5n5mDIxvBgGCGPKzdxTKfrubrYesDg5JZ5StYIK
64dD4Wc1Er5inbYLBCZaCB0NM1A34FAEM8M5Ss4sm/fBMQ9j5tgvOItrFW1zisO3L7kXvxO3mkRC
K5L0Mgf406GnEn0RI0iYI8dQE0GzWPg4fRjPXE6jJg9q8PX7pcOAWOudtid9PYsmNEinbu7lseea
jKDD55eSYLEwMZT7Vfet9SEahk1BT+BFsV9q+TiUfpK/6Tro7hpfOS41pHHesG02WVie9wMnZ3pw
VE0Jro+ZFiL5dJ+3YhYxAKLNin2c+LvBGLZ3QWENvVLaQUV/DLRFoCKz1GmDqXAnZS5fs8Wq7+dZ
Rykh8zmEmyQjO9NNkBJZTdJEyV6YWSrVAYj1/VJO7DD6or22rA7cPK/xaaCKjMdl8Zl76UWc8qyj
OO/WeDF6VIaVe9RkM0Utjfs9CDl/15fCeLetxTrgIpVMrDiZGBV6OAHabJ+n5hT1LVslM68dvt4h
m79XvjbtK8O6MZfM/xRNfzPxSmDECSOUhrEeOoyClFIqvSSR1lvgYVhzzHXT7aSPMqVbS/obLkqB
fDbPkF3UGLQrHuPJopXfQBvCLPDd+qDliRlpeH7CZnYa1tTVOIRAElaG2CDj2wRRZeO72s1obuu9
nLMD4bnV1YJ3JSQe1OypwLUqrtYs+yGlY10lSZ5z0HYpbiONe3fg4FeyCEkrZFDYQwHo4TDy0JnX
u2wU/vW0pGUMmco5kGdnx/jEODCHtj3lQr/1vHoKhoGtQKhk+k64QBE1LZN6CrvOuy5ZXqEQxUKn
VwkT/gpxY8pWPDDnAe1/nWc1g/fhrTOhupFwu0dFrAuM79OnYNp8QHm5HVe4Inx+SuGQtkdAw8Ay
wrU0mT6QTRs5W/Vu+2YWs5XCJNwsrzAOLrIUeejWfbKgeR0KoJOVoUQbs7QpcUqaZkwmlRFURH2c
inwgl2ZYAHanwgmpmXW8lcgtq7g/Q+ZTa+kuW6douFoGlylo6YZGj9yvStPylvmDEJGy0MnAB0Io
OYzU2yADkF6exz8LUOCj33VVvM0T+8bCEz/mhhatGIvpABVMRbPWGXeAoJgIyP5jzJbxBHK8CFi6
4bNtVZRlqwSA53Q8gLXyZLj1dLcx7MSw3X2nX6MUW5t8jaytqI+NklMZptOwvkwjc2PmPVcm6Ptn
SqnHXOu60MWRfJE55hx2y0bh2KKrm7cOW4vS+qiZ1Ddf765msg2CrDCewYYRwDNZDGTJmgln2/Re
skWvA7SHTeQLbwoNldiPW0ucg72VxkWzZuTLweaSMOHXIXtgFfTFMp76b6U6QlrcPGSt8WZm7HPN
qbE+kdL3kUh7M5Ja/bywcv6SsgYimSKeJbxOzhTfi1RZsDn1vYe4EDxCWujRKL3k2yRUiWtwmtik
oRi/x529tUHlJQljp3Ged/ZgreA7cfXT4yw2qn3Tv284sAi5Me3W4e0lrgJzlo2oA7kHHFH2JwO0
4LyRP0mrk0R8VdK9YrAubyYgXZBbSoAg7GtyPcBzXWHF9Sp9iJXIJGxfxzvyD/ynsvG+jNS4Z+nE
4YEn+Oe65LTaPFx1c/5ISjAK+xKEfYwA3wpcl92ZXS2njcAMbnX9ueeRFFb6yCLHOM8CZZOGq69I
c9Ed1tg23vgk1+29YVMJp4PBkeAs/TQfilYdmLN/S73ttHDBh/gMxbFMtauEMOhoq+wuBll3QjE+
7vAxuTERHdVJ2oz/Oh/lb0OpjyZ2walgdZd9Ot1BkPkUNQEnKlnt2F+au86STcRgxj0CGzYguIwZ
smt0wu5WazezYb3kujVcjOTmsrlz8jCtQEFnQqb4aGv9sOANi3pbDcdmTAWTi7HFNYdZd078O6UR
qkA4SB5m7fqtTHUmZ+Nq7qB+4h0eze8J6oqH2WOR4izr3IdkMyMYH9zpgbOPlblj9yEgBnXqO4ZR
AuYs2wPQKb2nMWfJcyPuRVn+P/bOZDtuI9var3LXPw8vNAEgMPgnieyYTCYbURSpCRYpWei7QI+n
vx8ouyzL99q35jUor1W2qGQCiECcc/b+9tF3yxtScYD4L7YkUi1BrrLzIrMgPceIs1PD+9H0F8aj
yVy/tmZVvTjopIptJpblSwYlbQrMOROvlVvoW8/IxTHlhQeu2fMmjLqpBlRKiYQPJoXnlkQnLWS0
s4t5fuOcxdKKahKmUlPdVqMd3jAFg0mduN8ibc7AE2LRnhra0PfLBDjWQWZTBnVijB8R8vV3lhXL
5aInVQE18orqQBd0TeTp7Hq7LGQ1mFWCpdrNkmlbW0lJ1tgy1/ukZswojVBcTOwQQ+DwMjgm4fA4
R85HTgjOhyaMqn3UzN2RdTDvXN2aFFfqaVQuO3xcWh/g+9UBaJJbwC7hazGtGqQiVAH2RMDVSP4z
cT1aHGrOOdLqTYPA4JozRDftI+zJgcYM0YNsYP/ZuB0T8EMUjtPaJALSPtIL40xTgNVG45pyvBur
Gl82KUlPupao2RsGoBvodD7SXYMe3ww+Bghcar641eTblzFxjMeBvwCZftMvn/oMaADLGGuLTYN6
BWTP7Y3d1/3Z4+kB0lGP3YGs3eS81DVxN7yw/E2n+4gTE2p92Dgd808NdSoo2GVecDZ7n6WO0YRm
fdodawUkpkGnzqFVSYWBQORDgPl2+gD9pqP5ZCBKADVkKO6E8J9yq8XzHUdphOIiBPBKT21+mLNh
yjBWF8luAT0AfaRdM7YtXtEcQYt6O9j1t5HjNfL55n7G1oSq2GWYDtNv69T9eADl0dzDDbQ+Ybwo
p60j2bAX7Zh3bbO61wlAUg+to3mfspdVd/kihk9CJv3JBinXv2OzbvQsuk9ZLYwLU8n5YNWKlOJ+
aO371sFq4ouQ8kVDoL8WIrYIPMbIBAtr+GBZNs3QyepZpVXJtropHFUCHmqZGDItTVmUo+SN1Y90
BTe29qP0Qoe/433iazu/RgY3O/vOHR3udJHuwk5HqNKz9m7BhQWwf66ZT9KGejQQw59SyVYJ43b+
lpM78xKaLQe1xQWeQqdDX2IfEh96nqT51LsO4c2Ct25USV5mPFJbip1kZ0QttiQxKhzlurjWRIBd
DSO2lJoskXNtliUjWM80ztVSjR+7FGwKuywO5FiMiFW0DNlOOvwXWVNfIM2oYxGb0Y5kp/qAIkCC
sCfSayP02N2ovLCf6d6C86jG+tHgfHfWVTPu+47TP+1Mjy6NAM0Tp0MArAkcA7OMIKrb4qbv/C9i
MCkdzCI8urHTbcW8mDf+wNKwUyveJY19BcNF3ZWTO12NszOcXFQwI3nW+VZ2VB09J8aAfrM+tTj5
b4T2sjOapLdSTeZuIMxkn6r5NSK7KbAk1JdQpbQVzbCgV6bnJ5HYIbpFk/gqC1+C4EE/xANiYeRz
RKq1FT2bKitni0bbso3tydy6hDADfq44yxqLfklyOQeUCgzG9eSC9jTb/k55FX1gExLVFtTpkD9M
Tpxs55iXTUqyWEY/a8jOwoNX7TC+occKJ3uu4r2ZKVCj1XJxsoV/b4T3LZT82xFP7sYasie/tZ7t
iM3aEeUukfayRse9+iXuXT9i4DGOcbQFt2NsS09Ue8vM5HGUxUFG6cOigGFUaF8Dn0SJ1W5yaxOD
voET+glQS3rnRv2RefSRg1V3GBY5fBYTYxDLFs9IcOEyLZyQVzzSoR54UU+qfy38tLkf++Yeylw+
b4xK8Wo36xJUTS5u0azOAfEt8RUB3NZZDuKrFF5/s6pxCKOZ5CZhDEajx5fP3UimX1RM56EGZ6rz
34JK/zO2/oexNdrgVZ/3v+usr38tu/5LNv8otP7th363y5q/+ARMWI5PZItrMQT/Hdfo/4LgRKLM
9HxPOcjd/iWzJscF/IOP1NGwMdOaBsPk32nG60gb7xcu3t/U2f/e3PrPU2vsgmuiNmJUGym4af0s
frWh12q1kIMxmGC6Aoby3v1oRsse6jC5dY3nnwbjDfAwnbpGynGTVopZYzV0RyLEh4PdmM3B6Jgc
/IN21fkZtMyvxiVx0Edb2IkR3Pyklp1aDB905dwrj7jM6pa8FOOWHlTP7yBChktmX33gRCnkLtEh
pg1e0KIeCJee/D78qhB037eEbDR6V89e4X0i9yO6zHEzdoGMW17ZMal4uHWGetkvgytAFDmpZdxi
51Utqj23Q9M6ZvQxpZGVNJDMnHHdxCbAofNjDPX2WE2iwBrlO3nzoELG/VuJoo4xfFYSPKZ7c1dZ
c7qbtP/YqD7W/c4HFHG3mG7/0a8w7HLUYFfw6YGgUiMg+w1jo/EgQ5sX+SCB4EFfruj/kw43mfsh
5MV/onNJFyUZZsYMaW/L+7Jpt4yjRxLjwqcpjAQZgYs+NRx/Dj0u4i/wmPWtXzjT1k1bHDXVqa7c
9tHDvXVH4BtS57bvrsMwHk6TGATpvYTFbnI/dS+NtOdzGcV7kaS0IuLerB6E9F8Mm9e1SCj/t1hv
4mcrDGtvY/TOeCOiStwvfeZPgYf5dTcmw3SOvAWXWZTf6pnynUhBSqp2RKi0V5mQbyhzUuqZmJk7
vcgFnKSRuA/UvfUDUUF2wEmyuHNQhxIjZGszuyFBpiXDIeJEMZkiuYWOsiNlwdo3kMgeZ8MgVSa2
y6vJrZ0DSMNyX3tdnCEqcvugtQ13t5QeNYcd1jtvwWyD1JcaHRXZlcSZE4DJcu+56s01J1y9T/GC
nyKTODnMrOoUm0YebcPSyJ/rzmwfq1Ur3oym5wDsFPUHQsaWi42w/WwPRNNHoE73Muwapo18e42D
LMjnAUQ2GW9Ql+MB5QVQGZx1gJZeMx77DaKkKYBxrznQRSMSqmG8EE47XDtj2+9ymfgH2eA06sRS
bhBe23yhzn6IkTTteUHBstBJzCMNN5kAyyFr52CBXvTs8JdQQediEypKG8cfzVcrwkNaoAv9FatY
eNMUsdwy6NVHCXlsDDriI15aa150gOzEvLIGN8USQX+E6X2HThqRimXhNHdamqBWU3iME/yGNjap
xzNJAORIbsDEiEes4bz+pci7K3/S5rVfO5Wzm7iOV4O36DVuLo/PUUaXH0YmVw+HEYlzQ7rDQhnv
8xl0G7OwUH4psIvDOcpH/YjhrTz7II65fJg1bgjCCakeSUdYO6esrliB/Y8g1g3M/nM731oQhu69
0kicg5dV7lXW6Y9+PC5vHpLRXTi28sp3cXbTtPRh6pmiurATji9DPCv6s8qdDVpENBW3WaIzP4jG
kjFc1Wrvcxl6fr91Go1EtgJ6MFzsoiY/0VywuRY+rY8NNXZcnGemGJyL4O9dVREMcMzm5O8Gaajy
W6eqGBYNSWTdtrkc713NXG4Di2OgA1G2+a1kYRwYncYpguWhEnvqMY4n5FrQgGc7uC5iqFebPswJ
QUSe/JD0dlftptyyb8JmbM6i6Srite3GuE1UWj16lSXyLeMSSWAp/93lGfXRiM/xaVgcfYMONb5L
rDH7yLG6fCRziWHV3BccqxlUsD2z+Tptln1JI8jm8OVAlQC71C6JqHMunms7IgQMaaX/YNmjSuBj
FhE3pdau3kuj8H/Vi92c5sIcXyJFdTNwKn4wu6E5ThW1q3AFDcy+io+IaIks7MiYuI79Id0T2q7J
z62WFPioG9+v7qVP1VAkD95MYOGx1W10J6WsEd/QjswDMDTt54oElmIjzZLdQc80+EK3z17jxgfw
7pjTcNPRz0TzYI5OvMHQuA5R5y6+RdiMQdgZWj6OaLLhG/u7T/0Tj/vGc9vPrvD5CNJMlrNkb96n
xAhe6cyadg0D4R17w3RF1nz4vHaJ+QcPHfs8izyzISSQgc1MF6su+a5GYZVB6jTe2YwcptHeDFWT
fquJypZ40/Bq6Jr+ulNA/9bbdhSKetrQIt70Nl9yML1dG7tfUtsgTVBJymdiuZ4SmkdXae15dzRK
TT61+AKI0udBdDL7Fn7fGTcyW46Tn6NZhV+mtrpCJUofyRGrpKcgm81Ap1rXMr3MTuUdZCVqfgD3
zy3tWO4pgo3xAk7LCCwLFiGAJAs7Lf9IlCE+oyfBgWHZ0zVGYpkHLc2DF+n4w5fBztvrDFsEA7tq
gkCj1VsuCBLmKXXsQMI4YOtIvUHtSKGNz+QXDLQGFO5IW5H/uXEw8toBWZOe3PWzmOV2LLRv72ct
korCqTee3LTryl3jNtmb7PD572Z/TaWOZGSF27SlfsLd2K2Y9tgboaRAPUAzlwwi6AeDaqWNsyec
ctyu+FXIFFW1IXGaGO6HbAqdQ5oWUbFjqOgRv0ov5KZNRpqWZCpZt2FWSlzLcfV5xsC573pBCGtn
cL9CIyUPTNhp+dl2moK/Mxm+WmbJ0NoNSaIEPV3cqKY1zy3bGauonZcgWgaL4JvEYEyfA5XnAfGs
7JXs95dW0OVwZpxvUI39+pSqUKyNdiXWtPIpjBGlhSM0xYq87zE2ugtTw/leumbyYcoHg1ju1kQ1
jxZG7Pu2fYh8AqM5FDk3sVPRtIJHYmFRxqyz9Sd6/gEVPChVp6CRRbtm2OIK9b6M6dS8Kb+pB4oV
4Z88iRaAA6Zj6V2RVv5uZrAtMZ/o5UqlJDlTufXuucPGIDeMPnsUI2Lxmg2Qt+EMMg557sg+kga6
lMieOZ7oT1bqzeIes3khDz0v/XtWLQUuvQAZ7vwqd09DqnkTSDLrmmMGMGLaTmOIlr7zJOevKrfV
hwl9EOk4HsnJEl7ctSJ6YtrEvl1jFXDz9EaDV5hILvSKS0ppTB/Wbx5o2XqfGyriQ+VGmniqJBNf
EMGIkyIloTw0rZ6wY0c4EMicWXhlNF7cHxIaEXdWEsU4nevEx0fj1d/80pAwVY3IuILynxuEYg2Y
PuzeNbYTITx2d+2q2aI//R818v/FPksqGsXW/17Vodio9OvX6seq7vvP/FbUUY4QUgPHA+Ms9kFI
9/8q6yjWfiEbk0cQlp6PBZ665Xf3rIl71rLBjZFZJI33YvCPss6nSPSVCzjJpn3k/ztl3bvn7gen
3KpoVp6PgRZDHoSin0FeBiZ72rmkZ7M1NGAW8dqquX/Wgy9LfYLK7jE1zhBTxwjw24553tkmn3jc
RQVQCG91dsyyJh3RDwG535TC4sgMfLGLIyNFRpDrpD2gU0LLemCU4STJ2YnGgUYqB/80pBPSLHzW
R8OBbIMoL+qLforPDGSdGS7pqDyxiUF/BGLAMl6c8ABDW8zsMU/INwNAYrzQ5Qi7oKI5Vc8fUjIt
TXunZDR69zj7+9i/TZKOFBRfYqcplIWqxOnhl0IIYbuZeV+KkOkXDhX1G6bxP82Qf2iGQBd2/xYd
dqt/Bcb846L57Ud+XzUmzQssjfT8CWNCs8/S+F3Eb8lfHNfGgsvjqgz+1B+rxv2FDgABuD6WdACM
awvlt1Uj6a1AIfOAyrgSbt2/t2ps6yeDLqZ1HNmeY+Gutx0aDz9ZWbO2X7Kx95O7NPPBpgSwDCnK
NAXJrR/WUvKSbHR7qHIG/fswxKzgbMYhcYMsHKpxujRsFnD3MxTvbZfgQnyIFfEE0ydHDSIzAkrJ
YkOQRXakejDGuy5vjK8Fswbg0x42bxXQTKXxbFFmwxOucKAp4ox8XqwF3XiC/Ermp1HJbMFfZdMC
X2fAQC86MVRq8DFFIPk6D6qQGsNDtFTLlmVtYHVKqgEqiNv3SPg1gsklr1FSMuMSH0EGvakJQQiy
Daoroj0uLoyUq2RZUqjsEln74PSfx7THhmTUvruBrRM/aG/NkG6rab7Dqx/6jDE4b9GL5xujDVqQ
urVNXjMXjuPrJsz2EQVN0EWj+5aMQ/exHdw4vTjWJLZkcHi3iTZoL83JFPMmdFd3uBfHnI58fOBI
zrtk/uA5HN+23In5GaFsuRGGj+qXI030gf0jxClfzSx6bBRElrthfL2MEyDfZJ2JunLCM1naw85H
jlMGTAALc+91LtJ8dLX1JxrQEK6jJm2R9QzFSZACz7HMIfaW9sOiblU2Mhq2c1QAm3RJ1oJ3iltU
bpS9euvm3vzS9XPj3vFN1tNvRvArZrSYrD6jt3etQZu5EGn8zdO53MVRkh3Ra5L5GqGlAxaDIbKK
vftmkRNuAUi0W2vuqnuCM/VprmS4wXVl3gsq9l3JKOsUSva4jdaO+3WsfeCULJqLZ5kLbZq5KqgW
otlX5r4pOdZL9u35xoBU49UnfI0jqmrf4YSrdit0uCZIKyaCT2Yk/l0txI9Jinew50QKq4RitC9a
eR45xDIyAtSu1CrsgCKBiourhygy4l4t5uB9KOoyIWUCH2z9lOuBAxyIPYP2PUnDG22sYSH2NHkt
SqWorU5pFWr/7NZR/JVotbmGXOBlHmfauRBnDAERo1hIQJdWqOQ80Ia7dsNyRE4duzUSnLHfzTVD
56spwnQWtO/NcaxoRowFMLcqyOWImVExz1Ss48p4OhprlBSu5uQumTiDIi4nbXpT6bBgZYcKaLdd
z0mHyn71idYhGKPzsiT9iqCSdlCR8Yg6gZAuMzBKoRfakeRCwzEA1R9oaNbeDdaKEfW2Yxw0gPNt
HNnRzBMnSQNOPXhlpCsmF6LO8oGeXsiE08FTBPA3V+OzRVPt0PlTw9vXaB8Q+aXLPXjwL4KmGWtK
MNEMFNGZzqWr7HbZUwsTtR2hL3sGXWGgrIfv/bgsyqoO+IN1eeBf4q1FLdt1R3ai+YNs/Km6shwX
sGdC6Kh7QMxjoaxfYz5s8jG/jUJ+dHp31TqRlfVhyKyhphkam9WVDudpq2phXttta9wsJHndS2it
JUAwPwVrF7GbOb1RUjI36WGZbHVKETZnWzWKaTpP5lhde6BViaSsdXZQdE53RIrBY0q4V8yZ6yUl
yFLa94JAymFv93G+df3Uuq7c0t/ZKgX9K5I1nEOiP3msF5lsSTOwuM8Zs5o3FJ7pa4oj6yNIgOEF
vwq9NvRskrUmpwGMItOqwnRFd6XB5gU5hO5258ZtpK/5AxIQt1hjCxzLrWeYjwq08EnCpifZb5ae
UxuIqXPJNK53mYwxcI02jqtx1pZDPTAB0nbFpLIYIyRqDpSvG7ydPZqtEo+9OUf2E9arT7CDKQ6/
Z4RQAFhHV3G4cZ3ERP0P/b2z4ubKo1FqwE/DBpsLJ4yCaoIRSwKavOQFUr9NQRvevBl1VaEVWNz0
oJrKfm666RngIWh/znaAa80kzGGxDkbXMrcl4e+moJFzWWazfaAYYwyLB3aK7ml9hKglUpnPy3ws
bJS2hCVA0orCU9Oya1xoPZn7/1Qh/6cqBJHH31chZfnrly750nc/nqm89x/77Ujlmb+s5sWV2/t+
oDJh9fx2pPJsgDwOKm0bAojpcYD640hF9YL1keGJ/J24+q8jlfEL4yVyqDFHImQmsuTfKkRWX+af
KTegOuBQW1LR/Tb+cqRyrBleLPL+I3laJi7uBDjWUiI57rrn2c3elAGjtIavsyt7lJpZiosYj1F2
UmZWB0anHhU0mBMt4+xm6vMzUSUw84V7QRjN9NWg2+ilgx/MKO84dpTLHjWOsQV5RtmtGn9fkwIU
+C60A8+37mtKiy3xlCXPuEKN2MB5jkw+E/IVmzMNwcAwGgbNWftMZAEUNyJDGqIzAtdJ31yia7d5
wR/PVo8h6Zn6qh70s0nSWbA4g83BwBG7IvSexGg8wO94Q4qW8LP1c14l3+Bg2QTyeAnaFYukFDzy
Vsn3ceup2xm6eXbNdJWZeOVmFHy9EhEXskkk0oPwrrRWnGC6bhe2XBrY57uoK+zNkmbfrEygQsBO
uqmUJou74S9lsGVDPI0+8hW4DIa6KpK23ZJdwmzJ4HcYagmwMbTYEmLelCnzpj1WBvbaBnXWkMl7
Qn7RPfCTqcSbn/gYSRdrpWHOXII6t7sdjeCF7Ij83scevstbPpJuv3PtSGBN5Yh9vefEDEcCDoux
RB+z1p82SOxgPFblt5n85GODPgtQAe+HMZst3lN59CXMBZs5YzPfQHnBsAdtEVZOhPApN7gDFoQZ
FPZs6rePoQqzM2AOcrRFvuzrBfv/qLh6NoKN7eh4xJCLx/eHJGnwgc6SeVnt8RwgbKRhpBL4E/7j
CHOKQxv/KAznfkj4paI0k1fgPqmfUxLOKwbsJ89nK2aX5ynq+LOkzl6S1iREsYJG43GSCNzQnbhM
PFgEtHKwcpwLz/O3yc9ACBJUu8nH5A3+Fvd+4f+lcOA3gynAWXSqDbyh4mcKrhItfbW1vHq5gSvi
B7rVz+/3u4iQEw2wLYNu5PtGMY+Mt1rKqob6m3d2fjLM6BuLnKea6ppmJk+n8nhUqnUtRE03f8zR
UPNiS98Y+HL/of1vgAMml57LRa7p47xw58eGdeIRnHBCSr/cxHBFYQa0z17GX+h63GHFywR8u3t5
vxglIBdAqvxRAtPeigrHZ2h4uEEswp4l+sYgz9rwNEOEfSha2CYW4bfMQEFD2RiT9xhSkeFllbEt
CJHbNsbA7xDF7TXz2OkAZ8M8201IiN1KRMiYWaxhZOdkTMvVAMZTVvIfp7HMbpTFQkU2ZWzVwJAM
sGC+M1gnRj4k90PsXN6Xl50ukBBM6ppJkknbV+izq57Bj1Fwu2XsZ6coNsrDBIhwN5jrMsRyFrzf
W1Hw9UVYnl1wKGwhPAJljZfXJq4leH/KFy9b9pxw/APsT1rNBZYsxu05Ml8e5/cHYH3CWeL3iVzK
gz2zjWHG7rAI+QtWZW5d149Y8DSPEQaVbnUnhK914pAAAxs+ADUB6xFT2zH0bXYv7LPQF7kFZvYt
yvj9fJvVYwhWc2F35I6XZngydF+e8VBPFwcBrBrTNwHhB/DMWJ4xgWU7KIdJ0C+GOEYO65SADfM8
k/mz91wespLUrLNofT69ZPtCo0qfnM3BZAyZTPLgx/grgNDyl5nwNWRru6s/yN5SqCD7s1p9NeIV
2HoljH9kU8bRIO1pJ/KITTEy2dxGbp3wMv8Q9tZ9DP7msJjMGLE3YbuRA/JEckpXcAdevJ65GEuk
OtIB4h9ebn/fmywfGtn7oqU6H+jCCpwu2GodzSOhHXnPWH4+uCGGEwfILq8djKRzM9X7FuhjkFHh
b+PGKM8TdeOl97JvtMW4NDMr4P1aQ9QDCYKt5K43ua+yJNRXThg3hXLYAhlubLxchHeUYzDsK4BG
Kmy+NWs7u+gZZ4Z0s6OE/YRhaLI3tf7CdMTZlYJoXVrRTySv4L0W8Z0YKeoINF4b+NGJ8jjCzJ+3
OVIqLMM7KwOEsikn4WIRyZfPmZMz8nQ5Ebg7ir+WbAqs8m8WoJstdFZSqBgZPDp4DbetGuv0Bn9+
f0pGg1toGxzzNmGED2OXGuTJxlXS4QmXLuMFCJLwtHU7kdU8Zx257bOv2x3M2xqASdOIUx32r6Kr
qq8t0xyZGBWKJHvKvqnGFgsx2Qhk24Dtfzx2JXwhv8goETdaYDWuUzgcRYrEaRvxKtpapgpv/LFa
xB6N8NheENYqdMW+bIsjPr9OPJMbii+qj4b8HNKqR4upc9MN8FM0oK4G15p3pG2GAnU3x4fYc/8B
RraqT37osEoFg4J+FfIcz3DR46w4iB9CNvB9UKFUGl11MoMSXeJvScbLxcY52OvK5rFi1cmEJ/2H
I+Dd90/4kTTxU4vq++dKcMsWOm3PNn5qUcHwYuLY1f3RHN83O9agnWRfy1FgEKuzb3//aX9hu63f
0kMWa0nTh37406dhOkIKupT9MZ95QNaTgJ9BM4+gZ3//Xv9pqv5TU9Vm/PfDTdm+dq//hagMBujl
tfj1//+/y6/jf71UOvuxBLC+/9AfNQDyMYue//sxX61Qzt9rAP8Xz+Xw7VqeC8fnT23Vd5Sn4kzu
egAQKSD+aKsaaMx85hQmSEykYfyFP7FQ/o6N8pdniL4uRTGTPQPmoev+9AyZg9sMhhFVVwNo3yTI
ysi5tfVYX5Z8/LdXx9pDRjfHtfAl8op11f6wKofWEAvogfLKg9p8gTJFYCgWjyemoercNDjWf7gV
/8Nq/MsuwKAHrgzsmRWC+Z3l98PnaUGQEy4jPo+cSFJNjJrctHQi4bCbpI2RIXSJRJiU+Tjifv2H
LWgFAf5pC1rlcXBDGdOwoTNt+vOXbQShY4hOyqtFd93XIi9wGebmoM50taaHKVz8p9Ay/ukr/2UD
4lO5Wuvuh8/wL2lMXdsB2eI0eaULWKVov7qvJDOT1+InerqLDPgvf3+N//KBDJINJgJ8om9Qla7/
/YdrnHKYqDk2+MdYhDSO3nn/MXmdhbLFZzsc3Je//zzzL9eVQtV2FYpNom3BOMs/f+DcmlQq4TQc
+2qik9+7YWutAjNjwI8gsashYTMvKmeg782Z+dDAC3kq69obA1KWOAdFXus9dDP6h42mdQ5PB2Xb
2Zz86Xm2/omK6Xj/w+8LfYi1L7mbLPafft8SWVGUgtE7Op4dyUeCjp3wuo1ygs4ixl/bokHHcjKr
eEZl2HaO+cganB8EGWNHy4hd98Rrilhe3Jivkd3SpoZNy7MEh53450WZlwl/Hkogw8IR9T0i20I/
E0B3prfU41zgTKITUrBnSpp9jVbxgpacnIR+TdytxTyh5XGnuxCbHWwETcDnm8K6MG9dhMzDjpg+
uBvaJkPVZZdwt4kaMn81z4lPaR774UOjGVvQekwbRnxw7xAZUj7FpvkrTyk2mo2ZJOl000l/kPdT
OY/n0ohJjqJqHzdMIiVNrXUj0POatT0N7cTJqpvu/KzByjaFDQHFqVW/LJoUXhdEQRNgIyOmuLAH
6P8tXWtwJeu0xUgJOjW186q0MT2QUUVuVDGEJGfH3fQgGpJrMSfCtFsSBz+iY5VXJQHIGFE6TISu
NKuWK0v2Vy8137SmF78pcqgTgV+SGk1AAbzhXo3Oa95zHdUCce49K7j3uWkLLY0nRqrO63uI1nu8
FNEYDjIXDmuwNCZqApAy5DJ/f1bjFE5/ENvJ2N8k2dR+zVM46Bsy5usXa0asf2jHgSQnAWQPR5oX
JsVV1ogGdwtDOfUO64g/xQM5Vyjg8XJ3GaboXTFLnhPY8fIVdm/9Ekc1i3+Nh/IJ5Xyq4ZHCqy/X
/KoJ40ggo6m61u9JyKtbA77NymzlmMYlZXUDZZpw5QFAyIi5G3rNTfIx+171cZqsug8Cw5JR+kTJ
RiScv19/jtsYHXrFLCXzvC2YzLgNGgK2Lu9/pgvDMihmI2XfWOKj4Lvex143bMeI2Iu+WX2n8bo8
3C4b62PbpmF4bbaDQWuFscIWvRRKZ4zkJq2EDrB/jzYIyMGla9wW3zLmcmv6UNP2xwIYVlM47Ik7
n0FyvHdu8sQEBWZ2HlKSiDz5+NQyEhSH2ejTkfaUmMOHuibJj1O2QzFQxn0Xnq3Fn19IURq/DrNo
qOTSdknuxhka/af2nWcH0nc4tFYMaGgxsLAKJosByMiEUdXgcJ3bR+zqMQF5xPSEsFj3PnqwZiXo
jfbK0lOpfXFAYNINHqkb5+m6i7DPuEVfBXGNrx9L+3yh2nED+FLmc2uA7Kvj2d2Q+WHeihXoN8YN
mLwuHJzPHfh6KJl2O9ro3pLpmviw4SgVzZJND6Mh3xgYMtBCR19RxRIBDU7lVCaxe6mNkiDHfpHz
GSd+wQ2fRFvRzooIyqiX7qufINbGj0FG2JaH2z8hoZ2Y/8mh9TcQtcMnu2wZCJrMKhAmMD7QzWtp
eukFCQ3Z0g30jhUqZrPngIThkZozAI2xyf/BLdkTXa5snmUrLOPk6IqQt/SyQhlbYN+O2flPBbHg
jPkiVWBoHcgcXwiPeXqPb6+lWb/MbTYRPp+Nr1OloqfUcdkwoVo+psJIP5FyzcJ6z2kPDcCLCa1S
3LsMROEFheWW12j16DrFbklSwob4GlB27UI5JydfDP/TQurd50ILsVwtsezVlV2gklwzS9sJ2KlJ
XoNr2fbbEg0O+NYyO+V+HZ5HUUd3kFHjq0j5jwxRgbR0+nUuGCvyCJpPbYFENe25TrBq2ecdMMgn
5OjWZ+ixjLzyeDRuakRfH6hBMug9w3jl2L0YtvbYmAHr0rsmxl6rvV9a5S0R3lO/X6T1VMSq3lZT
CzNgKOJxK2er8ahWpcOcwg7LC7Ya+ZabNn++5o2lPzqxb4VvvhoTvWmaOqz2i6qIebGirCfgoM3E
mTQTVFNEMddAUJ3oefZUdUxkqW49YL6o9rrk4JkMkoLZCtuXalKcReputemPiQho6HFbG9xkpMO0
YIximUfkfah2vkKcqS6CQvYJySFm2xVh+fV7fjrwSrBg7sJD0/Q8KW2EUS+aVrouj3IZU6dW5sW2
1oj5xrXY01Ofv+c9z93tYv/cjtyaIEeltibcpvxOnprHTYJwMtrEGSk6uM9hcbtk0BfbyMrY7/Wg
j3M8sA8OTtS2BxA16uzXOVZKVfHJKS8TpqdQ5u5qm493nZHGgjfzHq80l8EOF/m6zCkb/vsWiN6M
VHTvPV1xHo08vlvJNuWmr0eGuX1vQI5yiOvUnWi/loA7cB/ZmifCWhrn1ct5P7YJcBGUAQm27Lmp
8nibd47HiWGmRDl8/7XM0tHQtuKUk0Qo1vgOT7PbNznp7IRmT3fdwNm3wMsJmgbC9skaaSLTdVwj
429MN7KAOBDG8TJaJE7dWg4zKBiCjHUDnPJ8JGkrs/cgyWJteVu4ZE6B7yNIA1UuNr3B8zBDSvfU
Z23KPLNx5g8huRwvbmyysSL/TM9jrQFVZRDQiKntzehx9JYKTLWRu2e52KplX/TMDzmcrRPmcvGt
041/iPuRPiy/M6echOjXJ2vCuLyqn3iTN35nPtq64fUU6YkQee1JEhmjKVmvaENo2SZ3YLzDQ1CA
ugrNVvUhXO8oOFluU1/wxOUtt1GYgMQ2UFkNuiBOW4tklyvIvU8mIlZnRcNxtPzg2onoPwzulLt1
kOBUi9UDJGomG9us9he4GAqDbrKfs0RE5sdUcVomvWbsINqYHDdy+my7xKANGyALT/CXAsAa3dk6
FAImxcaDsHvKsLCiWIcim4h43vG/Zvvf7J1Hd9xIloX/y+xRBybgFrNJn0lvJFLa4JAiCW8DJoBf
Px9YVd1kikNOzbo3fTTdIyHhAi/eu/e7CnnuIUum6ozbX1+XGJf3KUSee6X58UEjEXbRS2bvYvTy
XYgsFEWGS+OmA8maeaBnCj2AFOH6J4IotGWdW1cAw+KV1YTdxtCZCjXQ1BaNUvUeXxFisTYzrgvB
ErOgDGkAs+AeNWi2MczM0xctFjYIsjLY4cOGANjWPR0jUHOMj4uXoqlftGy88JUY9jzXFAYdKnda
Jjp0pLEHHJSDXBnznepQZFMbB6RmdyPx0rCLkzoaaAaLC6G34gzfanHF3ea7DKX5wJcPLyBGZuZP
wMS83FmHfnbWwXdbWFyqC32swm8VrbgfoI2tc1ToEM+sUKeAVPU287MCfM+llRvXVH7F2mRG9GI7
gU1STI9KZZGbfsLYvMASSw42U+pnu3a4IQJQYrpBNzgg0ul0jBVUBFBeNL7AkhCIfl5BopkrzfeK
1bBNypOuNrW9YxHEdSZT7P5kaLDaIOXgiZz6gHsfqCySl2M6JAx7KLv/bOi8Q6S+bVTNu453u1MU
iGw40FPBOKBbdbTtR5+c+Hzxql1lvxb9vYKzAQheXX++Xftt94NmDO0fsSRs+wUbt/e7NT+IWlr2
bbX7M0O1c13jFu0t43uhjPIEACRbl9fl8PPj/rb157gMVwF8sTOFMnu062JLnll0VSu4BZnz0Gp5
s8ulyshXcyPWrzIvxmvHiViL636ucj8/OrPb46uLuJRdMS84P+I4uHYEe5YNhlPuBjtgAzJ5jXnr
zasuaG++WS3ctxmF2LAtmStvxrMs7q8/4T8duy86doahz93e/109DD68iZ8e3jbs/vo7fzXsPP0P
/gnums4AflYI/1s97Lkzy9ih9WDMts+59fa3ethCPayDB/JRHVq6SWf2Xw27WTzJ/J9GEM08Z47z
+ScNu+Mn24c3jnTLYEHhj/pxWnM4KB23M8gQGhgENxHBR0UiTIoawRaamY/dFKepA5dy5UdfrhtH
7UKkl7MwAU01TTz8sse2z7oOJx8bFvQFmLBrd2SVNWIzI+MxzndvbssH3bsPD+XPLVBX4PM9Dq9p
rAT/POyXrTAo+9EPDcyMyduzPKP+YjX86FBcSt+i2TqrLo5WqclgFzwKQaaaUjGZcoD3adqly1a5
3f7zszpaGl4vIL1WnbWQh8I+7oECEe5SQI3t1o+RRPajeUVuqvOiemcVFkGydEtLmzXW6bLSgd1+
fvCjVf+vg9PvnZ9i5K9H59myPwqsqm23WikckFYqWhcGyJjPj/L71bTxLZOPwhjLhBd0dBQZehbU
3KAjwk04Dc8m+8CFDayzXydkm3+Vo3P0ieGkiJ3h3aLtbvKYHDfYbBZw3FJtt0X30FK8N8+uZb7w
TckXRpYjSEQS//kJ/n4Z8dCYuAeQzeB9Pv54BhEDSc8quzl90sZ54kOu0/1y/flR5sv05hP9el4m
fWtshzrzS2u+zG86q5grcRnVabe1cBNTwminDHYuRmzitLnY8n5+tI+u4tujHd00GulhHdpZt/X6
waBjAhO4p6arZl9x6ZNd0aTp4+eHNFlIfztDZgEOKCq6Jvis3p/hGKWI6gZeO3KBKOpKAXBRn3Ge
5USaXRmmq66+dvvRW9agxJ8gz3hQj6wdVORy23d+v+6UCa17cKtfSllA2ekYL0ysvDdTMy4yF8Cl
kdbTFwuT8cH9t3ThouuCnzLD69//bk8idihBAG9p24GIFoBBCDZVdr/WNEtHNGjUy8orh5XF1QPF
psRPPE+01QyvOnfbiV4MsRQXBkDzL15w+8Ofxvo8v+FMW8yjn5b4RCrhD2y3qo1onUT2Km6iGfjs
tAi+Q/lNxRZw+cHxMwJspuKgCqBHMoBtvcoVSFICRsiwkMmiHkFnW0YV4KRG9F6Y4XhCrFBzbjqT
tkeJX65q5BCrAcUlmg/aih07+u9t7wVL34rrZQMPY2NZJjw4q/HWtOsPbdpItFNZt2wD2ydj2j6J
RPqtGzyGyAKQ2WhNbNXIMkGG0V6A1pt2NX73xSjQDijq4lM9GvU7ran7LVB7bRnY40s6WtetB8zO
xzS4QzPeXvAvF5vPn9bfXxBGdBQGvPXUk79NVpREb2EP802X0bmWAvrBMrk3YnWLvr5aQxo2/vEr
yRFtFmtGc3CY/KPXw29U7/lT2m6bINgbUswy3F9+QYKMVdB+8Z37z8/w93XbA2rMThpnBBWzebQn
kDDEC+5Nu0U+W4FkYYtGvBW+Hsjaq88P9ftj6tkAzk0d34huWcfledjZfTL0JV9Br7dJDK6NfTmA
Svt/HIUinDLFYsA5z1DfrqA5Jqu8HbiAmtPotLDIF9p1dehdfn4Y4/d1jLNhm8NQysU9Yx8dhy09
zIjKh3PJnmZFPDDwU5WHODWBiIsAGqGiccMm2wIo5t018LVLgD1fLUuISY+W03kczDzOMwiMxML2
/nTruhRT3LtyKwgfRx7mZ5tgSNqNGFq8K9DqxZ74UozjevmclYN7DeoZBJWt92f5NFkH6D3BF3fA
/PA3zQ6gOcSRmvXosxIKTdMC+s/bIuyKvd4Ao9NhhEBDqM8DorSXkdtVPzKbVzmrtfGiA1m8dFDB
MDEAJOsW2XOG7Pk89RSMtOEnecLgmeO2uhkLYA1VG9s7O4wIlRqzc+LJvyouPj4Bny2sRUnP+z/f
+zdf4cBo/Hz0Bi5qNF6HjVttukGE3yJWsWWFkn0VMJBc5kQh8cVq8sMYTQ9e7N4yqPP3HSjwpfKa
fh3ppX9VTm5564npebKD4mB5qLaGKhxRViaEeSVttmliUGpfPJ3zbX9fR/BYvDmDo6dzaAGjhOUo
t6OWhAfmzsWB4BDysTR91eKGWWBkHRdJouMtQOsnK8CEn/8E68OnAH0K+3G4MQzF319Eb2QtGe1O
bhMtmvmINNAeKasuXSGxBPr6E14LdUerIvolm2Xb9eGS+INolVoRYspQbkxdlqsGlxkGdmOAXG52
5A5wwK2yEZ7StTWex8IwWCrdGxc9oK0n5Qq//x0TlWZn9LZ+qtlGtiME7AFx6Y0zcqBQGN2yGnxp
f3HNfy/dPPb90IOoEByd3dL787VRg6QB6tdtnWR3RUCKEuFV2sRoAb2e9UWd+MGyTQcHYx51Pf/w
cUwq0F4HxZYhCVMqXmAb45Ax0H0KMC5fHMn7/UniSHQ2mMgirDou7MEMdkD5bJ6kJrxNcaEz/p3o
azFuZE4xpiBvdEg9h8Axoi8eoQ++vg5SjtdoSfbmx2oKAMCE2yQ6tlaMXEHrXSq3vqZd+pK57SNb
XueLD9Rr7Xn01jg62CNSi9hwO8drut9rUsUxjyzb8OK6s6h7iPxZjWA+llY/PetBfsssRK3CsaK4
EagyexwqK51q5fO358OHCSULXxaMtr9p9ElX7e2o5/1lINWu9MqFAg5iAb5PGZKZ8lUM6gefZoeI
pNlbwN6bTf77ZxcnTxpiB+Ymjw2y3soIllPnRV/sET+8vsRoCp4kLi9BT+8Pk0hAR4ao5JY9crP0
egXyusDU6QSeth+kxdvZg/gkMSIDu0z4Kt2AbK167WSaaLF/fol/35R7DpNGk025APZ1/L4SlGiT
zw2o2urRTkahG25kM52N/Rguw9zQliD9gKHOTJgy7fQvXivjozeYaoiLTd3uMdx/fy3aEHSUxaR6
OxoieqzcRsO42oTtBSPZOebAKR1nCX4BOo82zjMtRFuZvcLrDYoIXx7kpEEbB0D8Fu1+s207A6o0
w9TPr9IHP5N+poOsSKdN6x53NSM8fqNdOPXWUQEYIzH1ayFrf00tH39xST44FLYZAREUsz0Cqnkl
evPVhbAqq7px620L+/0FypV7BWAnb5DM6/+P05qVSzj+55bab6taNU+zK0/UW9skhxeym7MpRzc4
SZr24fML+MEixpFoi1AiujS1jp55E5IbrkWOFFvkBIH+qW7ysDbXfN2mha7I+RLIgL5YPj68lOyv
IYQ4BsOgo/c5DPWiJWKw3o7m7J6wFWNOAkZWjW7KLw4FXoH7crRqUmnomMGBG2BOOHqSvZRstHAC
OucIQjk3zji2UGwjMUwrOw+KDAKnNFcONTmqB6sftA07x06tJ+Va+RXDdV6uGBqRvw/kmH03q54B
I7Nzr1tVWeYwTgrq6KEcbO0stTwixMIoQ8QiMb5Gi4JTsmburId/pbcHA1iybo0nthb523iE+7Iu
maAlixCn5K3TmQwO8Qvb5iYxcuWsLRBn5r0/GHH+7CQ0S8JFxQ4mgnbVEKXVxGkTkdhWGuM+K+iu
baPYyMVa0yvjQFyC0rYSwLU8t3NUzXCKuzG4AtaSFRv+b23Y5EODImHRCT8FxZySFHrmucRerjoI
ScmGgVd202tYZQ5NoZU7FARE3o4h2irUNvF3BITWTIEXZULkMIEDS68ry3QeKY440KuxaE6Tnu0k
uiq/GrKtlIOfrlRPbseq7Im7OslJttDpO+SVuaqInKC4ij3PfHBlQL/ERcCxnDx00zfkKWnultjM
ZLwcAhdMcyyg8qN68d1rvcy9EIhPH3Z7ili1qT3lx6jsQ0y/cCmmaYlex98WM9pnnQVz+0/XTDJF
aml735KIpAeV5aW1lIJMm0VSVTYWge6KPu+mAyd4F1Rmdp9pnn7dFs6wCPJEIRECBGXV/gUxqRso
WhuF4+UaoNeiF1G4RtkXb8GgDqvUT3MMt/3B6keSCSr5kKREeAE9ClZdoqxNbllPwtKGdQ9WmN/Q
uFtHkoLgi9jZCsaWeIAQSST4hk+kqNSj26J0Ed2Iv8LtH6baIVvZUsgo1Lhg9v4dEe8awVd9aft4
7A29iMmxAYXe6bFx4uVZdGYN3A92C/FCoiJTk2Vvbc24imPmPhEW+X3gi3SpkrSjqJDuMuMrsZLS
na7STO3rVmBFnUab/0gvUrpLahDNIVXKXCEzgozXwt5PoqBfpm6anwwW+F7u7GXgietci9TaGLyI
+MBmIkUXqG5gMlieKF2vA5K1f2IV0U+LyMV9hXxqpfS2eXG0umCE2Vcrj4Y1ceulDbnURyhRBGoP
ANDcS8Qea5oUB9NQG5QIxia1x/tc7+p7tHI71xY3cTfe2yoo1oPuz7F6wX3uzDFSxCN7+75zi02v
1cEKW94tvJPgIAMrXjlh6eEHIts7Q0sH9ccHT8u+4TputP6yDhuQyJ2a43/kaTsG2NHVRM6VVjzL
Gq2YZ7UxMYF5vityr38REnjyGA9QaVdpH7dks3UE404WW3NTb8JgXcZ+e5uWHomBJg/PXW7qllq5
NfsIPqYsEknYDT8qrv15PfCUJSPGK4y2e5CJTOEhoW8cY/JO+AMUN16IdQDEYpSnSErCQf4Yo8aV
xICYgRjS1STN5odmWBudWBVIwya/eetqZvlLuVNa7ayUDIRV7jUkPY6l4XqnmubgMEldDykbYEJb
O9Ce1SVN2jreNQ1XCmd1ka0mqGi3EV39SzNLzNsgL9J4PyROA0cwrs+JFPc2eD2BmqmaZlwUS/3R
0QPqSfq7M2hRz04qPrK/WumFDnaasFwmgx1bp0pJ50b0afDi09zvYM0jFFu8ujWn0VPfmDPlLw24
OAISc2n8LJTbrNii2RdokKofsV+gFIvkuG2pWG69USQ/wFN3PIyZWqO8rA9TyX46Voh2TWHJO7pw
jEESSdhc23c8CTiN6nvSIupfdSXSTaq0+t6tSXpP4NCQTqDm2Geigu7ssoZ27ZYDYSuBnberbpK8
HNCyoD/q+NZCBzxVQsG172pcQi4tZJQUrd9sUvZN+S6vUI3C7gr773UwhNPaw/NNhhwReTGSFMz5
WBB9a18VUTY/g9pwIJs4uoHqA7HKbTpzI7mc2nf8MJyiW6WkXoZE2u0SJ+3RIBGBfRYGQQjbD31j
qWMhLPFMnooITXplVfFWgNe86VuCAhZUIvXBqaLoIhlk9ZPWHYnLCHQvgFqRE1+UOXhUskQ2Q0ki
y5Zw1vCCdMzeXVY2ucK8RDUvFXeXJnx9SOEHIcyKqsemD5srMTXGrYy53uBDx+00YuTyIi6q1ogR
WLhZX1V2Uz2iNgRGXzgTFMO0TmKsWXa8s1XOP6uhIDIaUZNOkPinUy+rx3asmnsS6slKdt36V2mE
JLVMAFazRV3kwSGkG7Ht/FY++YO0L8RUa6iASz+8ULCK0JM6eT4+TehwcPzBLbEEycaDEaBE5LNM
PAGqraWGfbgGDB8hzvNIu8S9VurGbWWM9kVsl8G3CnYIGqyu/OkQ8bNquwg4tqlNgUFaI0Wk3eFY
C0lWPIyNHqxCIk5PmpyTF76rvnlawrpIRCGcb/52pWvhRefXQLAjz6YCL1A7XAirzuAHBrM+yKeJ
s4pT3JjwHvh/eI2uDsMha1eIc8puAUK0oo1VyLtxpGkNxUQ+uaGwl0EwZnujaeenvIsqwvYS076J
86j/Lsq2c0n+4Edmtp5ee21TPVhJ5Nxo/lRni6oYoovRyQtjIUFH3Wf1pC49R3bf9Uql1/F8u4lP
9k5trInXteg5UKohOnVd5B4UGdGFkFw1REPjJUGN44s+lfFWU8TDgXv3gmsT39e+1iOclNbAv1hO
BOQauvoGuYM07aEX2gFVpozWGizBF7eizbcMugh1EP0WkhUKRyMEwdFKXNOCNDh0oJoTXIuILdei
6mQ97vMe2AznzpM0QWdg6XUETxprVnSRpUlpEIs0lZcw+GjiAtblXuvSgyLjWKVXLH3ZvpSexp4J
8VCCgmlAY1QmxncRziLmQRrPWK87JLWmqq9YLSa4kEnVLB2zGFNcynb3bILEsblnLs9+VXFZSCYE
JUTOl9EsHEre28nMtGu/1VnNXKd/VpVXX7UBsEWkPNV524+IpKEzXhmtF14ETh1vW3/Wmc/afdYx
BI6jN3tOtLC9q+Hd6VeN5knW+JLsr305llw89K5n7ImDTYUykEUM3xB909YCCxRY3s9Jeu15kFfh
ts8yVLxOzq3hs3lq4cftFrYbxpeOkNWmwrX+ral6iC443xAQ81/JqqpWQV9Zj/Aq7Q14vWlZiRFt
lkXIHuZ4Z2twvRZMNMUK5CrvYWvl47WR4xuhCBkWhUgQwAORXGZaeQPa66xHj84sUo/Zy5DTNXR+
cl7T/9E7WMVJXjUcFjiTPgCziMjK2TrWxHhdj7UzhVn/oiDz8MbBxwBvNiaSq43zaWEUDBtrTCd7
O24P/ThmqPu6/kwPhwbWsVvg+i3AsZsWJSBabOTn4YNvQ+NI3UJdp2VvPfWZONSxbrCkefyHRUBx
4RjYdFtxgpRd3FFv6wA9VfnoD/OcqWw3EZ3lfU18HdOyiIK0T8rxzlNDeK0XAERdtEROSVqUP2gY
GmKs8d4wPdD/y3+kuUsWgFtykYDQhCz07HCW7jgSFIVhQO5TTScjNtBgPeUCF2vX2Sd50KmVyMz8
ij+4NOUh8HY1CbbW4IfXneQgnR24l53uQ29kH0PaXyAe/Nh3vjuyzXZx7H5XwOK2tEsj6kBKuUUe
A6ss0R+exR6Nm9Iw94E1GY/Iz4YN3g3C2/G8rjyIs6uh52WE8NkuBiIo1+EIXJHiQtwlwt4Wtio3
vE4swCUq90XooLj0wfi+9Gln3ikE1ud+7k+oFnJxW0Uqwabhiw2M7vnUZPbdsF33auy5SzZ+jnrj
UheiZW3CNeiT6nli1EQIV9jG53XCYxAXeIwXOJPhPlYV6niRowZVeE+XDBBI3yOtoHOJczRhyDwk
o8L9PRS7Nq0zwvKEdlqOibqadPOujbV8w6u4ia0J7zkzNgoytzvPhR18I1SWMkP0G0wJOmgLr42v
Pb2ZVmlueSdynIOG9Wgd2RlBBlZjX+RAkJHeD77B0CIj5mos+zMHFldBjaalvHBOcahClVxkiTWn
iiD94r1rCralmTbbI5ih9Wd+0Cb3OVbArW3QgKe1hii5nipaGl2s4XQJrPp0pJk9swCIult0TZIe
/CHWr21XHJqEfJoAMHXvyfQMDF95IouZ+ylKZIUMeKA5yBaCXzIuSKzbGag/731mpuxzHpqyAJIV
2dOyrrBbJ24RwRPoW+Ne4RPZl6b7aEzOc9CU9U8q1uxnJvOSRUtCH8tsbWP1Xbhu4cxejQ4VSzaC
+CbXoJ3ltAFm71xXu97Me+SmVjmIVe/qkjzMFFsUi4ZTXmhDiN6tGN3ygvYNjmiTSMGSMUDGIkSE
afIzh512ZdZefuXE9JEX8cgCmkRD+5RJk9BK9PJPdaBPQAkgLF3UqAAONgioGwy3UJkaKh7uW8wm
B2xPxldCc6x9ViHFnnxV/eBrSe9swgzU0fTnfyqDWfNMbhJkUHjah3D23pDp2j7JTtJEkNCTX1Ic
MtFCTm3wUycF8DEF9RosSjEivK5V8NNMGzbhIog1f1lNgXzSbGKxkGf3vrueUru4yUju4iZFaig3
LkDiciP8gY4GtEUej8jsZqRBkZU3kdORyuWHZfDTNmz+jl8pNN1u4qf2SsCuwoJiAUhe9ZJfuU5s
5FKrApUW0F0YbcQjoq6VJ/Fkt+wb9aI3CAyrhjjcULzyL0+aB1JKDLQfV5HwR22rjXMJQNwTp8Rm
yj9NIl2ggG1yitYsIMh+oRFt5Swz1RHd1fQQxMjhnvkgoZ2/mB2I3EVXk8K2GoTl//zzYtqEpUBh
YzwJgUDqKNNc3I4l4men3Fq+HS5Ju5QpyLa5KWAZorix0Y8V2yxOaPegLIjZYKYq3VXEHPgXZo1b
bdPaMEvGpi1v7AFFBbeQeetyCGrOL3Vt+iFNpafJiUTFQFD5iPCDoBX4z71Db3TRmXYVnTmaEd2m
Y29ui64o7nJgvFep69eASfCI3gKGkONO0YYPLkTHSe/MXuc3UpXzq+MChCDtLFUA3R2IzF1yT3h3
6f1H2OQg3CKz1nBfskiY8ilm9xIv+LH+6Sh7+RyTuUtEatfUDDD8PE62WIJMBVOW94e0SRsoSkH/
7zDEUtMXPIdUdHYkqmSvOw1NlIbZCuSLOiYKiHeKDTcfYb5fhMfrZJUWoHXypTmpKbuIektf1nMJ
mbmF2UI7MKNvBvnZa5jv+oGZdLMb8g62Sugp3Plp/H2aouHbAL7+z7b6fzSoX2hQ0Xqa9H7/dw3q
HYS/uAjfalD/+jt/szh1AQMKezKjGLR0r43Uv1mcBkrTWacBuYmK8Y0EVcyeceoeFIzuTNu06JrL
smuj//4vATeKpiyRJVjhdCSt1j+RoB6NiAj9sGnO87oa2FmZO84t5zfdeVxIRmxDqj/v8qdQZuTh
PL65Gpd/NozfqtOPGuW/HeCoZ90oCzaP4gBegt3VY6HxH+L+PPZBDH011Jhb0m9a1rqHdpD1CL+P
8G0m/EeqCRhrRmZnwjhLbELe0Qrmf+F0iR9Pa/unTFTo/YpgD7b6VscNqfHNwjsSFweEwHWYP5U1
2bEhrGgRARzaBk2ob0ev6J4RCJFxcNo10OnEie5U0z6TfhI0bLj0EfG7Vga3Y91uEjO2D1i3jcuk
LmkSjpQvRQsRhhY0CHXyD0l10Aa0U73lEx2W5XWU3tS+GfZsY0TRu4ixSg+9HqEItPWLzjw0RhV/
G1XWnWRBzS4Su31GD7qPMys/cVs7WdlkOp0D8rKHn1qpY6gCh01wcGs2S0ZVwrpAwFVNJwnjA+1m
0HF2FGurDwNfq5bEcc90YfcVNfx68/+zanyxahgWm4U378lvrIndw/AQx28Xjb/+yt+Lhi3+gDoC
UY4PLGWCw3Tm70XD0f+guBTIVekcz5zefwnXTfMPlLMwfxn2Moxl7vuvVcPw/gArMqN2ZyPtPBH+
J6uG/V4+AAiBiQzvGAp4RnpIuo+WDbRg2ZTYoXkj2YzS5phyOS4AN5XNcsqoQCpBTwoEXfOrcmkT
RlGqXcNyH7eF0ECPZrEHV14qmoyYaYaV5hjLlmdxbau++iHJQ+dd0EJeGa0vgQQ3AFfIHLKp9iIa
ZB2giPVrk8rUdHUZzT3J17YXIRHpNd2maeeH0LYiQ+uei0mbmgVzK0GoRBxdqCLD9xjJdnjww2p8
cK2IpFJcPa6xjMKej32TNtPGxdV/sEeteuzMKHkApzteaiklEgXv+GNsyGjxq5BgWgtKznPfhAYp
8pnYh3wDrsLIoXug4TQqKXq/dUwY0tWb5+WDdfV1kP3vxe71FszzW+6qDi/GmK0Nb1fufBKCeCaa
uVNj+bNt1CYcTuGa8wlLSom1qVt3EZu5f0nos3laDCanVjleCZko1fvtFCXj2qXk2pMz30MXtaNz
k4nUkwFf/66obXkdjZoi0D1Jzjq7RQfiRW32PcvIeCX4HPWUtMoLz2u+tZmFdKsaTpllmbdmZG6h
WD0lxD988THx339NOGmhu/MDjEZcF1jyjobJJMJ4YaATZoszMfhhzHc/LEvjnq8bnAFXb/ZdYjV7
sqKAe0UFMb251k4bCYAMqKHSH6uUECNCOAZ1EZKeehiIb78JRv5Uoxd9NqvSOAkxgV9EnQMELazV
pe0F30OhTGT+DIjSAtiWk2b6Li4GhARao21TWi6rEWfoetJznmmr1fsTfbKeCqc7HRrT2LXE9e7I
tJmrUKQn8HDTtbLBtoF5jijsf2SVnxyEKIdf5FDBtWqt4VfVAIl9NZ02rdGTXoRepeq7TRtDJuWl
TM/dnvU7k+gPU+tJpxilwxU0DilV4BFPgLjnyxiob7eKY6YWJXuQLWGA5tKM6We5BT0WVXCXFuT2
JWd5NO9bvcy8GxlnP3uk5NDzY9CJIIiUoR37H2NTRFLu2IfFJ1nb6mcBE69LrzD6MzutOTnTAsW3
rqMpIWcQXt5yIvHjWotbdSFbgwtKIMMmnjzAgfb8bmrpBBhwkHcEhdWPPnvLUyEaf6nTWDj//IU5
WrOoBjzY5jh6LMOCIgVE5v0LwweWTj2meaKb9OmKll6x1Qy6G6OCjtO4cCupj3h2mnL6xXyFyWcr
K1K/hzF6SkApnFeOCZy11es7txbVivhufQv0/l4x8FvVnZN/I3UKxFnfABtIejJ38a8apyV5Xwu9
Zfwg7VCBpyvNa6U3xJG7EBxgnGjjGSogAnexoW56NCXzglqmh8auWmNtt5qJnbSjR5yoXp2D7Zuu
Xh/bKmGAEVMmnDU16DijKoOXEnLCvafl8s5HeHFH4HkNNjGGJ5czD4pWllXEj0Sibuuy0fIlPEIS
nq2uY1o6TsQRp14EgFuvy3H9+eV/lRz/e72aL/9s6kDT5hDHgNh+frXfVJpDDSMtnBr60E3laKsW
VQqW4Vq7SUAxnDUGiXDgzaR2m4wxeTO2qvzqTDVFpLYewGdsE7yD3cLM6uDgpX31kPYOk26fXny4
rIwm+MGkg5OBnWLsgXxrm39+AmL+vMLo4rvM1Or9CRRTKoHGh+515gBRVYkBhr4Kw01NymeDboF1
hkKa9cJ0WGKKCD4pUMjqQQ90+8QYnICOPIQLyxzLB0u5xqkz0PmKTDrEm5ro7NvMne3JEek+3uLz
3/76PT66+GwkXNo0JvBVHCjvfzu8+LiZxGBfl53NPGCQMnjhacb82jBS+25M8XSWKKkuMrcvti3t
MII8i8KBohD3B0QCIAB9s9ln9kCXya21WxzCdBFxfAD1rLviYvJkfOqanP+QE7O3aOUgX3o+E9yi
WDzKYOj2Oqxs5trzZKNjflogpnQbmHSMD5TJYKll+HNnMvbcaR69Z4lQcA0n3NkQQRduKgjvP5hL
Tttm6IM92I1mzpYrvGVrmurZCCXrlZnP7G9ZmcYap7ZPPFn6SN97R0hQUS+stKr28KSDH4XLq05N
oC5fXz0K4fCpCbSoXzsp/2VXpMFhUo15DVJzZIabQHv0zTp60itI4CRUBz948vpnkeXzCjJfmsQN
Dlj1pjOhz70PkbPyVbModzTz9JbtxgSoBeDrvZsnv6ySvlwdRmqfEta8bBoTeCIt5FMaTHJlu5k6
T+jkFV88CBSJ3Ol3TwLaUmoGBIEgcSgHj8oG1mqQm2lfX0fkm7tL4rkiCKjz2pyRi7cdEeUQhBRw
AgzZwg2lWPXgMDq/mhjcpMSWyH2k1S4bxSSjMZ9JogRyPU6XPR3SnLjWAk56Or+uhqs/zjCEbyz/
7aM5iP65i12hrYAi5y5DZAAU24Jy7AzavL3OXX3kORCFxYjXyoJskxlQ1mkX593OCzW1GqfK3TMa
/UYPzkAdxBQ6W2pmvGWYp11hTxkZTXd698QwmCUyBR5BH7TckQmH5pu3dudm8VxyzveVjlp7J+lO
2VrajytlxtPat8Y7A1bMimGUteD3RPlCJrwQfih4WBNTkjuMWfkX4s581fR9eihpx+wmPyMggIlI
vZ1qMyrPTAWhfVl1afSd70D8XWoJgtqpGix4unGe3BFVjf4iS2snhJrjzt0fi9WA/mIVPWns/q+1
fpgLHJrLB91TfKpk7uDfn+EqFgSbNQZACJuolFjysnLuxMqh4c9B283NrAiF2pLxoRAroArFbRi2
ch8wNBeLyUisx8gKUOeHeB3SEw1/JOWPP17Rwi+19RTW+mOelayrbZ2jJGFl15daMRmnoT2kh5EH
wVuEQ1meaGKMyiUYM+veKCesCaPeTVfIbQLQ7m6irhtqyx1JdT5IFDlNL6aTensmdNo664jyXnhO
YOCfbqZhDXHUX3pgQSOkZUhBBoAsMdMZqsyFQo7bQgLVYKgE+opxQPYCL/e6BfgZL23KVhALDI2W
2ZDm5y5Z7JdmDiaMj4HPlfHH6ep1Rf3PzvaLnS0Yzlnf+0k/LJa/ykLG79Jp/vpbf7uyHfa2FAEk
BFIHAFVnq/zX5tY3/8B9A+8KQYU326X4n/7OdHL/oITAswwTT6C5fOPKFiYYRQtrJepj3MzsEv7J
5pZDvFkhiZLybdfG9413mO6rc+wgxi0epZ0dOSf08JvdK3zPNui0TuMIdqRtpP3w5gJ9sJX76IB4
D3GGMgpFvTz36N5URilnXZlo+E6wGXsrox/i7eQzQXeAeuxCKHlfVcIfnCBdRa4X7Ek0gUdtMtJm
J0nXU5y4ZeQ84G2Ar5Mkxq20+3j7+akd9Qnma8mtngs+FGguW7b3p9ZE4FO61BAnaQ5nLXYxcNjt
xAiETBLQjRPkRDdNjPP/A67ivVj29TbyJNk8DZ7OAOBY4jzULOs66pcTaaJ7KLyKEZZmF1D6+vBL
4/KRb+z1aDyBho9TE9s5PZH3J6rY5+euisXJUGKOXbjVjL4aEv1/2DuPLbmRc+u+0A8tBDymQLrK
LG9oaoJVZJHwQAQC/unvBnlbanbrdi/9Yw006CVWZVYmEPjMOftwOo29D4mosQuZnWvkVxySXTbq
TwDq2B/NFewk02rCv1Hl//nP9yi5PeYzmHQAFv6hUy5ElgxVmjiX4AdJMazZwplgQY//n6/FYJvR
K5cwF84fLqiU7MsqY0VOTgkw0MEBcuQT7vj4A/T31xfU9jn+q3zZPmdMOFgMyEwwubT+qK/HLQbR
BeH1ZUyy79rS4X6w2H3/9Yv8u8+OQ2izTjKwd//ovCUowfF7q3IulPyAPiCbw/zxgOuJteSR9Ncv
Jn41df38k1gPbOYUCnNGG79eOkGCVm1FRXhhdFzWO3vkNUk3pO2uOnh9AfDHN8dbuElZ2T0uWW9f
0craV3/zNn4tDH++DYdjD1XIZs/54wWTWIJ+gOL3MjM2PtsEEG3wAiQp0tBcoQo2xb4sLQZMIOs3
POF287oS3BonSHf663fz774Bh7UEiXp809Bffv1MygrWZF1Kbt4NsGiaBN1MkOcvjuz+zgn1714K
sgxg322X8ifHJ+qfrsWeYF9yl483DFNuWbSMHPWUT+3lr/+uX496jm/HYV7nY7rCO/fnyxeFBroT
JZF9sp9YI8Po5GcKXnCYEwvuTcQc/M21LH49greX3MRG4HqI/yBJ8Y8mIFmueLEE8fJmAnvDCRBr
RBq8+KM3GbAe8YuTpOrSkmUBStMfnEvc4/BfjQbNFZlU6rQqHn8/ThAghBIQ0kq1zDwKr+wuF5SB
f/0hkez4y12++aR9TlMuxB+OYh6Nv379RH8WzlzbzllXZn0wV7Sjbe4Zh1Ro1FGtWS9zCvKt6FqE
MYVcIJfwyx46YET1HnE57xElH19k4qb9+wpn631mxc9sNFu5ryxlcPKaXcFUzRUTJbVIQ+dNZQH0
Lk91J/S8/XuHtYrxGz+30wUa08kq1Oee/cwlSB0bHQcfIKBDZPVpXoFgxYgVfujJFCY9I0yUOAnt
8qthO3aA3UKItTErlgRw/pAj0aoaxWsEfNKeRrKnFCPPyBlZ8SIjkeJWZy1XyE/6IRHW69HA7+md
J4B0F92nNZi4TkC7/AEGLotKffYlCt1zLXKkXgHIYMPqjZGuo0zzV7GEfGX+anvllgo5JR9YIXPt
9aX3xv6aq91hz/y2iFC/a9ZNPKHH0X2rl9L6iiDCOo0Kl17nAeZyJ1/Ffp46Y8T5O+JvIt+sjsWC
tM6wFTfpvElgE3zA9uzwiSbo5BF35MfEtvU7M9BgZ7SWeCZcgs8nxJTwqHW6frBGfE4ydPieam8K
P4i50+8lbbRFbwWHeNUJbV+wYU8HufCvjGSxrwA88lsIVUfY1/O5OYOp1c8nasOTGt0aUeT0qFlX
nBjj9ohsfJ8r2wFUsUTAo1Yfaj2FiYEw5ydZ1SysTX22ePOe3BvYsW5TiVuVK66a0jYh9nkln+ZS
FBIZTxssTTxu4mvI/JyXxuijDdDOCDLQmi3eDH72st7/gP95bcb915rp5vPYiL+ZUW/EP+TNQZyg
DiXRDa0Zir2SvDIUdDbX8kgO1wdtJvzaoGdyOxv2fC/FNqTpSa6fDwtLT0YuDZiamOTe9Wb1qxVg
Rl67b2MLYtDLhtBiRtXBinAX0T2l9mqdcGGn/s5KPee1GUfSxtd8uanUWO0UwGvcHEYlgoPIze6c
V+14lVYgSyINWSeemrUddqZOvGeUPzliQ2ZdJcSiYrllVYo/xclaFrBlyIjS1XY8I0eLl2ZdcAeY
7p4EPinPpbkwKeOaJNLO1M1DLzXURGJN628t8ojvGKzbK9dC8cXMADXqgi5zjoeSk2nbM9V4ESTI
up6d0ievKjt90O7ifd0m1TsogM01gXgdQwzINlMUYkjfiaJtjmM7tLchLsQpbladvaY2ilMftNkN
iYbeUTULgNqlx7MW6MnDLkDsG4EUK/LjqT2jEEmXCNvG+tpUCn+yazErFiNfY5C4zLfKqXktZOH3
u2bMmMWbuFK2YhSg06zwTHVdbewVNWA0UrwcSNTot4MpiZrWTB6HUhtX0GKID+8yfcBrvXxLEJ7t
MyM3HpawrT/lGI5iIjJgujToywp4r2Rhdm9+T2weVE4DV0hN+vTYiQMaeH5RYNw6c2Zy/NtJ20Zl
B2Znt4HV2p55XMgWMupAn6fsnvW8LXJEGJwYhi7ursFmwNIi4YWcKkwwz6TZVdBKHVe9RqzYLsbe
qtvhRZYejvex0YfBLZe4ycyvla9btGsAq/MQY4k22H0MFe8DDR36MIFLgi9+za49R02RTE2+UT+1
iuuWOLZ7sx/kPcBmLmoDnUT/tiQ9EEcEv4CdN7LzvpU9OGs8jBTYiF8h7nHa9u9pt0Gz2zUUz4u5
csma/Rh+YMQ/p/tgmF1zX+bZTOhLq0yAqX6Cds1yjfZzIpj9VbMyUHzC+ux1yPM4QLuZ4zpw2stP
CLUpZsyuZd5zBP3Ag/4ALRszfRRmKUo4b1zF8yhxVMYDdr2TMzu4nlxytj5LgM28NX9EM1hWTfXZ
alVKPQcBEyRou2F8RaZl/eoWMF6/L3J0gEz7fUJaTK/3TeFM3+pgUtiFS8P9iMMsvOqyUJ+qdiHI
tJnTfIgqUWRf9Ni/FaxM966Tp2mcMNnTn6rVGIynHBW7fQqsLLgdO6CEXpWX+2ya1KkwvPWA4EG+
rGFao13znelldLv60Uvld6taP83w0e/K3upPnKt+FVthN+ydQVrvKWjg9zXPp6d0gARxzx1f7BUD
qzByUh+rypiR3BGpSvtnwvegAMxTJetYAwRe4pJky+lEHKN5cdg+3LBNsh+9dc5J3qzLQUQe3wJ4
AOYJH4xmnJv9LPqKBUHn3DG9ru6UcIbHGiNGvDnovxJxUuFHWe0vbeiNlx7FhhW5iZWDWw9s0hGy
jlD7YZ1CbLeEvOgwcXdFHTjnZRq/JNKYnqY+LR/EMJg3XZ66r+XklWncQUnnWbnFc6rFTm9DZ8lv
uhkRoxFORLZmMA7erHySl9q3w32Tu8NFeKaRRE7PgPooOPIO6OgHQg2Z1idR7iT+fMiqxn72GE+f
xsZen2SewcdZmKX14CaicEynz0PVq2Fvau3k5zmHURQHLZFDUZBMrAK92cR8FGaDPtHlGtcF3NUX
k3CtMIZwUzfImX2zPA1cPLcTT/jvYlT6ZpByPKKUWy5NoetqxzYSSX4raC8yDrdj6STI/ySVhYGJ
2x8fUmskKKn5EaujOfI+l3NvR91SuddzbnGM2iapKahTR3byVo1NLK6a1rrp/QVV/hIqEeyDync4
EMX0rbU8lh+hoUjXkqlz5ThM/O1tUqsHP3/UtVAvg1j0h6BanP3IFj1ei40vi60gcsi7FdG8Fj6p
ZxMxayJZmc/XPc+h3gR/kRgoZHYOH9X9uNKnoPll3YChJL9DbTm/mN1k3KBMt9GA28o+BIbd+VED
K/ygtO9OcWvlgB8Grt3vZIfOACjs/iscSP998kidOZjSG3AdVgIRYdFWfhclsMS+Ew+p8l2XrQuh
Nb387mZzeq+L2uYpl+v+zKQXdXHbNmqXzSSlRY7fdTCYm+7OqKYCD7GX9DsUDOE5XZd5jshy9dmI
DeSxXfCskyHl+OOnzFuAi/vpWtyZfuKbUSKb6q4JqwpdIUrSh8yw+dYqBkgOVqgJISREbdSuzs8O
9r+z0L+bhdIt003+37PQ52/kSmr97dvvhT72z5/6bRYq/uHR4G4jDRqef81BzX/YkH+whTC+sTdM
4z/noLb3Dy+AVMcQ1IRYhzbonyIf2yFSEvUhlm0oRpum8D+Zgzr+thX817AFdQVzWNiCDtgTppMM
0n5tw1hPQ9ud3ObKGEuOjCMmkbQY94kxTVSbNaOnaMvLnK57a1niGgPQTujZPvpp4p9U7WCdchNd
7zfW0q1Wjvc8l2a5hwnU7NLUg9UydeTDpt78icGYUrsFNRSqnEZcWdKs4gGdBg6O1Nlzfb8Pjeyv
MCGkRxdB5g5iuuKWL7N4XSEGLiPtE12lA9g+nHEqZKrm6AlQoBcE9jpSBW9Np+srioD1gCsP+Qph
BlQGZjwWeXrHBjk4NUteIWCxR8AM2gGRDHyx/ZSJQR2t0VjPHHkhSHLL876wmJRZhHGuUmTDpulN
2y39C1q64HouVvNxQPixayr/YRxEeGMWttoFdZq+wgLGA2GX42n1eQiUuYIQjB3q2PlJc5pycGCd
vTy0siWIEuz7wUN2hOduFHfNdiI05c5t5/LeCBL4yIlVRmKZgn1FxnM0oHJ86kwbk65yzNhEI3Qd
ste9GvRKdh39+tkpM+NcadxOpaXIZAZ+THtrtjfKy/xsr3BfkRQ4Dc8CgvrewvpxnSa1e3SkqA+W
sl1+q14f5GjpGz/nsYaH5Jlhzfx1KQdvr6eCHZRf6ocVbE40LV518AYy0Qw5L49OXvhfBkp42Syv
6FX0UUi7OOF6sY50z8kHMiLbQ1Ek3juDh3K5GRaruEGkXkZVIOcsnue+3mPDHnd5FgSUIF3H/t3K
dwsUS+ydrhWlAS1eR5P4Jeia6Tu6rfCwms0MeRAb7Z77hnT5ZdLV9VLIl2wQxQuC+uUNDRrOnmZ1
zRujLccLDhsQIWTGZxSvsEplSgIYO3NU92sJGMf0mjsmd+0NeOCXbDZkHxm2o044+cuHuSWnLSAE
/Y5nIDxulRNViTwMC0wujNo/DcaQLwcgAjDMQ8iDPNiGeTqTIXwoGos4YZbP9gHZeBBbgj0xlkir
Pi1DUNCyIL6PLPpc1l3WwMQQQ7QFUZteTos6Z5e+1veY6E6hS6pONjTqpvOsNyZPfnKt7GrOLlJU
H7288x/r1j0SzieMK50PTmIdUR4VIBDHcGrCr0RGqHyfJst6RzqKvteDFdRfwwb+/bXTDIjV++HF
lbN93wWYQod9VfrPUNKKPVWh2KdVE6Kw8q06CvERLaRbePJRYnIoYIgDHThJh77lxcKkX847bJHE
ju8az29JroAvoA2A+OhC7jgo+dzrUSKx8IoGG3SLDOzzmqmpj01ppLdq8Wv/IyNjS3XobBbxAB5t
SN5R3+rYzdcw4oRDEOgYzt4c2ieuXLeMgrCm7g47R+DYHzd4t9mHxRefgtQ4Bc1o0n22FWOeNhgG
HBs/4lKSOSNoekrr8MOPJJ8SyQhXirmI9EqgLRqjZpOBNL3vvC+O3ZdHK0HWePIX5Tc7BIYh9YlI
EopDt+QlV2ISmHjMmDdp3cm/KfUGwqCcy4+cfQw3fs4CrFAj4KnTvMCAhg+7vSPowGo9FEQqs/tL
WU2uuWvb0SAXafbTPVZP7w4a7XxwnYn/JJOziDqXzzj2sOA+kwpmXTrP0B02hU6Z8VqH07FgL3aD
4RkTXg4YA6hGsnPLykHDPNj+cRBWdoSdEBzbrCvvG6u6XtNQ+FEn3PZ6ztzskkjpH9qpd9hMbzF7
hHXnUu0GAjSjvvCsc+B3R9dooHcEfcH5lXr5vkuh5R5IyzWf/EoWe8/Sq4htZGKRZzTNLREL7WMw
+t5t76nxs4vte6HnCy8L2SJRpTqxK2cnPfZdv2qyGIfKjGq9Ll/Vor7wjOpuGb97h8lPsK2OuRlE
FvHDTxBOkgNRQ8GLS6LLg0MCNw+HproihFHfYeaGr4874zzC1v+6wpO+XxKaBd9LkUEUyQkRtvmp
9EW+I+wj+DwKhUWmTyx5Klw1XzATogdhSBuhJMR7PC3Fa0ZffXZVO96S1XNgNw4JBEVaEfc05XIT
jjl7uATrPfymgsgdYk2rrSFjQAEVdRyOokMD4461q6JCTExCNJKXqcLq6qPZLXbdbAWX3OaID8EW
7ySMyWji9Z8QqrmRtfFVUnii90SuT/G4ZgRqFmF6RNCzTcvKkRZ0cjKOxtX5ZNuKAcvohvJtZE5x
Q8suvjG2aA/s8ex9KRJx8rSyP252v70VtulOCp0ecMtJklL66rY0J/Vh4D68GbAM3ruY5q4BVzbx
mjXFdUkFfFR2BhawxdXmWpV3qtbxVQVOfs0gLPuYtIN5mySCoR8ZKlQC9VpFA61P3Na2eavRQfRk
bbrBvcsA7wictnuDxRIrjdkb4W3/wMYWxIRTB95VHerwofSy9SKKsv0y6VRFcq4ZCCyteZWZ6cek
a7xYNLVJ8eADaTIWe898tAsiUxif5iYx9xNpRjcziT8X29BoiXn6E95g2HLniMwhh0n0L4Y1MOak
p9Wa8n7eh8bU0sjPXhgr1NvxGgbb6Cu16JUYAAFuMEtPMEjmvg9Wmx3h0I39jl7FfbO2eersZIyD
MToyFew6SOHcVd6S+U92VwQEOZB9lKfZs/YWmf9X6/Az9/Fv6nugVVvK+/9d31+9v2Xt72v7//2J
30T8m70HvjuEdxZrHpL9f9b3bEuR6lPiA4VGxE3h/5vKIYQ9v0m6SfzBns0m+Z/VvSMw/gB9QsK/
abdY6fwn1T1roF+re4xHmFp4W7QMyMT+FKnIrasG10+8W9xpxlWaNLO6NDidYWgEDP580tsQrtlw
hc3Qq57Y2rvhF9a/3zLIh088uKkFRcvUwhPzx9I38gsNzYxLzQqwzcrGw+wTojRod4a9Lv0jJmHu
tixlzvRiNorqlefC5mApQwrBcayK4pZslFBFhO0EB0AEzVXNhD/2i0HFNY/XXVNXzg54q3uA14QH
oAiHBzJZtugSc0quK1vKa2qU/sg5qc6Mpqb3VVSvDsP1dyfU5ueKagTnTy5fGSqZsePWHugB/cZN
hAwJ4AtgIN/qssu6ZPPJlK1z4Isybhuk9sAM/PGQ0fV0Sdz9NOz4chD1eHB1BZmGqU9xZ2SZ9XFc
5g3hL3cwhQlUzzPzcQEg+9gPigqgNz9Wbh6+zO68YEegYZJW+HGeA28/mkuc2GP9gLafueHQWbdd
XaNqZ24bm0WeX9djS0iUl+U3oVG9hb1yUQtz9LqwLS6KefuRbJ3xiy795GpJiKtjkVt9I9sJsWQR
kOKHSFchs+raU2jl3wYw0Hu8yfMnVwQTiYo5o1Qlg5RjqQpeLWtgwO1T089B+7HO64/K4KUbJaGc
ZdMIv5EwZUTF7R4Krh+70mfURMI1cSnkI7siYmldP/krsUERbmx5tV2RL2rU3gFXO08iVArlCQao
QnDo+2D729HfNcY42kcTWT01I8CCIfJKkT46pSjvl0Wvd8mUmXG2Ouo6sy1DR7k5u7yK3e7hYThH
p6iQBteGnT9NHpW+C1LrmmQ1+wY0M0TfLJnup051h0br+WsfOFUTUf33rBYM+T1kikuk8uSIY+0X
03W3wg6Z3UZf90kAUmr2pvQ9AyIRVxK6QCb6hsSzQfoXwfysjfLeN2+nZjEjrwt5WNHFUaorj6qe
HmL4YM8LVSd+WwtOTakWuAt+zhomGw9jZsG2MWp6sJaQmgsRVXMR9dJh+TEi2T6E03ydK96Urzx5
pr7RL2nnNzXZaFb2vR3Wdh8EVUhYculdd67x7tHQoBjMCpIjkxQkQWfQvM8r1gAbQs3BLwhAg0pf
RmPnX2QC8KoOMF9XqWt+GQmjPli58L6WKlkRxNYjtePIjgRxHisD0U+fwtax740yoZf2g+QwkPKd
xk05LZd2MqgagyBpz4FXTnJXI7DdL8Da7vGktftVheBEPPi1/WzDoOIpS3iSS1Z6NQ0fYN60ULUa
KHoFu0R6+zS/GBJ4gkuhUscB1VHktcRNoAkPNdzeCTRNNy5kX40F0PRk2ec8S1/GWc3RiP78kCG/
2mXhwlfSO8lNFjTdveepnUiC7hnXi/cY2sOpYwB7Nw0m87/ZP7sDt3VUVNZ8lSf1BCnCa++B7hl7
MTHsiAIZLE9U7PKm1iPmF0sVr7lJrIXhldixp2664kmfJVcNhsKnuVBWHLZkY83SvKl9Y2827fSQ
Oqrb2tGChi6gphn4ulu3yWLyXm0OBRXuUnsyr1Yl3sXkEunnqOYKCKB1VevBi3Kh65gCjGEAX/Kx
o7rbJbl8xvS3wJ2z7P5pDbPlG92sjFfDX05LUTsPdCS0i4jaCZyzrYx9oVse2ZLIXZ5wkJvW2l/y
bJhfmsp0Dko2KfLX0bsx8U4zv+QgCuE17xLAJZ/t1sxOC1PG2JgrwNROvxhkxrneZx6C64kYZOOb
KJTB4iyz48Vzhu8F4WHkH+bto1YYwCSw4m0j85audbpXoqoImxpHUgy0gUocYfJnJNT9dVdXj7pt
h3MWek1sd528gDLp79fGbQ/THKz3psjDO017sknKk3XvpF53rJ02j1kSBTtdBuNu8DPnW7o0Ixun
+StLqW1xxyYoSsopizuwENeZ4aiole70UQLFix0h10dSDsJdb7feZ0Cq3Bu2J0GeBcB48nK+IVvS
4MBKUau4ufNaViPQCp+cdJE0zXE1W/FG/qKzm/v1JRk40q1psU7u6MkarF4CKigX806SCkOlWj2u
priiekAD3RECt2dbyhfcWG648/PxYWKxT9ntwlMdakQZXpPdF5VemshQ6fTBhPNxDm3ln9MgkwEn
aBKeODcBhfTmtSZZ65Eu6Z7MRxgtFbwwGvgydrn2cGBY9QYmw0bqMTYPBcigla0fyZ+P5RJyqU1d
S4y9naQxqMDglM/ecNgGL3tQYHVsBsk15v7y2MIvQnVcBMxVQMtMEswNN1R2GGq03yl5UpE1V0Dv
gqRGW9xxfE/J9Jblpjwao+ld1lH7X4VfVV+QQhm3ru4etF27T6ANX8zFIWoApcX1NNnMynpjPQZs
nvbK9ccXeuXh7Hr1W7EW/VVWwIFVZb5lTSxsQdaKins2Un3OrYT9FWoGkgeb9n5VgMSAr7kjGO0H
MDrWZ5Y10zVQD0wptkjGjyLPja1Hca9rmRdn/L6H1iYPD2nVHXTCD7MxOZHJkGqfMygh1HKsngkO
lkc6AnUHpkTEs5ZA41TyLShTjsA0y9g0h+ADMl2dNGEO15njTBeJfuTTGG7bXU30mlxh1jieu34H
L/mc1U0TW2XhP5U0CYdelH3M+wMaUtg3NP3NXmbiNdGwqOrWATomWyT+eI1mb76miXVeWF43ZwWb
a+8Y3XjM2SMe8rlMXrthmWn88+51NhovSsMh3LejNV75UzEcyG58nQTnSmjW4pBOIyETaY2eO3sz
BnfZdQvBGX5QrOcwXNhLp9Vl7tGaorYFilrT9lbQjrPAhMVi+tULO8fmiaKqvDQq4FHvCsTf+VQG
xV3b9uJIFIS8hVV0qD1bHgOsUzdwxMBusmA8ZoWDQCiz0msf1fm+s4rhlCZFDkEKXN69Yjh1RRCl
OMzBgMyiKJg5O9Mr0+yCLSwOq+M0ifWO/VERl24nzu3aNQc3mOa3IUgCpFIK1lhSas9lX5uqJvIW
5TCBXeevDTmOrx6LJpMy961OWY7zRr7XQ60ORd2ELXoHo7tatBnEdVEaJ+xPhL36qqyLSDhlcyNR
JcV26Xj7acQHjgMkfYe/ZMEJWSceaYTIRW5oIkYpizvq3rjPzeowAdc4mInkCTol4rwJfGIewnLH
SNQ8EYtrfkd27Ub9Uo3R0JPu0Xp9ukcN0kWUHszHqvLBZfduR9pc5kuSaDATjQWhgq/6le1pesLB
kOz9ZmDVjgIZL5pm05Vmht6pqRocAhgS/5PKzC48iMHfaJbmgy95IDHyTQsAhb34Oku/ugOmyoEw
WlVsJ6V1SBqCKcVTMCeMBIBYBVn7NR/qkX1e3VRh/ezPWVk658QN8vLSkwzcPk/LyKcG0GWmG4/C
hko5Kjo4jSzuKuGPcQN2YwcYkQjVJUubHXF9RQ9sfpm/SYB771PIO6RGcD/xM+2rAf/vsFijvGIp
PneRGEkkMHWQn4cxUDdK8q9b7bWfbe48u1y6A68IpTYMGWKl4DZz35VtlMq5wTNkips2n4Mr9KQr
dzAUh1t/8J7XDBGP6lzv3UGOlkQMguSFpJRp765h99jVyo4Kr+7ORi3rB3PKMtgj7PCjNpuGk1P1
wXYaLDuqPmvXOpQw1qQ3f01enryuYiVSudbFbDREIZP5YQ5Xis1qxhjVW2rcKwavZ5ayJSZmdD5q
2AD4fHLJUp8AXCtSZlXGJp/cI6YULMFVv3xmtXmXFkTZRGYVMi6CXrUbSQlO4n5YzRtCF6246LXe
dQyRVcSE1htgyEgcgzyFCyCqagA2hFEo0oSKnue6KJ7ToOo/95Se9Ex6vEUClD7V7qpJluTDTuqs
OBokfKaRi2bl1kjGqQOkQ1a5N0jzaim0ekqS2ux3ecs/HRh+X2HEax77NAQ+qoT60GUdDmAobp+a
Nv2QYCS6diz8PQBcTOOEuB6HOmnVhBWM5sUPa/kE0VA3u4SFqX8DwMd5aDL15q8dpCi5zkzbjcxE
/wnpNI/zNXWQN8HRuSurpfpYmJKNQTElR9ZnImVQI6wjrRC7n24gTholbywhW4GwSeWOd9Qciq7g
JsTLuKKy6d0lovWg1kFQZu3I9Zm+rFR9VPyGq6OunRED+kHJIBzlzGOXwlAz1Yo9DvKdtdeBIfaW
D1Z5Kp38KlvX4hqmfH5V26F/C+OJBnb2uJhM40sVtOsLI+TEjTyBPiqyFw4NE3XOx5KjwuLKn5j6
IhW4M5Z23VWEXBx7a6wem61OsleuK2yDfSSUSdzEFq4oqXzxnIbtCQ2AAIkG+53+cytkhdtduzbF
dd6YG+loTffhoghp5LIravWp7aegvhNloW2ApEhyb5TgKQAuEisYQhlPo/JlJLK+G0tjTvciNIqT
l5H9lTejsXzsm1nOz+tkFDxfjZ6Gt79H64dVk8Qe3/IlW7Vuni58JF0AHjVVmRfbWrRDGf2/2iE6
1emN+XZNZzYevkK3Vs8ffjf++TdOjj+KbRG2YXR1yd6hKmO68yexrZqnorLFdEu+l7szQsScwhr5
RuorA5R1kr5atX0ci01g7R4Mp2NPKfaBn9zIAX9w2+/5U4/hWgDn/DsvBkOl329zf763DUGD9YMd
8R9V7TWCD4bY1nQrZXfrS2rF5ASJ5a8/gX/3IgKSDOJmbIb+Hz8At+hnmt5xus0t0rP4n2dUh8Zv
Dz9e5r+Sg78dSSKe/N038iewyFVV5Q1c6V+nkj9+6DfFgY9ZivwJkoVYyzB95Pf95r4S/3C3XJct
4gcnC3r4f80lLf4v5NgBOSg+PfU2TfxfIBGChC1EC7R/uCFHUEX/J3NJ74db5BfVATNEgERMQR0s
JdDnf1Ud5F7O+Ebo7Dwr4ecwIVsy4QuIhlL5jHqWWTiIEIvwSZYKU/wWWcBsbAxcAjw0DeSpEzVZ
PUFbeed19R2kc2O7TmiCzPlhQL3pHEXhL8ZDGRbdRwXWzo2BaaZFvCREPkdstkcq5TpQUZXQrURD
zSIdRPPgsUxnObk5LUmKF2vvoIRqESZXvt3tR3DNGRurFva1TuQYOYEB06BY/K88l8ddH4QAE1e2
81Em0U7GS+Ba7k4waLKuQ4vNpw5r72YCgRHV4/CoAR0ffC14HFPImTYPdpE/yaJYHpBy9rddatWP
dcHiZe/PrQGfMphTN2pcM6XbK+Rj5SLu4tcrJiLtckpJijtb6GUvHLtH1FodlNqWfbvbuF5s6Qyp
RD9Zpdix8lMHp/etj1VILEVud9WTsMDqh5nzmsJHvXPbJdwB3rbvB6vorsZ2cXaZsO4zrGWopT1/
bywo7WZpVPe2b1S3djM9uiY1rVtVwIPl7GdfwYXKo+MDj2eCVV5EjQCNPbl6HDsO9WjI8vSGstO5
nbLNFEwNMlyb015ZbXubyK7+XoxeeBhJm0P2i/eUQZh+tLzwq5skLUMdqJmekakIfT1zZ3f9GDqG
iDomlLGs3PM4sWv1WaQ+FZ22H+05nC+29Kf7XJvQksvsC6r/7M1tvWnHQ+PCaGrZucAcNxWAw5Nc
Gg9jO9dPVVfWTLwqfWsR7Y4bnS1/EpYPXVX0pN6XQ5xzx76UMxJfR1vz7QLSfCdn18K2wDs1IJPu
zDFJn9fAB8WH7Q+4YdG0dNpNUXRAQqS42Jkyz9hr3yv+/Uaoqh7w6qNIhzkfPvpA2x8CC00+iIWC
8Tvo/ltnS88uJE+UEj7qEe1n82haXNG+N/TXVuk4lwWrPgtC50Dprm9a8lI/MwckBARTcHZ2CmTC
0imRuGzJ2TuFtvlI4Z4eDDVcPDvUZzPzbsZRK5iMXgMVmtTyOChm6q6mGjE0cw1CoV/gfiVGH3tr
/8HgiZDp9ZEIEvOQ+BdnhESoVfNpmYbiPrNRwYGZESg4dmHlPFJ7VHvse1+19H3ILu2HZYuSwpf/
WvtddcC90CM+yq0LW25gfts3tbwbaULY5f+wd17NkRtpFv1FUMAk3MbGPpSvIou+ySZfEGQbeI9M
IPHr94CSYrqp2dbqfV4kTUyQVawCEp+591yLhKpZmk9ChtNa6TA6NKMyziM2s20km3iTmeKZw7C/
xn857diE1+sij92jbnvxKOB0AfL3ewaX2PgNBx9CZpx8SrYV0Mln5FDtVvqIOiE32BS+p3lIL4dy
QK0xYA+o0qsqooUQXrjCiFiSypghcGavvyMLfFoLSqE77F/FbRO48ZFgKcjydGVHVFnTbTkV8x5/
BvEOPLD3cz55Z9EpeKPOeOw0/ooNA8jxdhTDIxpJ42C02r1iaJ1U3GB1L0bznrUFmu1Na9EXs7ge
nfJyrN2rsgveMMa7W8+bw4eMqnBHsitSkSCNbtinp9du0r9WomFa05ZMVVPr1WsU7LKkM4eXvuNP
hpHebLqmsC9QedCC2y6XtBkXa1WKgvouKW40x+4qmTjvyHGGvOoj+pllyDo54nxWkmsw1ZN+CfUE
IbdMzfa+7ab7yoRIEwdVeV3D8wxXKqQuvYmJ3z46DT0R2xJBsVe4Cmf3nNXHJlcwqlOWzZu6qcK7
IfO/NzXz29iGODkmQcFQIbDSlsgZ2qrGq0p8QyItkYKtAWIw7G8Wd5G1+IxYcpc7/btMEpvBIppM
fpdQajAFp7IyE8mzxWi/5EZWa8BSGUEnU0JTfs2WuJarrJ6CQ45SZ2Zp23m3Ew9strQRt0g+cukx
qVLu595Ku1Myl7pfsUh33waufiSsEq3P2jIiX8BOb/y7lugMmgQLC0aN9fnU6sjYoVGp4kPUogcg
YeU6KWRxHxiZgwhDkfWR5Cj01uE8Js9NIPqtskV5sNgOvwZU/eidg46gtVgP4jJ2OoTMvmgYh80j
ea2qodMdHaXUit25gc4LmnWVC0pzR9jjeVA9UfaT3ZqgvTXNM3CBJl5lLoyrFTll8skEf/vadmb6
zDM5RnlQynPvzOV1hIrgu4l4hgiIInIgHOTqyciL+ao0/SMGXtZUpeN9davQxfcPjUiupKuKLd6s
FB2OOpactus+sGy9QZ6/rBdRJ7P7Qyr/KJV2LxlNFV+NjCX5qZQ29DyvScfbqBXeI8+RcNuw99hJ
VpwGwx+/iYiUhehy7JAIf8npagSHURw9Euqibiafpoc8tMS4STOvJ0XTKbtnhBn5lVPAfeEqHoSP
/r2cj6Fs868C7gVYieoeHHrAdorL8sTCqtxYecLN2tRDez23DpRS0CgB4hXyQ3Cr2aF5Bm0yPruj
Hr9FQdK+4CJUII/ZX66ikLnSamq1AQUwUzdkzDDFcfrO+CJMTYYwdGJS4uCPH6QPrP/gG2PzEsYT
WBQ9R/LYWIMzbrI0Q2ccQh55aoNUiFVQO8NdJti+AWp22itvaIoj9xw8U2mbYI+0oMPnnYdbx+/M
5ygcIoGa3USnZSnD3ctCpHdR2IBAcrS/rlhZEDQbiGzP8czA17UUG6bc9i/1OLQnhFHexmuEudFK
9ptiUTyg85nXRCqKbWu67ZpAgGFLkE0oVlbfILzvh03PJvyyMJQEoR4RmTb5WXPsfdFVq7KoUJ93
2UI5i2VvwTLCbJJru6m2A1xchB1ZO38jtcc5RybbJ8f23kSchJ98wGCvNXrJnZMUmJ044qNypVVe
G1Buck5EFrPmMfVN/xzOwn/BAFEcmgS9zNqO3ZlkDEc7b/7InnjAkvYYDkkCbbHE7sbIh9Univf6
AJOV/8xnmQcHeNL6LsijVq0nADevKlQQsyu3eaE7H27dcGAVlk22+YwjoY62sTlKriWzl6ug8q2v
YcteaRuVXoyssM6iz+ScVJ8gz3n9zoHgciF7qekrDQNHTofvBPNBfszi/MacZfq5rfyrWKtNnZQK
7rSxHZHrrSs9hLdiCM0r6Yt4E4cla0iUPvY13GVjFVixv4dX4zYrt1PijQRfm7w6sCCPldA+a7ly
ZLhsGdiE1laf4uop4vgKv868HcGPHO2sADMn3GEzN06xk6YpLy02gJ7sym9JZkvEkNLzCWhi9Ize
Fl5L7g3dpxhVwpsH0mOnapPgFr7NuV83nZDnxJ5yEHtOjsEzchnppF2cCTJoRPa1MQm9XdF8VqvG
SAqOFmc816yNnopoKh4YkCV7M3UN+oNIXnbsdJjCElt9kXdluI5NasRyjE/BTLTSrupaqDNp2OKp
seP8cx/4xAewN2YLkKQufpymsb0tW9H5Ijes5jQi/7jkLywubZGmX6I5HXYl4BuU963axaFTHdsi
djZYLZ8akGNybdlW9xqzoLlx2pblGGaN3z3d/+mS/6ZLtgWUy191yddJ+pNu548f+LNDNn9zLaYX
LGx81GjuQtj8o0MOwHIi50T1vOjsLYLm/tUhI8/xYXuFjoVs3+PH/tUhB78xfDOtQHDG8OO03P/z
31+m/4q/1X8MlfoP//tHou7HjEHhh+CbQGqgTuJZh3Pg5wY5Gg38YpXrHtVkkultZ3MOzamJTkQ0
kmip3f4pBHi4o9Wbd9Y4RSdGsM0z+pfpEwCM5ll4Wf9EH9o/xRMw6R8+yX8zA1tMAT+277w7DCoh
rStuU7Q/9s/vLpRBF1ljKI6ZEvUr2qLppl1CR4ghwK8KMUrveWosjK4aGNGvX9ux/2JZcBxKOVp2
cCOBB0Tm51ePkGVgyknbYxQTUEXWxlpSV4UM77t6eQAhZ6eMQuLnaM+/mESYAtTu0pdpruavvuxb
xZpNO6cYPf0292SxH4oODUzX1t6tjyUPtQb7jmM0ljD6GwQUwmxgKmF0As9XhtaaQWN5ndjabNa+
pay1GbQ8ekcLs4GU1Hsrjl6DfmpAEa5Qwz5T6ubU62hs5j7Ad9+LedvVhbxLqr7a0VlXinGnE+S7
uA3DZB1GSbZ2UrFkp3fGNkByLSdm12sxt4iFfa+prjqB1dFIDJZzXe2og4YNj65kZueAWQI7gT8q
iuzIS9ZNgs6gtCf9ucqC0l0ZfWhdwjuPAMjr4QmrOCRV1k6jiQIymagLGfuTzJVrSuvC2xPcATCB
2pAoF89u70JpZLdmzyabsK0WyRU84k1d+Sb22ITI6lE6ZMMRukYJlHIr3U1REE+rqG09EFkiGR4s
zMFb5NOjZOPMM2WDC2K4I1YkoDR2RpYpKVr9XWnlEYvlaMgdnlBeYxks+mfnopo6qlUWJQSKUL9Q
kDPD5mulF2LVbttkkQmvY0PvfvYzHWwT16tu8qrDnxq3NiEOLulhohsInIhNGgiTFnzXDSPSXyYy
e2b18dc2scmdMNNdOCgFrs0K2f/45d1sE5OBikFmJ9RW2SZwB/+VsNHmMDNE2oZFMxx0CmFyh4My
Rs+Z2dpbtwpfOvqeqt8HkKMvEORPJ5iv0aPDUxLJSTLS7/hu8o2mTl1btTWxcav88hswlrwmpoBl
UosrhorYilFSaUU28crzOy/bcO/dJzHdwZXMU8nDPKOMGO+trkSbxh6vqnHKORGO0ox0NwtBy5B/
rUigS4PV0GV726zHr3muSsKWcuqHZJGbKfPct2GXvqLgK5pDWMEtuO77DmienIlrMJ1MffZo68JL
7dr168wkQjIUkVPHXdEaw5eKBWCx6RCwoSgaapFuB0lW4hY4tz4rbVV63Zs+/EuJ7ya91+zGUK2o
ZTJiRERPsSPqyGUHeRY3L0Qx0PPmRgXbMCTYlMTZMYfLRjPFo2CoLgERpc2mNZ36ta9952gtjkUq
XwT+Ou/zO8vn0IynhL8/n9PqOpulDw23BrBJ2iGvBiYxOukEiUYXzRZDKLfHKJko0T8NqUcJ0qWK
dz/F/nxo62k+pPXYPGNSrp9HhXIf5KxiEpKM3Mjb3pSTsZLmJN/MrMNfSgHkmlchDToh1jBoX7u+
CFFuG8W8ez/KQ/7yBNspC6AhW3z/OXl+V8zw5kfYiGQzrvPRgVaznyIbN/OGJ4GlX10pO7M5BWjU
+RdG3FBwHSGkRKRcWyQ+fWZaUqQ9Kme3epV6QA0E2bjH5zx7Vy1LcrVRtaqN3SiHlBxqcCX7NrCL
6yU7eUJ9ldJj9cw9b2Ua29eirrmxIM4W1yBQ8V8RI1m7GzLD1XGCYYERWw1JeVkanY83iHfAtVsy
ZSDuO0AXQPefrWiGI7mp+s5/MTCRUmamyJ3XRTxX1qYOPGR1MgGlu0paf3yuLTREiYcoZRN4xCpE
jK4pEAksy1nFvvVIsZ1p9I4qDDN3b5HtdSvhQRDhjbUVbRHRY7QboN2BWdQhUwE3i9hom/kZE1jE
xIBd1GVSjN2DncuJniWR7hdXVR7bTsdKsDnk28yuAcnjAkX0SbTDRZSo5FKyTqS1b5EGTUBi3W0w
dQzxjGI4hrZNLAgXEEmJPGdm/uRQb0QIkYNNW+nba8/t+2Ala9vOVnAIyHKrRkdz+ikv6zac49i/
Y1fspogDvy+d/un9OfqfwvFvCkeqvoB1wy8U3/X4+vNq5f0H/igcQ/M3KsO/mjlxbAoKP54AgMjw
iPxQNDrLWsUKfCqV0KOUo5b7Y61CzoMDBmfhpwWIt5ef+lAk/qpohJ30c11GhgTByI5nO1S2LFic
pXL6gTKny2FQlZ8S6dWW04WR9aTv5XZ+Nzlu/rWs1Hwc3wca6AoYbuTvc473icf78IMiwLihIWQk
Qh+sbvA1RY/5zCD8ol2mJwnnQ3ys38cbUSUxHpOXw6zFwuZE9+U/anfg1usahxW3Lguy9bKg+KqW
qY1qZfCYTDX06vl9rDO8j3iqZdrD8OKYLPMfFFnFNnsfCnnvA6JqmRVBgCu+VYyPYigkV1k4KY7j
VtwxAWPMJFUTfR+W2VNsqHOOQonWHdT187zMqAQ06Kcp5piydZ98NxyHQRaBamQRdpN/06DXLTeT
dvobSPcTSJXOeveKke5WGsZtXWVUV74q4ytl2NHRex+ixYyn2FnVjrgEG59niLZniwHOiDpqbuLq
UHhRv3Whlz1b4AOmtROUwb5fFmErtj/FvbYIiJSuZOAl6/iQjkW8Jz4nOIEpU3uznhpnM5eld18m
MQlsRGkX/kprGmOOdFsycEXwTckk6vCrJt2vYc3U+YyjCsXEPuywcUV5e5JRnm2RapCCyDqFaKB2
Ci868KLvqzYYqWETXJEpRxgwUXryTvnlwiJM6gMBaP1bYpChsQ5TKKGUnV5z3xbjcAJ5xWDNxnpe
v7vQjcWQbqEUMkkNwqaevjvWae/V50JiY/feHe3Wu7sdtzxO92gxveOlwP8el1jhMap216gqmRS8
O+WRWyKBGxf/PEzo4TS8u+q9xWAf4LQnZBTPvTnM+O+NxYpPWlUhVhgkixHQwkzZ0TkeTlgeUY9k
tWX4iat2C4A6W1JAPfXaAD658caOWcnCAQjfkQB4d52dVYds4qbUGq/noY+zx9bM8fXdkseU1gUr
NjYmeyr+9G7UfnKDeltbxVe+Xci3ZJ1QH+Qr6LZIqC7hQOs6vTI9v4yuYgqpTWnVqDHEoNDg8LQK
tGV/igNeI+rbTVbM96KnoB8rNAdrWL2qOlCqNTtCR/ABZZm3VgAdT0x08x2pUiW3t9OtIdKTypaP
xDAxuwC1VlN5ANxoBzxvWYKr2OCZvE0xSq662Ck3RW5d2EOIoMnE0DfV4o4l/4HK372cGxEBd+0Y
dZuVPrClg2YgSX9DeS50tKmCjitQVK15ZbAc9DZ9Lx3EuRGSQlqOEzbYcpuyCyXfNRwvJemBmxG7
wr6lSBkQu88tHKxWnhDwlXeUf6JapbXn7rF7Yh0J8RMn3Jh5nX2fA+cTwQ4r8Jj5V+BtYpN5XgJX
N+sfDGkXV4CM/XVfMbpJJ9e6J1GRUytAXrYKGQLTpbB7QYuWrLIxDtZMx9GKyfwGTeEj8KliHVMZ
rQwIKdkQ33nIarclmN81OS7M6FIT4tXUF5CzZw8lbO4tn3Y9PgCehynGkuno13RwGNkoL+zMvvOa
ZeBZzPlWi849In0viXANkWPFopdnN8zNbTtliDKRRT05hRCffWyvmySnpp3Iiz35cvAffB+SSDN6
xcQh1XOmsDhlBE56j/HFJJiL9Ok8nq+xkfHJEVl3MyvOxhx11qHGB47jOMwuR8sIp23cYzyM7Fmu
h8os1yS3xmt0Ze1VKSGA+l25zMTsV7p8vUIfrKgzSHMkA2DYInI30RHxodySfpZvo5k9HwrWgk/b
djJu1MAIwy8pOeZL3o1i6ZJOZJFDlK4uU9ZK11kfoJIyoaOrKp/35WCbWzMAugx0UeKIDsrPLBGD
m2SIabZjvv7PGYYf25Xof/OpuraUxO9dxOYDZo7ie6/F8OxT09777VTdtvACtpql4a7ANXFW8xAc
2fL1OMhzAy8L1SuHbpLK+1Q4GBOS3nl1ei5pnI7jJYuN6hxYTX+YyDylo3ExBoNd4a4a9X1slV6A
rcRKSQkNh0szjNRl76KjMRM3AyPQ50j1Ao7MAp5ASHhfCkgbc4T0g1WuAp+lixNvnGwAaRYNyXwy
iybZlXlWopcpok8Jss9kRU5h/6JTaJCEvan00oa+cOhtnMxsW6a3cpC4xZ1mfnCUwxQ5yvxuhSwE
WgHgsU9ov+3LmUnlJeW1QiHpmbhp3Ta5cz1p3RODYO9moHkbPbYsTj09JE9N2/Q3zuwBAezrKKZz
5LTniT69JoQyPjiJYAZAIMbE9tJBNmiLmexBORDcN9wyT+gzQowdaxg+m623SAa0N1q5+VkbLAcP
2Ci69AkXbEQQ0lB7kidRbiLvnesEwWiFZHwrLXwY2lFTuW3Maf4aDMrbRjlktQ50vU9otADW13Vj
tIoTLfejWT6MMCP2aY61mYs0OvJVFpiMq+LWaTTJSpV/krFB10fs2vo/9XE1pIP+u/qYcR7D0P+7
Pr54rfrX/qcK+fcf+bNCFr9B5OWoMskPEqFtUaX+MVq1TPs3Ez/kQjZhgveeUfCnKZJh7g9iI1RI
FupEx6O6E/8ox4jB4F+q4tBhUuhACgaz4n0kTbbREBRZPHkXpd0E1tr2fIu0cYtVHOyuHqhDix+Q
PRqjpNKpo6u60jyC6dYN5AnzwFV5X+BZMUo0Px7yw60BuEFEhyDiil5LB6Qhd2Uxkxed4Pb0d2XH
gny8GkgNTCasOT7VAZliCLR3Q1+U3qUSbf8lj8fbQaQ+G0q4TWtYhf6uwEOD0qXFYW3P+t4IZoDs
85CkzbrFosH+YjG3zXvWCr15WU1koa0z+HdYp7o+hRDWBrK9wciY33eAXZ/7YnZwuvDQtbjJVNZc
EA2eRFukPZ8N2Ng1L6G9eTsR55DuEV+YJNvoClponQbXeVt5z63vE94U1uMLGmOeOEy7drXUyInR
5A5Y2e2JZ7uTGIySaqPZ53NZHDPMNi9e77af7d6xaXnrNPxSh8GXYlrYgQDJGDSV+sg/orOSnkMI
eGoelkw8hh9OuJ4c0CG032F7KzMCfdem1uZmGGOoLRThWKMpnTkSReQtg1dXHYhBKW8kG0UASCWL
qU6Pe6Rh+jbsbQ24K2tB5pPiaLBVMtID2QbpV64H9zbLMSJuVW0b1/gtUE25HlkS9WRd0ixVD8ns
U4JD/LjhEeuvFdJh6mH4uXj+lf1kQIUWK6+1netaxHITNpTLpY+MRaXWTIKOy04O7IbcWnYlmdcu
8nmMpjuHYc4BWsiEhSBq5xdDl80ugDK6RzM8HwV0/y9mafvHhBnN/Wzq6EoabX1ZE9lZ7sVs6OtJ
zp6y8D0oMQDdX/35bwQlQiVnw11k0fjm2fm1q1aFZI6fAOsRxHsi8xeawAboXJuFO2Rid2iOEUNj
qSDuYYYrgR7hy39O1P/XiRraAZ34/32iXtaSfJ7X6uexw+8/9ee+KmAp5f3AzOcX/qnoJHty0eKy
r/KAGweLn/2PQ9VxfjPtwDZRgDKYCO1FZ/nHIWvzC0NEngwrUB+YTviPDlnnZ2a3a1kW0hBOQrD6
GOT/gtNOdTfKOrW6o1tFfrDJMsO6M5N2PjOYbHZ1mwW4XBrSQnrDjx6IDsMzU1bRyYCWe+o7klH8
grgc9gjVPhezWtvKKspVEOTGQ9CU/cZPGhRrNeyWtZVk07VVkS2VdWQvEc5bPAqbwrVZMmxi7n6a
G4FLorJ9tela2iQrBgRH5o0xH+qWxhpOyfQ3qugPTxk+AUEcn+Dpxh4Q+/7y//8we2HL0DFHJXuG
GSBc/6gP97EmKsoehuXv4n3/cIn8mx3cBxX2++vxXHMEC0oW04tk+MfXsw0a/zjPm+NodA7hGcXb
0tMsWWB/VEI/LSd/XEYuYtwftn3LK/mOTWOP6T60eCb//EozRSEEVa9geNT2rCIJrWYAb+zxq6f3
uH7EXidZdPeP/zxIJixUPS4msMjLn//jx2na/VhWfXGUXoJx2Vg0mT1DL3cD3BPj9z9/NRfZM9Ln
AOn8RwpaHAYjm5UMi6c5uvmZtcO8Q+TOHEAW4cOvX8tayNYfPk+2yLyI7yx5EB8D7iYGwglkgvTY
JlNBAw2OERpvW9aboLMY7oAluJawlS5HQC0HhMdDs017r//HfzP6azK60Bovhnn/w9eK/NrXpXSy
YysJ1d5Mve43XhxFD6GHsu5vXuyv15BrslIHOe8y6aQC/Pnr7FrSzWGpZmiV5vm2Drp+MxjcwShu
8gT7XEoz7FchmTO//rD/epdAWvEsK7Q8L/Q988MePY8zUrU9gpmrsVXovvk2WcCM46pKMab+o9cS
RJMwKwktVO2cgubHIAyRGqOlkjA9ptC8Nu2kfaxGZqcvYj06n379Wh/O2/fXcsE4EAHom8L9mHyR
lYNHKiHX0KznkZ1J5JenInWUtfn163yYKP/+OlThIZkwy+Vq//y9sUfpO6+eUhy+rsqguWb8UUJX
9LaKVMUkTUmxnboBI/GMPSzammWcnH/9Hj5cO8t7YCLHQbeABkGjfLh2WBQC0HMH3oPqF/QQC8JV
PBvxOXJ0earjgAx1z9F/c56/f4Q/3KbLy7Ja5Q8HLsUz9KMEQ8Ue2tbIx3+Ffvepw8h3Ai+lrxrq
0X3nNBWrH6MGMTxCqvfXhJ9pdRy9avrKwLrtvjTMlk95VEWHeOkdIKTzjzkzbn/96fy79+nyxSxE
SLIUzI/tTe460Tj7hnEg0c5701qKjj1zAQscq8PoURhnDePjzPBR7LPLOuPUxMHlVFF0lHktLhCm
RccpDZyr0PB6fwf8oc7QkYW+2v/6vf71qg3gcDv0djhQvL90YmZYDXVfjBjZQlPn6xz5XL6GzzFs
f/06H+56vjpWgHxlvo+pbskj/PmqTQ2S/UjXSI/1SJAiVHy2qRXwqQtqdff+16/18Th/fzGsMTZP
RxetQvDh8tRB7/ZiyjjO6y7fxEGkNox85JqwuJwJ3JJcOEHKsOTkPxtlFe+n2h3+5oO1fk9F+fly
DRzaXAKSKAp4Ox/+5qJrDJs7Izr4cuz00S9sDlNYy05zjGUz39LumW/ukkGZYsalF2qSLOa/ETSv
vNJ0L3oSR06hlPqGwRcpjH2bNd26hXoDUyEv5zNUS1Y6GBrv5sKJvqtJFo+BLiDRF3jySGnsvGU+
lzMIDtwL1ZkcuMzU7DtX5t69lzTmYSC04DJBWghXvkkN4BXjfKvjyAFozbr5ukR7/loQnPE2o2Y5
05zreRVC5PpOXKHbnKqyZUpZsfM5zCBv+13GshbPvt8tNQJiIxMwny1eCWewvlSydD6NrHza1RQp
EmR6uLjfCzUIshrAkSQYLbPkHDvc2cLlaLE6lb7JhMO77mP3e1yjywbPQdm4hgkGL2dMw1hiRffE
fhQmxVDlT/3XwGdlX2WtT47L2AV3DJK53rj743yX1yEvj7jfwLnRc3Yi9/SfZ+yamykP47O//Gzv
1rwN7eLSb9OxZ5hPG/gQ1o4+85wpHhEXjdfvH2/kEXprg12/bRwyxXGy+0VyJF7Nc042cv0zAoAS
OgLBv83Wfz+t8A1cwMvjhAqsyXip6pwrskb0Av2ssOYDQRR8dhovNhGFppk8AAUQT4gKYN/YsVnd
LALfZXLL7xmTNDkjI443mEHSt86EILmKuk7H+BmJi14x8XHvs9hxPkFW7AhjsvlsSxJh34q4tHcW
k/xXoHlLPInbk6gZpeV86xJSwtAw76YbU7XTdarpXje+sNKXwhs4muA74RUx8Rw4y3VYLvarQDLZ
X+skGNLNPFkUMFaJ5KZSBdeSXw7zOR41jKqI1kuvhl4RQusa5gJApM6RSc/gOeMP6ImVGMnR67nA
tibZfK/JGJvMMwOuXnfJiewi9pYHCSPlynNr48Fjq8L3GAt9jo0iO+VBsQ1nI8f8K6br2ijaHe4E
Cy8WoJ4WechaG3VH7l6SHk14pRdjzDyItVq68ezePFtONZ9ka3oHx3ejh3jwt7WQ+WvrVfkSVpCv
kcH61+VMwgBUd1z80YTINXOeg4DbDqQKK0MNmTSXzsY0Jjj39Hxri0nPLpzwP6GkxgfOp2o/hqm6
TuNKnzIr3CUJKy+WljUIEeRViSEbJmDA0sFCZaciD7o1Pv0CNfcCvupFtBpc8YwByzkDorvuJowW
jE6mjdIBWQWACHdum37yIg/Je9/YFwXMbFPm7roZqnEPz85c5zMZ08mMXCxsxLxQV+9IRnlDkPza
SKPfZkbpbCDHwDIHeHo0zOBz6/VRxSioKciGCHiqAaJ/KQmOmZFO4uRL0Yak4wbCwoNS0QUytPjz
wPhsmwg9nZKi5AAWS41U2vrKSx3nDD2yvbXSoj8ZChTIPHuXud/qoFmJEitQCIClteP+G9u/5qCt
GvNIFS1KER072cmqBbkZkRH7l9IteEN1ARpupbQ9f3Jn4exA3sMbGZAEXbDHa68plESyGT3Oi9wn
K5O81PgTCvzxXtcu9UPdw+JaNWrW5xy+1SIB93cih2eWleiFp8KDb0E2Ey9KFX3uYvMucMfxzh+1
3jqzlNvl+cPGqm5AN4HhLG/6wZ9hqsEQOUJDpRSwc+wwnaYWyYOJZ2Hl9WvklSlHUYWQTkQ8Efw4
9A9NRuvDuCrflJR5u3A2xV6OSjTrrrHL694cHskdgac04isW7YwVLC4whG0GcqWyHShXdmUQJndV
lrs3iKD6nefL+GnI4vHCkdNmSKPxlMFeIkka0M6LA7s4WrkVVgksmh25GGGXnFjU4BeyRzwPsyq5
MDNqB1qEwrgtdOdvS91BAmBnBAtePUtRBd8HMbHu9CrLfrBL13+axjmc96ZL9hosLvbOtaQeg4B3
aIi1upqMljQhWDprp66btTG0/oEOOiT52rJJ3bBk962xg2DbjJk+tYNz9kthnsOow4Em0E8KFz0/
bBd4qX4R3hZRSwY0KjuH5j9LBGOKjrCcFK4RIQbhiS81vJ9cJAs8hBd8u6EEKSZmf+sPBlMDlIGb
oIYWEHhcAqxEm5WOYnc/Yq3ceexKEPSn4lOu+/qGoE9nVUZWdoyy1l5SfdONg+y/VZG1V67LhR1W
Z2TM5joqQ5vEm4Lw9tZ3LsM4RpzRAPeL3NbakBRQ7wtzbnYFwtRXuVgUOGjaterHlJyRoYYMmgPq
2CcKDCxR4RawkD7CHmBOqA3NoL42ZzAiSFNqkjIIQa22OjdqsUozVeyLvPKf3dxjiEMGxgULt6CG
ySCKozZC/W2gHb9E/iEZhBsQP0jzVT1ZBhXP9EXvt0a46F7RsTNWZqZKA2DVp4LYFu4uklzGrCzQ
cLjDddBP08Fpe3IbUlJNSrSyxzGAYKXgfl3UAPHPmWS2K2JVvuVV60NaasL2SSAF2Xleln8P3RKL
ceMTpYKFklkSeLlHv29eSn71Ig0WxTp0ZxgnfTSrVwTB2cghQI5L3IAb4uFqgvlEsr0RCAsJd9Pp
2qyzLd94us1L+8tohDC3oC8gvwgdYj7iWJ/9UNZvgFIV3LXM2AQhz0BAv/NeuyzciX8fbixT9W9Z
l3Nmk4NaAq8KuzxGSiqAzLifBlNWfv8FcVIAkUhUU/I9MXQLRaYvYMCKoaJNGozvoL+r8+Q29lU6
uvIT3kn1Jro0eI5liNOmqkANYuKcA5fHHuIdn1j5qqwOpLLoExo1fM2lp4iNZzFq5iXss0AVxAe1
CPIA+YDx9VDJaFv7m6FomWrYbbSAlSeHdzVMB1Fl5lmMhDUUyBinTQ1OHni7lB6+5LxOyJLN2ulg
RYvGpCsbuRmEXXOcaVgiARpZRNmkph8JcOMxYjEd4rosQk4fsOcPKRGwuzCHrdDwUNg7ZjOcmjmV
Xxp6IzqMpIA3WPIpdEH6EtnLpcxEyTwnfmPDMrS76eCZDhFWru28GnZjfLc9OV6iU40f3Apur1Xz
aycxhZ8swnJWtnS7l6gRKeWkCe61Tz9RGEfbIfJMdvTtnec8xqgZ8XpyvEZFxEVVPppuhcAawJav
yAHO/Gpes7faMcuHwVGxqEXFUK4mihMwlAlYiapjwU6Pzf5U1OtwSt/ywk6qtUGfjEJyqHlULhwf
w95Jb/yGyTDc08uLddvZ4S5Hk7bOS+9k9yUYz1RZq9KVuyAG3seO3NhAlucBnU3WBdlUYFcs5Ev8
4qSWwd7WcMXLUhd74r+n+9aDHWfLID5nlfpuNGDU2xkMpKeUfUoZ7G57plmnFM3tITQZD9iTIh+6
6eSeQDzzLR9QM9Dj89ShEDoJWYttH6btrhwHxDLDBCbYmvY5nKyVQ8G1pqn22PdM16NnWjgwJ+/g
duhjzVIFtCYNIJMAOQKl4M1k9eZqKDLWJ0P/beiMetsY9by3vLRelW340iGN33W68S6GhtnBHJvH
bOzhBBivqSd2dZT8L3vntRw3kqXhJ8IEXMLcFspX0ZVIiuQNgjKE9y6RT78f2NMREtUrRe/1xtx0
j1qFKgCZec5/fjNTp/jXZdEdC615ngp1MxAOzhz7oW7DK7ZcACOm7yenVW+YsD8SK3lxzXKHvqFG
v41Jp54wbkKqtnJ7HFSF3gWqXcZBmiEeqsWZU6/ML9I3KKy0iE0+Ng851k9rhBbbdKhPMia+aoic
r8WISZhZgGqvhEZHEE3D8FlZ6qvEAMaBHbxtiLiegtmfo8860xwMZ1ovO9otdgTzDOG+SqydoTZj
kzxJHN33Qx+fRfOge+Nw33iNv4m75JNrRfHeRQpHtPs4PGlm620kDjeEwE3tGVIxGiqcDFnmOGML
K3GfnI6A7KRoHNz1YiLik8YBHp3SpZ1w/VjuKpgnGxROSD4UpLMzElit3caEhC6Smm9QoVA4anUO
oLPKSF3Sd+ZoTtap9wrcOFcNdOPb3GyXzzObLH2FsedMABdG2B8iOCT+1p2yul2Batp4P+k4SGzx
sYInllEP7V1rcLXrHh4NRt1alULs9QFNHfJKzzhsk2E/mOGzF2XhG5FmLECuyohBwBNrKUVopNam
V9EWRbz2w7piewFnWmYaZLCEz0NEgxAuMTYo/8QpTZS8bjjjHr0mnK80PA4DM8Ejp58bR79ONZGM
m34JpS4Gl21p6lIrwKaV7gTD2PF7qszpJnVmBGVGhoQnarNjnJEHHhUaIHeEb/HF6EQPraOlE4nU
qH/BjdERV308Li2v31dzEIu6w95ipHTINUff1QaR99T2fDSOa9omJrhuSYMjDsM1XPorQm1enLww
10lL+bcihe5WtCrIoJsdEPmmgeLIP5hZx0HaWeHRigWgAGPkKw9JzOl9UvN+vbG2tc0MF/wQOhYz
G3wQdzqR6U/v/wnmneZFd2j7Kzf1d64QiqixrH7tCiw6AtmaoASeNd1MirJHo9lk1qNK55OfcTOZ
LAusZ/tm+w4U4w7LGEVWeG0T/7bOi6TGdyaJ/Z3m8xWLmLxyTAdK3M1h+Fdkdh3MJOUT2UfUXQfw
ciuS3HgqYONT2pPVhrRHtgds8uVtJql3FV5Qe5UN6krW89xj1srvsnEYua8FbV9DOCwJ6HPa7CjV
6O2HgSCg9ZiFU4YrGqgI4CWbwUBGQKhDGqjsUeCtH+pFwfuvK+2MaXr9CvhHNm+Wgih66uS3bQch
MPd7IBlICqgQiQbY9gjI7XPe9Pq1wAf0REIkEzIlAK9ClR3f3zstKdWWBFuN8h8fBdw21F3cd7DC
RvzT+H4xpFiNiE1AEdqsu3xY7kk+MGUz+Feelbwmn4zbBkgZLKaXV2ZplLtqgeK6oVRX7hzCgSQ9
gLABFGaOzRvQ2zqf7Y/LB+ap8ykyfQ27kNHDDrMCz3drYgsRAT0VOn8lK+324JbLn1Y9d8twJC+s
Ybnz1cgHbWbVIn9oJk1/irEPxQ2px9g46XjvY43ymmh5xKLvwBNeZuGbMmxApZS3yVJ8KPYT1StQ
YonckjCNh95kYO8bU3gc47B6DWNd4oYQs3S0mCVsWwOzyakPj2FtVK+Z28HRb6RGamQ35jq0ozw0
LjQH/MLSdIC/wijKqIDDqdz5ZWKe6Vvaz72/3N4CX7XjUHGbxq4yL1PWE3OwLFizy+JvhSrqVxTY
XFoO3XjEdS08kJ7DCzl4WveqkBhHOohc3/D3ENhkJzbfL4PoxiA2ElqPvv5aEoEO9zaENzyiStF7
nk7fhyx2yaw0HGYfxKL0d3079puocuYrCwj8qi7G8LmdBPQM5SjjlEcmkTKWg24wR0KCDQHeauty
CRzQLQH4wVjUW4vlLZjgxpxFLYAU3jWGmdfTE07+wFviKv1LpKc1dEFPw+QhrlnTVUtqREV3iuqX
/dG3uVMR4uV7RUPw5oak4K38fnkHWx0DRfz0wiMKEoQ2njWrveaSconHFm2f58Tjd8+hT8bmz5BP
HWZ7L3L0mEJ1FOQtUGodbWLKCk5GFN9noxvLa3Q2w32Clf63erTDt6SS/nEUGDlg68zJZCdTs52F
i92eDzcWdUgTPqeOQD7UtZBW124FwL3O66Sa/4Kf/19a8QfqmKkzjfoBPf/Fuerqlfrvtfz2I3ns
v3/pvzwHVyxkBheDcN1eWAmL+Pa/PAfXx9RKF9hGMdLzDBPQ/2+ag/8fl8miR2ULxcsycc3/m+Zg
uf9Z5qxoDIVru8Dj/8646ufJLZfnBae8wLwfBazzccJX6kPaFnGm9m5kCNKRR7s8RzKaHwpDjkEU
CfGHIf8vAxNddwHzQfv55vS5H0B9cIMYy1tn3kuZtnc6lumYaU9/co37ZcjHT1o4CxDyINuZHwds
vejAXUmw28/4Fe4mUzZ3WdXCJcA0ZKNrE2EhHfnGdpNqlw4r5Ycf3oF/YjLANflpIs59JR7RXGZ8
2Bdxbz9OGYeZ7XJ2+z1+XrkEQMOkJXc5k0dbEIthxu0R8nTb7WbmnMaqBmVZUIxESxAQgjgDBGEu
+S4r7MCoKZcMO6egmLItdsr8tyRnEslp5RpRTLJOOSgJLWOT7L15foMim12s1AMJxFl6H8PrCkj6
bYBsILCFpPftlvFBguGSgcnRIoDBcAp/xr3eSOPewX3yuqUFvqfnkbe9NYQ4BXT1q1fgdxN01Ti/
kQfGgY1b0mM+oPTqUlmeQ0PLgxYJphFMlYkCLdSrlziZ62fYKvzFSSb+uWO/3zDbDi/+CKq9Hrt6
0TO6PeGnEaQQIwiZEVs7KL/8TN3tzI2rEvN+rmZ2V0lejGgUGbm2D9Gc0wBbLjdp76p8ROgwukQr
Ya5BQ0VcypWyZLKnZpnWEDvaI6FfzR312qL3dOXOwa37gOcRX8fqx8eURuyxSZXziadjbhTcjA22
1QS6oRv4OldQUSKUEkEylfND3IfV86ATL7HCYVzfO5PPGpo42Ky+9M+OASEPUvf8NhH6/KC3/BV0
CN1nB5L4OZSRfWii3rgfAKk+p/1UnmVV+eei8LgjEPuQOtrFhKuWg4UpFr55venqMCfAeDQ3QGrZ
pXZifzUwJgkQ8rVf7ZB/jTJITZDPMRzfAz7h6GEPzVfZsZw9rZ93TjLkh8rj4c4uWdISLSv2bVbZ
lhsdD5pD3XkM2BQAsgt4tdPIqbtEUKIB6+LmGtaFABOPxu9YejOV6vtsW+Q6CY5gWC+JbMbH0K/U
ld+MfBTWIbu6QOpsSH6xP2n1dQgtEW+zRtxoEVJ6GzeRjUOIDzO9uAjGLONVxCJg/M50fN7BbLRv
IpsnEY6+h0ijntdkI2BIxSiS+4pG4BWUUgRyClPAWnT6JSPeMLw4ZE5/xYBYXZVTPD+YU4EdeMVi
yNsm24LF9d/01DHuEw7UNVQrehWNe4uTtr6H5smtXl7RHDfX73PLr1fYsxAvoXgStlPNOzjd81ub
jfUzcUshsXTZ86R1OLsnLZot743Gm/Ir0Qr0HQTVm/AdxYsO/PBkhuHwGJm8mytTy5KdqdMC2DZZ
H6E7gh26NbN4wUu5lEQy5kE5rtZvsQKqb2oGBDc+gu6bAR/s+zLp6udBOBgDAyttlEvLhYN+9WIV
Yj6lZEN/QqvOAEBLqbu8cqpeI0qTMkisWaNG87MliT3bejGLoKs67SLnusSrBuELVmNz9xnoM7vM
eFkzE4m4PwYCnKPM0yJwJj3Z9xXCwUCGJCEJTLe/1lD2eUwFsoFliNU84S3vn1N9dq0N+r6GBCwz
8szPXubjX/I8VuXUf03awX5OCC7Kov1oqdLeJ73Syg0RMNNwhQ9rKI5TZA32BeU+Kby2nB8Mj34G
Pj6yOEPIFp6Rcra8hwLIBGYg0weM6rfjUF4PFXOCnjfsaGvZba93SLz0/KKJ4dou6oLf7oo7RdO0
Ei7YbysiMOTwGsCEsZPLIopMFR8KM3vooFpthmUIMtjzl8RjImmPw7csNrFILaOvUBRiXG2daFUa
Q33GL3zaYPUlgVaj/puRdM0mSjocxZtwiyzXOBIK669xi3MDFPK42NRRcm0TXHcFpjrOAeEdRyf1
jlqGcizJGzx4azzjD1AEyBfQJHiYjmtiQaY2gFCev0U1khFMDhbsvrPnAGbsZUY4uTELzT+lyM2v
Oiedtk7Mgm3SwjgluEhvBizeIdzwIE1j1A86EP6+cOlq6kXxTRQGSo1FrzOWRrqLdbcOTK3QT+QE
+PshMj5ZBVIpB53F2Sh9K9+Y3PuvXT1NTiAaX1MrFFKL+CHvx71ZJzAxjImBbQge04HUETEyHKLJ
N0BYfei+Ilz0FGH31aqmYReJiDOPA9wjYYRjDrVgvyFHr7nAVSTEs8+6bQRyIMEnMRD2PfniQelZ
IfaQ+ClE48rLs+zZ18LKDRzpYOFBhtoUuA5tHYSLOHBH26JCtJo7qjNgywFB46Fmf8XwiU0ER7ys
Rites66u7LyrT8xV1QZLM/Ngkqa9JqGEVdVtaKwa7JN4A0GTxbF2WvmgJisN2pQZhteRkJmvrVGr
AIId9Vpjyngw50Ld1/jbk3jf+XuphH8ohnC+TTJLrcdwaI4ZKvPAMXOit51sXOXoAhmMWfYdbhuY
b4SzQeBLO5HCUHvbRhuLjbaMrCf8jBFmW+kTgW84POnztLXDGVd1f9S2TYxge4iKu9zQOMtpNw5J
YgFq23hCRFrkP+ZeZOzyhDceb29S00cZbkg4sK8qUlMYnkzaBbKBd200aj4uJNGcKTkmmxs0K8V3
O2qu41C5Z19C4Q7saQLyxfVbMH6Ls6uagLxDHRdMZJLYaU85qtbnAWdTe0V4MQJ7E7r2KZ6Z6gWp
kerf62Jx2LTd0sHuPNVH4kTwN6hR4+8GxALPGLsnDMyzJD0Tfdp9LazUYQTd2aPCEdzLUvFMPJPa
T3GGq6FelQBzuI9mWzcW45cqNaqgz6elLqibO5I687XTjCQDeWORnDSZY0Adzm6KmAen70Nrje3Z
b7rKDloJ2oZoViR7fMvCDpVdJW5mk9gdQuLqL2ZNb8yMcc6WZ0Pjt5RIaWpxDi0shVR0JQaqDNM9
ImJJDg2nGgMIs8q2etZx4NTswm9lngM3zFp4qZmksgagX5zdcHHQicTSbsYJ0kiYxMSJJ9pFq2os
c8bEIqwiSzJvHSFpCQqKvJgMBll/kTg215iH8JAMxek8D1SFfxVfTWIa96kxd9/q1E29tYnujTq5
AOvHgJ+ALcpQ55MkU6cjBqhpyo052tk6xbzmAE+rPOetIjJF7+CiVPDuseEgELKoGZusY9FxuPtF
pV1K3PofExMHwKig0sDFtb6O1Pu38JsnS3MoS7FVWTZliA1vGEd4DNVdyhO/aYxbtsHym1U71bjW
4LNxasPxcdCBhqsCzeSaMf28i1FaPpLHwbMzGs0rwdjbeRcVznzSkYxs4mGcyPLlLK8otp6BnHHo
m5fy18dA3+1lfmAcQwJRZBv3XiHnN4+Auh1WqBW0mMQH8JzgYMwiXNJWsQk7ZKbf/IkG9089xEIQ
pF9C68MO9DPni4FHVkWR1u8jzWyOoc9mSDm8hASi/LhjRE15bzXeeuTBvHRz663LiYSy9dCLPzU0
Hy3C3/uZ5ZtA2ADQwoD55+8yVFZVgFP0ezuh8scRdRA3roMON+oBqGabgjD2ubM95jO3blQVyLSF
tQd7fSGjjReztJpjZ41Etk918zQMtn0zol15mKi4t7/vvhZ5wI905Pcvi2hg0VqRPIfv6M9flhiJ
zB01q9tryUJj6EBh55qFphtpfEPaB7aGicsLhnuscZ/1nbfWOaeWSXr1mtbUzS4Tzz9QPt9bzp/Y
bLRtLsTv5Uu5EOs/NL4RZoumn0TdHrtIpok+QO+6Q9uE4FEbd207xGu2ZrWZkXQydR+ooNKa5tWN
l2Vqj9kFB/nm+J4zP+DQ8q1OiGn2nIjAzL5R5CS3FZqYXmh/IMwiffjlfsKW9wAvaKpxd/hIPkTD
ClVlnto9+mn8pt2EpNOmQNZVQV/hXpbT2o8t9w0W5riHdYnRrmG+emn9eSojgigF5ZImsAse6qK6
GlvTfh7rurxKlJWddL2wXkwCnuVVHdXleGrj2AOCN7K1boO64vcz7wq2kn3kJ+IGNyciOmVBvZoX
/pkCkvGFtOaTHVPNt80wratlhzHtQbuMEQQ+DcQMsl2kkyJaEpWKDyV7rGND/++mCjo+6usDCCs1
O80yfQm+fNoKZRRvSAvHC9LGUqvLUjV3Zd4se4q/lO0ZBb0PPr+y9cT5ZDML2JA/gmTOggKQDoxV
Ruh3Aa5n4+NC7iU/W5j5S2vBHTz2uXLHcxNOETcpgRiiya6XGxFlRMQNtRXmeBGjTEbpIcxe6+w1
P6g0H6vQNhgWWnV2cB0yeIm7HZM1emb+j5CCPlzrHbKbIMRsyhtXgor75CMk/ubmhHdxGlPTt3qc
LjkSMb84IvBlI9mESb2VlPIuLLqVRs5WQDut7+m+2WKxY/2sp7SaQOoi6ATkr6DwgdhlS+Pmkff8
ZU6HbNsmfbIbRqorPZt4I5lg9Ou4dIbHPslf3Jb+EWJb/exNuZWQuLPwbZZ752cQQXA9X0QyItYu
LRbWB4OD4y5Di70jLZ1ND1Oq/NDDtniVsM9ebXwKqPdzEymu5Hlavdfe0ol657nRiVqdaPqdHLO4
EnYcMYWGddAlu1G/9HZl7Oe4G/TjhA9EjjvYTHbb1iBe7tB2KV1LSf4vtZN7V1jt8KgbUBrB5DGG
61rmHTYdVm28O0GREEWLQfjMZzMFUMLavb5mXOeygm12kz4sSaTwejqj0LZ7l3w0xRrpoDgYK2nw
h2ToNl9JDuGuLBGxHd3hihQutS9jzsSmbkDlTFiaK+kvR2hcsF2KGWEzI6/mCdMG72xMwCxdHfvn
yKjbYzK75dlBVrhrOUB3JSbHQeWV46OHj8yqn+Zk5y0IEB4x9XWRgQ+5CW0yOYrqjaljpDaJp+pn
LAJuR+nWX5g/0m7rAnF4aUMunAioMGw+tNSWwnn51tJeuFw4SvBiVPnyDKwJ5cmyVOWyv+s4cONQ
xzElGjlsZVukzhJ+SQbGmICMLM1rIkkwXsfSbu70suXJVCmlyPtZTIRbGS5Yz3zKLKD1pegF17GY
hQKs8utydz6piJGBHEHX3l9DhicUEhHWDns5kB9lRyAeVjc3d++ID54UROBOLi4ABshJU9AFE/GT
oF+koMo9xzsPIRb77/CAhiD7S283dLYAjtz6BchTiTdvM7j7ASk4b60H102x3MpAzhHFyCTBwrwI
9EqvZXZpaluS5suYgj6FkmyomF02wwg4V/Y84mjSsVxS/CL8C0xAHMUSrPwJCA67O+C/TId0OEAE
wP4fOAPgbtqUBSsmkoW4MTNnkS7oegvwNeLulbYggsrOmidl4Q6xwsem+Rohbd3Ad5sfSrRWq9Bs
84O2gCvQ+djW6OiZjC5IzTIiX3mUGvCVVMInFSZgT6PY4iyDy7/jN++HpMzAbssqtiE2at91XS3l
sqvx+PKCYqnpdLw93l9NKDXb2gYaKisjvOhGXp7ryszWjbC9MzSH5qkyKNMZf4OpDUutPBVWfDPa
dFpMl3o2d83svlW5X73IiGKn1Rv/PLnss9WETz5e+UgUdNLrgynLyHHvaJ82JGABVTBjOy/vc9Mu
23AXVh28+RxE0k9cat6s5a9ziM7kT1PwxQvqTV2ynAI0aC+L0Rb7xNB9GxoGcbERRjcuBHTIv8v7
Q6DNnlYHMNLh54QL+vVe3no+CGmUldmlmEZQJGiJa8eFy/d+Nhg9EDDsE+Kv2fLBnQBRR03YN26k
CY6KyffOjU8Z0syZeQ//fQx84mACB7kBUloefOykxn1NDuwqGXiQ+H7CQcv18qysoTwLIuoOxfIM
cPnF0430h3rbqorifDLYzeCNPc4TZXKdgc/pVW7eQ+Vns2Ufe6o6r35GH8eYdolAeocExx7Q0jMZ
eUWol5lWUn527CZ1QJuDyyNjse27h9zQ0+y8e3L0lgUKWuUsilkfqxeMCAGoJzBjKwlpFXoKZ8tp
prUJuLzhsOfled9mpcvdADmC540E+TNd/Qx30CyWfgLK+1G2FixmQJsHBN4M3vCMmCH4jdxMne0t
HllHGZS0z7oz1vR4Fu+apocXPNWqF6w0iuRQ2qI5TnUOiLhslZbOTWkJNr1RHnGFOQbCoF7Qd60G
eyZc21iOEQk9RoDF48JyM4x7THCH7+7CXe756jBsMxYudtyUl3lVf+mKlpKj6RTi8ZJFltRJfAPx
/GUcBXcNgYt1ML2YpTJm3IM+1+mGxql5oirBmm+QDHtXuV751C2DSK6ZK7PJTpBKHqsKi1Dc9Qja
Gnjgs5epq8wEUn//1/eFORcpR4wG5/OrID7xgtYUxzrVy1tpavOWAKsEekvFgk6oKiNsGtGSCd5s
u3aVWCmRqKvaUXRkkztvZZe9DbaqHJg2NLDvQPFCJbRNOlMcpQuIzA0tGSTlYQeQwC+eEGyk037w
7Gd4Qxg8L5MYzMbrzSAYt2KKM3jHPuyrvzRr/z+q/NOoEkkgjc7/rsm+Sr6SPfJa/jSq/Osv/S3J
Nv/DsAzVFaNIpIXCobH6W5Kt/8dm9uILGxEZhhcOE7e/fS68/xgE6BAJTnNAk7PIuf4rySb8G0/d
Rbxjv4f2uOLfuMEZH2Rz0GcMy7LBEpYoH1v/KNuF3ACAmnfGqeQg6aH0QtqX+1YsNSKzdIdJVjwX
FSmehjY9JLK0DzQPMQQrYirFq4vZpWmA7KUWNpAiddTcMiLBseAUmYuCA2gBZ0Joy8zlfrjTt3+1
eT8KjpeO84fmD6YqX9jj1uqLBfIvgmPyk2HQt6o9UVTLC2EXWoBZLTaj4xK6rBHh89cq+F8Vzpa3
oAM/X9LWDcO1BefnIhRdBrE/yI01QsprDTO2EzLSM3wVjZherBWcXWoD0TFUarRmb7Q6eNHUQBwJ
Bnt07b3vDGO4FVFsVAekgtRQaiQNc1U64YBLR+/IW69MwPQrBOfknnBe5qbRq50dltUp7YywBeou
gaowum0dnOXRNwVCDiBu2DRwrzVnlBcI9yBMhhKvfVlXHaxbj0v5cThGm9YN02JNrB/ko8nROi9w
eCK4w/fdMGzDjmpudpgItoztmmCycvHaWsx4ZlvzyQvva+OaSAti39wIQ6cNxTNmO8byzfXYzhkY
xJF5b1AeotZwu8WLsgUE0uJZ3kbOxNeQZuLJjYXZxLM5Tpni0DWb+AYXDr4RQnHrMCP6kA8tI2aF
O7QGjGASOtOdzMp2zWuVQXFHJDA79ZPJYRwf+7bj/YtgneHM6orxQl4nB65FQPPn+l3FZJk9dy7p
0FIDIleyOrQ149ZgbMmaCEKHjnqV1yN/WmPNLzdmOjIwlaqhidMw+42X5qdzVlVbLlgfGHhCzl0p
XhEVhY/D7PiP4wDNmsoCMvK6SZy7GKNo+Lpdw01CS8NTcOy+755ipoz13lZwvTbcR9xdRbJQbRKE
QEwNBWjDp1lhfhaMpjCNE0Z/eXxUyyNxl5vjNwn5EVNtVSe/0WaDAUaPHYwax+kqRkN0p3k6oH0q
WbwLwubRNiUGNC1YrVRRjIeiVeu4k7smvjXfMBuL1jnc/gUblvM9qBMBRbCmXfJJQzoSJQaGW2kv
ruY5ch610TWup7Emw8nKoleM7JI9GibbCxKzdF/LKBs/1xYkYRo+Xtl4ArEa4Yl6QZxO3HFsHqGm
Exwl6MfhgT5q6Fz6OxPNpbMWo8trQ9gQt3dKiDq9gelLXj1mZBqWYsXQWAjeZ9uLlbVOeSOhyReS
Z5dYSHbe5pTE9Wf+sUjf0FDKS1LoFKAORlgB2Q7itaP+GYK48o175vw8Hvy/God87IlnS1OdF4z6
qvqZO8PiglDGoiQuk2jQTkek8oQ4S16gRrAQNGxe5D4xIUDvMuqIk2CaVa9C2bX7aEzpmdPQlHhi
igYtGEaGZ6scuPVuNXAV6KSpWhmsNn8DVYP74voLyDqQd3yCbmW295lSmvaoDa5qzj2GKy0RK8wJ
tvlssf0qvMf8Bwy/i+wSjingEZB9EyCytg4Kxh2ZT3PBvWyZIyfwEyfKft+PuBE1aO0+zD14Eza7
SnysG6gewfuLnEmNB1cx52jXzrgsir6lcMSqEsiEzbwy75NBYwqO9UPsPMncG8yblByQhmbMyKqv
rjUZyKu8FB76wrtEZBalcu+GUZu+tEYLILMSA0M7C6/I7HPLDmHEjDmVaEn2KUus1GSk4Q/q5pHW
bgge45NAztIjAkKeeZ+3xnUKb11+9oawyb4LtzTNZmXPTRRuCpTK5k3B+aMwPhrAVA5haUItXWFn
qeuH2LRUuxIGMbcrLYl0xuqK+j6JvOsSLfuTGIcwqJTxyR0jOQUIBIcHiBHaBhQzhv9Vk9E+kHlt
5cT6WmGYwAlOxmllWMYs1jEOfXutg0sGfYJU8+RzFNtDt7VrzMQxV65nZGk5epG69vRHQrDMwCr0
F63EoqhHcbfC2awn44a48r2RmdGXvAvd7zIiLxo+WnnT584ZqW4zbzL0s3dO5UYvwhrLTcEhhZt6
Z12gFpcvhh0XW7PUozBwFebtOmzKWz9Cc+KSjmchlMvyq6SO8gcz7XAY1bseQmsvV9ooZYCEACp4
MdU3Y66Ks2AQuxno5O/Y1uuX1B/iT6Od306uLtNd23RkwM8E0eppVe5GqOSfos7JH6bC7qJt25cM
YTjA0HA0CiK7z0TcYsgFZxw1fO4S5ZeMVnXPoVM/laKo43WqMLj3Er36HMNc4tYWoDOeIwYysV24
tbXDMA3/wWId4T/7lrRQRQkftvemSqPtBGJ1LSLSYNYx6omZ0QrlwHrhGJ+arqh2Xt7MeUAeZ3Vw
Y2luI2HcpWFV75YQojXxefUTDWs9cUqNzqGECzBu5sIdrpveDj/5dezstE5lWwFXPNBSTXnbeXac
aw328YkNe97rZTkfJs3wDwpqLsLGtg164MWgGeYUPKJz7sdkVN90PU9P6MPVqS1bP/8DrPxLMQcp
zuJ/mAuDdQN6/FyfNFVheemS/yB7AoCyEoaBPlkcQrZGc8+gD0tqVvn+94XYB/oZhZgLNRstyEIL
c9EJ/nxVO1SxG0/CP2JbXT/DAGFjqHuTGuP31/mg13+/zuLtQLlsQt/76NKB34AzdH4UHm2M2tlT
9ZY9e0H5hAzZMP79xVxdZzBDgQxl8MOtNFjDWkQRePTyiczzBY1Z3G0CLSEC/feX+rWQhSoIUEgt
TjLIL0mpDYLKGgN652hB9L8uge92YgJM7RDWnToXXPxfXw9nBax6DIiTUOM+WBEYxAZVZV6Io5Jx
+PjXEYRYnBNDlB3VSJfM3N7fX3O5XT9Xzvy4xWUB/iAP72ObMRdozLAcJqLaKamuXJCthLIk5AQu
5cL2tSHIWYFWjPyzrqUcH7//Ar++pJ5wBPdZx+7BxNPm55e0Ku1GlzlTgmFI2v00ARRIY6pO/4er
uOSpEneysDE/vDU5obpliAvPEflSS74D4I/rzdMfbuY//RYaSk8IBnEsvA9XcXrLbITGb2Fo7q2d
BMQMQO//8JoIH00yod9M2KCX/nzHMvL+gFcqcTRD4EnUFrwU4wyxczOHvXHd13JUf2jpft2/2NPZ
TfhZGJRz2Z8viWYunKfcsY/YGTtPBlDeUekjpciQE65agqASvNgpXpHfP7ZfdxZSbonrMfi1xN1+
/Kk+wwDUrcKEzcjqDgk6OPUO8gGVgln//lL/8BN5OVw8YBavd3Dnn3+iC1OJSxUmeNuC8GD3fFId
mTy5zQuTLR0cKYF/ou7+0+/DtQozTUJ9IT9/uOjIFMCKfcc45k7T7svCXoI5vHhHo/PHlb5AEx+W
ug86Afvfdn3X+3WlxV7r6ewnR9V2QHSpUQjEAkjaL4jX2+sKgiR2EDNlspyo6yZqre56bGDEbG2G
cjQXlXhlMNF9MwDGqDoV2aa3XubU+R9et3/6pkAfmGFapgNAs6yzH9r5MhFTAg2EN7zAJR9TNEDd
RTHSEcdj86qlPmX97x+/8evaJQybVcXxDJPZ++inFeXgJSFn3FHzNGpd6Vn0Dz0cGQysDY5MNDnL
+54mxnUz5M0zwKYy1lbiy0vTmU2+a6JBLWpkZgQ987p4/fsv+E/3hJ2Sd8WweHYfWd466miEM6z6
QnkU3bpIX4xIs45dbpXY2Tf6n2CcX95Nx/KX1QCUwysK2e7nh9CgQKbon9UReYb92jETJemiKXlN
ZU03/vtf908XAzeydAAatpqPp4CncDmMGn8+ykjK27SETclsly6HBDm6pN9f7JdHzS/z8DEzdNQG
bGcfVl2RkQbXhfp8dEJBYxkl2Bqh0Y3pEn9/IfMDmcD0HLbLpXgQ/DgHXOzne5hbcSIdAoupINq4
u9Xp4QjH8bo+ewjRuHanOh1BQuyIsVA8xYWkI3GtdkWmKMdg1chLnGTgBNpEsxR0BqNK5bbtXtcc
oCxQL2ur5wv6MTXI33aTGc23PanEVfFvN2JnyVvDsoxzDZuij/aISQm71kVxeTQVzPSpHKoTs9Fk
F+nzv666uBTvgO3aJpCe9XHPh1Rj9qNkYNTqjsUQJuX3N8T8bDREhCck8n/ED5fT64cayOZYw3GJ
pY8uRSBc+fCUSlVYRtMK++g00v7uOOZ4xCDYf3wHRBy3A9VpVI4QWErzDzud+fEVsbmyY+FSxpVN
qJwCGPrHvc7Owz5BWI8xCRziQkH78xxSgrD1HbAOJxrO+wI9JLOJ+emM7tqPKlag1UbJ3uxnJsWI
++eLPhSgiCpb8JqmdZfGYiBabvU+d2kLpyMzlM+/dftZK/mkKRF7X4uyJV6REIY7kXbqEfdCjjuN
w2A39y2BiSOi627FvEreikkCjXVhBu6XARwR8NWMkbv2IPFlV3gtZ+0aJWxxN4E2XLdOryG3T5zb
ajY0tasID4dy2cPs1V0Ip2dgab0MOlcMPuLwtj73GQI8TERrBaVlbhQNtEqOMCWWtLZckIE6GJio
lKuhIdoR7FsnG/zVUkRws2YM8hcgkhi58Q0HpwxQXINVgeK+XsBQ6JXx7UigY7RxEQBXB6cCotxB
Cw/jvTNmdEVlo/hThcXGX8Un2lCQFz9f6pqmZq3FZS6QmpQdlNoMtS+N+9xKn6RLT5OXWqoivrWK
Kq/OWdSM/V1ndTwQs3ZZ3ZVR1NmlUjrnRTv0RrM1dEdeMt30zpHjVNnFrY3um+x0fgVE2v9h78yW
40aurvtE6MA83AI1F2dSJKUbBEWJGBJDIjHj6f8FttuWKIf67+/aF7bbES2hCgVk5jln77Wd5Tv0
/t6+VA2B65E3FvzMCAb4g3x158VB+LbcE4NBXK4wc/tiWKWidDRQ9O4yfJjTzpWoWjb0QehcdUtK
I9wvZ8AkgxXzN8LkjI2vaHYJvJzyXruf6oxLN2Jh18L+D401TAurNa+rcXC6OyPTYBoIHpf0hnoV
3YMxewg4MVPax2FQgLE2DEK1aCF3jLmvyRLuLOgzThXeZjc0vTHzLmzoJiTFIBWARDSRwnFVq4Ke
lk/4wrKfCmrY0MwCuowJTl/1YFRkuqLecHjAqtR3zSstU+wN7+cAevY8fcggaDWkbk3fDHEhwiiC
TCafOOy5nt6CbolvEDlN5CysLTin6PkwVorpx85N5yWLU1jabd+OxKO9v1akxq+yQ9be0cNR9FJh
PFY052fjwZiMNDvQ7aU3b3Y2y7jC2t2StbXOdNPC4b6a7dozt/K2/zpnWGh2U0Yf/s/RDODSl9ix
1oNEYnO282vPfimNfO3EKtrzoSRE64AgiQ78+/bnuT1NxpTelXdB2mq/hELPphxPtdDbc4k1hWQG
qTFpKGabG0tWFvCiPDCT7JZkDT6IodM72ZH/3d5Vi9FMX0DYWRrSas8R4s6vg4loi6nAApXnlR31
mJnm777GJGOb+41p386GpAuczpyNLd6/0SvZjxkDYNlPaVfwrNhMcwglZ7jtPXEwFwQckDeASDQs
MNCiU4/jpaQ3rxUO5ATV0q2fC5qSqAmqxaclQb7xqdT1iVYbHfLOp0G29EM+/rnj/29O+ndzUqaX
bCi/mZO+tO3La9oD1ujan4alf/7Jfw1L3eAPuiCAWOkn0cWCe/vvYalnrflYFoO+9XQKIY4z0F/D
UvPdvcmRlTQB2/dXqOF/hqUm3RuO3P9Oaf0H0VkfTo/81QbkRI9xLKUpn+7DgS4gKRTziCaJAy7e
UiSRe82v2aJ8UiZ/uDs3fx4Kfpxt/rcrrR0uzkD0PZDd/rxbF4Te2Kus7+CbyxiWuvwi1x1ojImc
/+dX4hpAnpii2ba/fpIfaqCk0+JFSQhm3SjIZez163Yo89Btlsd/fCHqHZMKlMvpXOvnCw1egcRT
LaDS0D2IQrzB13/L+d//y2U4B3Omc381iXZYFNvUmSTaXfp2gY8J871vJ0gN/ee3jmeV1iDZbBzp
3gvhH28dMxW7TvlGA1y0iwmGHfQwNltV5X/zpVzuzY8nRx48Np61TqVJsYbD/XzvvAHsIIGF8pCO
sCTcfr6bk+nR0OZHOdCm+P0d/HhMfb8YR0UA11TFSBN+vhgompp3s2azWrtLHpKbA+s0MZta9qL7
qPozW1mhQRPo/3I/GY1BRqcz8ktrxFU1qmFcHgck2vV9vx5+nEATj1rOP/3+O6437JcbinScVWFt
8nofis6lz3u2zlIetJ6GCOS4mexGPb7//VX+y1tMkfmfq6xl2w8PyOpEHzTMjweilhzwDdMjI5bq
VKn/26374Uof1osRNHeNcZgHpOjnjTvlLwvjWSYef/t6vSPVf7519Kp9Ot/MGGzT/NjAIGfM8cta
lgc5mPVG6oMGF1SigVrsct4G2JM3RqCMXUPn8qCrqSa1zArQfNnVCf84IK8RnebWnxLONhgWX9/t
Nl4eM+T2dGPXe+INUqR1TBZjuJQe2D9IdOvxLkCLX0v+FdJXyy1yaJMjpuUcvKkpb2cVmE/CM+uj
E+fxl6FEyMWU2DnE69yvnqFgjDnPs/AmN4nauccIjDkBp0eDBq/r0mrbi6LadqjJ7jstt096sIyv
Tcwqj86Bz+4aXCW36zO4wSGPUs9Pa4K8Cv1rLlINEA6fh4hYjlsxX1qAntvVQSKvMTzWm87BVY/+
O46phaDFT9h9OjBcMQrCRsc1mBN9COJGalGp8+2WkoULzGQXYeI2MZqzuKRoQLauyxYAUNbYdeBm
ALwFhnWyS2YGhBvXZ0MH9+XTud37AUBar9BNBpKDc54SI/+S+HXx6I4o75vWkp8btzSfYr67DL0R
Dbksbap7F4hlEaaeDLrIsmbe9cm1OTlqaF4f2xFoL+LE8pZTefcl5tac07yR126fv+kGv2lPkvUT
EQtvUzvG951LITSuS2PatvWZ3GS6HwpZHie4gLPdTc7Z9Q7Zgn1kRe8YZSM6GZLCCjkGZGj1zL6C
BwIumlITP2diyQAgUlK9ueBfrqBuchP7wqlwcI64mt4f+6JN4H7qMc0Ol1smMm5C3JOVTaj0HJWN
TB7oBPGVEi8TX4IFmEnZjCAHnZRyBl9lvTAQVm6xz3BTyksD/X2woZoZntNYMrw3jYETNpBcal8X
ZfWFBv7mySd1+AEXXPlmeuBS+Y4z4dWsnIAVmoMNcOmxJhz0wYJXmEcOSkZoU2AEBBqddKh3Panh
F4pYR2b2a4XQxZOA1wkbug4pojUgbChO2kbx2tnggoD7scUtc+DvO0sOPZXHKNPHriIVft/7Vf4S
jKa2g2syXLpeDfsgC6AttkM8oS8MhudFLWLvyL4rdqOmzGyXS8tZtuRVY71UJMAQrTcJSrhAtt/M
hXfL1jBIborRaT8NBA58TnJwO97MSLHEMOCEClvLCWhHhllyBKmJ7MQ+OWkivjSJWZ2mOKkwmrRm
BAPtDaFmAN8AKDEfhLN6Us4bbV4nUCk276tEEFDXJ0WwzzV+od5i6wPGhsmABvPGAd58nw8ksm9S
OaXfKxk4h0q4+A7cFKyYbfTPsp2HPeUyhJqg50FYgD2ekK68teAakBh1eDWNggo9+d71ytuk7XQP
0xUb9gDgec5OZeUip49BwrEVerdpz0uJKXfa6kYxXA6dCraJ4D0n6IcOifTEkw8l6awH0w4+5pof
OMkuKkfmlSFmyoys94KHmlURmVeB+b7q8+Da4lCJnZG3XvQF8lO41SF1/bxdFKsb6Lthb6z7rrT5
3maZv2St5l/7Y06bfGr9W2tgHFMDFXigzLFOU88TJVhQv/TBOgAu5nozVHx9pyUwMSxhu113VT++
tpqCaZa0rDmpLfxbw1VoKvTiBTQoUnDF+uGmmne7ZNB5TPjNm9gDKxw6Vu/fxrVQuCR6VrL3kxZ8
yAZGaNmj0MlZxIjM3rj09jcKA8MhY5aJHdoYX1OnIl+zIFE9aHWeYIAQKiuuLdnVu3S0fH6EUl63
zXqurs36XBiSh2ls0h6ikmFHwuPuZHGA5poQO8RdrLp0CD93wje+6yOr1bA+Iw5dkCtBz+sqd6Zk
N5A9whrHSYIc5865yhNn12JIi4ZamZFDBuW+QSAWDYtbI3LkDi1eXEG69FTEUGKMen7hHOUwTdGE
3eBhkAgtfLeqgPX35W3bs/ZoCavHGPDSi4GYjiGo+x1tlgbHBF0IKzb1r4HRd2ck6UWEVPfaF21x
aF192Oeok/YU29plp7Jri4iGZ2ag7fU8pd1lnC9PmW6N2PxpivoEhhLsZDiHBWQ9tpumvJaaim8K
8dlrkKFhVH2rkziJQDJ+4n1+VIMO/tGvAb0lJcxP3ZLX9oxXnG0RzrxrfyWoE3azx6YnAnZDLUvB
iVesvKpixdFLH7CDbkA3W/hJ5Z+LrGu3crfwG+yovcBsumjH2LeraJiLqT+UpmOrPaag0MSyMoZd
G+SALouCxSynyEN6CC60XDN3xBq7oaP3ADoCeE2VCph0g2ankFZWYhiFcoaNfWzKkMHZp7Y0y9PY
WIQ6eJ0u8eFg67aKtt/0RjmbBXYBIsbd8zyaU0mWsV4o1r/SG+O7hkHfiJEqT7W9jZokPSEYXYWr
TKAH/4TqpWY05faIAiLO4qp3wyVQ3ls756kf+uSQfUfWk2BVTbzj5NNPg0AZqFXR7hDd2U6s67Pv
CaiuHRqsm8r1kN3ldh/Q1PSTfNvJVNk4THtjwB1rtF/osgjIC1NxP+bWBHfFcJl/cLhGLyO9eThV
RS42mdS/2n4PdjnHaD1buF4cLd2ZpOhuWDiGW8fJtUsQ4RrQDo/2vmab85731LTCOsdV2xd+dzCb
vsM7FL+I1BFbj47q1lxhGbXXgL3rzOmqZ4/GQ5UofUN3rteioLCWK17X5DUpPJzx9GU1GjuQ9vJC
046kqur+zktK1jfbZfm2E04nVEv2GI52UBBczxc+CJxjeNpm5++SIt7tuj8dRmEtQW7SdcYFpmWQ
AfjTCbtdlgShhl4cUPCz3pjjcNnR1vNCX3FO6DhaXiGcA5Jq0h+CLY7OjhfeOXdWiYvfCP6uUPsw
3bXRbOsoASFJ0aGg2P1YqCVMRhjRFAdVGo8EG5+VYE0dPWK9iv4uRuK6+32J8UtlGOh0cU2u9K75
+Sg4wJHvlAmWC4CcHMKquI/ZoNiOqyqtzxqxzcffX8/4paZZL+gRYYFmxbJ+GZtUigOO7YqCBQUq
H8Ju1vmsRdy6yVX5QtQJzWL4+Neu448379sO4Ro0hlOTdhxcFI3AXcTF9dIM+6llX//957P+2+dj
fsSIY+WD/VKUyykjjwEw+SEtS/vUD235VlsN79TYjS3cXCDm07aATJiHaW50V0TjUswKPrE0OGiD
m3nhKFOdfJNR/GxSebbZOocs5t452zSOLyqVK5xPbbDtgKcyvMU5fEhiVmVronDd2mQ531uMf16I
TqQfHPBfe3LzvFt0ZWzA8TwVj3qW5V/ed8WqQrQSjYsghvj398JYq9gPbwcqFNeAR+YSI/xRJ5L0
UHzYvcShc9FHOVpb0xEnzmO07OcGCukBDzJAD2gDOwfMYpSo7vT7j/BLnc2Y20Wez0PDBBT62s/v
Z0f6qyszLIAB9fbe0ZL6jGT375aBXzoW6zAdUZhrMczzvI+NmD5DXu9WdXZwbQ7PbsLCVUkX0DZu
fyJsRc0UJad4wCk4PP/+C5q/3mOOKNba/8GeZDHj+/kbkjpkD6oY04PdIgrH6ghLQovj4EvZczQG
CezM1wHK6kfiTB5FMDdgkZ0R/utA1HLHRAFpfKKIyGxAFVtY/yXHSVuoA+dvTLMIPL818cq21dBK
JX92XP7Xr/67fvU6Bf3hh/4VQZi1BKHyZsvsp271n3/uL2sPJh0d4cK62qw94R+tPZh03pvUJuvT
X/xB/vFfbWlL/wPvDvq7AJAdSbKO/088PK7/cReglUKiGIuHa1kBHdYP7Z+M5E5HEKdwLHNgYV6C
9RdfJ8MjIKOUSh1myK5Z4Xe4StbjBf5HOxxWnBwpFfMnUm0pbNDK48uvhYu1NTDWyHixatlVhvkO
JjOSACnUYsJcyfrlHGfe3G8rAjywr5KjEnhY29eSPg7nlIyFq3fqGMwT5rlNBnNApRYk0Rwhwx0G
Bg+MDyY/fxxpHK1W5Xe4Geyg+ETaBaU5CVnVBR8TYABwVfliBcBs2ZPw81FjHmdktUboprZGv7CY
ZdKre4OjuHbyp3Q0wplMEO/bkFiJuxsDTzMf9SFOsm3ZJxP4bRo2zudUDzhLr7bQLj3XncWIOhzp
Dow3jekBT/YSf0yulkBL/V0tZiO5I/PFRQkB2J7kgqTk7GO2Q6dvAANbztGw138zwfvsPU9KSFDD
jY7uA9KBE7pzqshoIU6PBKHRJ5WE4tg1kgzLtBszBmArTb6WYF+vB2+utzW23wyw6dzI0Ega/3np
p07bVsZI9DbRBPveXTYd/2+dUeNHzJvhyvNzvY3IuLcOBUoACjc6dGNM20IVt4iOi32pSh2Oj8/A
M9hJNZDLMaAJO6ty3DV2I4kVECYPDKh29rWsjrQ5iG8Hd54+CemIZ31NWfQIYYosDCLEBwjnu1ZN
+R1aE1pawdRsiAggNAbb97GDfPEZJI8IcXNzSvBUdcwI6DjZMccHwyjuUg63t8OEYBxFKNlD1AEQ
8kb31NbVcQrmB9zSg4LQHbRfndXiXIIt2ExYYI8icekBjl15RlnWQvKzywjjUPGpHvBWN5qR7pOp
Dl5dMFJFqGKV3wyYTl6SwXBArMlZvwpmf0nDLje0E2AA/tSsV/qtamFjjADQHi2zeMg1aX52AYIk
ETyN14zd9tH1ealsNlHS3WP7mIhyYF4ywTmwxu9xTELGQtdkG5CPOAPfS7oXtZBZszB4NdLRDoUc
z4OdOtcF9d/OGhbO80Qq1gfFyPaITcW9hK5lfJ7MHiCUVwH7MkdAxLnA6G3D9O3xFT20+NCurdGp
D8IqLUKX5ukKf8dyKBPp3HLuNq5oW+XPTZXmn/lFi/009da5r5fiQDY6TI3FLl4l1WwcxSrxTpmy
lhsS9IaLsuPsg4/DGMJY+t7dnHeMZDXNYlmB/njp0xS8JfPF5VTFK3EoJhVrofSz7FSBDbru/b69
GJSVPSE2wOlrzaN+KcWQQSUXzUNPPXCfZa484SWqthoEy8+1PecUqm537pwaYPTUe/lJX7yFOKgy
LW9Q9sZHSadu3y16gnol8HeqGZw3Z6DvwLY8P005VvEkIBpGyBKqRXyJQQcmR5/qAIoxHhlVcjQD
eZ4dfY7iwAqlsPtvfTUyTBdVcdDRhIWVI2lggw7eq6zydmaqTwA/3eYrsJv+rBM4Q/w29Z1b2eNt
XjuAuYQ/H2rVW7eIV+dnAm6XV3x2wy03JL4mbgcwvzcba7eu3PCedGQMTTn0Mjvfkw/i0ufta/FJ
ZsgQ+Nl5WzSYxIEn5DfITd1+8cupJZtMt7aTO9lwFVR3AzST0+qA2gJW5ZACFnDMtwUolwbsIO55
lCkNSV1/AJQwXNIvv5FDF1yZtZk8w8gt9qDRmh2MFwb12Lv1SzcTxNYA177SiEC6naeB5EujnfE5
1muPrJiui6aXwKt4URFRJ5SxECpKEg276ZghVjnJGgQKmvmVoW9Vl33ThZRKLDW0e3AoMpo3G9u4
d+fSMSOdwWPUNu78ikNsAiGt+YTI9G2eH4gYbb4K19tOKAtO7CVIcpva/JKjjD8WrYMG0s6yB0Pl
7V3idd4VCiVKXugwyHdm0XxqK2IaJsdbydtSe5F1r7OjGeNdkZEvE/L2eBfVOM7fgJ7kc4SUhtZh
5YwnLSmHfdwawxW9PesECWV1pTTN40hL7GZa01ZmGGh7K5vSW3Y2+dldo1n8rvLeZiQxReh2LXbA
IPk2iilf7fdBGNMgHGlSnOepdTZMvbtIq9cwmGDNhfENQUSM3hbDC8HERoH/D/clMCgNJUNqN4/x
mjNTA7g++u/hM86aQ1PZqHTaYGie/KRy3a1dJ+VXK0n8fbWm2PRrns3gV9TqExk3KWE3ELpp+OD3
Zz8p7K646mydTjqhCpdijcrp/bY+NbVGu6lDjZHbwrkaCw8j5FD1Tz7TCxqca+5OC8YUFOwaxyOT
1r9Y1oge3eqLfm2ysl0zpknOxdhpD2nqkAyf1Sw972E/EDEJ/mHRlvRV1jwgGC41rIbKusr0uGJZ
Ymgj/GImMWZNE/Leg4UQzhAyZAYaLSODVHWaO/6LQES90zPrhfK/vtSSyrn319AiQ5+si7ELbJbB
2bxB4kVSQ1xdrj8g/hTL2C9dT4uqylYkrHlJXy8/JiYVgkqr+qZOTOuTt8YoTWugUtPUzl57T1lC
w7pFMWdiasrIIqgtiWF1jWUCqPjapYqsJqOTy6Yfh+DecIgZqdDrkgKojAcmUiQ9lUD2b8R7/pM5
TERBraFQtC7raNStC/89Mcpdw6Ma3YCi706noDP9Laqo5jvdT9KmtJngqXiNoMJ5LKN2jaWq4rm9
kUshb8QsmwO1nHmYYFZG0Aa0aHxPt4qBajxxFjAfJivI6QYhvnjzS63/XK7hWLGQz2SAkfuZB7eW
Ca2H76d3nDvWYC3zPWMr73KaZWvwlvuewcUAV8Vs2s3ymklVMmRfA7tMkrucmu1tFj6IiYToxXIN
+Io5m+6A1pfn/j3/a/SVl2+s91ywiUX4ygLltWGyQWAUvFecoySJxWuoGPtdtRvWoDH8rvNOywzv
YEK/uPYMD/WX7pFNtuaR4soisawhuqwnX5Z4bwGm1DOUIY5OkRgRTzb2tffoM2WvMWieXnN8HVp8
dZoY71yl0nBcrPHo6jOuO+gRvCfIaXk4Au8bB990S1lm7gUQ00tsLhymJ06qFbwkfbwf9CL5pIu6
+GSbnAFt4obsyAG5dy1FF5wX4XJaSZz4CO6zpwmBXR63eM0ORlcxPlLAqmWD6S8/5V0QNPjjjKzn
iBnUh/I9ZM76V+ScQPPtyxBE3UU8AF1Dy6Sg9qfNLaZu69K21XxFBqSxCURGfZk0ZNtV47JNOPg/
L65/zm33IVmT8Hoi8VDAG3xL+1QKz/gCyNsMQbMXURO7aCC9Eg/GMpikcHlkRoyptWnW9D1pLS8q
BdnqEVe55vOR7uBuijWzr20AwNQdOX66pdGsp9E9rRl/BGuU2yJPPvGzWDtA3nYUtEG/sQoON1qR
gaTJrEuIsJ+NNUFwWrMEiS0vNmLNF5Rr0mC+Zg4WJe1nf80hRNdWnZKUbMKq93dpQlohdPDrdLbN
R+s9ytCfSDUkKV7tDBxB0bJmHsaC9MNlzUGsCUT01mTEZc1InBH97gnNkDC4/H2wJilOa6aiXNMV
IT6LF631trjM4wcc8+5BMgc7OSa5jOma0DgkZDUua2qj1pLfmEnymua2WyL03wQ72j0BjHWXXFVr
7GMg8vna0flyOZmQ2dKV1AlSdREK7r9L7/7YGUG9YcK6RzEC4cGnPvy5O5HG9lxkvZ8d87KlrNMm
2MqK9C5AkBDT7m29al4lZ6mKLRtUyg8l8/+HiGm9OMB2QPu+YyGU+XDxJauUOy8yOxoTNO0lVxBj
siJl7BGIu99f6mOfiUtBgOM/a/X7q4Uua7LcBSXApaQJRJN3hOziak7q77+/zi8N5/VCSMYDin7Q
He5H4qCo59lWwkuORLTNOyaR9tHt38nWWXfTKIGhYAhSPeNHL1+kRz+YVQUgkRana3Edp3y633+k
X39iD+sSw3HPWP113ofan4REP+2oMtDYEjWCzXveW/lKXLCLgFmtnqTqlZEgv7MBSf392v/rH/1t
/8jzgbX8Ru9YV91L9fJz7+j9z/yrd0Tj6A/6hsSs4RLUYcBY/1Y60rMm3YJBAuQXWu1obP7dQrKD
P3RmHdhyXMx/8C55GP5SOtp/0E4GMYMzFl+gyyjkHygd7VVO+WPvGJ8Y3XPeWsvC2Ivg58MkQy61
gKw+Q3+SMjCiglw8qr0URJ3TuGI+eEAsKoC4CdCjFcRwSWqAFhVZkn5rY3+p6Z6UJhwrPW3IJV0a
UuA4druvCwjWLVAscgjhhc8XdSNU8ZQtdnNRt4v+LbeSCRZsL6Y+1DHtr4D6YbD2mcZk1us6zzy2
TTAMp8nK1HipWKG3KVp0qneTUBcxu/CQWSYio487Mgq1C72fZYaGiGRmI68Wc9PM6svQm4AGzBTu
1zBRDs4542MMQ70TzvAzdoHPC7ul8+Skke2m2WWBm+HIIdc7aIqQoKEucxlSIk63Q6PtTRLXNrUZ
AOecrH2qFR3Mi2SNfZ/nJX+anFYCEbDkpgcJkQYGrYB84XRibEiEiLtNXxfEc4Z4chzOkdXKx6zR
MbNpxWThhvzy3GV96Y2bzMycE5Pr9gYkeO6eR0Sxr9wRMH5MWGP1sLhyOQJwaDX77KlkEttcEYZh
j6CK98qXKUTxyRwv4WHBoy4OHsdtQ692LnXmwDzTTtPOOuRUOPiColYgLPHONJ+wqy+R0RqGSQMq
FX2eMtpIFI75o1EKIxg48weoeVBYG5iv3i0LnifBV7GrD5Zp3LUtNJgChPn0Lag8mb8FudG+zfB+
R+vKrFqnhMFAXunO7bLVW4KrwXuWsKjXmjcYLkB1kzJU9ZIbpUScRnPR58fMDiprqwpxaxg1AXoZ
ao+YjLTrdi6obZmz8FhOghBEKRIEWoZx8nNRwxfXifQi2XxPruS1kcnprnN7G/CnVhB8FlAPRORr
JSff7zw7si3udmTmfnygS0ScUmHNzrGcdLUjQLZ9qU1ZvJpdY1hs8BDyQkW8dtj5sV+ECehAK6za
wDi1VjeGtpUUnGey3CDwsv+S5vbQRUttOzcad9DhbCKTL4my9TP6mnKHik3bD5ZdEdWhq0tae3Jv
LMZ0W9WdsSfXzM+vbSP2EDH5SHaEqYsz59OGGSztyQ3Oyeo4AJu8ytAwmCE4bvsC+8xyqjhih0uu
U3T16QufMafDWiLBK5IrN205dPe2e4GhGn7NJOIvqUqDHYyaYS9zMgdFI6pTb3jyE7aeKzD5zu36
ZF/T5NQ3nm4hVmuMywUOeQgur4t8SzqU09JU3AGpv9WkdV/XjkieE5kBRGhsGBoDo8W2cEHTZW6y
z/NB7DFUk9DdrBoklDR76argPrE1eqqMYC/gEj8upk5+Vd5EnhaT0rwMDieNRjsgoRifnAaWYZiL
abyYMsv8TJYDfZ4e2g57c6Fbd65p9zSHWutNQ9NXkjHepzux5N0RZdQrpsUgUhltvY3Wz00QisG1
76U1TkRdekP9ar/Hf+Z2otM8V87XrmQUWAVty98htSM9OZAfcKPCpgdjOOpufRIoFiOfYT45HBiA
rCrxD5PjQrgE1uuHPQLOXeckpOh6fZedjSDtH6gxRVRwfx7aqbnlsa7vfHMmBQTtoSPigKisVCJS
sBrv5CsNfgZwa//b5FbpTVD4GSrluvrmZXqwKXQ4OGgpmBsSzmdD2NcN6MD5XVcq/zgjiNgInu57
A/R5SRU4m7QPrDgau+WTr+fgviYn8ULPa5DXYGgNabBYX+oiQUeX9tpmGg2S2iAaOJ+ZAgcbC1HU
HcFbWWR7anwSacv508rrS7OQArOtN71Cjx+2g2l1b4kYNQqHhkyAIm2xd5nWs4l37noxsuB6ACd8
M1dOvTOKpLsxlZJn9Ef6PbXeImgoKUEeYN0m27Zu9BdMP2pjT319xyAUteRMEQOSqNdCm4LobSLk
81ANpA+Dilq0zcKjtV1YcqKUAZ0bgpIcNxWBikd/VFro+YN7aTZLQsisZlHlGeYn3KTy7I9OeqoD
JW8aIx02Hb5q7myQzt+zWXX3zpA0OdPImGQYfS5wPRktjbMJCJEBL/u4qHnuI+xQ38kCsrYcl4MQ
UlZ9OeUyjyDCqguoSuNtQXAkjaPgsoE5koXenKUxsEdNXKa6Qdi22eRfinaAhtkW8tKT/nyvj0ZL
b4xgmzub8IDD4NOtq6c4szmM2mASAZxeq0GKp5K+zVPiV+qmIpQDhGWcnfsJyEvKtOKToeyZbLU6
389qmLfx3DU0GonM3dh8W5oylMHdsSqWAa6q138CNUfzO7PbaqPRFIow+0Mu1VP9pmECYm09P65P
1ajZyOPEOJ+dfC5Jn1cQI/3atriP3fhsT54TOgP0lXkqCS3Pm3g5GZnhvqKH0LWojquMlOt0jNxc
D57mxWkPur2w0fuEcK3g3zbb0dh0LzwmfQ/kwSig0HhxRZjExGRv/HG66Jta7RgfgJr53+G46rJu
/tvDMfqL3x6OmazW+EJ/Ph2//6G/JquccwPgE8Be1gL230fjwPnD8yA1uJR4/zkU63+g8zCoNBGa
UWwaHKX/mrNyktaxlHv8C7qPG9v+J4diFDwfDsUYE8yVoYCUAgmY81FtowwXmXaTAGZz9KkJEbO5
QxfaML/mULr28FlPSg+OmlPfZXKurpaRfnzjwyOLqqDPtwbL733eiWXeKnMS1yndR/wcGqCowFN7
VkjrhDSTBOYhI6TG8SdGkjUpBaCvxeghfHfS81CM9YWeBIYX1mZxgcBK3Hi15e9LPUj3MYemvS1o
8ZJQq4HDp87fL1mqjoLR62Xf0sNesMhonEex34blCM0cWbb7lPVm3UcesryINkESWSQ6IL01WTRI
l7mrGxtVV6aN07EnqVks9YsnCv9yEYTZh2ryOxpkuFvHwZ12Ip7c6zGefHyxblDo0cqCP66ytoNQ
pvY60vp68yQLupVX/hFTgfqeTGbcQBCXHHJT2aNpttSd3drjKRecJsKZvgnpbLn5PddrPcodWGqw
Zi0knSDqrhK9Ss6tXLRXZlDoKZArYuVcmuo4Z83zwGgS2L8Jti31h0+p7Lr7IOjgR5P2pr6uPLxn
pVG+R71jzyETv7wPlyoAxeBXwDKwPIcmqcXH1AmEF+G/Vi8NXt+eseD4RB/E5E5XxVfin7tDsGTd
zmBG8bqwDF1kurrWlsQ5CdXJk4qX5Uzu2BBVjtfuPDLFzI1ysxld8ExVwo+aiOcgC0gs4C71/G2l
1jJotorzbHgxponS5YtOQR5ChuwvjMzhpOPo6R5tX/EA6SZ9El1G94q5uWWGMzFopLI77NuwLnQZ
pqbFrktQhDg2yu4ve5sDLPRs3cLJYUCqTBfaB0UyM0weW+JVi8Wi3QkdcHzLcrOnITetMIiqwFAr
87S6yeD6hXYzexeJqpeNs8zISZVfXkqcFBemZhlMWcoR+DNzPo6D9IiTR4wZpsvMILG/NtNoQ69F
W7n3CjZaXB7lYZEL3lv4mckG1LpxBdUsuE0oSaORjGXibsA1z8PGVRxsi2B4hS8vjvoKtRxzTUs3
Q9vPe7tKp/OydG6LZ7WrPgV1Hj+TIpZop7hhv9xSiRjfmlFv+zDVx/5ugHscb4dZGJ87xAxVlFRN
f2v0VfNFYdOOAjkaL4Jo0IEpQjfftVDS/ANJBSNZgz792sycW1JZLCZ1pPUi7+ljw3q0Bj09s//Z
XwmH0YnJsHloI08xjJVJ5X/JSaW8FM4068y9RfCwDKLWqEq9eCWcF0OxYdhSk65VlS+YkoNPyDK+
avooN65UFg4Fd/7uSDXTiKcMqraxH1fPedK3lO6K8D5+rEp9ppBRlKReLo/sv91aWtON7lCXXKxB
UBvZqVvUAQEFV8b7jEOhQc+q7K2PYx7BLiqFZejbzWTLbGOnQY+kviPkoza8k6O38CitNPe5D4w2
675nWVMWUg/yt/T9/2PvvLYbR7Jt+yv3B9ADCPhXgl4UKcpLLxhplPAu4AL4+jOhytOdlX1O9e17
X7ueyqVI0QCx115rrgEK/L3A+7yrEj1Ta83vQguznNTfRBZz7LK4og7ELSjaKpmN2P7U+SGazOac
WSF3c78yu3vJbZsX1i3SFwz1DfVlRmeOXNHC/hBGdAZBzh7rdywUANAsEBh7nMURnnV9ai9WK7Vv
le0yIbZGOrAdomqcgE/kr1JT+KQELGvYahTzveNzHj+aPB7fJqs0bk3WG8UGB6FHXb09yTDwQ7NB
bfbDbA3Au1gbGiW+vdv5emDo9UOUtTWTlz/eSEcm8C+zZu2U7tGqJ+oZyxI/Bk1ACMdJeEgzLpuV
YTU7pRePrLL6XSvRxRdw+gBIFdodRMWpDPyOY2Wjq/n7zBm92AwG1V6V2WOEqOIBlqnOJKiWbEJ/
Y+WNU3aBJcc6eZm1KC/3E5J5pr96U8YeaxVLfDsdrTFTm15CxQJf+KlzMVJok7ORy3uHIsJ7x3Cj
Oy6LCrE8mw8I3c+2VZb3DQbR+95oQ8GInYbPI1wvioak169KHAvHpWzq2SM+wUVq5GvF2Ffe6SRc
7gh5sbqMCqjlSWYBmijaoBoojExtGXHZ5pYXqGJKzr3w+23juQ2borYozqmv83SdTNsabY740MKQ
4KuOxWplyNY5ATN1LjMH0Vvae0MgmHMXPliedA5pko2PuAI9Tt5DGH+YszZdSMn0BU3dTQUmYgrP
PjVPDzOf8UPEL/6N+RHv+CTtHXxk6hXCZn7PrFThgW+0eR8Z+bRNrYlx2uj6TdNRY5d1NtejPjHm
G6YJ9xAnbCuLMb3D2geAshHmJazy1uIim0H4nsND5aTiVqoqqugEsBb/fF/dRTBGd8vr+Sirpa06
nfGNWJq7o6FIu2QUPpooV6N9zf05/h52oFgTpeHFlY0Cy2zrHQ1iOA6uIpPjzp98/zAYffssw4r2
CcMe9nyfnGmFc1euzNr1C94ieO3QDCZ93dGnTdzB9JvraOoFFqTUpOsQMxsNVwlQ/Sa3Ln1WhLez
66tDy40Rp7oYz+DYv+lV4n8zWlNUK7u1m1e6MeN3fQwz2hC1egf7RoPZPnCp4eMXc5O2ctqcKSZ0
t8mQZnd0XY7vteuO66wznDdRJd5FTCXfvHi5aALFE8luHkdCSlIKUT2Uk/8KgRYK6BB7cU1Mp+mN
QC89EWOOGP23BAHtARBM29w5Esvf3nTh565mx8no8EqNRj8J5CbuY75R6g2YYKSKgBs/r3wl5ulB
NtFa+Sa9FGbsuNvad9wgBlkaBmk0XmdDVOlNJ/O22PedFr/atWknX4TDVzxgyNbtjRxBtcOZpfB0
dm4NQ7Hc2lURobT+yEdWyOzoDiXbuy9MN2+cfdVLlmnlt3RQ4tnvevfRaKL6CM73sSndaVOYTXFw
GwRFtydE4Fbq3snnNy6AP+iR+pJ2zpvbj/1XsI+cICwKGFet3b+5vpbuHdfLGa3yzWgV2ok3BywG
4W8cM13zw5xtRvmubjIsKI3pIev2CU52tmVX0x6zKehpZGxWtfQjAnROLzfFLKiUR/+CZYrTtdBW
/xmh/m9GKPykC1v8f98vPCeQd8rkTwuGn3/o5whFRbawwPwwPn0iEZap6Cd33jP/hjl+2WK5TDI2
H96/z1Im7dksFnCMs30AEamz5fjHLMVPw/Dv8ikRQjjOvzNLucvj/7pgYKPArgJcKaZtGxDX7wsG
pJSqIn9k7D1vKvMRO6oXSKZCvnxTc0pG3E5l+D6Vno2rByHmSe8x4Vk6BOwkjrAMVA7eTTmYW7Al
Rgjh3PbuuO3U3HHL5Ri8UIugjh2asHsk0qq8YOqbLzqtTpKiJF7gJ44D5fMnfr0uRgKXg9Dkd3th
rlcx5msLmesLFwWYNUrAkTZrh/9p4ZM+d06lfWSKsozMxM31sfBYMawlTCvnuHI3kpuaF6n0BgdT
7e2cISwfMQwiBGMH7a1z3wm0fxFX2qNm2XW3ot1w2NQLQZkMV7Zqi6Sx1sA01dmQKif/1mtfHbYK
w03bDR4vS4XPw4A1dEprg9Bt5vBlZ+FUcfLj+rjlwsYxqc2+WsVc3kQLCNr2ZmttSyt7xThFGtAI
rbVGY0GQh+b4/Ml3KipMwger7emxqIua6/GsuzsVAj/Fx6e9dRS8rPtWqadYR/rhBJZzVJyHxn2u
2wQR23UU8VjinESKVRpypw8/8dPubHXi0iQm6DrNJgMrG0A1fU3pysohtfr2iSaD0Wc8qk/q9B8M
6HhhdvsZZm62O+Qb/0Co5fVSrEHRiT6sJBL4uTVNvM5u17IZMEkrgVi3hwX5E3OSDCBkQ6/5ZIkZ
MofX9Pm3f8CciHZKnLf4IWExfqLobXPK3FO9YGUFk1cRwEIKn1PLW/CoveOdumEJQ+dxNBvrSGHs
/wPnXnaQvIxeA00jvaFiNyLB+AucQNEfxS0jDHD4Q51vHsy4s7/UKm/andUttjcisfONX04852kh
Qgqw2vB5rHlZdSwvimBQ4z6zkJMAB048gdFoFKCpKAVbVwwhRK1PXFYUElJbc0I107Wn3ByNy61g
GoWoBvDMu1CPDl29IDWjKu2+pylTRpLN/DM1wPxYlj7YEEnHQKuqgFS3WFs/Wa2WV0Lj+iMJ7s0d
s/f8yVKXlDJxdGhAWpEAoxxCxbwtn0jLzyCGpdX8EmEv9Dv8GQ5lnTwiTGfoUfhxISDlrF5WCJq8
vumC1R9lBqzItFCYMdkK3HZSGtYXfZqIXFt4em8cHfBvQ9HBsGooK95HSWpbVwZ2okdmE1eHhNVg
u1lyfCaqa8LPj8ycX2sqqOWJw9x5sbp00p4/nyWW2T7CQm4lZWAaNk/WpgmzXWnkzc70oYMUw6dr
lqvWGfGyY/aFigUshRw7HC7eUqEvLFsvZVw+d5MPoN9Zku6y4p/9KcFv7/lRC2++ImXKVMcHwl8C
+n8At1xOdXsLhWjaJk2d/5iBotPj5Wg8VmkIemUjW/MKxilIZDeuUShQ9nWm0Ggy+ps6X8z7dnbG
e330YO6nU/1m8kkzA/xNtEzD06DgBoQX7DOvD6raZoKxhYbxqBVEmPqCNsFggq11dnQ3vEk5Lz7z
Zjrxmt5K4z6Np25esYqs3zqrb8Otmwr1gJXU3KWjV2xRBvByDpF97ZOu/ZYy6gNl4qbznGMZffAc
jSOKQNZFDxglvwwvwImAuMZvVyzBnLkCOhx0o8zNte3DHw54yajwUqQI9yOht28N1amI4rSNm/QW
jGD6RJthu2Y3dkCG4PUlJRs+Swo/Tw5q7sADFuNlBOKzsQYcGBuNEXFFZarhr+gzrQ94mM0dJrI4
DvAxRdfSqMt7FrxYwFk/peyuKaFGKpjdrTbK6YNEl3kMZZfs08Ezvuc4S5+9CMwVJWxU5DaoNx8m
GsZjb9vToS44sE5pDlQ+0Z5kqsnnWFjtmi4jinly36NVw2CZLkCUnQxVjvw7VW51D3xGyVKSncFS
1EvbW3tDd5ybQiNdqnyLpdUXEay9oR6Uql+cBcahn2V2i5/WXtufpcAh848DyXR2T0sfLcNn8cF4
T5Ew9iRKhRUz77HsaBrOqRw2CnxPG9bsVCJm3tAap5zlWXOdLTM+DLq/Y+BU23kwh3VLy9Dt2JfV
KtP68K4cEM27CV0h0er+3iiZ/kigYznz2znaDX1inuqMnrynkM6K5zHO5UM+WnexPTT3HIxZvUWt
cR+Cgnoo3Q7QA/EG79LQUrOHZ1xv8K3or5EY1Y0Veo9zhECJdil2lbIrCR8b+iTfD/S//SDV8sUf
96omT9zX4q5tCRk7cOXtTc7K4UQCMQ+msOn0axsjhik8GbjRWIsz3Eg2HAMIjE0+sthdx2E8voe1
Kihnp7s63RJp74v91OQ5SE36wDaD2VSBp/TuUZQZcDGQolDrElO/9CR9gTVp9WFwTD7Vo5m+K27v
N+yw+zMbkvdRes1S14wBjehG7QRUXXWn1pnT9UBS6GHy2dpPKjWumeF0PwZLyfcJaFzzRXV6PlwT
XJcR88bMej3PyqBu5KuY5vAa06C2Zq4nKuAZ6gQRwAyoY2O35lCJ1prahYyZs2mFGdGx6xYfecfu
o8H8tgntSVzTpBvevMShArmInTsfmsJF9SNbvqyMsXdCdarPbFezWzq8BZ2Cva5drazC0Iy7bcPL
5a6GxbNat0X5nvQd9seqfgr7Wj9munyGqTFsYnB46zbV3wwRHVJwLCdtsq1XMgQkIEhNA/zDfL0J
CezegPAg3uBVyJOu3Hv92ME0wAPLpouMq1vVyjqNcUeMiWheIGLLzGl8F33HzU87O0zmOz2JT8jb
1V7kxgtJSJfOdPqMpKBouhy7bO3QRL026oHPgaitTawcnzuFH87ryGI3VzrcwrcLIpuAuKjNK4ZW
584DY/5QoZtyoy8JHbdp3AXZrLaa2w23lYSCUffRk6M3dCqxh10b5lK2V0721u+K4oHFLWMWNdw5
dQ1GslYiT/FU6kpb9Z0DLWBq4/iuUNLcZqY+PYIcGG6m1tRfNMkfHJyouuUKNDD0M8+uuwLPbqez
ki976Il0DtQ3Js2797FdoDFPZTtuSLVDnYjHyjj2VtqzPHb0tQydA+sH71TBKXnCgB46K0pln+M+
fk3DIgxs2/ComVdD9DTUeFLdVnXccVsAH3Wh9kqPxMrycbs6vcP7QDX16KwKlhBz4Lm9I7cTOXO+
CUWHj1LZzdYCnQ/QIfbpg4Lxt6tHy3uufX7xoVbyIUwrd8tuO0w33A7HvZe2ybrJ/WyVRho20rK4
j4l5IrPipl4TlGpvUJMtc0Uoqb9R0qq2oxDK3PJn1C0p+NgLXK4339nZOD88tLwNq0CbdkiftT4q
Q7Nf2JybfDla1fgjV/mAfjpbNIDQtJg6G5zX9SYF3hB4RFpux9oQ63DKWSMPzQBJyBU3GWX055lq
P/OJ+1t2S6WHGQ+4SFG60g7fepuxDOoLFTn3uU+CJqBDQq4G6hNXXjlaXzOMhtHWd8qSL5DOWZBQ
WAYzSD1EQ65OZda2m6lHgAtSQMXXlmPAsjavufJiVHp1C5YzAAVSzliW/xb1RnU/hyPepCKKt9B6
pxNKjH0mBdSgbzaNhtfI7o9mlXc3iiDgjuYpdWfYXfsYj8WxGZub2pvVuvFFcynaqv3mcLXcUQ0m
jwZldjsZec8c1Mat20rUeWldU4gPEBuHLKP+RhV4W2BIk/ZO/Hme4ABIlthVXlYUDQpnvu9Nnc70
rMhJYvgCjw7x6nxFTw4viBnOp6yXWvFtGlSLHWaaL1o8y2SDRcTuSVrUj3U/lZmL96q3QrFjN2Jq
B9ZNuyY23XuyKhQR5Sq+oVbYDanf0b90o1/fKpuDXOLxWThQrxnyPqdTtqHKPnbvkRBt/SUp+Ds5
riS9GXe0voBBJZwnF5hIPb7MsVVhApJe5N5Fom7uuPsduoI76Lj/ZZL/H2yz/xTm1LHcmWCbDEx8
FiY/BudfqGGRP/aTiDjXuhJ36WgyidpJLB7nyW2/+9L4l3B4Vqd/msR9OIOgowUeYWp2xe/pUbTU
CedbW+3LQvqnLobrQzWL/SXTOkCaLAW/xbluWedo8HrzIKVjhhPwCi0ublnC0Sj02YnhNKUlL4Uc
jHOhOTOLLgHwaIg7f8MugwOgNZdLWg5K8Hc90k2fgd7q5gfhaJBAG0XkOelJ1HQ1XJvKHsbuocU3
2W7njuhOGxBzMa33mXmCGKWnGNgiQKec9SNmkYwrxmPhwrQacxpu+ciUP0Cylg+mH3Gi7xquHoHD
cuFNLyylThGzkbZcO3UGLEMLr7PWUtqD+wrWqhdBrJn4H+XFqgBy7CRkW7VpDa96+5yFC3xN579+
0//JwLzAri2UGsoWMFT93nyQcUIOnVav9va01DXZSYp60Rs549pfP9BvK2x8pTyQ71gcA2h1wEf6
508XcrilNQTj9jkw2S+IExSSdZ8cV7578NcTZFRmQ8UQ8lmK9e8+uocbnPZ4IBiE9n9nC9Y0l7k6
C8m9TGvx6Iyjt8a7PXF+hFlRKY1HdTqXIUAblx6pv35w4zdPK787HYdCx3NruKb/T787wCQtrEJZ
7VugQlRzjhH0YzdrxGOZ0my7toylFniAmnHTRbgFV7oEgrNqy8jN95GljMfPJ/Qf+/S/cIgsoBY4
Cv+7vPlQ9V38f4IvssqTP7uof/7R/xY5vb8tYqULrFInfy/+4RRB41wo5zrXBCSsz//y9xj+33BI
G7iaTURWYbt8A/5b4hQYrz2OshioAWeY4Fv+DQ+1/cmD/ZW/gb6qQ6Tl28zzoFvkN8okma0MWEhS
7RX1eePGj5lSgrJM/F1cNvWWJBUFUWWUeleMH6gZAsn3PDrQA4c89kBwwQl6TMPEfHHaeLpDxykf
htYJ34knKEJfJkRQd5ztPStgxBkgHPZNonEmJVIHzGpU9DOvO01xOODe6BMyy7X4nBkVyMYcgM2x
n5u82TR+ErEum6bRCDKg3QReh7T80RY9XxLXn6xtRi/HJTZSdZcRKSG+iBi40RvNxM3AembFW1AS
GjNjwdhI4Acxd8IpB5WqpgULsmNPwcZxBD928FWilxu0L8wyBU9q3RRh98GjsOqUVonVnMBjC/4P
CCgRfCeHKTlxnVchx/Egc7oq41w22vuE77m7MWe9+JHwhu/t0FZ3DilOLCdzEn6fOUs3AIvG9gVT
CNT3kGf2Qi0b9fWjnt37GR2FoUriy9ijzlK/W126FnPbDaa3yF5bSFbYbmLXo7OsyI0w0I2mwi+L
y/KqMp5X49S8kKkRsqPXzSTEApGqBZc2028ded5dmNMGvCKBqRvr0Gf7uvbx7mxdQpcrmwWhQmO9
ZEbj39nEhuJTSjXCvuX12w4UEZxyJ2l2cxyPp7j3xVbFA3IkZrrqwTAa76pZfFpATxa0Fntw4uDn
BUVI3BA0m3Wg2MQ8kqxCkevd6pLJZtAe5gXR6bipcYRWMgZNnvXWGvI5vrlZKzp+Z+zLaCrN1xEA
5ZvsK/FS65yxA38G3RnYkU0ri1Z4G8kxAX8k9Kurqun/JhbjPwiZRFdlzgiTvpKaH9iD+S4oR2xX
fPJsse5ibfzizagbGff2U12bbkQaTI+OZPLKBFYnRfIHVtJi2iVhr51EuNSej8ItNkxhXknCjARj
hwsno1QG8FF/73JIyE6xqfy7GsoOMB/pOE+lMVm3cYtDAiNTbmlUr6M8zjbV9HI2QQNMBMpXMNbG
elpxQ+T0MdlJ5b01i3a7wHaxItWcdHh/tHHgpGr2zbjxXA/CgzRm0e/DSmrdsXPqXj/kTTMlL6Ju
/e5o8xcduHx8XrFRaQ/TiJFfZCEjCfI9Knn7ArPtTAA9OuU9RXffuC+lrO8FqEJLO0aF7mL1Frn+
ZJt6sk3mxRo0d/MmlFO21SFJIH7r+QEj6vicdCLBSxFXtwyizaatu/u0N2L6QWuxlFkKRMCMz9Cz
41A7vufrrT0i+YW7SkoQa0RBizog6lSvsfbgUcig5WmdaKPvGLpFzjkoIYkx9KJfT9TU3NAzmh7w
+9rryS9pG0AQT1s8DIPRBr5XqSMdE/3GVQklo9hfqNRQO2ye2nd75kpDYS/hQmRwz8BJmghAHTUB
boIBD93cRms3GncMpfazIeW0SvseE9bUV5fR0++JqogVOUnettaPlxGdPqo8JA9YO9E2RG9pU7u8
0cu6/Ugn96zPInxjmYIwNDb5Q+kM3iUdqjaAKoLcjVH2DimBcZFo6GpMYsxCznxOGm/a5RYh7RiD
xpZVPUA0KoGgdRDZTqSsaiLK81sVuiT7cvcy1/IWOTgMasHgxzpI7uhjlFskXP1WynC8OG3O1rut
vvpcbXdlYnibJJzCbSW7lPyujf8B6+5+rqokyIdBW6IBBp68aVj1tD1WiWjXUEUS2IcTnFMS56uc
ZPTLmDbjXi+i7intZccHY9R2kVQ/+oVcCvBw2nSSpQmbkPDdzGyAt5+nVyelKXWleUI/9E41Znuz
gFRUgrLa+j6CxQreaLKjEdc6emQhAqVp7rWvY3+XzAvNt2hpHrKtgk+FM7tnwvrgOwZ2COnGa5Lu
nl17+Ow3Nl9Zu6D4oOpjICpe8xVeapWtZpVkr7WbF1ujh+0RJsLbFi0s3Arv8Fs9hvoLQE4NuBaO
3Gos5zPbfPT0ZgQyahbe1eQ/3LYsmi6tFz27UVNgufHxaBC6dc5ShAbuftVlxtEGdnXys8JD1imx
MuVd0rtBxpaMgmEnmdkvFKjhHZPdAIQdRCPt8FRsgCPQ6qW6rQoJoYP1PGoyytcSygxkkV577mq9
feETVzbrpB/rGx2nooN+cVVzp59NOoLXXrckA3M+Bta41dkfBsqI6asUxKYHMvQHGbrph9laxUcP
lQW6LKpNMHThSHTEchBpccJS0Do19tqxE+Opwo55H/sZln6vjzYoMt6pCcW75vc/kqSMXjEh4vSe
SqCmlv1UQgi85TuVATLMhtVgcJ2bpyZ8iqS1UwiTrEe+eaKxdwRP2D+G8xCYyfQ6DZNP4Wol1q6L
xRHj0mow9UNGAGTDkFJ/RNioV1mqVWvhmel+ANBbBWKeUJid0LjLW0dCgBszVHXnXEZdeSpm2W/g
C2IIF/hMOniduJKYp4r5HE1duEF8+U6e6BFkBUcpzhcJa4XVaA6kk4wUPyERoWZFYLg7ZnazHGYa
L+gsCRWDu9wmpnLvi8iyR0041dqEJfkeCzfZ4x5xP6Qh7/vB+BEiYrJqQzbX3LcyN/Q1qJNkp8hz
H/0J2aFmHCWA1bxVEWiB2e+PY4mcChmu3gxo93TQDOSi1FQczKE+2EtnS+oYT8k4ZaeczzxSuLM0
TrQ+cbAuDmqdqtQhr49Vpx6sOW7pRqb5LB/sABbx/L3j/Bl0Zl89MM4OQdLOvNZhYU7rfGIZbDtV
t0K+K7bEF1AtNe9bGIlXzCDhm97Y5gWMOuXInn3FAsfnyv4GF9M4JHOPmoiJ5YYoSXXTN+LDLUYI
L8b3FqxvvCaEUgekXRDYapCmrYXymTTgUQfPiXecWNx7wPIRXSMj4jenxwsNz+Ed7qGj5E0nlrZL
Yv0cTy0Sr1vzEQVOu55ihYvVSI2zWadPKqud+5BuVTQ+ZJuVK0pEsBhiUAo/0sXFBkWzgjWrvJPW
tM4aBfy5SxPcSjTLGuWlcjt2/aN/I+rqh51E+0agEcWafqG0+bKQkfK4awPWVqu0Lt5lTlx9btXj
2PZ3tdFdOq285bSWBPzgie99qAIiFggHQx/hquRrbiMIDmvbTGy2mtAcT2XKctApmjKIHbkSk2uz
A6QpiYxJmf1RE/mfwe9fDH4AAJ2/zM2eP77KL232J1/Lzz/0c+QjAsAMCFuNs7BDecjy8376Wj4z
tRQJ6o5n4mr5NSJgkgMAEOrhe/HpJFwIgT9nPkv/d2Y84ZFs+FU8w7fCjGdYfNlwzNg8sT/rKbnZ
a7gH4+HE5dsfYuzwGNMImJhWk07liWpzawJHRLNlDMVjsSBmixvRXnyJ7eJQzAsPs2LJ07/l++Nc
hMTLqD5tjd3icBSfZkdhSm1LV1X/ai1eSPlpixwWh6TfeclZLK7J7NNASa+W2NRUJwY2c9O5W5yW
1BU1W33wCqycennXjTgy/U9z5rJrfJbTOB6tT/Mmuk/5qjcj9fZ6rNFK5VX+PcNocS9FB/kKD2jL
gmkHfiO6cxp7vsduKu+XvuotJ3MMmGGnNtpocqmu2QTg5siCwTHUxoot8AYJNK7HPknVF9ctGrjQ
VYgMPNNf1BDwu3NcJ35pCmRr9tdpvTajQWz92DUeXLuJ723lpJtBZ6u70vRSnWQ0EgBs2icgDBgv
DOqJyRYOFJph85kfy46vvG6or5lS3CzMIWuptBuSU5OU5C5KZsH3pJxJBza8h085Yv7ZG4eYA3A8
H2UBBGAVo7Kv88Fzl7okIM8ptSV3wm/TvZZHlzFLU1biKlvPsZ1ytfH9vT5WJA3jsj+VmgF00ijo
N+9obn8gNNVvM/zdQYcD9+Jh+9hP8Apu3UYfT2Slpj3MAfMLkLzqmPpG9wBbM1ckpLRsU4q6y6DU
CO9QkFa6nbH4cK1ExqTmubwCMzcfusnq3lC+8h8TbIpHwRp2OdGXCPm2djYTl+ZrTLS8Vris4QX4
pLG84tWUybA1vLpcl9ylwctldPzptrbR2I5ijm/bC2wb6s5UpwLfHJJmlfLBwccAme2baXL8DBpp
4EDSZrPkxJjH2cYieHgt20En4OI3HaWxxcxytBq2HusBPBHWl0EM3s1n3zGtIPXZkuyP+1LHsiNm
XA5tpLbKoDtjM5CLPdUzJVx5VHt7HWjrR4pwcqfXXPiTLJovGcidGrJ0qH3zCMMUq5D9sr9qRidX
K+JE/Q23Z5frVxwfkwwWBopJuk5pjHpNjEJ/kSpVJwdRYBPjf7pN3JpIQ1U3w1Vq0fzWME7ZkEpq
dVNzP3r04SNdPDCAJKpZdw8uIQi97TC4ExvPbLODsjPMGelJg8WOXTUUa8Wd4izXdi7+rrHUCNN4
Dvm9NA0PwjckRwpyeyuvMRhPCAcydrHtLZ65jNREHiG7lVGjb3Ds2yggtX7rxgagFSBvWEHx62/w
MrCyiYroImNLrJ3GMd9zohGwmTWpXlq0DKA1Xj89aAO9Ditz1JMnoSljT/S0QAzCtLoqNEDZwaA1
9rAtoeRdKOYwjEBjfVKcNbA+z66BeIUyUyHuWE0TciVJAB/NRfWdY5W+xFcLdWvOLmdr+IBJBhF+
0J6jocVvkhq2Hwa5Fik6TY0UN3UKcX+rMMdC9/ZqdWXuNV5kG5Z9wD5X1s02dyriVrdIeh5jJTzw
oqfDndBiVPhBNE4OKSPad1r9IcQhMDlPkVswBndLgGlfLTXG5XGuRavNQeelharXFnaj8UGmKvK+
WRFRcm76bq6P9lNBKVjjbryafuWt1vdd+n1y69rIACYyk3LjQtX8zzngX5wDDJJ4fykA335Jyo9f
84E//8TPQ4Dj/M1f7raOKezPmz133Z+HANf4Gyo/3lYb6wgVy7/kBF28rZCZPNfXGU2E/o+coMX5
wKbEXqdghm0YRKd/51Dw+z4NCAt1WvwcCn4pVV6cvL8u8CZoLXz/CQkQJKK21J5uiWX8Iof/DzvC
f34IbgSYdyHI8pQ5f/z5IcKx5yuEP5FQt7nKZm+Z+1aew0v6d9H9/+FRlmfxyyZShr5S9GzMe7d8
b7X3Sn10dvD/9xC/MYLcpLJoQ+Eh+vnq6teJjf/89a8fgrrd31eqVFpRfMg+niioxSngt5er5RyV
RgNGO1sr5TfKAXS8APoogODz0DZE8nuyDuFRz/vwaLY6eY/WVBsnVQbR42HcwTiTzyJmLA2SGT6a
7NyrsIvBXscDXAEfB9iWzZK+NjvFrXQIw4dEFwtDtujTR2hoCinOTW9aZ3ADr6rfCw9guue1m7wy
hn2fygAeI6BKSm2cdUaU/5YdPziTBrHHScDWOxLWRazn7o3uzc6bVrilsYrtKb7VG825yaN8CmYd
Ohdk24H1FdfIVQbqYT2D2zz1fjE/EU3MKUuJRZC6DWv9wj2GSWFuPNyA69adi50l2hOQs+5JlZN1
HcPe2Gm9m28qU6YHTIqsDXrD2rYZx1hX1catp2fFBhaEWimhhnvTBWZFlUh3clmvb1AHCcYOU2vc
hqHJ9yH1oyBCD7qG6TB+ww4zXQfKENrACWmPcIeUx0vmj5F4xSsRUJmuCz+fn5wRo/t6nI0PKTHN
BXZrdT+0xoLAoNK8e/YFW8utwoVyHQadH7S8wCyObqvJxjJUdEiczmQ766LGbZU7odmtEisqsD7B
IQl4fsAY7c4N+jzV6AaxPjroKatx6vrv6ayerFl8+KVvQ2QF2m31WvIKcSY96FPDSyLjxthh5fiY
EeXomR2bmZQMnqE0r3kT7HDuOEzz8wrF82BDkB0L9trPyUJBzlXj3hReH98uFnQUM2nsAB7G1zEX
gAlLnHdgBSTOFk/f4fmmy8p24ID7CIgbDxWbUqPci4423LM9nH0eQMxO0DRptxsLLyMYmg4PWTX3
Dx3jfjBLHx5ARt0p/MGpWul5mB09c6HxAKXcDL5vXTyfl5N+KhxlhazFmu2Ke8ZEkaaHVDgFVZ8N
J0DVJOxEaPM07q0+jK5TtGSbS4y9q2Xov2C6SncxlJWdYcnwK3Kp6fMp0cKzGP0qDCD5uj0YBnwf
aRhalymWYj1FAE2hMlhH8nvNqWFvg0lxHg6OXzt3oWZqu7aOzTt8sNFptOxnZJ35Ss8DFS3KHvR9
HzeOINYKirPvFWfnDEbC104t+cF6RFEx0e921RR7P6w0835oUdgFrdaS02OR8DVmh7aBRWjhmaUB
YaMhTFLq5y+vR6hnztqY1Xd827yS7aByClVqfQ8UZ9ojMopTHkXWo64ypPrJY6Flarax84AYY1i0
xldPhMM7gm981YtG3w+JyB12LioJIHgPVPNYhvfNyNru2BR9ce5NNX6RJijVso/8izJm8zH3u/9i
78yW40aubv0qDt/DgXk4Eb6pEVWcRYqUdIOgJDbmBBJIjE9/Psjt/xeLdcjTvnaE3RF2S0wWCkjs
3Hutb0FgblscsKNk3DcsUdwcbOZdXDc+aVqNeMYlPtwxzhtvR7Rp12MrXXSm3nQFJsi5yGtL7A3K
uzVWRPe+nsjcUfM0hxIEa09wjskC0lg2r8KM1F2DBYDmih6huUGD4WxSkpx3fTTo+I1cMpKTokru
ZdNntPjdNjR6NqFcK9s9t4azQVPn7Oqpbvc4hOJy09aI1nir2NtOtyXMILSPi+o8eZgJYYlXqJ74
mU6UwCANcDsTxzYf+W1jtPTVfJzySV44mUlTxyHEaZ25Qs/QrWXBAfqds6uyzEWSGAcHpw2qnWKY
irYu1tBw5GTJCBdtECCabN5RJaitPjXNQWv0go9B438XJZG2JQUXRYqpF8G6jxTXYaxmFIACfTUy
BWZjUmGuh8RyV1S2v08A6KwVu8C3FMXTtuo9L1Rm1r94OshyMyYwDaGf2A+kH8NngdxJB6QyvitP
kMxSBGn0ByjE4nFqx+EmIJn3+OuPm8J17svEbg7TGJfmanY8RM1zNtL2htfa+7DottzDoNMnBY+a
8V+z+rUk80fw7i7ZIGsmaUDXrUItjn0GT96o2k3vJPxRu7G0LUrA6UrUcUabITY/LannXzM7qR77
tMQcGXRi7zhzBKXQ0FeZxtFswE+71scOElPVPUP4Vgcf9CBEjS5zNn6UYxEcFgcZnJDrQOlcPpFw
lGyMIL3iLNpfGXgkAjyQ1RhWCLyWZGYDWZFpcarX/b48Zq1B4BS2BdVtIF3NoRI1v7A+unMYIOG7
N8BKf1FtP98BGOGrA5yLZKb2BZp6d3Ej1B3L0maJjuPM+NZoun5deVJ7qFM0J2AQ+ep9a8bi51kN
VC8r+RkY/GnE3+592bjORWQQyBS7bbsxZQxfWUaav6cabQ6QfPLHAX/+Xgjp3gfS1baO3eCRVErs
CS0Df7y87KA90UDMoJQOLtwWy+iDdRUw2UbEON5azWQ/G6UstqLmBncjOz/O3NFrJFpqCwVWvGS8
ww8c49uHNqc9yo1ExyXR4huF0+FeIDxcuzbN5rSBNO83lvtFUZCqFbKD6LIYRIxIqyT2kBnqeKvw
jiBy0vuXXkTa55IUrfWsYJ9vfM3983vK1Rj9Men8sqNtMbSwa+MaCZz2EEc5m4yVT8eMPL6t5ozp
V9G1yBaqHvUX0LQnYBL2U99o9lPm1NM1byp3l8hE20xpqm0g3yahF0XV1RxrzacqKcWWtmq51XIc
Tr+uunLQmlWtj+Ez13e6QNUYQKK9cBoSiWSFk1Z080Asn6HvkIDrF54kslEsw+ByUta2liVY90a3
eYhRExw7cypuIh87E/xwJne/7uXZN+Y7JNY+dYVvX8x+Ol57rYi2yJehw9mqlyvMw/mNLrPyAPXe
/RKAz99jm7GdlQ+6aqPPNl//LOervCVrwZDtcgYNLFCj6F3ZAg3jU6Kl35scHjubwnQw60jc4PSf
N2nloBqe2np61IHHOit6T9l2xoG9g/vNwD+YslVHdNuNRUDBrrNM8Ncc9y+yYUajSX4ZI+B6vJFe
y6vbS4Tae0wvCWicS7LRTQCPGFHIH9jybuoPjNHmAVloi3BfFQIGiSeqhw4q3Y5AKoDFqfDaC8M2
1Y2MGf80ndtDzi3mK5QgOE4jd9hZJsOAFaAv7aHVdTIhgMRRMdsWooiebUOPyYddKafO6L+nDqaj
XlorWfdirxB1Peodt1NZz5TVQWp812N7urJL2TJ6G/TvRBeaHYnc+EA0u42OScuDmSLNOUJ6n+8A
bXpHd4A85KupOfiTCV3ImvoaZHrgEtuFqpydDrnIfKe7I8+8ZhUVbHf+xwMyN+zkwdKaxZmbrRdV
xG1mGchACR+KQggA9j7VrfkA082F+J/ul0904zHJWM+Bk1wjI2Fs16XlPaiMZlv5wKvnmugwEPWQ
UyxnMr9NYvKxcgh5b9FTKWjuahd4sG67Gm9EZUtgFZn24kvlAQTBI9EVAHezCWHq1MM01olZXzlx
2+x8vxkgXsXmPorSfoWlWeF8cJoOCJ1OQ6Kjb1XPDnQylEBmDTU6b93yhye0H+2MVh8+yM4ch3Kp
2+TBTzzwx3P6MBBQvG58LQZwLvdciH5NGx1MO8SVHcPEL5rA+6Eyq6oYUcsIJBJ9vdxq1Eb3FSx9
h/FQ4dV8XtqlNlUV/kd2bHE11tFVLZJ4nfdA/N20YKhaMZvdz3OWfIu73gnz0Sjm1dSN4LRBQt7X
tmtiJop1ZnilmRAc6ta3Alz/F+It0cSbU4nytO5+1NgWFqKXPW4KH39y10/zkeylfG8XSRdqCaSM
TRVL+xZ//3ybxW5zX8dpvu3LzpvWdHsZqOLx3o4eqIaoSRhsBXO262XOkVwv0mOcGTBKDCW/B81c
QljTrHAmmCpoNkMVI6za+d2Y5xet+E55TxaDK/wrI+iIjCQ/rAL6mMEpQRs73EbzVB3UxHw80xjy
YbPiUUQHD9CE6BBcAg3f4maMnO+0wOWC3JoneH0quxMOoYcdiLCvbkN9BUogMa8nP1Bf8yLxjjmW
tKdo8vSIbJDOetSXN6RrlDWKdz8JRyG6iwSQJgziVj0JRVgkrILhWDhxfzFoU/5DgSZC+G/w5aK4
i257ry5/lq1H8KKLp65ts8rkEam9o5Gb9iWiHqB6Ggfs1dSDmGcmCRlv0pT92RJIcPLIIZ4g7fvk
utKmlxzrxRez8kC6B7O/juNi3jltka0zcglW1Hgzr8IEItyq08Zh4wJTuMiyIguzGidSTTIzXy9v
2+PEqWJTJdaMq9HfxEB8Nm1aPqBe+jISoEpUZIZfBnXnRgQTh2KjfsLfaOF3KQawmLYnu41DZbyv
Ard8qPKyulRzYSJVjiiltuSKRpjcbMSunRZa7aDh57HRHb9Mqujq1dCQ3YK18xEYhFhx7vT3nGJw
jGkpQwFLUwAivOKWUjF7Hg2r+pzJXH6pu3r09rXmQKtHTw5Hsq/QoK3ynJLG1pS4Q3U9iHVbpeO3
vHFN1BzNkB0ZmL/Eg0+gKe2dyxH28oVFZftD1LqLSclrNwDdrueqx/qHtL3Yqxyz18BXdZn3NbOK
QNbqGn1vfA3XAqugvfhH0BXLKzgDZCo0mfmJ5/+nEujXkFj3ATISeH9WpOZjUDEhzXWaDHZcJI+M
RXAKTsAdDOyddy1ere+WVn+zASd+w/98P3dma++YyvQbTQzGPpMzO3utWeAVuuIeCd6wKGVk88kh
hgWoHaAdEop1TGNLIC13fKgBdNsnwBMuzdyd2FyaDjZGGXA2zcz4O1OqFjqNDjLC0uIdrmnvgaMO
75M4KL9FpaeDvgme7NEeLnQcGHt+CgzXUap7O7V/Qt9pbvpKTd/jOep3fT4ALmitKbsKyG/e943H
Fat8f08G3KLrCLgoVuQ9eX1iP6Q97Leso0VtNgH8d0FNNSVusHPA1NA/Nm85gzyyIec3Yz27QBhc
xOQDRqq6ENFzFeDSLZrBDzVpZdfuGM2ADTVOMSbojpC4B7mO+0F8EmibqHC1u7Is1UH5U3kXAbS9
9SRZJi6ByddG0lt/GDHUiApJ2rbp0vgYiaS7Ec6YXBbI3e5tQN2C6fUcad3XjGwHKKftvmS73fY1
aNlZjfpdFHVuiKEaq6fKq/3UW8W9YsdFESPqbRD0+r4pOmAoyKhGT3ePVlxNe+yX35JAeGEW44kc
KASPbKQaehuwq5RyHqm5ZXzdxjKn/q3EH/TF+xQkf/3dkhl2AV91kiMA6UHfKz3L9Auj7iKwiIxY
6JYM3Gyt+dAxa5iAAREXB7Gpic11JSSAQQtNlbOTYpw5miVNcC2mpngQJaMdWJ2IZVOUYTUtrAfX
bF/GETa8PlOqNNJqyIghQdzh1OAUZrmmqOKQJHu0LuRqHBDXGVuOE6GGvZ2BpO9gmHEfy5ja2I6q
OKQqLDa0O360ZtptKqaAhCzzfmUgGnaj++xxBBmz+ZKw5jtqKMJWPNpEWucbP4i3HC7syrG2rrRo
pCD1vYkjI+wDLfojcS3n1tE1864dgz/kaDP/4NH7TJ56k2wc2JQLu2AEz+aDcSM3utoTGtxtzVSK
jatiYgEEHYD3G6Fvu6BYERf1PzGVhm96J71W3G6m6IlZCQeb/h0ztXid1hX3pNxzHi/376/2pkXt
L6thY9F9BNh4G143j73RGamT8O5NVeys9JZ/4LAhezGui81fX8owEQtjYoFecZoyqLduTfvR4IMl
fvwwZjavDASJV7oiCfn9pd4EfPKpmCIv2vAAicEp096ARTCRIkLAJtaAy7xQeeg2ZMhE3LwrGY8Y
tXturvcXPXcp0Z8hcERtYOKeeH0pnTQyTBLGGRbnXEXT5h8ujC2Cl/nH+0uhnvhdzrCgQgIeaEYY
nq27b8xHOZv/XNcaUrspsaJVEUGN0aSfHaAKjwAPG3lbTwjs8mJOrroCkO776y93xe+S+V/rW+Q4
YhFZZjQnd80U23VCcHobEk9CA17wAV05fH5/kVMPzLIIahDdX7gjuG3M19dzNHhdqMBsQqVo3XpD
QhURe1Z0XZj6HM6TOSJ4ZexcNRTJ7y997v7BdeOYhHqSGLlMwX4fqQQOLpIYMcfSJJm2teUgW8iW
RrCn6YBhrZgKbErQxL2/7LlH3yKo0rX5Zk2o7q+XtdrArbyUZaFpFUej7D+7WOvC2OWuBVzyn9yw
ONjQ6oF58Q3r5ALHjdQNMBUs1yrnQZpyz+F/3Ep0KB/sMsZywU5vGIxEJnmqDhvNqccCi+Gf36U7
L5Hmv+7NKep+IlVADdkWxhUtZX3v+rP+nIBeDBVq5P/gpgUuijjFtkzbP/VU5Z6l5iHWmxA5u31H
MB7d/Jgt9v3v8NwuwFe4jK+wk5inWR72GNmdXbL1/NoF+mxJ+A4IvoK1XH+w4Zx7Cm38E8SG0JXH
xvL6doG9TxJTgeB2QDm9MYfqm+tX397/OB+tcbKppQ6gAl7UsM1MdTW7zd72y7v3lzh7c3D/GXw5
3B4ow15/jiDI4DabqglrateruNPNowkYaD33Q/ol0dhhpOj1m7hhzFJbsQ4V0fpoR3v76GH8wdDp
8/wFtC5OdjTs/51FKrIEGYfqRFXKXQ9GLi8LwugPaKTE5v0P/fa6sh5RE2SLOovP7eTZkxyr/Akq
aliKkQLFne7QiXgflBJv70WLGTouKlq7yOp+xaT8NhkOYiI/m7xAwEXc9rqtUVqSrXSJEir94FY8
sxIfwnc8G0vWYuY6+QpbskOnCRM/Wxsyc629gCj5UDfZ4/uX7czXZHi2qRt8V+xc9rJx//aJsLTn
BL57VTinOmkCz5pfrNFxr1P5Z2jKj/H/xC/Vmam6+fYdu+SD/+9SJxZMelTIbVyW6vqAxr2wIQQN
niI4IehBCfZi/gwWodwT9hE1G2nT3dcbGX1F4I0sfjbVNmP6uzdb2mhlY9EAL+05Pzp+Vh+VNWqH
eEjmq6jgHGhLYa26mGkR5yoyC0yVKXBzxXg9VB0d7KlzizVtNqI90MN/FP586rf89QZnrgdNDIQI
xtbX17QoZo3Y1o5r2ibqKSiFfm30/qfJddPncu6IESyQPDdF9LUZ83gHAYKeyegeXMKyUrTFa0Ni
9jW7z2XEwUi5yVpU5ad6ADoc0VgqqxzDSz7Qb0wtbxU1QDzxBOHfaXrTO2oZkJnRruyQ2TakHOWb
a9bJNrTwvMvcRsuQ5YiRkFcnmyAe1rOHKsnm7RNwtUyNc+Pc6t+9aBAfvLTO3GsmFj0UHLyzKPlP
7rUIhBDVx8R1ybT2sjdAQvGtj2GcNcBnRnBc4fs399uCB2+M90s0i+wlOC14ZGX3/VCXVRgstgT6
reVWwki+dK1a7SM/VpeYXfQHOw3ifymd/583+5nHl2pOX1hyeKPenDmaGOlX0rlk+6XT9KV3B+Ob
ZN7zgEQ3e/nLHxKBB7sRvQ7+e1o6MhflvDl1Iiz7hqlIbzDEYxJEWF8mmoPb5qm/bhmwgySAfPTX
tynqKgsLORpgKuiTW93LY5iYlRBhuwTBy0E8xCOBtlChmr9cBtjLJoVPejle4VR9/VDRA4JuAz0k
JMbzaZrEsDF9pILwk6y/fJtSbiCYQhjF6UN3Tz5T3VZVF/ddga6gA7Hr0ni1shvocu6OxtPP97+9
tzeKrVt8MBNvMFPk09cWOci1gFnLx3JKK9Sgp1fMEJnptMVCq35/sbcPIItR2lAaOAy0T19fEm1I
4nYln0yzHxJLeyKJ8Gc2Wg/x4H5QgyzP8uv6lKU4lrp8NPb8U7hCaSXpJDSEGFZdbC16pUEF0NAr
egBqoj/SpvyoGj2/YkApCpR1MSS+vkE0u/b8allRGv0xD+rnajIeLHIxVl3iYqLozMv3r+a5r47C
2/pVdbDiyR3ptJw7VOTlIXrJI6E7IUGJNyBmPljmbWEDeV/naGj5HtXHaUOh9/UxTfnRYa+ZYBM9
YR/qkTfi+x/m7VbJKoZOsYEBjpyik5t+BIglsszIw8aio0WnZ11k3R+ecO8yqRio+/Pagg/w/qLm
2zclq7Jx4Dx3AnbLk1WRRquAY18eBs5EF7wIaMOJOp+vQM9q21kwxCaKtzBXWmXnydqbg5qxF2xG
Ncr4UDBH3g2URfPkyE8kvZKDXNcUB0tZICvTuUAW534OzMENY9U6H/z2Z78YH6YEw0Bk26dfDJKE
ZEmqhWQ+MJLNpiA7aiN9zvev0dm7DF0lLSXIZm9KztKG4iPiqgiF8opVVfWhnhsPvqc+qlrOPLBO
4FLbsg+5nGFfPz6OV1iilsRBm2NtIWSJksPo6uPu/U9zbgcC70IbzudQzrV7vQqhS+YIkTpHPNRi
vfIWqLrTqW3bFt/7zP7rVTRnRmSivDJw0GGQeb2cr1K3R3CVc3aMfi7Xrkndu7KJnt7/VOceHp+n
nWwM+jeEP75eZmxzYcwVD0+RAmPNJ4MRW+T8ZNhS7ZrY8X8MRZ0d6Ba2H7yqzu15KGJt6upfcI+T
Qw+tUz2x7D4P49i8UUJ7nrN4V2ePdTbfs11/sNq5G55jj8nNvmSKnF7Ngs/ouUTagu6v8z3RCt7d
YGba5v2LuZiS3rw6uIgeBF/DQuZ8sq8GnTl2QPzyhX6mP2K6q3YaiuNVlOGMZDbnDZ/x3lUkN6j+
Rk4iv3YKj/Q5H03nPJGx7MRYaAwJmrwYfPQYXZd9dLo1zl556L7Lkwlx47TwaaJWdyCP8rYZbcYE
Sj4bKqjWqMraQ+r5T91Id8LDdXFZCCt9zIe+PYD5/pag6JjdWh3rAWooXaRg5U5aTZYsn+P9C3nm
OjLTpgSFNhws9eHru7Lw+B3SkXIbM/HPejawSpNHUEUw+Kvp+f21zlwOeCQ82M7SqKXqfr2WSaQZ
iBFFaR8ZP3UaDpvS0Z+JohOhF4hsS6tcfVBhnHnoSLcxXCoa3lhvSuy+KaaxiSs+XuZ8SVJYaYRD
FcwxmnllmZP8LJtBblBj9OFf/6wE78CfpbIxIEO//qz2ElbXEBsecla7lu7Q0JUu7ujGx6skjx+B
UsR/vW5jwaUNADgXYMbJN8mzMqjWllWo6TGgUAP/uBCWuhtkUIaly0H6/U945p3DetRQFi82isWT
JxCahk0+N5cWCB6TC7sZNrqs5MZCEfufLBUARfJdCkb/9CVae3aqAIdWoRFU4tYpJEQWT7kXaWcY
H2xf5+5RIoG5PW22lTft7x5JHGkDkrNK2T10SfXiOPKhaPn+0lje+eTN/+XDERsYpguTjCfGJ6cP
oDEyazPbWYTg4tH4ecOnhli2mj7ABwud2ZhpqeskHtN5xsaxfJ+/NXHqeUABBj8Gm5jzFI/j3p/l
wwe3hMXPOCnoX61xck+A0c8zm7SwEEG/sSLkpz62IPY+mR35fVFBDEwa68PKGZoaWzOR19XQeIiF
mNV2PhF+A5DobSOgDVc2GR4Ac43tQFxxmFqqOeJxS+7MIB7XYuqjr1Gti33ZIs7idDvBU4kj2Cc+
Qwp9JP7cAAiygnVhfJqDErGVMMhZr8q22eu9jAIOUGN8kxU61WFFTIPI0+YmGb1kj0t9OhQOEs3e
AuPWg5YMSSt5SKu8XXOF811Jr6hZJQgFQ8SJ5aoa5nobdYmDWDgnp9G20vWC+ti9f3nP3Zu8xT2D
+8RiTnGyf7qylWpyuTeRCT/LUT2DI7uxLW0HGwUwKDid99c794RTc1Ps0b5nIHSynpNMQoJEFaGS
ydJzuh7M/DAo8UHx+rblZ9MrNS0af/QI3F+kqN9uTHvME6yUgQgRkd/VddqgGfR/yPwzQ+grBCmk
TpkkfooPjkzW+XXp0nJFOVyfFmRBXcqyHhx6ItU0E+JJiAZxPtodRhe92KKZ4YwDqSPaqryXm0Ig
EtQ6wUYuiXV1UPk7REkfLL0jdEXZYh0hDOWGq/fMO5lgB9l3x+g5qI9IAXNvjjeBgpeX9h4IVSO6
N3MbDv7sYHpWmZ2v1FzH24zfB8JE/YLnw7glA53wDQgtOxxd/P8ljJ6kVdnW0zzzUVrOR1/FuW8c
KpjhAYBjozCWS/bbV4FL0ylF3otQV88Tk8LVNOj73ABt+v6ddW4v+m2d08Kor/uyqIJBhAQY6GtB
v2FdJsn2/UXOlTau5XFaNZm3QdV7/WF0CR9BkukUMnQi34Bcdw7jT1UOziFppw9MZ2cXo1/JmSXA
3XZa9roNm5GATYH+DowuOPN9b9c7FKBoqVX6weU7txG4tP15W2DZe1P8FtNkuRkqKkiBzZ3Zeu7a
iKYn6BMvKkWzkLgfXEnj3H2xzLw5wCIh8E7nNHNbF1xf6rQM+zIuL5Oc4LkZDia9+E1laUlo11Kt
gUxbn1I9SkKiJto9qBxx5cd+vguA0X72sARhz4hiLLzvf9Nnfz02RNpI9G8ZX7/+pocxajVisspw
kPULVEuY4v19YaEj+Q/W8QjnoKJ0F8vc63XaXpsSyFFlyEm0pptDzPmkDRvyHD94kZ4rW2lOIdog
tT7gP68XsgjzcSK0l6HCM5K0SFwHcddUzpEk7puikg9lEXzQqDh3A/+25GnBms02kHeHaDlCDPdx
V72QkIu43T02Vf/BmcM6d/9yImVIRvnIWfikOFaDb9fz6JVsM+b0Db74H0MauOu+MHxwTxlJ1LVG
cgM7MvSVxWugGYsyE0R+G/TtEyS55CmS5Jd1Jo4FXG34jBLV3MdzUG18UYB+IZJ4N3qD/+g77Jor
0MiLfbsF3wdcF5yU+Yc+mNhZKn8z1vq3rOqukeLUhClVL6nfE9Y7WSkJAJN5XyO65mWPxf39u+nc
VQgWpy4tDu7b0wFsUdRtK/AnLGF+BxBmxkrp9pNTOxf0TJ9UOg0fLHjuK16cWQhlPJqtp5e9zox4
khRDYUrOOLq4roHlw+kXkkRURMS+oUl//yO+DbLxbRQzBDOZPC4cM0++6ViDAub6RRm6EEDWydC5
93ZiEO9oTc5FUhXFY22W/oY0j8V3xeTBT1TxWHaz2sK6DfYaNI7kg8tw5rpTbCwW6ABj4Jsjb+BO
PsAlqwjzIAZs3kBjFAll45RV7RPg+zlEF/n9gwtxpomJKoGuz7Jre2/OvoShzHXU80S3c4SU1Yrt
HYJUa9dGQHUDz7VW3CkoJ51iS3A88e3MZHBe2Mbm/V/EOrNXLr5w5Bgwbhm0ma+3Fh1pBNTxtMS3
nFmMRhZfQ2oV8x3aauFccGW8A5HsQM9ctKdA4bUtUEPmqGmT9LcDXITdRCz9l8Sm8CbKTf9CWSz2
CWmui2Mqh1IeOHsk+S8TYmy27H5ru1myRStsb8gUUmHiAhGAf+RBjbowq9y6zy0x3vDYYkKbeBCe
Er8LjoXufdVJdP7gYH7u8zMBw4PuLRP608YR7basaJXF5y/y8T5BlhaO7pg+pTCbd+9f63NLIbxG
a4AbndfGSQHC0EnKcnktkc6YbGrpL26+sc6PQVLET++v9et7Ozl6cSyghcPpldfg6fFfaG7RwQXm
cACIHKYKA2PMXgDb91Fd9RvhFcaFUenRrRoJpDNNLb4zFRhKsgFq+Ph6c/j1C/0X3/ABvsFEisgz
9T8ogc2zev7by69gs+vn8uWff79+Gf529TKmP6rfGQ5//rU/GQ64CIAy2dTgtA4pNXS28v8BOZH/
TNiYzqNLm4ee2P8GlHkLyWmReqJtoZ+33HD/pvca/2DkRRFMTe8tc0T/L0Ecljv3t5tNX0pchkCM
6BkEoMs72dYlunpEXSK7bExm18/oCBaduu0pe6sngSaIaB/Q80+c26u21A6VmdROg4/cE2E1pEjO
tHb62VhxB89Grx2s6lM/X4zC9V7IWPI24GjcZpbMM2IXLw+SymGy7zXgOPD9ECASOdH+LDAPFyt9
iiFdbPPFWhPc6KkGfqAnEcjA9+aqpp7uLdFgZHaHXulfC6JjUhTQtkYqVpNUuiiPqa/hkPY9PCs9
omps5PHs5EjLSSqUtX+fmN5cDfi52FXMrVFCZm9WGb5L3IcU58bWB0pUAMmXnpq7vah7H7l1q6Pp
uEiNNCcJVpc/Eg0nkyfr6dYxC0Ec7DRk/FUau/M3nj8vvfrvA/j/kw+IdnV56b33APbPP2ld/+uh
PPz859///Cv/fvgM+x86Dw9dOYhs9LN+e/iWmulPVrYNEJu2vudR2/ziqVCk//tpc/hXvGRR0FL+
IAX7S3GAqLVPHjeCZJdlONnATDFRqb9+ZyfKHnsqRevKi1rvccLbf5gsQyPPdC508IKllFSx1dEF
9WmsKkP2W33m6DlQeu0xqchLKJGd+QXXUX5dkSJN3PLYW/barCXYpa6xp0ert3vIDWWzUTFj1qRG
6bsOeh9bVY0wCq86KXz7bpgMQira6qvoo/5mbgLogT7ulw7SSuPNeIGbYZeWTKK9JiNxqMmxuni4
sPduwK+4qhOAYNihKhsm9mSNt/Y0eYxfRrx1IeXKjKcgz/TvWVcsBvApz39KT5M3aYyPYTUM5XiD
VbYlJYWaVQdaUS5dPrCp3qGaGnsmnrcb6z2sI/6t1Tq1eex8MAAycbCbxrgJ4GaU06gdfX7BChsh
cOcVIKTSujN9FP+BncWf5ixnakTwIvFahdoMSenH66ityHynYRkC3hDY6+1qjkmaUeMt0b5gTTW7
GVV9ZeXmZ1WD7p3rDcTWSskQs3/a7cvIjC1v72OiRdDVpPqsY6AoG6ikOQb6awvMCE0mhSyInEGj
6nJwszLBWLHo+wRsb0jRBbCqurBb61OfY9ds2H+g/CKD7zELS4KSFsNuCmujruIGHoVf+/GqW7rd
MfEqSRbdRMakwSioDLgQDqWQycXseo+oJfhvsIOlvujv9HYwoguzSYoImV3bLzeOR291zJx5BzZ9
yAmWcIeiPypFNAXqtanMlNWsmrbtIWSv8sEcWuNLHCWQOb6OKc2R5qcaJDk/K4fduoj+Nev5b8Xx
YcVBLfv+hjf8LXwuazjpzcvJvrf8zT/3PU//h8tAh0kxkzJ20H9Do8x/OLRnOSpRNaOdXbbDf2+B
8CYXNQgq6IU76Vicev6NjjT/QWHAH6ce+SUXsf5KwXFSbyzCfH4QLaZlSyUw4GS2ZWvuGEuf2y8X
TrK2gOmuTDd+/O2i3P6rfPkbzqBb2k6q/eff35TryyIo1dGN8Tnf9KFV1Wt1EHAQ7HKIuqPXzpvE
A0kEMEJt319q6d/8Vj/9+jxLAeUtgSZUcyeHsKoEYZfFgBBGkL+rtEjzC8R7RLJWdYkHOFUQ6xtt
P86ODWtlqj5Y/s3lRCFC8i0noGVgSDjE6/eJWcy+M7hgtTMxPIA6evLhjrz/CZcf8eoTLkuQ+gAp
hO/tjdqhabSp0yNDho4xPIyO9QjygWk8hSv+NPny/mKInN4uh4CMgpS23K/+3OtPZGF3dsegbUN7
sOQxzkujBiihlTCRofcVvf2ZdERZruxYKh0zZZVhBsf23KzKHCPLBtRmuvKIFoVRlPmYqgePvDxw
94GE2FjA423bIBMrUxo1vaEkIGgrMA9mVlrfzWzYA/BTfwjbB7DRKN2EVxLUa20KuhJglbCuE9kF
G4uMi01HxMsjlN3mMnXjIWYKvbjebIa0D67DsTCdvIoMzMa6i+LKuXGUyD+5MPCJXmlK5Moqvu56
8Fbw/aJN5XeMIXTyw/pung8QCK+6TOsZCJV/2F7xqUrtH+7s36mmgk6CieBY6+O3uLcHliDES3P4
mSXEl01ez3KfSwdXsjAw4WXDS5ME8uBlyQ3DSG2TBlWztc2y24LwdK/HEXZpoLnRkXfao6cZ0TFL
wFfL1qsXF/SL5WrBwyiIKZuMLANyLuMH5doFKjG4o0EPz76K8VkOUY+svIi2mT4mV6JdANDRSo/8
abhwYt3NtwNRAtPCMowD7KFZN+7SygsepNf7m4Tia236qXcJURprpaiNyNiJsWncz7bwtKck75sb
URn8HH8czQcEOP1FQT5WSBXJOLJpIOpA+k4uoCU1V1VBKjnEAmZ8A9nv8BGzW0kU8zobMEv3U2fu
+rTQH+0q9zcknY1rLUnN7muX6hJApz4ZlxpS6Yc0kfNWpOA5Ire0N4CXWrAvqREcZoI/LmGpN3f1
LJrbsmkvo2CyvqKyVA92ZyEW0RLjyhgtF5cC9wLJ6OmuU2Lci9L6muSNg8s77eIdyZ9jaLdpcKe7
cbbXrLpZECLVbVdMG7PtpisCYWug3nWh7ziNQe92HQAGqVuDgx2ddN8EdneRRrzKo5lgw9Rrd7DI
AGpHivFtYMTfsi5PDvy1J4b8R7uMljpzuKunHHUNRZjWZ9reLgVQtRaub5r0LYezeLjTIvzQppXS
mNVrghJKpNVO3cqLiRYEZ7bYqW7KCZkhdzSOuxW+YP3OiuT03GqVvi54aC4BTmjA2lxzb41kGrik
ZAgI++QV55H0NlKXrBbnC50h0DBdV+YY7aI6mY6j5kdf/Vwxk/Nj2sdRNFyMWZYBP+uGtQt5YA97
NeLZJ5UdRxGU3agDJevkHFzxzR9nM1ns55a/izI3eETlkAGaTbGfesmzFVlPgTFP21gp/RPiGT00
yfKApnCJMSIGKEa8NAhgnm1sAwD0O1BJebOcOdUmGkBbSDgka9hOV1ora7STUUEA6vwzjf3WJ8Qx
n1Z+FPeHSIs7mm/63Th1OzViyUW1n60qYF37OefH0p6XnxtD80q2p0GjxdTATDAr67ntMQ9UhHRs
23En6/j/sndmy3EbWbd+lf8F4EBiRsSJcwGgZhaHIkVRukHQlIl5nvPpzwfK7pYot/T3uXZ3hMOD
isVCAZk71177W/qDadZrKGjWlofSHrvbQan1Z9Zt55AUk75TRQybdgW0xvHAN2Si0F+HedZrTITX
y4dKOPkVC5I8iNmlLtbMT21FP19zHcWbnJBUwDrUgk6NyQ9DDmQD8IpRHXsviojfyQtRXneFc8hH
7UNWAPMjiqD0I6c9GhA4AimVMAgzxTnD06H56UJja7qNPWgkYatGzXlAH29q+M6uZ+Y8eywJ1k2y
wKWFMpkfrIKJRd1hWJ1e/PRUgVb2qIZ4Z9VNF4BYFg8Qs8Rz+urCtf0opkZ9CG1p3OkSKJaek60j
yDXsPBzI+s6GoL6xSHjmObHmLxwYlJsM3yOXufSz1k4fzZjG8eImVe4jWAzwcWaDEwGrR+40HLqk
bVzlejIxtljLEcawo+zxU670OfsFyxj4ldHle29CMz04qWNjMgGoWJpJsWk1YwH4tyR7esQIDpYb
MyJQkbyO521v9qZ5YyUYCeEdRZ8dc1NECbEcS8zlH+P5g2DlCjQAnKCal/xBdyIBuYw4WKJbMu3e
aKyNhSvtI0MBxud5tOJrq7Xkx67UgypLGPdMATpeD6Lut1mBiYEk23RvZDkZkKRoBGyeryQval5I
fsjWisLuwP44HUb4MfAXZux/p17QOGE4Lu+Gr3XFP0X+L4t8+hXfVEV/Kyse/2i7P5bvK/y3l/1V
4eu/4TSybNq4NEC+UuD/qvJNqnwWNBsKqEouNcXxX0U+0uEqQDjIjatL8FtV0fkNowCdK/4LgiBd
0f+myOdk8K6Kc/Gw2yu4FWsBPsH3PUitAXulD2a7d0eFeNCy1UFjR8TGnuJwNE8zk17jfWQCQ6rI
rx0OI4X+XVwrY7HLYNZkfkumBLS6lTMGqE4nWr0FQFTPkDWj0Eju6B6qOwLAdLApDUvMrEzXUSZi
PRBLGD7MWmk+8dg/54KCgx/1gFPIvAcWIe+61n2oVhhcjvfc8CorDwmqEmDbwa3I84Aog3+E/uyl
s0A29XWvPrkZ0HpPURLtUpZTduzasd9UK5DNqnnhG/uMXt18XcxVFwgFPFYo6UoWneK+dnAyVE7x
gA69kZiQQzSiFXjYZepnfRT9Rk70y6SBRfrtQmWyIRWNzhXff+IrSserJ1yABzNrpbOjXsd6moJN
k3i0fBuyKAEX5tTBsIRlnXpW4RbuxzGVTeSXuaNCg+jl2apBs2HnlPtCndcB4a49jApmbCkceq8l
89nbLuld/E4V7SQSLVtzNX7BVJlAT+FQcKiBtTpSPg2Dbt4TYMT53xp0cYU90lV3kynA+2W57QRj
NIintliL6GxW+Wk5cTM3Tp0rr5L+kj/rzBsSthJ/UVgsr2smnXZvv1+3/lbc2WssEn89aHnPl1HC
xvRx/5Tg2lpgfcOwQLpzakn9yEV+IwWWcqS/aPeJxrYF5wYoTJ9h4bK0MI73YS4yube6nrzh2LSz
ZKfLtdxIEY28UqnA0hnVYWwNdkmgHyyVSaQ91Qq64lbUC1RSbhXOk33BvQCr6ZgOQPN498TnrGIm
G4OZh/uqkPljy+TjfVy3y1NTx90Vaa/uQypHZxvrWmsRBNfoxxJC2ilsjPgjLiOS5Ml+O3FkJYHX
SoHdZD3V+1jxIVMJVNCUGn05U3UNj2CYfvIsl1QyHMfykywnsm1XPl6ea/rrZMF0ggRVFJUndDmj
AWngc0j8VPsYAl3Fz4IFQigfKXuTRsto5Bsmbqqy000fZd0lLNzlnMgp83W2kICgn/BcWEUy+yNe
rh2uZ7Ft81h/zKn+d4VDaJSXWbGbBzOtSAeLkdrd95XxZAIdusIV/BE9bEl9KmygPukgFUlQan4u
IoCxfoc7Y5s4MvTxwtb+AF7kGIVIsV6Ci/AGaam6JdukuOsU3WL2YyluzcQg3zmiMSFgFm4K2qN7
aVv9hk6aPDKgkYEn0ybdn3JT/zBjKIabuUAmDluLB3VG3zS6jAdDKxNuqinMtmU/zhut6uF+qWEq
/WHqlF1T6915IOzhZnb07ATI3rztzUjbjPEIdlW1O3Xg6JYTLuMoLiWC28BWmWbVfhqlkpzJfI9e
ljZNEa+rQ7vw1cvazQLYnBbmMlFhXlpS3SrBTKr2s2xIOmKGr53LfVQVzX3jqnW6mUYRb4Z41BNS
WpiYnc1F3ci0iXE01vgo1bp6VCxz2WkNzaKNvijAX9uoVpVNuUj0RDijRqDFZbfRh9IkboiFQngD
KfDBaFnLaaKneBfPsvvo8vn1AyoqyF+GKFdCk4xIVQ/TmPOvBdkf6FAGZ5jKhs/fDIMvY7sSvl3W
rd/mWvxg2ZFKGEaO/1Nri/RE/nO2+GNLxKEKUzehJK+Js3HHeRerUekz+fZc0VHZtMmiHSrOAtfV
MigPWZaz+A+QqLfuNKc6bwGEx5c4lRBos+xol5wYSR2Ud5pFUgAO1CH89LayNFkfvhJLnR3zasVa
CkiKX5+iGljN/SxZo1qQweCnVJbVUavAXtoLO0xbWeVujlie65JxNR6HSbsIc32jPm7noNQ6fpMc
CO15UicQffGkuOU1xtblumvBlAZVhdmhG0p5bh2gtW81wD/l0i/LJboyPy2XCJCL/yd4zqr+XSvo
7YV/Fkyu9RtBqZg2SBZhyp5Q5n/JokxNEIhqoYdqa3P/O1mUDi1zRKsNUNXWkga58i9Z1ATOT3cX
WewrZl/8NxWT8WYE+7fMtkp4BFMDvFg9/w5G8ndCIkV+TdqbrV1JRugiuYMGRWhYUGkqBqbuDJ3O
3dQFPQxvdMyUlC9Dl58U0MqoJonYd2OtXNHXAGTXKMUWe1DFGVl25yoq93GrD0enmezAyF3rVA2l
ct+UHcJaGXEwTxzh1UZh3Y8kU3xIIfOV3lChB4i6qbyiSxvf6ujh8PPEVmsImvBciPxQ0pgr5/ee
IbRHexDUZ0sv2iMLMQ9HE97BD72ZO3JauY6eUdRi34BeA+CPbmTn1lEYnBSHzA3iqPkyIC8GQ8r6
UIxt6rd6uZzDNoo2U09vZVTpurKANHkHHZTJxe2iSrkjcSQCIqnt6AaVH91lTImGXLetHJzj3N6A
JzU2UBf7Z/gY+ja3C8evzZoDZmHx/gXsWq6UEfSl4+6XbkgudhRXQSGwDtWZRi1ULaE31fXIRGF6
0y6uii4G+Jq0DVZR3FKeoTI/F6uQ26NEMb1pJdKPVd4ds8Q+x4L4TaEXF1ctpg3Tozu3GPa1seo0
YKq8BSmOTThSAy1UgcKnnO/i5dHsR5bNfv0QddYH/aCHpKWR6dWaisWxdPi96BAh5xkVsBTJqWb9
9HUNlI+0iSlnfzclhK0hsxQPt7eN+dnau6F77BFtfCfTEPbgqz1ijKs8bM8m8YW14+nDPG/hLrmo
QQVEV7aoB5sq49AJZwxsG/cyJ1tzS8bIEnSzagAqNJm/cqLdPMDLbHTL2Lgi/VzPtXFqFOewlGHB
nI7eBENH5ryeR7tYH+wV7ocPO1c2Wdo8VJ316MzyKtUmGzC2ZWyVEjqFUGW8s+viWZrpZ6ZSjV1K
9gCg0WklMabKsdHcPwyppAHsPzPgnlgP3p41cUs4bcTUU4qEErEBaTQY/Szq/REwrg9LWQWJaR4a
LRWfF0MSB9x2p1nJfpeLMeNncupNmmB5MEuyZiVjqSTicC+QptQQ3Vkb+1gCjDTiZfbVnH+XifYJ
hDoCsQ3rDIPiCA5xaXYILQahAq6xtaj3t6GefmhpdpwhFhZb3fk9cjv1yPx845u1pTxgESsAsVqx
Edh5klyKkQTZsqOAIf522dWJ2z4QB+UE2OGyi0Q9D7pOnqlp862TZtOGStfayoz9EDCTvSlhMHm9
pqi3CQ4M+siEGIjOiXHhZ1oQ9zoClJ1aB0FYo49iNe41LTr05qidOmjHgYLV4wPJqVxFgDHoEKnt
W5E7BUzCNZ5qrrlzZqp+WEJD9XpFWDy5jdxiArV9d8AE2cqsvM8UfbkN60E9ir6bTM+1rJiZCly+
G6t2JsrGwiKRgJ6ovjDWwa86XNkI7fxB5aoEJr6rMutaMbLfEwQO4qmc/DA2Np1QZ1QCW3I9a9mZ
ezvOUy/R1VfSP3GCTlhs14wwwgv7e9VJDrB+LKzOdgIS3FxjLJvNpOrVJnbnxpPTiqg35h4B2X0Z
+vySwJUPxXCbMydE8ZKQkJEofzBqvGzzVp5IxrhKJv58B6JkssB1lkZZbm24zz5CcB0sIZJTDPIF
cFHy3FQROb6OvO+QNvf2SOh6nuFSmZyh9wUkG5B4FcmCJTK0GlntedHs7VBoz26j0xNOKDxGwq3u
Qw0SbWG7m2FR0MOIHpiN5o+xo79tyyW8NoGD7NRciGPo5Nk2zbVxA26k85Y+o4XtFs4+1tWbKtc+
M516RQZEeujM+dGZiBi0E6v3cwzph0FNygcoih8Jsp2Curb/sGKClMdwTbWM8gdNDCfb6Nvr2tGO
Cfwwop+q/IxBlIS39jaPwzII9djxw6Z5bdtBpedghHgchmrHUFEShIRAbRpQg1crf2lnzK1DKyd0
9zmdmU6PP5P17D4sxrKvIDqfpIV4NTLkB3Y2H4PZ4R1LKR9okie3YMOvUsEmNCtkU2cT+l8monzb
DiZAvsK8r1EpoQ02Cemq3QFqF1XxqCte1A/aGrCoBtgurE+YCJ/IAhn29mJ/qQZApjHsUETYftrN
5axsIzINfLsY3Zs+H2/VCORmAxmMX3w614Ql+L3JGaYIL1UqKxwbyZbwCE78tEoOIlY+Di746EaZ
v+hJjRabD8PBGWXLWpO05IaFxBbPc3KM6engk2aVmxyFHkpLypfD4Y5cWt3cRvYEATknkHIGXL6L
7PTjNCYmzQjnYem7U5c1rVcr0auuwLvNyzzcKjYUGaMmtRNQobMRRqEenZpczwryridZVbet1VYB
41nkmv2eW13Zf2BOL6TRAVOnYZ5nnpTEqP25JyhveuzDsbB5FGmFpLnXcPcVzg0QZ3ciMCvWsvUh
oy1ndjqBlhWIEiZjOYZ/0Iep1GkuLEvbEWYFH5LVm8kcSZIGOXVaaF50gwNd+wngeinLI8Cqznb9
FLCpDUY8zRMlziE0E+nc/uOx+uqK+lV5zTAzJqX/7LG6/aMkoCEfn8vk+/L66wv/0iMNTAIaFE/8
yKvm5+Af+FOPdNTfzHV6Fn1RoyOPqfLfgqT2G/9qdVdhmsQWYH5jvHJ/w22AJCkA6wEOYObn//6f
73g83bt//tYQ8LVL/e/ymhY5XKDVwABRg145/oPv28p5oXeyqFU2dbvMlmAQVUJzNJ/0a5LbK3fj
UgzoflHQadhOvdW4ntYRmmE4FSR+yWxx6se5isu26fqcPCQKH8VDRxiC1gXk3Yc303qcLhYid41k
mIUnCa0V66RCRxzcYgTSyqm7FL0TDCswuM5eE0O83LRpLHeK0KpHphXb47Ie7iF3qYyGSfkh1BTO
/kZux5v2TRGIV3EgyladQH3TDMSbfPCmJGRvqkL1pjCoq9hAMRoGQ1zuEyjpf6BKRi/TKk7Mq0xh
LlU6BIQbGlfxm46BBIqmwXQ5+XyM5GubahU9XCfKT+MqhCRV3J/HVRwRq0wSqiGKCVP5M0MtyCip
DY4UHxLiyrzKLMoquORF4QJfrEPO2qsg47RcZvpcqDSc79VjadEZK1cRR1vlHM3lygM8FseJ8Ybb
fpV9+lUAUlcpKF1FofhNHyJwsTxidiEJaJWPsim2tzA/CTRnvTyXtojUDXY0NKeWhjgB5ChRSOP9
1YA21ZlRfw+SokRMJf6L9oaSRrVXrJJW2cIgn/NMg5isO7sCoRjtS4bhmU4xLXBdzXwQSPJsmmN3
IR/QYdzdCs2jrpAV0ylWuQFfeLHH29VbFnST0eyMSL01Bho/1IWafi2Ubvgkljr60Bb6fDMS6O67
BT18AMO+SQwmqygJU1jp86Ob04xk4yjvTLU3znSRPiaTQXhWpWYBqsyyLfHP3S+D2WwsxWRwivQS
tRK9nxHaeQmHRr0ZlM4OQsjSh8iq0Nd1Z1MQTOADsK6CUFYFM45jFe5TNzS3xBpmr+40vYjQVbaV
wVAzWnAuLtzkkdfNc0Ogqyg8mbv6RuA+CTJokVS95l3F3eZTnJ7oDMde4TRWACr+SRaJ6TEkpGxj
mJ2eydDGfupi048GbANiEAm2jlh5Yu4kOtR53FxMUsHOi2G6R9vpGuIr42XTCtKjmU2Pr/Wx4b7h
tp282Vq0Xb1gMxjKOAlS1Qgzv7Y40CDAzJdl6k1vjBKjinaWUSyR+OCE+ZxssbBMFFamkIY1BOkU
R7FzmUAHkyy1KK4z3GtaZk73JtU3xh2zyWLxKAzuhY1qpgkxZap91ztxGH+cDVmQRgKqSt+WboXi
nVsJUQ5iTK4x/GgfXVDSKmkIooXlTFWE90JUivlEU7pMD9NqqPbySqZ8mpTYjXLXVswp349QgCYa
Fslg1nRelVS/znR1TD+RcNPKMpCYBnFpxman+VAwXBmMnTazssHUjj4VIokg+8UCKnWmVAW3J0dZ
dTMjCkaxJ5J5rSuB6ZD6SkntbJpC77Nov/SO8Wmoyql/sTNXZNYnrpE7jF4+9NUx6UudvNAyzHoA
klNSKPvIjRIOkbEKeP+hzAaLSNsGNCwDJWTU82CRifuPEPa/cUPrxEbgzfrPO/WH/jn+tmP45wv+
3KGFuk4b4LmjNb3O0a7Nvz93aLHapBG4GD1e0xxJEvh2h1bpOzLoRBvxT+VLt1dRDBAWPTF8gWuH
8d1W/LOt+W3n/WZnxljNzo9LW2WMGMHk/RhPRX55XC3OcnZLmgOZ70z1smwxpLqPRWHoB1KN4c+P
UVSfOtPovohlSXZzQrrQ0pTtvm2mas1Pn9kdBndTJGK+xMti3qI3daruVTzvIfEjjDsRVbsv4GeE
00Wxlxnj74At2jU+xNgUinrPgYvmWTSNRPySGKfcuIUBcr1iNpf+nCZE5bzqtb1gOSKqT53HQ2Sz
eoWH0J6V9OjaDk3NeuQi3ytlZZNPbcQIyRFOY3niWhr6jZPhslZ529hDpLdoIGgRGG+Olf2lLQxs
1gw1XIdFEe8aW5N0MQgJBBKPuE7unr7nQ1VBLgfld5zMyQPjCm3j10Wc3pG0c93PbXOQBPdu4yoc
nl2hYmLrSAAmJaqlValyjnQrmLcc0GdJXP2RvEgEosgDdjBrm2kCqHBiRmI1L7MszNdxlGFh5jQ9
LUGWKdFyr4A7wu2sRhnsodCoTc3eaQlDYLvxq0NaqPDh6RAUGTkk88XK1aQ91+iAJd9CwTBjMR7+
WRH+NysCEJyVqPWfV4RLXH35438OXf5cfvl2ZfjzhX/V7uI3oTFJxKPHTMJX/fsvL4H4jft/JfrC
gH9bA/6yEjAywQ2/UqD/5TL+Sxjnx5EWL9ZS/79bGiCovrMRsFoxiWMgkSGQo7W/E8WbNhrawnUh
4ZBfBZEhru5dgjuTTeS4wFM182kqxvFM8Clel6F+AoiiHNTJvtaqIadOk3EW1J1RYBcoSrQc9ZHx
iSjx6rxJqW0YmOVRIpVN2LlvLIq9TRd69E5nX9c0ejxo+7fpPLXPBF+dccifqfF2IQmTQd+aLs9q
YZIPNTg0UJPXQR2Sa7QZjEF2jYBeVohkiiO92dQIwVblqXLVW0uQjea20zPGJlIzCVxC5cD83yev
ZMpQsYPpWGeZr2193k3kc/t1VL66WXnGAXAJiZuhPB62hpadh0XeGulyQomo/TZVvDlOnjlXVEHV
yBezpwU2ijUG9qkheqvKEUHbItaZtzb2EI0sb1KJqq66UNIBd65Frz9lY/5sq6j8ajRd1DY7r1eg
py4OcA29pnWp+B1C+FbPlyrQC2TsYZVBxml8IE3o4pSz5TtInIc2d184E7g7QTQKORSnDDPbQTIY
6itTx4VRVd8wk6MGp9Gfs/nBipfLVBtPsZ4dozl/bpuU1qB5bcd6a3kkwG0MPtBkJK9Q7W+NnO9q
0ftt45KShThI+37AgtrHCENahFOk4kJpcQurxmzJx9JUuCeZ2/uDMlanvqZCi5T1WsbF8yCYz1bX
YbGeGslf36s2+ANKI2+nTr3tNeLHY1ZwBzlYGdVTbVeKD2juVWcAbWOK5Jxl84lzpLl3yOYhNZ5P
WBnLowx7DHO9laN/6UqQdbzRmDgpx0dDXrVmeoRX8tgaTUgdNz8UKkGSoE7BaBBMBWH1uRwnF5zx
/OJU8jRqUUJJ1yZMh9hPyaz+7jT6jYsXlYk4GiJav5fm0IIoGx9kY+5h9tA7aPV9hFrjYWVABO+x
8Q2DPFlkg7Lc833S5NLZurgTZpLyvEYrdK/u1McyEi+uPtHvndvS6yN4+vb40LTDgzHnrwX5Ib5q
VX0wFPODHooYJ2tfb3ONs7S0lNgXIsEbsV53URK95xpPVVOmW8swsXsY9rZfX8fnZI4W2XAi1y+x
22W/pst4FI3XtUZATxpy4sa4vDBvHI53usVtl89R6NO0Mf3F7cd9Yy8j9EdzPHSF5RzmUcHgFy/5
BlmpuClBrG7VmNmWIm46X1Ny/aUX3edlbEkLdbJ6NS5XCS2gNovrNHBxZwR2Jqfn0K4wPkY1HbZd
CkbqMSvDx2JWOC/g1HETor0Sf47Da6PMPrfknPkZSalzTAEs9SSoiXLbNGT3iqC1LIsdGHrZ0al6
Kgy7uc6V+LasDGRCxXisFAzHHXLlZhzMZ0KJ25eyJDGuVNZpa4ten42rp5autS2SYgi0pQpv6WDg
yIThiIKnvVTMG3hdU9B4G1XfmjWx1e2K723hERgkt2ETokzMcP1vDNUedrPGTbdk9pOtWNeD1kyH
cGxflak9GVb2C9bkjxME2M0YxzB49KkY8ZZ9z6Jh6GlgyqjaG6NCITbAFwmpLRKzgXAtLO+bLe5/
M/zBmLbLhraSuHGevQcVcCwcSmthPDXiUQ/wyR41ki89i/jYX7zTOqvyTeVKisiqWTlQnBCwfsQ+
TLY96yn+ib3WZ8/uar5el+NUTDTjIJlWB/5O3f7806GI/fieeOosqL5MB7+n0EZ66cZOF+JY7c0Y
CXV8qGYebEU39pNi5qsv+AiR/NR2rG4/f2v93fDi188LM5QsEUhSP3Dp6iwimHVxVqJaqwcp9rfb
JcRoxXJxSqs02xPu8zJ1RIPDPxyP6djx3Lq0ctp4eYmZ9IlKeYK1zK5LiJvrFoqfDkTQOtNpwsBB
Yxg5J6NR0FTpubTabWGOl7mIHlWiXANrNq4Hxub8uQIkYppV/SmCG+0bDsvDzz8pZ5sfLjImSEBu
FgzqH/AaWp64RaUZNM61bmtU6i3Jb7cY936ZdfF3V5Re/1pa0a/H5fb9k+FOwpn5j9yrbm4cEFdu
F5EweY1c6ZWWmwadk537SBR3+bjc2r1a3NGUSHxDRq/NyLq8lip4bDLMUPMpUrrQc6fhQXGta70d
d7HDcm/WSYFpMrZ2zazNT5GpLbsi0urNnCzJaVDb7lJmMxlpbPuDlhhH/AAF7YuekcoyeQ0TWrxl
lvMtzk6146DzGlby0YmGrezRHsDH7uPF3MdxmfhRQeCWXs8nmlu5rw3y1l4IymRsUGyxl39uTdqx
tqDG+vkX9jcrjM64EGNQUHZwcbybYpe2Ah9K0QGwTMSjUk7MrGxMjGLZnPT9z9+LCvuHm8MkNIhv
izGzH5IuWm1J7NyAD2Vm44WhjSOA/l8smG+Ih3crC7QrzSAIAjOn9l6tZuYk63NVZcTeHWtcmWR1
Ysx6WVd6ukDLrm+xT2rG3lW06yl04w0GKWjE4ccuTX93GHb3OGW1tI1SfT+mbOKxy+pUL8UZCfhV
WpNO/HMCwFa3pJfSwPIGVXZXeWJt8IB8cJBcSVZ2ooOx4CzITeoW4keYCaJxv9VajXA5t9F2zOfS
HNWSV7PkFiQc8DzOGYNaRENhZKRAFYhaJgNcJeqcP6r9pSq1eINz5RfII+Nvnli+C1gZDFACRTS1
7x+kUquZqliKci9yDgojZ2M/6Zm61ZSMzxxzBRLKLUwUznVhIvKFXasSnlaQMsy9HGblBuF22E6h
nLze4ow9xOrTlNZ64KiobNloXYcDdK4hNK9jegWB2bIS1VjQAnKFHlVtepGd6hFwfj/rVIduwwdu
lXmXxerjQiHm1WFc7/R82jHzcYlMizx4zAD05Vj4OmtkjEthkLoIc6KMTfno1u34tcX1XVPk2ybI
3zwk7Bnr/94wlW/ckW+QcFPU4B6aQMJNThlQ4syePfHrGGj+YR394hth/vDH5wQelM6yBjkVPtS7
Z7Ix9AVhGIJki3t1IyyMQE6YHkN2Klfw/QBiyDy5cEAaNZapNKUCjHLCsykAhyq0vKpk8i7BU7Bx
6QAwW9n1Hjm0v3cZo1mjc5O72CVil2p/Lis90OvupUjlZc5pw9jrZsxtFunZczitVSpu11Sq52Zg
8miuNJ9ydYM/0dn2fKVvx0tpzHqQmPxBt82OltLzinoat3U49F4uewjZDirTeggKy5l+KW7yYzlM
DwkYrMChF8SkC0c9U04PbU8Y4WK4nquPD1ombhslOeo61ZqwhyBZW1Dr3ygF/yYc1xuyHsatMNpu
sz5G3WwypD09WNF6gDAzheepVvy8oVrConqeGwZn7Jo/3aIkN4RR+2UfNleuOb+0PWPuAxeYduk5
0TmzuBDlfSM3ntJ4vEzIhnh7zf0IL4Opr6OEOYBllAe47/Mjh2Km29lZkmjkxuTpsKb+nAvzc9xN
5TET5vXYjQFWZtLgORjNsk12E9NKJ1hV15hNnzTMSL/Yj62/ebypdRhrgMXAHaW+2ycxJaQN7AaY
S/bygr/m0qnseyPHrNDksV7rr7ejdrXak3uXSu/tmS/jfrtM3eQ1KS9D4g6YJEs3LpYzZ2x1m2hH
ALsMTJNXMA/LPhedwgEtw94SGQmpSXn00ii5e67JzQxkxL7Yy9jFlpJT5dv0DhXWmLRfHkedcktt
9RqRLSGPJeozL3eorCMOhuyHsY5bJo0os+10eOhHVlAcaZcWrx1emfw8DsPFMIdkV+XWvElaxkub
SZ6KeHpIQ9yqhVAkJovlxepkvW3r/kIkcornzroe2UQ4ZA4POpLoWs339l/76z/m0190xynJDNa1
/6ywfXxmFL+M+qr8Vl/782V/Ke/C+o0lF947mUu6yeH238q7Zvxm67g+31T0f83prK5TNn8UL5NE
SXS0f2nvBsM9MEqACRHPaAD++q9cp98/Voaz4utpzSO9C5XomvekKUlCOL3BwbormJCRfpnMw13L
MstwwdR0n7+5MLdfq5dvt5/vT0tvb8bOsx6TXEKuSO36fouOzHntYvfGXaws9afSqDQMK6P7yEK8
KjyaSj0Pc/zZHdP2FyXb3771ms/krOl1XNTv3zpRMjH3lTDuJOSST6XbKmTHLxMxnfZgCebqZqF5
ndpquo8aRgvv55/8+413/eRwNjVKU3elUYv3b8/wLOMK9Afv8kLJmPFQxr7x1X6QNeap9e3mwnF+
wcR9l7Xx55tyqxh0bxj6eu8nLusyHKLa1e5MrdQeSoLbDlphyWYLdtN9rHvTuTISnTcfxAC4Lu6H
/gvu/GSXKzhG/MYi4Kemoz/vO6WNwo2EQPYMH6Br/NAcVXEa63ARQSIrhWHKWuCxmmHf6/7Pr933
g2RfPwboVw5ynMbWLtH3X50zObhSMRXdwZPmXhk4Js35kM1bByvqA/pbdZozs0P+/tdD/Df36ven
7D/flXrSsumWMS337oZhNsBOZ7MVd6kYxUOpSMKO7DJ+VdO5uVuEnC9M1Ypr03Zjkt9j1u2fv/+P
DyaeaML0bAvp/Ude8+i6ZUbzRNxZ8DIuyfrAQCCYb6OxEb9AeL6r094+K+YbniwHgiLn0Hd7K8nr
RGirg7gjF2u+KDXJBEzGCyaHQ13vvsyZYTyPqrU+nWpR+LU98bAoqU0plMXKL77uv/vgCP6slvTD
9B/uWs1YMwTVUL0b+oaHxLDDvLrS+kIdPYom9//jIbFZ9ngu+b/9w1lO1CmUMX3U7tqO+LlyiXP8
wczanwZbrU5FmxoHLGjVCc87d7mbS3GN/48hxCUVCmcijH4nxRrnS9SYc7TJGBW4gjHtbkTPZhzH
DD3xU1OeMhNtfAIXqA759uf3ypt89u/D4tsXuM56kpfFVkGT8d0jkuZRODiLK0jFTtVmK+223b/d
N3Nf1J/aFpklp6n6iTOae1U4KMpRIhERiNpp9pwJMaMmGcE2OznJvA1EqHZfnFadLz//Pf9mFbTp
OuNcQmCkQfTu11RmbRhhrIs7k+M6lqb1Mou6rT8J6CIPTd7+6s7W3t9MeDO4q9lzVUHjW7x/x6Jn
+I0R/O5uIvD9ZPaF+Ry68/oXPcU/rMKsanULJl2YhKSoYa6IS8BUi3ufDFkC8rJc+i86XsRbjBnJ
TlV4CBLdYOFc74m3S9Sxa1jYKSgKu9GuTgsBEleMiRoHYCDiWi7Dr0KUvsps337fbNYq3zNmNgMz
2w9WNgnB3m6SJbrDc7vAhFhkG6S2kt40tGX6fcmA2uSn9gjqSzMV0ryTsQjjrRtHSeqhKuiqv8B3
9rUUd7Ba9PZ2BDax0jy7QSAgRosOxcEMZaDq0iXJIJ6UD7VSRH2g2lXVelO04N4h5inuAsZmeDLS
boJvAK6aZMM0rzzD+X/cndly29aWhl8l1fdkYR4u+lQ1ScmSLSuyrehEfYOiJQbzDBDD059vA6RN
UooTG64Oq1GpnBNL3sTeXHuN//pXlnwAOe29s8o4uFFiK71llKuZr6y0IN4kqz77Xe7M8Fc57aIn
KSzlVYQfQM2m63swOPAXPHf4uwYtC16y8ivs91vJZmgaXQZBdpdL4OBIv9tkFbW0lFa66VlM+zbN
WfZQJ1HQrFTHND/ZBOIS7r9LV2WhbPMtFWiXiSE2g4GLpVEp1mcc/AKcfVwyl6qnBqIsaG3TaD3N
QXxfO5as3ShuDUgn2zpv6RWyP3V05dVLU9u6xQfyS7JGCqVKdKCBClOrYo+pVHcmrYHFsrU1z1lZ
AVgG16sxuyEyQrcZV44KjA3qxmugio9U+8Jk1ihvx2j3dWlruAmJhbbBBUQRbzOsQOkzEXfRmWXk
Aa4mCCUNHGmLFuSReWOFZlhjmWVPtmiUS2rJzBh6T5WGnpw0v5m1DP6gKyiNPfJAfmtda65PEyEl
sScrCY104YLGeyP5QbGi2OnewlxQXBaUOcBnZI+NJPW/0ztAwW5rtSuqwsrnrkrTJeT55RvYeZ1L
wArp/8Z2qf8Oi7i+yI3Me0ZQ2o1LB2G16D03WUk1X8/ScypATm6mE9WY2yWCFUuquyCmbq1FN5vB
mZFWz1oOxQLUJm52P9Ohg3i3ZTxYqL2Fmx2CHRPWM4k+Yo9CpLmK6euhslB15AjBFwMccxT+V6bF
lcg41PwZ9Sm/o4sxJk6X7ez3mbc1VF43ZGjiqsu7GIoFSTg/PbCxNAw56URUCiXXwhlCg2vr3GpM
9QKwc9Yt6F6NfmtnTKxYdE6FUYDHHW4Q00av2Cm6wu+QyoVnyRhTLclZgxJ79mgXzGdcGjKDPRd+
QJ5IkgoLXH6DeCVuyVcfblHZvuZ+qE2LBtm+M7S1o9Of7foS/moViRRE3FAmcnr7oVGU8rnsPe3a
qA0Uj4YeMrUYGExBuWuRc0MtQK0qy3e5zssRcaTUL13noTbIw4ddnL6DfE65z8mx80tMBb2pKnr2
F6gzh9yDZsfuSpYr/sTt6W0nPMbxoSDCH/RmmIaXls7hFAqWelFFkISS7ZeD2xq+TRuaUN7KzWP7
xjbT9iN0xhh1f4ZGHXQkPpx14+gYUTPIiysntcrnHAqdmgyMJt+XZc3/Hd42rmvyPCoFtbsUtxOy
Gd3v7vLBFwkjQ4MZCPonKs1b+ZZyl0xUjGfYKY18vwXAdqEoQfex9gk3VAbGElMrmOcKBpxVJ7zH
TuHsZbhB6DDj/gaLEP6bZz9FGMiZlM/bQjRRuAHepxRu9bUVYUUpDpXPWYS1zW03fwzCGO+39cvu
4+Ao9NCMQGATRMZaafHvA5jmH4ucl2kVK3iGZ5TGHx+C6es0n0m3kseVNlJHopk0CtMbxIjvThFv
C5IAw1OmBWM3eSMpkHDC0zS3qT2H2aPDfFmfySnKrLhwaL5bkyOALmWbUi29zsuCN9/yd7ZMk2NS
yk0+g5thOTg4tXBVwj6onsfgRxU2uQvsIF6R84XhSZuFeQDpo1Fr7xuAmwCFdW1NW0sRvcHs8IKZ
0gY9HdBJE9CeKDufqWzy4clwhZiKFrSXW1BJuEFYnmpVNB8srYHw1S75jjLHwrnjP23GaBQXiaaj
21IRqoRe7L+ROxnHANzYtcE3fZuUqnnNdtJ36nZm0KFT03ZDQwBvu619McUbi1sJ8dSTSL6VIB2i
FRxcAC0WW9xVjTGl9fuscRlyEHtUlklKJkgttX1LvRBQlBtaEBDgSgs5s0q27AdY3cz7IIQI5qLK
JVgDFBsZibxIX3sxaKlFm5FzHJUANRIgp37CqUShb98Ync7EWypJ7zJDfHzcVNYyELc+quTskRbw
9J0NJ8YV7n5+lTsq36qvlNYqwpBzDg0uqJ34zgPw1/au7VxjXVhUZULKQzENQ/3MWLk6N74oSt5k
kEStDeTyHchMIRv46BcyjdkqPm3ulnd26yjNtZWKLyjIqVtfKvRcX8WFbD/4Vd/azO3uZyX1+wqn
SLFqfCClceNPnRToa1V02CkzixjADghDtNaS7xu14JBVpZO3C/S8HS06384eDTfjoudy094NO8QS
4SOLOUG0WZMwHALevpllj72sckVdQlQf1Q3PBSHtfZ3zhyklZfWiEl5aD748Gj3GwWx2vYREZRHQ
HdXy2HsPJdJNokBgFNRKvCrqmkhGnFqRbVsbgK8c9atCvI5nsIvQd7R1Vlfc18Rz7ZsoTLhWfUeb
pQkvxGVdMr9goZcu6sgPuVyUzdGOXlnokBEh8tTmAfJ99HzHUOnRN/Orztej+EInl6d/bIsmKZZJ
o4FbnBWSvtZaoVn4bfshaSXC1qjWrsM8naUX0BQ20dt4a/C3o9pT8k/UJZmUEzkhBw2ARL5l/JDQ
fa1CR27qyih5XBFYUC56rSJe8WJkYjiAUReJwH0bKOgFoVgLF7KL5SC7jsv4aTAytL+2pt99hh/f
+TDIp6bUzpuARMAbaJK18L1ZW4iIJQEm0ahyvfXcjgatUSBimn3+yGhh2y7jYltcMXYYiEqX6WuX
OZOAQ5AKA+JXiiYQQ90a1BDfyHki31Jm4hDCcgYM3mAED+AEPUETAbyZLc1cIQlBicbvF77Y0AwG
dLpUC0rahdbwsw5HqFgRe8q3ALGLK0ROvtc9I21WcuRys0wnx8KI6USXaYbQ1EGKtld9+VfaBPoP
ROoItUSjRb2sGpT2oAG1EKLcVeqYHHbl0AWwsOEsgO/LbLg2wgDRpOuqXbME/o5SgIl161zS2mqj
rmrxtkFNvvVCzTs+18269mPcaYWxyAjVHuy2w/HTXfYNY4mFdCtaNWNGQkF/SIEv1H/aypbfXlUQ
AXq/ymUgpdewUcu3hSR6BHUmWvZY/hRpl2SnL+4rvcYJcWeh/SA1mQ9DdSv2a9oNDQaK+am22vhX
RdXplnZmy9AOyiuGrEkLs0CzN6Eb/OFC+bswBfpDNQipoRlRucCwdn8M/AyL1PlNv6xIedp4KJ3x
EAbM1dV9RkxCqNX07RuIy9RLKbG67cLNYZvwtm187WdZ8F6F6lZeYjXjayL79iqRs4TqYZYl750U
rim7jfAXDIUyN5hgJKwolcq6aNuykt4C6Im8t8w0IBHJXFh8qloDXgTBdnQ9SxWyMGTZ6mUeOc3s
kxtAsgmaLePfuS1zSKret3dkAEHvqQ393eDhaE3b4uMwNKT9mHtW+5EWYDy8NmcOlQAND4FyGKFl
G9XmqtpensAyVvB6Tm+SbFJS/APQwrwpk59Yz/HQ2+Br03CT4mNiXezMvoC9T72WZ4Hz4FDgEs3H
QtnBb5GBxAhg6CsqdFpKc7/zjnxaQatqat8whFy7bjJbvmWihP0gz6ryWek7iCnUULsmBuN7TQwF
+1kwf/Cqjl20FQSCyr1gG1sOetMOQpQjXFAqXf9goZVI+JuZY1s3cWH58crJSF81dAo+hhFFgbRC
7xU5V4jBVDipzix8O0v1S8MVmrnvUywQsZ13peiev9G2hlS+07OaG1fN6BfUw9y+mY0eRk6OZIZl
juE71q7hE5bMawK2thIlmnph1XXxJq3K+jISvNrEKpW+lsJevrcsmZSdbqOVyPNwJGYww2w4jkIk
ERsYFmPbGfceGetVn5vqdaa33IfeFepgcJl1Kf7DcBW6iuwkli6hCKWr0egq5ZJP9u69om5/A4fV
33hUr3/LaAGHFNQELwopYNXDXqPQgW4asUTjhJbN7oqZkbZL3OnEulALmBgVUKRPdabqzwF9zJsI
r/IPYOQl7nYTuQv8KoXMRSndyDhlEO9Yze+gSYxiVTtORFMoOLf8Ik/b/K2utv4tIE5r5QaG/+84
q9xP8Edu22UdQ+0Ylrr0hgGS3S1NIs5vHm1RT2nesZKeSH6Jp5zY7l2fzIhYIyCZNFJWEjxYMKgY
j0N25v9NhWe3EUGWdjFgoz/Um6L7uCnrqPrSbiB+OnAC36c/9kv7PobXF9rxzP9VzeiVPo3hpYY3
/tYa0boClPDMZAnVZsgD1MWCj214SItHkHHsfkyjnjwnN60oikGajcz2wfH82QF8e2/jSX77d47e
/QmWkEp8A5ifo+IXhauDxOCXk3y5+5MVjnavE4hCp8zmDrdtUxgjLc5l+nos/8jm18/MX1n5UCv4
T9Vh5U+k5v7e7k+WONi9Mhe4flpYbewVDwseHoJlzMmhiim4FGqG5x+SgJMdbIZrKYYwAP0/LZp+
9wXQaDygFYlq2bhHqhKHh2Arc021ZZ1xPOMhkfs9L0lgRJSAKXypOn3jIpwc5IEoWHMEYeixGk/h
RA3QWm3IVEmYYjeewih7//fK4GQHX0UBhNzUQ9DkuW7qMkMsqRmIB9k6FAWT+6KKjnPl7GRAtgVQ
bZoIaHMxBpHtaa+KwGAJACMCyzX2p3NeF0ERA7omnoKmzg1LZ+jJXgZOdKIpZMRkOt1eZwIuOK9T
AHYwWuoRrveD2gCVqOsS/Pj7r/rwImAVAYcwxds4OzUA/IVy37SLAEMtnamwQeBeHG7bpB1V5qsH
ET/ekNH9OCMlCG4NgMG03Ztz5jwYDDHaOQUnShB6DUyBqVATHCGe4wee0SEoGvd34imgBghmDUt0
Ko7PsSjQiAH3sQUUefykM9o+fYxTd09QAIIJLafufCK+46OLoM81zkYDOTIeztnZQ1BQk/WAJs2Z
t6KrlJdHLXhiCizcAQk7weS8LzJyXqZABsc02qcftwWKNdeZbiMrYhb6oRCwfbhu6KSnb3Z4zs4W
0LP0omv5e8MDfEI6lSEs2Em6cDIPT0H4A7JgOsAxGp6zOwXRM/Y34+QT5/ogPGAyEz119KHsIsHT
8ECda7AegQzaBUnndwqQMY0v9eNXQdPmWH4JiOXuwp/IgmC3MCDEpy/k7LxCsGeTg0QUoszeNRzD
UdZP9m/Zcz4G1Cs41PE5N98Ys2BPlQIV35fMEINWR7V3GiXa5hwMGDqRiPRMT0FCcU90kFScZAg3
cBBO9KGBUaSTDCKFcfNnqAlgjZu6exucPRPsiAK/fMeHVoHMGXE0VsHeCcnZRQoE+ZNlQIOagwHt
QB+1Lx7A4SnYKjcBUmtoaMaf/1MZ5BO79jVpBF5dwNmnBUwWfpCGYTR3biILHp2ChdUgmUyeeZSV
8eqdUcQAblCeHDSLMTFceqhaXpUFEojwu4CNJX4cnjOUBUzkVFlA96MUFaKjYyGwdBQCAoLZGLd/
fgqB5t/JplGaA+4kdNRZ6egOCHYfmSoSXbPDc3bbh3Nfm7p99CGJEbxgcxcRnWgCYgWA4hRUdpr3
jFQA11a0nkxShLjHcJ+a9AW87h5zBzgYjKYwneI5OxVAY5roVZ52CsacjIFMzWgXCp0Iga3NodOA
hk45uxhBoXlh6vZVkiKUo8wvIcCJf0iMQP2AyV9wXQzPGQoByY6JQoB3rEJAA8Hhzhqy4JE+JHfC
WDQRKp3tVYDkYuIpaOTLqaXRifm6fyiIIsmbyAqd1sNHnZNCVCxj8v7JDZEnV6kXjbJ+KgX2HGsp
UipnW1p+pSv5uzNoJmlU2uxMaxcPn+SOxlQ66aX9ZRkd8nOSBbT15OoqOBvRYi3qU8NzYhZgCkcx
AtUk1br/+XklkyFOfzFN8rtlgQwSGAJB2PjqjTBJoGE6FDgdx+f89AIkdZOtgzYnThJddTu9cOIt
g+Cb04vLQQly+/OSAgh0d+iHH8+jkkFjsJ7N9nZ670Qvkj2BeoMq5NnW2LkL00uMCiVGW2FWwM4T
OpECU6fyACzP2OMxzs9TYsbrKKCTZAGlx2wz4XMdukgmyWTiSAvKwlFVnOP2X8yL+26FiHHUDGhm
UIvjc3wKqElKrQKWs9eI56YQ6KR7Mdbju09BJIeYCcwEjvG7Pr0K5hyKAkjXqLcOD9mVM1OLRI7j
S/34VSB+1rhRDO/9E0cJWaCqjQuxq2qekYsEWmoXz07aP5OcoWs5zR6BuzNgpIdCZndJzg5uoJJC
newhytx01dJIkY6X4MRDBJJMJ4ZIM+9qsOd3CXTG7g0388eFAMp/AkJcA5LFw3OqCgCqcgSWtoem
nZ8sGANRwrQkEn4wss557gtMx2aBLApZZmIFGCf2p/R3FeLf0Bpf2hyWnh89Xwi4tb8pX+uD+LNf
2MP7X/58B+0X6G2B3z/6RdHvMH72WKIR//2vo+LN0H5w8MN9O8LwObu/vtvgy48++qz9rvZ/eOVv
inXxxHyXAV2+e83bdUyTxP9E68/reP0Sfv/1Tf77v47e8+AW/MXCZXiyriAemrxuARtScrzwgBCe
vnC4Tsp1uX/FryD8qSsv1xGM6sXJ7K8R0Dh57TRKi/VzevjWI0x2+spJsnmqfCY1Hi0+gNGnLr7a
ROtmXWwOVx7RfZNX3jWU/JL+8csyjer48/HItRFFO/VTLjl1//lYCkdE2tSV32zSwj1+5R3MaerK
V5y47x+eOKTJojto6sLXz2vvSADlEZE0eV0oFxhOenwjR7DP5KWTZ4j/j78/WI4I1CavnDYnyw5o
hKnLvnupm8YC/+SFWaB+Crv9zge1J1KW+z94tVPviwvwLRNwk9Z++eKYx2Ls1Nd+v/aTI+1B5eln
mJf366J7MellBBVNf+WyXD95dbmpqiOZ3hVoJ6/vP3m+uz7uIxyLn9OXxhaUp7Phx5Li9LXL0uef
LDvSTbuK3c9YPa2L06VFSmby0mlSnegQRR5KS1NXvt18LmApOtIjAAxE1Wb60tv1sd0i7hYlgOkL
N79creOs9Pxjs75rXfoZ67/dFOXmSFPtMvc/Y/H3m9Z/OjJjLC4S4j9j8ce0CPcrDfHBmGWdvHRa
VN4vy3WRYimPxWVMYP6cD1itw9O7T2cm8fDU5X/1/OMTH3sbJi8bRngkx1HNDh87eeli4562ag89
OVMXvvuLEcFD6PbjtvivpphNXP5TWv+JIO4QeFOPZ/yAl4IolidbNHX5e05/U5abI5diVxCavnZ7
HFXuUmpT1/2zUZUTv8qHTcHo3aOYb5cCnfrCDz6RzUkUrI6JtalLf5tCfOKJ/HtTVr+8+vJje/rk
l/fLpzQp/SPPTR1zbZPXho0SbvX9DRG2h74/BaDCt1d+LdP0hSHjZf5pz3zx2l87Tq6J33iKNuvi
X/8BAAD//w==</cx:binary>
              </cx:geoCache>
            </cx:geography>
          </cx:layoutPr>
        </cx:series>
      </cx:plotAreaRegion>
    </cx:plotArea>
    <cx:legend pos="r" align="min" overlay="0">
      <cx:spPr>
        <a:ln>
          <a:noFill/>
        </a:ln>
      </cx:spPr>
      <cx:txPr>
        <a:bodyPr vertOverflow="overflow" horzOverflow="overflow" wrap="square" lIns="0" tIns="0" rIns="0" bIns="0"/>
        <a:lstStyle/>
        <a:p>
          <a:pPr algn="ctr" rtl="0">
            <a:defRPr sz="900" b="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solidFill>
              <a:schemeClr val="bg1"/>
            </a:solidFill>
          </a:endParaRPr>
        </a:p>
      </cx:txPr>
    </cx:legend>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_xlchart.v1.12</cx:f>
      </cx:numDim>
    </cx:data>
  </cx:chartData>
  <cx:chart>
    <cx:plotArea>
      <cx:plotAreaRegion>
        <cx:plotSurface>
          <cx:spPr>
            <a:noFill/>
            <a:ln>
              <a:noFill/>
            </a:ln>
          </cx:spPr>
        </cx:plotSurface>
        <cx:series layoutId="waterfall" uniqueId="{943F40C1-9D8A-4082-A633-4F8EA0139912}">
          <cx:tx>
            <cx:txData>
              <cx:f>_xlchart.v1.13</cx:f>
              <cx:v>Profit</cx:v>
            </cx:txData>
          </cx:tx>
          <cx:dataLabels pos="outEnd">
            <cx:txPr>
              <a:bodyPr vertOverflow="overflow" horzOverflow="overflow" wrap="square" lIns="0" tIns="0" rIns="0" bIns="0"/>
              <a:lstStyle/>
              <a:p>
                <a:pPr algn="ctr" rtl="0">
                  <a:defRPr sz="1100" b="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sz="1100">
                  <a:solidFill>
                    <a:schemeClr val="bg1"/>
                  </a:solidFill>
                </a:endParaRPr>
              </a:p>
            </cx:txPr>
            <cx:visibility seriesName="0" categoryName="0" value="1"/>
            <cx:separator>, </cx:separator>
          </cx:dataLabels>
          <cx:dataId val="0"/>
          <cx:layoutPr>
            <cx:subtotals>
              <cx:idx val="3"/>
            </cx:subtotals>
          </cx:layoutPr>
        </cx:series>
      </cx:plotAreaRegion>
      <cx:axis id="0">
        <cx:catScaling gapWidth="0.600000024"/>
        <cx:tickLabels/>
        <cx:txPr>
          <a:bodyPr vertOverflow="overflow" horzOverflow="overflow" wrap="square" lIns="0" tIns="0" rIns="0" bIns="0"/>
          <a:lstStyle/>
          <a:p>
            <a:pPr algn="ctr" rtl="0">
              <a:defRPr sz="1400" b="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sz="1400">
              <a:solidFill>
                <a:schemeClr val="bg1"/>
              </a:solidFill>
            </a:endParaRPr>
          </a:p>
        </cx:txPr>
      </cx:axis>
      <cx:axis id="1" hidden="1">
        <cx:valScaling/>
        <cx:tickLabels/>
        <cx:txPr>
          <a:bodyPr vertOverflow="overflow" horzOverflow="overflow" wrap="square" lIns="0" tIns="0" rIns="0" bIns="0"/>
          <a:lstStyle/>
          <a:p>
            <a:pPr algn="ctr" rtl="0">
              <a:defRPr sz="900" b="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solidFill>
                <a:schemeClr val="bg1"/>
              </a:solidFill>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withinLinear" id="17">
  <a:schemeClr val="accent4"/>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image" Target="../media/image3.emf"/><Relationship Id="rId3" Type="http://schemas.openxmlformats.org/officeDocument/2006/relationships/chart" Target="../charts/chart10.xml"/><Relationship Id="rId7" Type="http://schemas.openxmlformats.org/officeDocument/2006/relationships/chart" Target="../charts/chart13.xml"/><Relationship Id="rId12" Type="http://schemas.openxmlformats.org/officeDocument/2006/relationships/image" Target="../media/image2.emf"/><Relationship Id="rId2" Type="http://schemas.microsoft.com/office/2014/relationships/chartEx" Target="../charts/chartEx3.xml"/><Relationship Id="rId1" Type="http://schemas.openxmlformats.org/officeDocument/2006/relationships/chart" Target="../charts/chart9.xml"/><Relationship Id="rId6" Type="http://schemas.openxmlformats.org/officeDocument/2006/relationships/chart" Target="../charts/chart12.xml"/><Relationship Id="rId11" Type="http://schemas.openxmlformats.org/officeDocument/2006/relationships/image" Target="../media/image1.emf"/><Relationship Id="rId5" Type="http://schemas.openxmlformats.org/officeDocument/2006/relationships/chart" Target="../charts/chart11.xml"/><Relationship Id="rId15" Type="http://schemas.openxmlformats.org/officeDocument/2006/relationships/image" Target="../media/image5.emf"/><Relationship Id="rId10" Type="http://schemas.openxmlformats.org/officeDocument/2006/relationships/chart" Target="../charts/chart16.xml"/><Relationship Id="rId4" Type="http://schemas.microsoft.com/office/2014/relationships/chartEx" Target="../charts/chartEx4.xml"/><Relationship Id="rId9" Type="http://schemas.openxmlformats.org/officeDocument/2006/relationships/chart" Target="../charts/chart15.xml"/><Relationship Id="rId14" Type="http://schemas.openxmlformats.org/officeDocument/2006/relationships/image" Target="../media/image4.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5" Type="http://schemas.openxmlformats.org/officeDocument/2006/relationships/image" Target="../media/image10.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4</xdr:col>
      <xdr:colOff>519112</xdr:colOff>
      <xdr:row>10</xdr:row>
      <xdr:rowOff>9525</xdr:rowOff>
    </xdr:from>
    <xdr:to>
      <xdr:col>12</xdr:col>
      <xdr:colOff>19050</xdr:colOff>
      <xdr:row>21</xdr:row>
      <xdr:rowOff>57150</xdr:rowOff>
    </xdr:to>
    <xdr:graphicFrame macro="">
      <xdr:nvGraphicFramePr>
        <xdr:cNvPr id="2" name="Chart 1">
          <a:extLst>
            <a:ext uri="{FF2B5EF4-FFF2-40B4-BE49-F238E27FC236}">
              <a16:creationId xmlns:a16="http://schemas.microsoft.com/office/drawing/2014/main" id="{802A21E0-6AC7-4405-85A7-08C74EBC9D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604837</xdr:colOff>
      <xdr:row>1</xdr:row>
      <xdr:rowOff>66675</xdr:rowOff>
    </xdr:from>
    <xdr:to>
      <xdr:col>11</xdr:col>
      <xdr:colOff>300037</xdr:colOff>
      <xdr:row>15</xdr:row>
      <xdr:rowOff>142875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2E6918CB-9435-4F35-8A70-6474153E46E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024187" y="25717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14</xdr:col>
      <xdr:colOff>104775</xdr:colOff>
      <xdr:row>18</xdr:row>
      <xdr:rowOff>9525</xdr:rowOff>
    </xdr:from>
    <xdr:to>
      <xdr:col>17</xdr:col>
      <xdr:colOff>104775</xdr:colOff>
      <xdr:row>31</xdr:row>
      <xdr:rowOff>57150</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042EB1EA-C24D-49E7-9F6D-6ED07C9A380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229725" y="34385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38100</xdr:colOff>
      <xdr:row>4</xdr:row>
      <xdr:rowOff>19050</xdr:rowOff>
    </xdr:from>
    <xdr:to>
      <xdr:col>20</xdr:col>
      <xdr:colOff>38100</xdr:colOff>
      <xdr:row>17</xdr:row>
      <xdr:rowOff>66675</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1C02D694-FFFA-4FAC-BB91-B4BE67E2E60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0991850" y="781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561975</xdr:colOff>
      <xdr:row>4</xdr:row>
      <xdr:rowOff>9525</xdr:rowOff>
    </xdr:from>
    <xdr:to>
      <xdr:col>16</xdr:col>
      <xdr:colOff>561975</xdr:colOff>
      <xdr:row>17</xdr:row>
      <xdr:rowOff>57150</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966E2082-2895-4A5B-A77D-2B37B7AD6E2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077325" y="7715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14287</xdr:colOff>
      <xdr:row>8</xdr:row>
      <xdr:rowOff>38100</xdr:rowOff>
    </xdr:from>
    <xdr:to>
      <xdr:col>8</xdr:col>
      <xdr:colOff>119062</xdr:colOff>
      <xdr:row>22</xdr:row>
      <xdr:rowOff>114300</xdr:rowOff>
    </xdr:to>
    <xdr:graphicFrame macro="">
      <xdr:nvGraphicFramePr>
        <xdr:cNvPr id="2" name="Chart 1">
          <a:extLst>
            <a:ext uri="{FF2B5EF4-FFF2-40B4-BE49-F238E27FC236}">
              <a16:creationId xmlns:a16="http://schemas.microsoft.com/office/drawing/2014/main" id="{56E23DFD-125B-4317-A046-2A516E8916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19050</xdr:colOff>
      <xdr:row>27</xdr:row>
      <xdr:rowOff>180974</xdr:rowOff>
    </xdr:from>
    <xdr:to>
      <xdr:col>12</xdr:col>
      <xdr:colOff>533399</xdr:colOff>
      <xdr:row>39</xdr:row>
      <xdr:rowOff>161925</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7EAA7ED5-39BE-43F1-BD81-167811CC17A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905500" y="5324474"/>
              <a:ext cx="4171949" cy="226695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347662</xdr:colOff>
      <xdr:row>6</xdr:row>
      <xdr:rowOff>171450</xdr:rowOff>
    </xdr:from>
    <xdr:to>
      <xdr:col>13</xdr:col>
      <xdr:colOff>42862</xdr:colOff>
      <xdr:row>21</xdr:row>
      <xdr:rowOff>57150</xdr:rowOff>
    </xdr:to>
    <xdr:graphicFrame macro="">
      <xdr:nvGraphicFramePr>
        <xdr:cNvPr id="2" name="Chart 1">
          <a:extLst>
            <a:ext uri="{FF2B5EF4-FFF2-40B4-BE49-F238E27FC236}">
              <a16:creationId xmlns:a16="http://schemas.microsoft.com/office/drawing/2014/main" id="{1E285553-5A3D-447A-905F-53B18B336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42862</xdr:colOff>
      <xdr:row>19</xdr:row>
      <xdr:rowOff>57148</xdr:rowOff>
    </xdr:from>
    <xdr:to>
      <xdr:col>1</xdr:col>
      <xdr:colOff>790575</xdr:colOff>
      <xdr:row>24</xdr:row>
      <xdr:rowOff>114299</xdr:rowOff>
    </xdr:to>
    <xdr:graphicFrame macro="">
      <xdr:nvGraphicFramePr>
        <xdr:cNvPr id="2" name="Chart 1">
          <a:extLst>
            <a:ext uri="{FF2B5EF4-FFF2-40B4-BE49-F238E27FC236}">
              <a16:creationId xmlns:a16="http://schemas.microsoft.com/office/drawing/2014/main" id="{F5570B63-20D4-4433-B97E-DAFE219285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566738</xdr:colOff>
      <xdr:row>19</xdr:row>
      <xdr:rowOff>47626</xdr:rowOff>
    </xdr:from>
    <xdr:to>
      <xdr:col>5</xdr:col>
      <xdr:colOff>95250</xdr:colOff>
      <xdr:row>24</xdr:row>
      <xdr:rowOff>38100</xdr:rowOff>
    </xdr:to>
    <xdr:graphicFrame macro="">
      <xdr:nvGraphicFramePr>
        <xdr:cNvPr id="3" name="Chart 2">
          <a:extLst>
            <a:ext uri="{FF2B5EF4-FFF2-40B4-BE49-F238E27FC236}">
              <a16:creationId xmlns:a16="http://schemas.microsoft.com/office/drawing/2014/main" id="{5216DEBC-DAAB-4628-BD1D-6A080976BF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19050</xdr:colOff>
      <xdr:row>19</xdr:row>
      <xdr:rowOff>57150</xdr:rowOff>
    </xdr:from>
    <xdr:to>
      <xdr:col>8</xdr:col>
      <xdr:colOff>57150</xdr:colOff>
      <xdr:row>23</xdr:row>
      <xdr:rowOff>152400</xdr:rowOff>
    </xdr:to>
    <xdr:graphicFrame macro="">
      <xdr:nvGraphicFramePr>
        <xdr:cNvPr id="4" name="Chart 3">
          <a:extLst>
            <a:ext uri="{FF2B5EF4-FFF2-40B4-BE49-F238E27FC236}">
              <a16:creationId xmlns:a16="http://schemas.microsoft.com/office/drawing/2014/main" id="{2BAF672B-ED3B-4F45-8095-789016F534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42862</xdr:colOff>
      <xdr:row>19</xdr:row>
      <xdr:rowOff>76200</xdr:rowOff>
    </xdr:from>
    <xdr:to>
      <xdr:col>11</xdr:col>
      <xdr:colOff>0</xdr:colOff>
      <xdr:row>24</xdr:row>
      <xdr:rowOff>133350</xdr:rowOff>
    </xdr:to>
    <xdr:graphicFrame macro="">
      <xdr:nvGraphicFramePr>
        <xdr:cNvPr id="5" name="Chart 4">
          <a:extLst>
            <a:ext uri="{FF2B5EF4-FFF2-40B4-BE49-F238E27FC236}">
              <a16:creationId xmlns:a16="http://schemas.microsoft.com/office/drawing/2014/main" id="{4691F4E2-A272-4B44-A223-CF140C11FB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47625</xdr:colOff>
      <xdr:row>19</xdr:row>
      <xdr:rowOff>85725</xdr:rowOff>
    </xdr:from>
    <xdr:to>
      <xdr:col>14</xdr:col>
      <xdr:colOff>57150</xdr:colOff>
      <xdr:row>24</xdr:row>
      <xdr:rowOff>171450</xdr:rowOff>
    </xdr:to>
    <xdr:graphicFrame macro="">
      <xdr:nvGraphicFramePr>
        <xdr:cNvPr id="6" name="Chart 5">
          <a:extLst>
            <a:ext uri="{FF2B5EF4-FFF2-40B4-BE49-F238E27FC236}">
              <a16:creationId xmlns:a16="http://schemas.microsoft.com/office/drawing/2014/main" id="{9283A13D-CC19-4599-8915-A1E9C21139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0</xdr:col>
      <xdr:colOff>142875</xdr:colOff>
      <xdr:row>0</xdr:row>
      <xdr:rowOff>76200</xdr:rowOff>
    </xdr:from>
    <xdr:ext cx="6965028"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142875" y="76200"/>
          <a:ext cx="6965028" cy="314325"/>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2000" b="1">
              <a:solidFill>
                <a:schemeClr val="lt1"/>
              </a:solidFill>
              <a:latin typeface="Lato"/>
              <a:ea typeface="Lato"/>
              <a:cs typeface="Lato"/>
              <a:sym typeface="Lato"/>
            </a:rPr>
            <a:t>ECOMMERCE SALES ANALYSIS DASHBOARD</a:t>
          </a:r>
          <a:endParaRPr sz="1200"/>
        </a:p>
      </xdr:txBody>
    </xdr:sp>
    <xdr:clientData fLocksWithSheet="0"/>
  </xdr:oneCellAnchor>
  <xdr:oneCellAnchor>
    <xdr:from>
      <xdr:col>0</xdr:col>
      <xdr:colOff>193367</xdr:colOff>
      <xdr:row>10</xdr:row>
      <xdr:rowOff>153629</xdr:rowOff>
    </xdr:from>
    <xdr:ext cx="15640665" cy="2242984"/>
    <xdr:grpSp>
      <xdr:nvGrpSpPr>
        <xdr:cNvPr id="4" name="Shape 4">
          <a:extLst>
            <a:ext uri="{FF2B5EF4-FFF2-40B4-BE49-F238E27FC236}">
              <a16:creationId xmlns:a16="http://schemas.microsoft.com/office/drawing/2014/main" id="{00000000-0008-0000-0100-000004000000}"/>
            </a:ext>
          </a:extLst>
        </xdr:cNvPr>
        <xdr:cNvGrpSpPr/>
      </xdr:nvGrpSpPr>
      <xdr:grpSpPr>
        <a:xfrm>
          <a:off x="193367" y="1997177"/>
          <a:ext cx="15640665" cy="2242984"/>
          <a:chOff x="152400" y="1961451"/>
          <a:chExt cx="12515850" cy="2239074"/>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2000" b="1">
              <a:latin typeface="Lato"/>
            </a:endParaRPr>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2" y="1971675"/>
            <a:ext cx="4148017" cy="2219325"/>
            <a:chOff x="152402" y="1971675"/>
            <a:chExt cx="4148017"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2" y="1971675"/>
              <a:ext cx="4148017"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600" b="1">
                <a:latin typeface="Lato"/>
              </a:endParaRPr>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318753" y="2060366"/>
              <a:ext cx="2807434" cy="363477"/>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400" b="1">
                  <a:solidFill>
                    <a:schemeClr val="lt1"/>
                  </a:solidFill>
                  <a:latin typeface="Lato"/>
                  <a:ea typeface="Lato"/>
                  <a:cs typeface="Aharoni" pitchFamily="2" charset="-79"/>
                  <a:sym typeface="Lato"/>
                </a:rPr>
                <a:t>SALES AND PROFIT ANALYSIS</a:t>
              </a:r>
              <a:endParaRPr sz="2000" b="1">
                <a:latin typeface="Lato"/>
                <a:cs typeface="Aharoni" pitchFamily="2" charset="-79"/>
              </a:endParaRPr>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4439747" y="1961451"/>
            <a:ext cx="4753518" cy="2219325"/>
            <a:chOff x="4439747" y="1961451"/>
            <a:chExt cx="4753518"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4439747" y="1961451"/>
              <a:ext cx="4753518"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600" b="1">
                <a:latin typeface="Lato"/>
              </a:endParaRPr>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4738818" y="2037708"/>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400" b="1">
                  <a:solidFill>
                    <a:schemeClr val="lt1"/>
                  </a:solidFill>
                  <a:latin typeface="Lato"/>
                  <a:ea typeface="Lato"/>
                  <a:cs typeface="Lato"/>
                  <a:sym typeface="Lato"/>
                </a:rPr>
                <a:t>CATEGORY WISE PROFIT  </a:t>
              </a:r>
              <a:endParaRPr sz="1400" b="1">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324397" y="1971675"/>
            <a:ext cx="3343853" cy="2228850"/>
            <a:chOff x="9324397" y="1866900"/>
            <a:chExt cx="3343853"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324397" y="1866900"/>
              <a:ext cx="3343853"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600" b="1">
                <a:latin typeface="Lato"/>
              </a:endParaRPr>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414010" y="1966738"/>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400" b="1">
                  <a:solidFill>
                    <a:schemeClr val="lt1"/>
                  </a:solidFill>
                  <a:latin typeface="Lato"/>
                  <a:ea typeface="Lato"/>
                  <a:cs typeface="Lato"/>
                  <a:sym typeface="Lato"/>
                </a:rPr>
                <a:t>CATEGORY WISE SALES SHARE %</a:t>
              </a:r>
              <a:endParaRPr sz="2000" b="1">
                <a:latin typeface="Lato"/>
              </a:endParaRPr>
            </a:p>
          </xdr:txBody>
        </xdr:sp>
      </xdr:grpSp>
    </xdr:grpSp>
    <xdr:clientData fLocksWithSheet="0"/>
  </xdr:oneCellAnchor>
  <xdr:oneCellAnchor>
    <xdr:from>
      <xdr:col>0</xdr:col>
      <xdr:colOff>142875</xdr:colOff>
      <xdr:row>23</xdr:row>
      <xdr:rowOff>133144</xdr:rowOff>
    </xdr:from>
    <xdr:ext cx="4957609" cy="2621935"/>
    <xdr:sp macro="" textlink="">
      <xdr:nvSpPr>
        <xdr:cNvPr id="15" name="Shape 15">
          <a:extLst>
            <a:ext uri="{FF2B5EF4-FFF2-40B4-BE49-F238E27FC236}">
              <a16:creationId xmlns:a16="http://schemas.microsoft.com/office/drawing/2014/main" id="{00000000-0008-0000-0100-00000F000000}"/>
            </a:ext>
          </a:extLst>
        </xdr:cNvPr>
        <xdr:cNvSpPr/>
      </xdr:nvSpPr>
      <xdr:spPr>
        <a:xfrm>
          <a:off x="142875" y="4373305"/>
          <a:ext cx="4957609" cy="262193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208117</xdr:colOff>
      <xdr:row>24</xdr:row>
      <xdr:rowOff>12598</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208117" y="4437114"/>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400" b="1">
              <a:solidFill>
                <a:schemeClr val="lt1"/>
              </a:solidFill>
              <a:latin typeface="Lato"/>
              <a:ea typeface="Lato"/>
              <a:cs typeface="Lato"/>
              <a:sym typeface="Lato"/>
            </a:rPr>
            <a:t>SALES BY STATE</a:t>
          </a:r>
          <a:endParaRPr sz="1400" b="1">
            <a:latin typeface="Lato"/>
            <a:ea typeface="Lato"/>
            <a:cs typeface="Lato"/>
            <a:sym typeface="Lato"/>
          </a:endParaRPr>
        </a:p>
      </xdr:txBody>
    </xdr:sp>
    <xdr:clientData fLocksWithSheet="0"/>
  </xdr:oneCellAnchor>
  <xdr:oneCellAnchor>
    <xdr:from>
      <xdr:col>15</xdr:col>
      <xdr:colOff>16079</xdr:colOff>
      <xdr:row>23</xdr:row>
      <xdr:rowOff>133145</xdr:rowOff>
    </xdr:from>
    <xdr:ext cx="7132791" cy="2652662"/>
    <xdr:sp macro="" textlink="">
      <xdr:nvSpPr>
        <xdr:cNvPr id="19" name="Shape 19">
          <a:extLst>
            <a:ext uri="{FF2B5EF4-FFF2-40B4-BE49-F238E27FC236}">
              <a16:creationId xmlns:a16="http://schemas.microsoft.com/office/drawing/2014/main" id="{00000000-0008-0000-0100-000013000000}"/>
            </a:ext>
          </a:extLst>
        </xdr:cNvPr>
        <xdr:cNvSpPr/>
      </xdr:nvSpPr>
      <xdr:spPr>
        <a:xfrm>
          <a:off x="8772934" y="4373306"/>
          <a:ext cx="7132791" cy="2652662"/>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15</xdr:col>
      <xdr:colOff>32261</xdr:colOff>
      <xdr:row>24</xdr:row>
      <xdr:rowOff>33797</xdr:rowOff>
    </xdr:from>
    <xdr:ext cx="1688383" cy="252977"/>
    <xdr:sp macro="" textlink="">
      <xdr:nvSpPr>
        <xdr:cNvPr id="20" name="Shape 20">
          <a:extLst>
            <a:ext uri="{FF2B5EF4-FFF2-40B4-BE49-F238E27FC236}">
              <a16:creationId xmlns:a16="http://schemas.microsoft.com/office/drawing/2014/main" id="{00000000-0008-0000-0100-000014000000}"/>
            </a:ext>
          </a:extLst>
        </xdr:cNvPr>
        <xdr:cNvSpPr/>
      </xdr:nvSpPr>
      <xdr:spPr>
        <a:xfrm>
          <a:off x="8789116" y="4458313"/>
          <a:ext cx="1688383" cy="252977"/>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600">
              <a:solidFill>
                <a:schemeClr val="lt1"/>
              </a:solidFill>
              <a:latin typeface="Lato"/>
              <a:ea typeface="Lato"/>
              <a:cs typeface="Lato"/>
              <a:sym typeface="Lato"/>
            </a:rPr>
            <a:t>FILTERS</a:t>
          </a:r>
          <a:endParaRPr sz="2400"/>
        </a:p>
      </xdr:txBody>
    </xdr:sp>
    <xdr:clientData fLocksWithSheet="0"/>
  </xdr:oneCellAnchor>
  <xdr:oneCellAnchor>
    <xdr:from>
      <xdr:col>0</xdr:col>
      <xdr:colOff>173600</xdr:colOff>
      <xdr:row>2</xdr:row>
      <xdr:rowOff>158134</xdr:rowOff>
    </xdr:from>
    <xdr:ext cx="15639948" cy="1409691"/>
    <xdr:grpSp>
      <xdr:nvGrpSpPr>
        <xdr:cNvPr id="21" name="Shape 2">
          <a:extLst>
            <a:ext uri="{FF2B5EF4-FFF2-40B4-BE49-F238E27FC236}">
              <a16:creationId xmlns:a16="http://schemas.microsoft.com/office/drawing/2014/main" id="{00000000-0008-0000-0100-000015000000}"/>
            </a:ext>
          </a:extLst>
        </xdr:cNvPr>
        <xdr:cNvGrpSpPr/>
      </xdr:nvGrpSpPr>
      <xdr:grpSpPr>
        <a:xfrm>
          <a:off x="173600" y="526844"/>
          <a:ext cx="15639948" cy="1409691"/>
          <a:chOff x="0" y="3060863"/>
          <a:chExt cx="10692000" cy="1438257"/>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57"/>
            <a:chOff x="152399" y="453254"/>
            <a:chExt cx="12498639" cy="1383550"/>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42547"/>
              <a:chOff x="152399" y="459938"/>
              <a:chExt cx="2667001" cy="1319035"/>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811127"/>
                <a:ext cx="2667001" cy="967846"/>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ctr" rtl="0">
                  <a:spcBef>
                    <a:spcPts val="0"/>
                  </a:spcBef>
                  <a:spcAft>
                    <a:spcPts val="0"/>
                  </a:spcAft>
                  <a:buNone/>
                </a:pPr>
                <a:r>
                  <a:rPr lang="en-US" sz="2000" b="1" i="0" u="none" strike="noStrike">
                    <a:solidFill>
                      <a:schemeClr val="bg1"/>
                    </a:solidFill>
                    <a:effectLst/>
                    <a:latin typeface="+mn-lt"/>
                    <a:ea typeface="+mn-ea"/>
                    <a:cs typeface="+mn-cs"/>
                  </a:rPr>
                  <a:t> $  2,297,200.86</a:t>
                </a:r>
              </a:p>
              <a:p>
                <a:pPr marL="0" lvl="0" indent="0" algn="ctr" rtl="0">
                  <a:spcBef>
                    <a:spcPts val="0"/>
                  </a:spcBef>
                  <a:spcAft>
                    <a:spcPts val="0"/>
                  </a:spcAft>
                  <a:buNone/>
                </a:pPr>
                <a:endParaRPr lang="en-US" sz="2000" b="1" i="0" u="none" strike="noStrike">
                  <a:solidFill>
                    <a:schemeClr val="bg1"/>
                  </a:solidFill>
                  <a:effectLst/>
                  <a:latin typeface="+mn-lt"/>
                  <a:ea typeface="+mn-ea"/>
                  <a:cs typeface="+mn-cs"/>
                </a:endParaRPr>
              </a:p>
              <a:p>
                <a:pPr marL="0" lvl="0" indent="0" algn="l" rtl="0">
                  <a:spcBef>
                    <a:spcPts val="0"/>
                  </a:spcBef>
                  <a:spcAft>
                    <a:spcPts val="0"/>
                  </a:spcAft>
                  <a:buNone/>
                </a:pPr>
                <a:r>
                  <a:rPr lang="en-US" sz="2000" b="1" i="0" u="none" strike="noStrike">
                    <a:solidFill>
                      <a:schemeClr val="bg1"/>
                    </a:solidFill>
                    <a:effectLst/>
                    <a:latin typeface="+mn-lt"/>
                    <a:ea typeface="+mn-ea"/>
                    <a:cs typeface="+mn-cs"/>
                  </a:rPr>
                  <a:t>YOY</a:t>
                </a:r>
                <a:r>
                  <a:rPr lang="en-US" sz="2000" b="1" i="0" u="none" strike="noStrike" baseline="0">
                    <a:solidFill>
                      <a:schemeClr val="bg1"/>
                    </a:solidFill>
                    <a:effectLst/>
                    <a:latin typeface="+mn-lt"/>
                    <a:ea typeface="+mn-ea"/>
                    <a:cs typeface="+mn-cs"/>
                  </a:rPr>
                  <a:t> Growth </a:t>
                </a:r>
                <a:endParaRPr lang="en-US" sz="2000" b="1" i="0" u="none" strike="noStrike">
                  <a:solidFill>
                    <a:schemeClr val="bg1"/>
                  </a:solidFill>
                  <a:effectLst/>
                  <a:latin typeface="+mn-lt"/>
                  <a:ea typeface="+mn-ea"/>
                  <a:cs typeface="+mn-cs"/>
                </a:endParaRPr>
              </a:p>
              <a:p>
                <a:pPr marL="0" lvl="0" indent="0" algn="ctr" rtl="0">
                  <a:spcBef>
                    <a:spcPts val="0"/>
                  </a:spcBef>
                  <a:spcAft>
                    <a:spcPts val="0"/>
                  </a:spcAft>
                  <a:buNone/>
                </a:pPr>
                <a:r>
                  <a:rPr lang="en-US" sz="2000" b="1" i="0" u="none" strike="noStrike">
                    <a:solidFill>
                      <a:schemeClr val="bg1"/>
                    </a:solidFill>
                    <a:effectLst/>
                    <a:latin typeface="+mn-lt"/>
                    <a:ea typeface="+mn-ea"/>
                    <a:cs typeface="+mn-cs"/>
                  </a:rPr>
                  <a:t> </a:t>
                </a:r>
                <a:endParaRPr sz="1800" b="1">
                  <a:solidFill>
                    <a:schemeClr val="bg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3" y="453254"/>
              <a:ext cx="2490202" cy="1352598"/>
              <a:chOff x="152400" y="459938"/>
              <a:chExt cx="2667000" cy="1328910"/>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220960" y="801251"/>
                <a:ext cx="2598440" cy="987597"/>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ctr" rtl="0">
                  <a:spcBef>
                    <a:spcPts val="0"/>
                  </a:spcBef>
                  <a:spcAft>
                    <a:spcPts val="0"/>
                  </a:spcAft>
                  <a:buNone/>
                </a:pPr>
                <a:r>
                  <a:rPr lang="en-US" sz="2000" b="1" i="0" u="none" strike="noStrike">
                    <a:solidFill>
                      <a:schemeClr val="bg1"/>
                    </a:solidFill>
                    <a:effectLst/>
                    <a:latin typeface="+mn-lt"/>
                    <a:ea typeface="+mn-ea"/>
                    <a:cs typeface="+mn-cs"/>
                  </a:rPr>
                  <a:t> $  286,397.02 </a:t>
                </a:r>
              </a:p>
              <a:p>
                <a:pPr marL="0" lvl="0" indent="0" algn="ctr" rtl="0">
                  <a:spcBef>
                    <a:spcPts val="0"/>
                  </a:spcBef>
                  <a:spcAft>
                    <a:spcPts val="0"/>
                  </a:spcAft>
                  <a:buNone/>
                </a:pPr>
                <a:endParaRPr lang="en-US" sz="2000" b="1" i="0" u="none" strike="noStrike">
                  <a:solidFill>
                    <a:schemeClr val="bg1"/>
                  </a:solidFill>
                  <a:effectLst/>
                  <a:latin typeface="+mn-lt"/>
                  <a:ea typeface="+mn-ea"/>
                  <a:cs typeface="+mn-cs"/>
                </a:endParaRPr>
              </a:p>
              <a:p>
                <a:pPr marL="0" lvl="0" indent="0" algn="l" rtl="0">
                  <a:spcBef>
                    <a:spcPts val="0"/>
                  </a:spcBef>
                  <a:spcAft>
                    <a:spcPts val="0"/>
                  </a:spcAft>
                  <a:buNone/>
                </a:pPr>
                <a:r>
                  <a:rPr lang="en-US" sz="2000" b="1" i="0" u="none" strike="noStrike">
                    <a:solidFill>
                      <a:schemeClr val="bg1"/>
                    </a:solidFill>
                    <a:effectLst/>
                    <a:latin typeface="+mn-lt"/>
                    <a:ea typeface="+mn-ea"/>
                    <a:cs typeface="+mn-cs"/>
                  </a:rPr>
                  <a:t>YOY Growth </a:t>
                </a:r>
                <a:endParaRPr sz="1800" b="1">
                  <a:solidFill>
                    <a:schemeClr val="bg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30" y="453254"/>
              <a:ext cx="2452103" cy="1352599"/>
              <a:chOff x="152400" y="459938"/>
              <a:chExt cx="2667000" cy="1328911"/>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227435" y="791376"/>
                <a:ext cx="2546009" cy="997473"/>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ctr" rtl="0">
                  <a:spcBef>
                    <a:spcPts val="0"/>
                  </a:spcBef>
                  <a:spcAft>
                    <a:spcPts val="0"/>
                  </a:spcAft>
                  <a:buNone/>
                </a:pPr>
                <a:r>
                  <a:rPr lang="en-US" sz="2000" b="1" i="0" u="none" strike="noStrike">
                    <a:solidFill>
                      <a:schemeClr val="bg1"/>
                    </a:solidFill>
                    <a:effectLst/>
                    <a:latin typeface="+mn-lt"/>
                    <a:ea typeface="+mn-ea"/>
                    <a:cs typeface="+mn-cs"/>
                  </a:rPr>
                  <a:t># 37873</a:t>
                </a:r>
                <a:endParaRPr lang="en-US" sz="1100" b="1" i="0" u="none" strike="noStrike">
                  <a:solidFill>
                    <a:sysClr val="windowText" lastClr="000000"/>
                  </a:solidFill>
                  <a:effectLst/>
                  <a:latin typeface="+mn-lt"/>
                  <a:ea typeface="+mn-ea"/>
                  <a:cs typeface="+mn-cs"/>
                </a:endParaRPr>
              </a:p>
              <a:p>
                <a:pPr marL="0" lvl="0" indent="0" algn="ctr" rtl="0">
                  <a:spcBef>
                    <a:spcPts val="0"/>
                  </a:spcBef>
                  <a:spcAft>
                    <a:spcPts val="0"/>
                  </a:spcAft>
                  <a:buNone/>
                </a:pPr>
                <a:endParaRPr lang="en-US" sz="1100" b="1" i="0" u="none" strike="noStrike">
                  <a:solidFill>
                    <a:sysClr val="windowText" lastClr="000000"/>
                  </a:solidFill>
                  <a:effectLst/>
                  <a:latin typeface="+mn-lt"/>
                  <a:ea typeface="+mn-ea"/>
                  <a:cs typeface="+mn-cs"/>
                </a:endParaRPr>
              </a:p>
              <a:p>
                <a:pPr marL="0" lvl="0" indent="0" algn="ctr" rtl="0">
                  <a:spcBef>
                    <a:spcPts val="0"/>
                  </a:spcBef>
                  <a:spcAft>
                    <a:spcPts val="0"/>
                  </a:spcAft>
                  <a:buNone/>
                </a:pPr>
                <a:endParaRPr lang="en-US" sz="1100" b="1" i="0" u="none" strike="noStrike">
                  <a:solidFill>
                    <a:sysClr val="windowText" lastClr="000000"/>
                  </a:solidFill>
                  <a:effectLst/>
                  <a:latin typeface="+mn-lt"/>
                  <a:ea typeface="+mn-ea"/>
                  <a:cs typeface="+mn-cs"/>
                </a:endParaRPr>
              </a:p>
              <a:p>
                <a:pPr marL="0" lvl="0" indent="0" algn="l" rtl="0">
                  <a:spcBef>
                    <a:spcPts val="0"/>
                  </a:spcBef>
                  <a:spcAft>
                    <a:spcPts val="0"/>
                  </a:spcAft>
                  <a:buNone/>
                </a:pPr>
                <a:r>
                  <a:rPr lang="en-US" sz="1800" b="1">
                    <a:solidFill>
                      <a:schemeClr val="bg1"/>
                    </a:solidFill>
                  </a:rPr>
                  <a:t> </a:t>
                </a:r>
                <a:r>
                  <a:rPr lang="en-US" sz="2000" b="1">
                    <a:solidFill>
                      <a:schemeClr val="bg1"/>
                    </a:solidFill>
                  </a:rPr>
                  <a:t>YOY Growth </a:t>
                </a:r>
                <a:endParaRPr sz="1800" b="1">
                  <a:solidFill>
                    <a:schemeClr val="bg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42545"/>
              <a:chOff x="152399" y="459938"/>
              <a:chExt cx="2667001" cy="1319033"/>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801250"/>
                <a:ext cx="2667001" cy="977721"/>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ctr" rtl="0">
                  <a:spcBef>
                    <a:spcPts val="0"/>
                  </a:spcBef>
                  <a:spcAft>
                    <a:spcPts val="0"/>
                  </a:spcAft>
                  <a:buNone/>
                </a:pPr>
                <a:r>
                  <a:rPr lang="en-US" sz="2000" b="1" i="0" u="none" strike="noStrike">
                    <a:solidFill>
                      <a:schemeClr val="bg1"/>
                    </a:solidFill>
                    <a:effectLst/>
                    <a:latin typeface="+mn-lt"/>
                    <a:ea typeface="+mn-ea"/>
                    <a:cs typeface="+mn-cs"/>
                  </a:rPr>
                  <a:t># 9994</a:t>
                </a:r>
              </a:p>
              <a:p>
                <a:pPr marL="0" lvl="0" indent="0" algn="ctr" rtl="0">
                  <a:spcBef>
                    <a:spcPts val="0"/>
                  </a:spcBef>
                  <a:spcAft>
                    <a:spcPts val="0"/>
                  </a:spcAft>
                  <a:buNone/>
                </a:pPr>
                <a:endParaRPr lang="en-US" sz="2000" b="1" i="0" u="none" strike="noStrike">
                  <a:solidFill>
                    <a:schemeClr val="bg1"/>
                  </a:solidFill>
                  <a:effectLst/>
                  <a:latin typeface="+mn-lt"/>
                  <a:ea typeface="+mn-ea"/>
                  <a:cs typeface="+mn-cs"/>
                </a:endParaRPr>
              </a:p>
              <a:p>
                <a:pPr marL="0" lvl="0" indent="0" algn="l" rtl="0">
                  <a:spcBef>
                    <a:spcPts val="0"/>
                  </a:spcBef>
                  <a:spcAft>
                    <a:spcPts val="0"/>
                  </a:spcAft>
                  <a:buNone/>
                </a:pPr>
                <a:r>
                  <a:rPr lang="en-US" sz="2000" b="1" i="0" u="none" strike="noStrike">
                    <a:solidFill>
                      <a:schemeClr val="bg1"/>
                    </a:solidFill>
                    <a:effectLst/>
                    <a:latin typeface="+mn-lt"/>
                    <a:ea typeface="+mn-ea"/>
                    <a:cs typeface="+mn-cs"/>
                  </a:rPr>
                  <a:t>YOY Growth </a:t>
                </a:r>
                <a:r>
                  <a:rPr lang="en-US" sz="1800" b="1">
                    <a:solidFill>
                      <a:schemeClr val="bg1"/>
                    </a:solidFill>
                  </a:rPr>
                  <a:t> </a:t>
                </a:r>
                <a:endParaRPr sz="1800" b="1">
                  <a:solidFill>
                    <a:schemeClr val="bg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199823" y="453254"/>
              <a:ext cx="2451215" cy="1362649"/>
              <a:chOff x="142967" y="459938"/>
              <a:chExt cx="2676433" cy="1338785"/>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42967" y="801250"/>
                <a:ext cx="2667001" cy="997473"/>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ctr" rtl="0">
                  <a:spcBef>
                    <a:spcPts val="0"/>
                  </a:spcBef>
                  <a:spcAft>
                    <a:spcPts val="0"/>
                  </a:spcAft>
                  <a:buNone/>
                </a:pPr>
                <a:r>
                  <a:rPr lang="en-US" sz="2000" b="1" i="0" u="none" strike="noStrike">
                    <a:solidFill>
                      <a:schemeClr val="bg1"/>
                    </a:solidFill>
                    <a:effectLst/>
                    <a:latin typeface="+mn-lt"/>
                    <a:ea typeface="+mn-ea"/>
                    <a:cs typeface="+mn-cs"/>
                  </a:rPr>
                  <a:t>12.47%</a:t>
                </a:r>
              </a:p>
              <a:p>
                <a:pPr marL="0" lvl="0" indent="0" algn="ctr" rtl="0">
                  <a:spcBef>
                    <a:spcPts val="0"/>
                  </a:spcBef>
                  <a:spcAft>
                    <a:spcPts val="0"/>
                  </a:spcAft>
                  <a:buNone/>
                </a:pPr>
                <a:endParaRPr lang="en-US" sz="2000" b="1" i="0" u="none" strike="noStrike">
                  <a:solidFill>
                    <a:schemeClr val="bg1"/>
                  </a:solidFill>
                  <a:effectLst/>
                  <a:latin typeface="+mn-lt"/>
                  <a:ea typeface="+mn-ea"/>
                  <a:cs typeface="+mn-cs"/>
                </a:endParaRPr>
              </a:p>
              <a:p>
                <a:pPr marL="0" lvl="0" indent="0" algn="l" rtl="0">
                  <a:spcBef>
                    <a:spcPts val="0"/>
                  </a:spcBef>
                  <a:spcAft>
                    <a:spcPts val="0"/>
                  </a:spcAft>
                  <a:buNone/>
                </a:pPr>
                <a:r>
                  <a:rPr lang="en-US" sz="2000" b="1" i="0" u="none" strike="noStrike">
                    <a:solidFill>
                      <a:schemeClr val="bg1"/>
                    </a:solidFill>
                    <a:effectLst/>
                    <a:latin typeface="+mn-lt"/>
                    <a:ea typeface="+mn-ea"/>
                    <a:cs typeface="+mn-cs"/>
                  </a:rPr>
                  <a:t>YOY</a:t>
                </a:r>
                <a:r>
                  <a:rPr lang="en-US" sz="2000" b="1" i="0" u="none" strike="noStrike" baseline="0">
                    <a:solidFill>
                      <a:schemeClr val="bg1"/>
                    </a:solidFill>
                    <a:effectLst/>
                    <a:latin typeface="+mn-lt"/>
                    <a:ea typeface="+mn-ea"/>
                    <a:cs typeface="+mn-cs"/>
                  </a:rPr>
                  <a:t> Growth </a:t>
                </a:r>
                <a:r>
                  <a:rPr lang="en-US" sz="1050"/>
                  <a:t> </a:t>
                </a: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twoCellAnchor>
    <xdr:from>
      <xdr:col>0</xdr:col>
      <xdr:colOff>286776</xdr:colOff>
      <xdr:row>13</xdr:row>
      <xdr:rowOff>141445</xdr:rowOff>
    </xdr:from>
    <xdr:to>
      <xdr:col>10</xdr:col>
      <xdr:colOff>317501</xdr:colOff>
      <xdr:row>23</xdr:row>
      <xdr:rowOff>101341</xdr:rowOff>
    </xdr:to>
    <xdr:graphicFrame macro="">
      <xdr:nvGraphicFramePr>
        <xdr:cNvPr id="39" name="Chart 38">
          <a:extLst>
            <a:ext uri="{FF2B5EF4-FFF2-40B4-BE49-F238E27FC236}">
              <a16:creationId xmlns:a16="http://schemas.microsoft.com/office/drawing/2014/main" id="{732AB62E-3A3E-4CC3-B718-75E601646B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303767</xdr:colOff>
      <xdr:row>25</xdr:row>
      <xdr:rowOff>81934</xdr:rowOff>
    </xdr:from>
    <xdr:to>
      <xdr:col>8</xdr:col>
      <xdr:colOff>276532</xdr:colOff>
      <xdr:row>37</xdr:row>
      <xdr:rowOff>40967</xdr:rowOff>
    </xdr:to>
    <mc:AlternateContent xmlns:mc="http://schemas.openxmlformats.org/markup-compatibility/2006">
      <mc:Choice xmlns:cx4="http://schemas.microsoft.com/office/drawing/2016/5/10/chartex" Requires="cx4">
        <xdr:graphicFrame macro="">
          <xdr:nvGraphicFramePr>
            <xdr:cNvPr id="40" name="Chart 39">
              <a:extLst>
                <a:ext uri="{FF2B5EF4-FFF2-40B4-BE49-F238E27FC236}">
                  <a16:creationId xmlns:a16="http://schemas.microsoft.com/office/drawing/2014/main" id="{11CFFFFA-F5F7-4904-BAE4-881D190C425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03767" y="4690805"/>
              <a:ext cx="4643088" cy="217129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571500</xdr:colOff>
      <xdr:row>23</xdr:row>
      <xdr:rowOff>153629</xdr:rowOff>
    </xdr:from>
    <xdr:to>
      <xdr:col>14</xdr:col>
      <xdr:colOff>307258</xdr:colOff>
      <xdr:row>38</xdr:row>
      <xdr:rowOff>0</xdr:rowOff>
    </xdr:to>
    <xdr:grpSp>
      <xdr:nvGrpSpPr>
        <xdr:cNvPr id="44" name="Group 43">
          <a:extLst>
            <a:ext uri="{FF2B5EF4-FFF2-40B4-BE49-F238E27FC236}">
              <a16:creationId xmlns:a16="http://schemas.microsoft.com/office/drawing/2014/main" id="{43D41473-B72D-4530-83B3-4D31AB6480D8}"/>
            </a:ext>
          </a:extLst>
        </xdr:cNvPr>
        <xdr:cNvGrpSpPr/>
      </xdr:nvGrpSpPr>
      <xdr:grpSpPr>
        <a:xfrm>
          <a:off x="5241823" y="4393790"/>
          <a:ext cx="3238500" cy="2611694"/>
          <a:chOff x="5241823" y="4199194"/>
          <a:chExt cx="3351161" cy="2560482"/>
        </a:xfrm>
      </xdr:grpSpPr>
      <xdr:sp macro="" textlink="">
        <xdr:nvSpPr>
          <xdr:cNvPr id="17" name="Shape 17">
            <a:extLst>
              <a:ext uri="{FF2B5EF4-FFF2-40B4-BE49-F238E27FC236}">
                <a16:creationId xmlns:a16="http://schemas.microsoft.com/office/drawing/2014/main" id="{00000000-0008-0000-0100-000011000000}"/>
              </a:ext>
            </a:extLst>
          </xdr:cNvPr>
          <xdr:cNvSpPr/>
        </xdr:nvSpPr>
        <xdr:spPr>
          <a:xfrm>
            <a:off x="5241823" y="4199194"/>
            <a:ext cx="3351161" cy="2560482"/>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8" name="Shape 18">
            <a:extLst>
              <a:ext uri="{FF2B5EF4-FFF2-40B4-BE49-F238E27FC236}">
                <a16:creationId xmlns:a16="http://schemas.microsoft.com/office/drawing/2014/main" id="{00000000-0008-0000-0100-000012000000}"/>
              </a:ext>
            </a:extLst>
          </xdr:cNvPr>
          <xdr:cNvSpPr/>
        </xdr:nvSpPr>
        <xdr:spPr>
          <a:xfrm>
            <a:off x="5301737" y="4263718"/>
            <a:ext cx="3096649" cy="345154"/>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Lato"/>
                <a:ea typeface="Lato"/>
                <a:cs typeface="Lato"/>
                <a:sym typeface="Lato"/>
              </a:rPr>
              <a:t>TOP 5 SUBCATEGORIES BY SALES</a:t>
            </a:r>
            <a:endParaRPr sz="1600" b="1"/>
          </a:p>
        </xdr:txBody>
      </xdr:sp>
      <xdr:graphicFrame macro="">
        <xdr:nvGraphicFramePr>
          <xdr:cNvPr id="41" name="Chart 40">
            <a:extLst>
              <a:ext uri="{FF2B5EF4-FFF2-40B4-BE49-F238E27FC236}">
                <a16:creationId xmlns:a16="http://schemas.microsoft.com/office/drawing/2014/main" id="{DDF22002-0D80-4FDD-82AE-DBB17E85A7B8}"/>
              </a:ext>
            </a:extLst>
          </xdr:cNvPr>
          <xdr:cNvGraphicFramePr>
            <a:graphicFrameLocks/>
          </xdr:cNvGraphicFramePr>
        </xdr:nvGraphicFramePr>
        <xdr:xfrm>
          <a:off x="5364402" y="4390554"/>
          <a:ext cx="3074953" cy="2276945"/>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9</xdr:col>
      <xdr:colOff>378952</xdr:colOff>
      <xdr:row>13</xdr:row>
      <xdr:rowOff>30725</xdr:rowOff>
    </xdr:from>
    <xdr:to>
      <xdr:col>19</xdr:col>
      <xdr:colOff>256049</xdr:colOff>
      <xdr:row>22</xdr:row>
      <xdr:rowOff>81935</xdr:rowOff>
    </xdr:to>
    <mc:AlternateContent xmlns:mc="http://schemas.openxmlformats.org/markup-compatibility/2006">
      <mc:Choice xmlns:cx1="http://schemas.microsoft.com/office/drawing/2015/9/8/chartex" Requires="cx1">
        <xdr:graphicFrame macro="">
          <xdr:nvGraphicFramePr>
            <xdr:cNvPr id="42" name="Chart 41">
              <a:extLst>
                <a:ext uri="{FF2B5EF4-FFF2-40B4-BE49-F238E27FC236}">
                  <a16:creationId xmlns:a16="http://schemas.microsoft.com/office/drawing/2014/main" id="{AA75F929-AF28-4831-B27E-65FCC11A066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633065" y="2427338"/>
              <a:ext cx="5715000" cy="171040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553065</xdr:colOff>
      <xdr:row>12</xdr:row>
      <xdr:rowOff>133145</xdr:rowOff>
    </xdr:from>
    <xdr:to>
      <xdr:col>26</xdr:col>
      <xdr:colOff>501856</xdr:colOff>
      <xdr:row>22</xdr:row>
      <xdr:rowOff>112663</xdr:rowOff>
    </xdr:to>
    <xdr:graphicFrame macro="">
      <xdr:nvGraphicFramePr>
        <xdr:cNvPr id="43" name="Chart 42">
          <a:extLst>
            <a:ext uri="{FF2B5EF4-FFF2-40B4-BE49-F238E27FC236}">
              <a16:creationId xmlns:a16="http://schemas.microsoft.com/office/drawing/2014/main" id="{6385AF63-3217-42EA-A217-F9763EF884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396983</xdr:colOff>
      <xdr:row>5</xdr:row>
      <xdr:rowOff>133144</xdr:rowOff>
    </xdr:from>
    <xdr:to>
      <xdr:col>4</xdr:col>
      <xdr:colOff>504767</xdr:colOff>
      <xdr:row>7</xdr:row>
      <xdr:rowOff>133144</xdr:rowOff>
    </xdr:to>
    <xdr:graphicFrame macro="">
      <xdr:nvGraphicFramePr>
        <xdr:cNvPr id="48" name="Chart 47">
          <a:extLst>
            <a:ext uri="{FF2B5EF4-FFF2-40B4-BE49-F238E27FC236}">
              <a16:creationId xmlns:a16="http://schemas.microsoft.com/office/drawing/2014/main" id="{54F67124-B090-4788-9BF1-9937DD960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64147</xdr:colOff>
      <xdr:row>5</xdr:row>
      <xdr:rowOff>130127</xdr:rowOff>
    </xdr:from>
    <xdr:to>
      <xdr:col>10</xdr:col>
      <xdr:colOff>204515</xdr:colOff>
      <xdr:row>8</xdr:row>
      <xdr:rowOff>29864</xdr:rowOff>
    </xdr:to>
    <xdr:graphicFrame macro="">
      <xdr:nvGraphicFramePr>
        <xdr:cNvPr id="49" name="Chart 48">
          <a:extLst>
            <a:ext uri="{FF2B5EF4-FFF2-40B4-BE49-F238E27FC236}">
              <a16:creationId xmlns:a16="http://schemas.microsoft.com/office/drawing/2014/main" id="{1138FA11-4DE3-4DBA-B2FF-2AC421655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351486</xdr:colOff>
      <xdr:row>5</xdr:row>
      <xdr:rowOff>109643</xdr:rowOff>
    </xdr:from>
    <xdr:to>
      <xdr:col>15</xdr:col>
      <xdr:colOff>501638</xdr:colOff>
      <xdr:row>7</xdr:row>
      <xdr:rowOff>153629</xdr:rowOff>
    </xdr:to>
    <xdr:graphicFrame macro="">
      <xdr:nvGraphicFramePr>
        <xdr:cNvPr id="50" name="Chart 49">
          <a:extLst>
            <a:ext uri="{FF2B5EF4-FFF2-40B4-BE49-F238E27FC236}">
              <a16:creationId xmlns:a16="http://schemas.microsoft.com/office/drawing/2014/main" id="{7EE61FFF-114C-455E-9E01-86309909EB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524602</xdr:colOff>
      <xdr:row>5</xdr:row>
      <xdr:rowOff>99402</xdr:rowOff>
    </xdr:from>
    <xdr:to>
      <xdr:col>21</xdr:col>
      <xdr:colOff>111260</xdr:colOff>
      <xdr:row>7</xdr:row>
      <xdr:rowOff>143388</xdr:rowOff>
    </xdr:to>
    <xdr:graphicFrame macro="">
      <xdr:nvGraphicFramePr>
        <xdr:cNvPr id="51" name="Chart 50">
          <a:extLst>
            <a:ext uri="{FF2B5EF4-FFF2-40B4-BE49-F238E27FC236}">
              <a16:creationId xmlns:a16="http://schemas.microsoft.com/office/drawing/2014/main" id="{2A1C758F-70A1-4F0F-ABC9-F2A8B8BE98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51102</xdr:colOff>
      <xdr:row>6</xdr:row>
      <xdr:rowOff>128920</xdr:rowOff>
    </xdr:from>
    <xdr:to>
      <xdr:col>26</xdr:col>
      <xdr:colOff>71155</xdr:colOff>
      <xdr:row>9</xdr:row>
      <xdr:rowOff>8734</xdr:rowOff>
    </xdr:to>
    <xdr:graphicFrame macro="">
      <xdr:nvGraphicFramePr>
        <xdr:cNvPr id="52" name="Chart 51">
          <a:extLst>
            <a:ext uri="{FF2B5EF4-FFF2-40B4-BE49-F238E27FC236}">
              <a16:creationId xmlns:a16="http://schemas.microsoft.com/office/drawing/2014/main" id="{C06A6293-DFF1-45AD-99CA-9478E1D918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15</xdr:col>
      <xdr:colOff>172495</xdr:colOff>
      <xdr:row>25</xdr:row>
      <xdr:rowOff>175641</xdr:rowOff>
    </xdr:from>
    <xdr:to>
      <xdr:col>18</xdr:col>
      <xdr:colOff>450646</xdr:colOff>
      <xdr:row>37</xdr:row>
      <xdr:rowOff>110455</xdr:rowOff>
    </xdr:to>
    <mc:AlternateContent xmlns:mc="http://schemas.openxmlformats.org/markup-compatibility/2006">
      <mc:Choice xmlns:a14="http://schemas.microsoft.com/office/drawing/2010/main" Requires="a14">
        <xdr:graphicFrame macro="">
          <xdr:nvGraphicFramePr>
            <xdr:cNvPr id="54" name="Year 1">
              <a:extLst>
                <a:ext uri="{FF2B5EF4-FFF2-40B4-BE49-F238E27FC236}">
                  <a16:creationId xmlns:a16="http://schemas.microsoft.com/office/drawing/2014/main" id="{80B129AB-291A-4DBA-81BF-4BD6100AE59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8929350" y="4784512"/>
              <a:ext cx="2029522" cy="21470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20483</xdr:colOff>
      <xdr:row>26</xdr:row>
      <xdr:rowOff>655</xdr:rowOff>
    </xdr:from>
    <xdr:to>
      <xdr:col>22</xdr:col>
      <xdr:colOff>348225</xdr:colOff>
      <xdr:row>37</xdr:row>
      <xdr:rowOff>106328</xdr:rowOff>
    </xdr:to>
    <mc:AlternateContent xmlns:mc="http://schemas.openxmlformats.org/markup-compatibility/2006">
      <mc:Choice xmlns:a14="http://schemas.microsoft.com/office/drawing/2010/main" Requires="a14">
        <xdr:graphicFrame macro="">
          <xdr:nvGraphicFramePr>
            <xdr:cNvPr id="56" name="Segment 1">
              <a:extLst>
                <a:ext uri="{FF2B5EF4-FFF2-40B4-BE49-F238E27FC236}">
                  <a16:creationId xmlns:a16="http://schemas.microsoft.com/office/drawing/2014/main" id="{B13DD74F-6221-43A8-B847-5266DB27F481}"/>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1112499" y="4793881"/>
              <a:ext cx="2079113" cy="21335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481371</xdr:colOff>
      <xdr:row>26</xdr:row>
      <xdr:rowOff>10240</xdr:rowOff>
    </xdr:from>
    <xdr:to>
      <xdr:col>26</xdr:col>
      <xdr:colOff>573549</xdr:colOff>
      <xdr:row>37</xdr:row>
      <xdr:rowOff>102418</xdr:rowOff>
    </xdr:to>
    <mc:AlternateContent xmlns:mc="http://schemas.openxmlformats.org/markup-compatibility/2006">
      <mc:Choice xmlns:a14="http://schemas.microsoft.com/office/drawing/2010/main" Requires="a14">
        <xdr:graphicFrame macro="">
          <xdr:nvGraphicFramePr>
            <xdr:cNvPr id="57" name="Region 1">
              <a:extLst>
                <a:ext uri="{FF2B5EF4-FFF2-40B4-BE49-F238E27FC236}">
                  <a16:creationId xmlns:a16="http://schemas.microsoft.com/office/drawing/2014/main" id="{DFBFDEA2-A042-44B3-824D-A7A009AA334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3324758" y="4803466"/>
              <a:ext cx="2427339" cy="21200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583788</xdr:colOff>
      <xdr:row>41</xdr:row>
      <xdr:rowOff>143387</xdr:rowOff>
    </xdr:from>
    <xdr:to>
      <xdr:col>9</xdr:col>
      <xdr:colOff>112661</xdr:colOff>
      <xdr:row>42</xdr:row>
      <xdr:rowOff>174112</xdr:rowOff>
    </xdr:to>
    <xdr:sp macro="" textlink="">
      <xdr:nvSpPr>
        <xdr:cNvPr id="7169" name="Text Box 1">
          <a:extLst>
            <a:ext uri="{FF2B5EF4-FFF2-40B4-BE49-F238E27FC236}">
              <a16:creationId xmlns:a16="http://schemas.microsoft.com/office/drawing/2014/main" id="{0C3DB8E3-5D1A-4B7C-8BD4-B1E70AAAC280}"/>
            </a:ext>
          </a:extLst>
        </xdr:cNvPr>
        <xdr:cNvSpPr txBox="1">
          <a:spLocks noChangeArrowheads="1"/>
        </xdr:cNvSpPr>
      </xdr:nvSpPr>
      <xdr:spPr bwMode="auto">
        <a:xfrm rot="10800000" flipV="1">
          <a:off x="5254111" y="7701935"/>
          <a:ext cx="112663" cy="21508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endParaRPr lang="en-US" sz="1100" b="0" i="0" u="none" strike="noStrike" baseline="0">
            <a:solidFill>
              <a:srgbClr val="000000"/>
            </a:solidFill>
            <a:latin typeface="Calibri"/>
            <a:cs typeface="Calibri"/>
          </a:endParaRPr>
        </a:p>
      </xdr:txBody>
    </xdr:sp>
    <xdr:clientData/>
  </xdr:twoCellAnchor>
  <mc:AlternateContent xmlns:mc="http://schemas.openxmlformats.org/markup-compatibility/2006">
    <mc:Choice xmlns:a14="http://schemas.microsoft.com/office/drawing/2010/main" Requires="a14">
      <xdr:twoCellAnchor editAs="oneCell">
        <xdr:from>
          <xdr:col>3</xdr:col>
          <xdr:colOff>122903</xdr:colOff>
          <xdr:row>7</xdr:row>
          <xdr:rowOff>184353</xdr:rowOff>
        </xdr:from>
        <xdr:to>
          <xdr:col>4</xdr:col>
          <xdr:colOff>563307</xdr:colOff>
          <xdr:row>9</xdr:row>
          <xdr:rowOff>92176</xdr:rowOff>
        </xdr:to>
        <xdr:pic>
          <xdr:nvPicPr>
            <xdr:cNvPr id="60" name="Picture 59">
              <a:extLst>
                <a:ext uri="{FF2B5EF4-FFF2-40B4-BE49-F238E27FC236}">
                  <a16:creationId xmlns:a16="http://schemas.microsoft.com/office/drawing/2014/main" id="{61C2FBEE-A7F1-48F6-94C0-1083747D37A6}"/>
                </a:ext>
              </a:extLst>
            </xdr:cNvPr>
            <xdr:cNvPicPr>
              <a:picLocks noChangeAspect="1" noChangeArrowheads="1"/>
              <a:extLst>
                <a:ext uri="{84589F7E-364E-4C9E-8A38-B11213B215E9}">
                  <a14:cameraTool cellRange="'KPI YOY'!$B$10" spid="_x0000_s7266"/>
                </a:ext>
              </a:extLst>
            </xdr:cNvPicPr>
          </xdr:nvPicPr>
          <xdr:blipFill rotWithShape="1">
            <a:blip xmlns:r="http://schemas.openxmlformats.org/officeDocument/2006/relationships" r:embed="rId11"/>
            <a:srcRect l="18370" t="14318" r="3140" b="8370"/>
            <a:stretch>
              <a:fillRect/>
            </a:stretch>
          </xdr:blipFill>
          <xdr:spPr bwMode="auto">
            <a:xfrm>
              <a:off x="1874274" y="1474837"/>
              <a:ext cx="1024194" cy="276533"/>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327742</xdr:colOff>
          <xdr:row>7</xdr:row>
          <xdr:rowOff>179120</xdr:rowOff>
        </xdr:from>
        <xdr:to>
          <xdr:col>10</xdr:col>
          <xdr:colOff>245808</xdr:colOff>
          <xdr:row>9</xdr:row>
          <xdr:rowOff>87853</xdr:rowOff>
        </xdr:to>
        <xdr:pic>
          <xdr:nvPicPr>
            <xdr:cNvPr id="62" name="Picture 61">
              <a:extLst>
                <a:ext uri="{FF2B5EF4-FFF2-40B4-BE49-F238E27FC236}">
                  <a16:creationId xmlns:a16="http://schemas.microsoft.com/office/drawing/2014/main" id="{2F31E6D8-50C3-4F05-ADFA-FD5BB7B748EE}"/>
                </a:ext>
              </a:extLst>
            </xdr:cNvPr>
            <xdr:cNvPicPr>
              <a:picLocks noChangeAspect="1" noChangeArrowheads="1"/>
              <a:extLst>
                <a:ext uri="{84589F7E-364E-4C9E-8A38-B11213B215E9}">
                  <a14:cameraTool cellRange="'KPI YOY'!$C$10" spid="_x0000_s7267"/>
                </a:ext>
              </a:extLst>
            </xdr:cNvPicPr>
          </xdr:nvPicPr>
          <xdr:blipFill rotWithShape="1">
            <a:blip xmlns:r="http://schemas.openxmlformats.org/officeDocument/2006/relationships" r:embed="rId12"/>
            <a:srcRect l="20679" t="21429" r="-2293" b="9517"/>
            <a:stretch>
              <a:fillRect/>
            </a:stretch>
          </xdr:blipFill>
          <xdr:spPr bwMode="auto">
            <a:xfrm>
              <a:off x="4998065" y="1469604"/>
              <a:ext cx="1085646" cy="277443"/>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532580</xdr:colOff>
          <xdr:row>7</xdr:row>
          <xdr:rowOff>153629</xdr:rowOff>
        </xdr:from>
        <xdr:to>
          <xdr:col>15</xdr:col>
          <xdr:colOff>573548</xdr:colOff>
          <xdr:row>9</xdr:row>
          <xdr:rowOff>71694</xdr:rowOff>
        </xdr:to>
        <xdr:pic>
          <xdr:nvPicPr>
            <xdr:cNvPr id="64" name="Picture 63">
              <a:extLst>
                <a:ext uri="{FF2B5EF4-FFF2-40B4-BE49-F238E27FC236}">
                  <a16:creationId xmlns:a16="http://schemas.microsoft.com/office/drawing/2014/main" id="{5A5A0431-1509-4F64-A150-FBA892696768}"/>
                </a:ext>
              </a:extLst>
            </xdr:cNvPr>
            <xdr:cNvPicPr>
              <a:picLocks noChangeAspect="1" noChangeArrowheads="1"/>
              <a:extLst>
                <a:ext uri="{84589F7E-364E-4C9E-8A38-B11213B215E9}">
                  <a14:cameraTool cellRange="'KPI YOY'!$D$10" spid="_x0000_s7268"/>
                </a:ext>
              </a:extLst>
            </xdr:cNvPicPr>
          </xdr:nvPicPr>
          <xdr:blipFill rotWithShape="1">
            <a:blip xmlns:r="http://schemas.openxmlformats.org/officeDocument/2006/relationships" r:embed="rId13"/>
            <a:srcRect l="8943" t="16666" r="9756" b="10000"/>
            <a:stretch>
              <a:fillRect/>
            </a:stretch>
          </xdr:blipFill>
          <xdr:spPr bwMode="auto">
            <a:xfrm>
              <a:off x="8121854" y="1444113"/>
              <a:ext cx="1208549" cy="28677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143387</xdr:colOff>
          <xdr:row>7</xdr:row>
          <xdr:rowOff>104417</xdr:rowOff>
        </xdr:from>
        <xdr:to>
          <xdr:col>21</xdr:col>
          <xdr:colOff>102419</xdr:colOff>
          <xdr:row>9</xdr:row>
          <xdr:rowOff>65448</xdr:rowOff>
        </xdr:to>
        <xdr:pic>
          <xdr:nvPicPr>
            <xdr:cNvPr id="66" name="Picture 65">
              <a:extLst>
                <a:ext uri="{FF2B5EF4-FFF2-40B4-BE49-F238E27FC236}">
                  <a16:creationId xmlns:a16="http://schemas.microsoft.com/office/drawing/2014/main" id="{968F919C-2E40-4E55-B0EC-189F56FDBFFA}"/>
                </a:ext>
              </a:extLst>
            </xdr:cNvPr>
            <xdr:cNvPicPr>
              <a:picLocks noChangeAspect="1" noChangeArrowheads="1"/>
              <a:extLst>
                <a:ext uri="{84589F7E-364E-4C9E-8A38-B11213B215E9}">
                  <a14:cameraTool cellRange="'KPI YOY'!$E$10" spid="_x0000_s7269"/>
                </a:ext>
              </a:extLst>
            </xdr:cNvPicPr>
          </xdr:nvPicPr>
          <xdr:blipFill rotWithShape="1">
            <a:blip xmlns:r="http://schemas.openxmlformats.org/officeDocument/2006/relationships" r:embed="rId14"/>
            <a:srcRect l="13446" t="9999" r="17646" b="9999"/>
            <a:stretch>
              <a:fillRect/>
            </a:stretch>
          </xdr:blipFill>
          <xdr:spPr bwMode="auto">
            <a:xfrm>
              <a:off x="11235403" y="1394901"/>
              <a:ext cx="1126613" cy="329741"/>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133144</xdr:colOff>
          <xdr:row>7</xdr:row>
          <xdr:rowOff>163871</xdr:rowOff>
        </xdr:from>
        <xdr:to>
          <xdr:col>26</xdr:col>
          <xdr:colOff>235561</xdr:colOff>
          <xdr:row>9</xdr:row>
          <xdr:rowOff>112660</xdr:rowOff>
        </xdr:to>
        <xdr:pic>
          <xdr:nvPicPr>
            <xdr:cNvPr id="68" name="Picture 67">
              <a:extLst>
                <a:ext uri="{FF2B5EF4-FFF2-40B4-BE49-F238E27FC236}">
                  <a16:creationId xmlns:a16="http://schemas.microsoft.com/office/drawing/2014/main" id="{2656F1C5-EB3B-4741-8626-734C11F96D13}"/>
                </a:ext>
              </a:extLst>
            </xdr:cNvPr>
            <xdr:cNvPicPr>
              <a:picLocks noChangeAspect="1" noChangeArrowheads="1"/>
              <a:extLst>
                <a:ext uri="{84589F7E-364E-4C9E-8A38-B11213B215E9}">
                  <a14:cameraTool cellRange="'KPI YOY'!$F$10" spid="_x0000_s7270"/>
                </a:ext>
              </a:extLst>
            </xdr:cNvPicPr>
          </xdr:nvPicPr>
          <xdr:blipFill rotWithShape="1">
            <a:blip xmlns:r="http://schemas.openxmlformats.org/officeDocument/2006/relationships" r:embed="rId15"/>
            <a:srcRect l="19580" t="4811" r="24028" b="18229"/>
            <a:stretch>
              <a:fillRect/>
            </a:stretch>
          </xdr:blipFill>
          <xdr:spPr bwMode="auto">
            <a:xfrm>
              <a:off x="14144112" y="1454355"/>
              <a:ext cx="1269997" cy="317499"/>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428.784144328703" createdVersion="6" refreshedVersion="6" minRefreshableVersion="3" recordCount="9994" xr:uid="{AA6978FF-8E3D-4454-A674-236BFC96A00C}">
  <cacheSource type="worksheet">
    <worksheetSource name="Table_1"/>
  </cacheSource>
  <cacheFields count="25">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3" base="3">
        <rangePr groupBy="months" startDate="2011-01-04T00:00:00" endDate="2015-01-01T00:00:00"/>
        <groupItems count="14">
          <s v="&lt;1/4/2011"/>
          <s v="Jan"/>
          <s v="Feb"/>
          <s v="Mar"/>
          <s v="Apr"/>
          <s v="May"/>
          <s v="Jun"/>
          <s v="Jul"/>
          <s v="Aug"/>
          <s v="Sep"/>
          <s v="Oct"/>
          <s v="Nov"/>
          <s v="Dec"/>
          <s v="&gt;1/1/2015"/>
        </groupItems>
      </fieldGroup>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1-01-04T00:00:00" endDate="2015-01-01T00:00:00"/>
        <groupItems count="6">
          <s v="&lt;1/4/2011"/>
          <s v="Qtr1"/>
          <s v="Qtr2"/>
          <s v="Qtr3"/>
          <s v="Qtr4"/>
          <s v="&gt;1/1/2015"/>
        </groupItems>
      </fieldGroup>
    </cacheField>
    <cacheField name="Years" numFmtId="0" databaseField="0">
      <fieldGroup base="3">
        <rangePr groupBy="years" startDate="2011-01-04T00:00:00" endDate="2015-01-01T00:00:00"/>
        <groupItems count="7">
          <s v="&lt;1/4/2011"/>
          <s v="2011"/>
          <s v="2012"/>
          <s v="2013"/>
          <s v="2014"/>
          <s v="2015"/>
          <s v="&gt;1/1/2015"/>
        </groupItems>
      </fieldGroup>
    </cacheField>
    <cacheField name="Profit Margin" numFmtId="0" formula="Profit/Sales" databaseField="0"/>
  </cacheFields>
  <extLst>
    <ext xmlns:x14="http://schemas.microsoft.com/office/spreadsheetml/2009/9/main" uri="{725AE2AE-9491-48be-B2B4-4EB974FC3084}">
      <x14:pivotCacheDefinition pivotCacheId="2312172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D70ED7-E9B6-4FF0-B0FC-15C59E5C33E8}"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C16" firstHeaderRow="0"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2">
    <format dxfId="1">
      <pivotArea outline="0" collapsedLevelsAreSubtotals="1" fieldPosition="0"/>
    </format>
    <format dxfId="0">
      <pivotArea collapsedLevelsAreSubtotals="1" fieldPosition="0">
        <references count="1">
          <reference field="3" count="12">
            <x v="1"/>
            <x v="2"/>
            <x v="3"/>
            <x v="4"/>
            <x v="5"/>
            <x v="6"/>
            <x v="7"/>
            <x v="8"/>
            <x v="9"/>
            <x v="10"/>
            <x v="1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1B721C-58D4-4908-9041-C423182515C2}"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281B46-34A4-4062-808D-F938797648B0}"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5" count="1" selected="0">
            <x v="0"/>
          </reference>
        </references>
      </pivotArea>
    </chartFormat>
    <chartFormat chart="3" format="7">
      <pivotArea type="data" outline="0" fieldPosition="0">
        <references count="2">
          <reference field="4294967294" count="1" selected="0">
            <x v="0"/>
          </reference>
          <reference field="15" count="1" selected="0">
            <x v="1"/>
          </reference>
        </references>
      </pivotArea>
    </chartFormat>
    <chartFormat chart="3" format="8">
      <pivotArea type="data" outline="0" fieldPosition="0">
        <references count="2">
          <reference field="4294967294" count="1" selected="0">
            <x v="0"/>
          </reference>
          <reference field="15" count="1" selected="0">
            <x v="2"/>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85F658-4894-4E01-9287-59FC90F5B922}"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53"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3B1690-7886-46DA-B3F5-8DBD5514C157}"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9"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A47DFD-35F9-4FA5-B79B-DFCC6D28EBD8}" name="PivotTable1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0D1AB8-E9EB-48D3-AFA6-C97E5D0A9FAB}" name="PivotTable1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M3:N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Margin" fld="2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D2640E-FB2D-46BA-9EAC-D6AA78DF092B}" name="PivotTable1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J3:K16" firstHeaderRow="1" firstDataRow="1" firstDataCol="1"/>
  <pivotFields count="25">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EBA1CC8-46AB-4B4A-BB98-B1ACD5AA2515}" name="PivotTable1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G3:H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6383A0F-B373-4F74-8801-E453C311FE80}" name="PivotTable1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3:E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4DAD44B-85B2-439F-8EF2-F01EC5B03205}" name="PivotTable19"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A3:F7" firstHeaderRow="0" firstDataRow="1" firstDataCol="1"/>
  <pivotFields count="25">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axis="axisRow"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dataField="1" dragToRow="0" dragToCol="0" dragToPage="0" showAll="0" defaultSubtotal="0"/>
  </pivotFields>
  <rowFields count="1">
    <field x="2"/>
  </rowFields>
  <rowItems count="4">
    <i>
      <x/>
    </i>
    <i>
      <x v="1"/>
    </i>
    <i>
      <x v="2"/>
    </i>
    <i>
      <x v="3"/>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4"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C6AB822-8BC5-4630-9337-B890D884BA82}" sourceName="Year">
  <pivotTables>
    <pivotTable tabId="5" name="PivotTable2"/>
    <pivotTable tabId="4" name="PivotTable1"/>
    <pivotTable tabId="13" name="PivotTable19"/>
    <pivotTable tabId="12" name="PivotTable14"/>
    <pivotTable tabId="12" name="PivotTable15"/>
    <pivotTable tabId="12" name="PivotTable16"/>
    <pivotTable tabId="12" name="PivotTable17"/>
    <pivotTable tabId="12" name="PivotTable18"/>
    <pivotTable tabId="7" name="PivotTable10"/>
    <pivotTable tabId="6" name="PivotTable9"/>
    <pivotTable tabId="8" name="PivotTable11"/>
  </pivotTables>
  <data>
    <tabular pivotCacheId="231217236">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A89A5CA-1AC9-47A8-9772-7E7585FA07F5}" sourceName="Segment">
  <pivotTables>
    <pivotTable tabId="5" name="PivotTable2"/>
    <pivotTable tabId="4" name="PivotTable1"/>
    <pivotTable tabId="13" name="PivotTable19"/>
    <pivotTable tabId="12" name="PivotTable14"/>
    <pivotTable tabId="12" name="PivotTable15"/>
    <pivotTable tabId="12" name="PivotTable16"/>
    <pivotTable tabId="12" name="PivotTable17"/>
    <pivotTable tabId="12" name="PivotTable18"/>
    <pivotTable tabId="7" name="PivotTable10"/>
    <pivotTable tabId="6" name="PivotTable9"/>
    <pivotTable tabId="8" name="PivotTable11"/>
  </pivotTables>
  <data>
    <tabular pivotCacheId="23121723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119C871-82FA-411D-8665-0D3A935BE997}" sourceName="Region">
  <pivotTables>
    <pivotTable tabId="5" name="PivotTable2"/>
    <pivotTable tabId="4" name="PivotTable1"/>
    <pivotTable tabId="13" name="PivotTable19"/>
    <pivotTable tabId="12" name="PivotTable14"/>
    <pivotTable tabId="12" name="PivotTable15"/>
    <pivotTable tabId="12" name="PivotTable16"/>
    <pivotTable tabId="12" name="PivotTable17"/>
    <pivotTable tabId="12" name="PivotTable18"/>
    <pivotTable tabId="7" name="PivotTable10"/>
    <pivotTable tabId="6" name="PivotTable9"/>
    <pivotTable tabId="8" name="PivotTable11"/>
  </pivotTables>
  <data>
    <tabular pivotCacheId="231217236">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A7BFBF9-C208-41FD-A98A-1A3ECD1EB2F4}" cache="Slicer_Year" caption="Year" rowHeight="241300"/>
  <slicer name="Segment" xr10:uid="{2344A7FC-8325-4F27-A2B2-68D8F5D5D536}" cache="Slicer_Segment" caption="Segment" rowHeight="241300"/>
  <slicer name="Region" xr10:uid="{3019AC0A-0A1C-4EA7-9AFC-07CA5D606BC8}"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82F4BC12-5279-453E-A841-11CC7E4842B5}" cache="Slicer_Year" caption="Year" style="Abc" rowHeight="241300"/>
  <slicer name="Segment 1" xr10:uid="{7FEE96A2-9D79-4FCB-B142-A3B314D6244C}" cache="Slicer_Segment" caption="Segment" style="Abc" rowHeight="241300"/>
  <slicer name="Region 1" xr10:uid="{4831D503-6706-4621-B59D-C86CC27DC154}" cache="Slicer_Region" caption="Region" style="Abc"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7" Type="http://schemas.openxmlformats.org/officeDocument/2006/relationships/drawing" Target="../drawings/drawing6.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rinterSettings" Target="../printerSettings/printerSettings2.bin"/><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3.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1AD3F-96B2-4175-827B-D3940AA11D34}">
  <dimension ref="A3:C16"/>
  <sheetViews>
    <sheetView workbookViewId="0">
      <selection activeCell="C7" sqref="C7"/>
    </sheetView>
  </sheetViews>
  <sheetFormatPr defaultRowHeight="15"/>
  <cols>
    <col min="1" max="1" width="13.140625" bestFit="1" customWidth="1"/>
    <col min="2" max="2" width="12.140625" bestFit="1" customWidth="1"/>
    <col min="3" max="3" width="12.5703125" bestFit="1" customWidth="1"/>
  </cols>
  <sheetData>
    <row r="3" spans="1:3">
      <c r="A3" s="5" t="s">
        <v>10933</v>
      </c>
      <c r="B3" s="4" t="s">
        <v>10947</v>
      </c>
      <c r="C3" s="13" t="s">
        <v>10948</v>
      </c>
    </row>
    <row r="4" spans="1:3">
      <c r="A4" s="7" t="s">
        <v>10935</v>
      </c>
      <c r="B4" s="44">
        <v>95365.937600000019</v>
      </c>
      <c r="C4" s="45">
        <v>9199.2699999999986</v>
      </c>
    </row>
    <row r="5" spans="1:3">
      <c r="A5" s="9" t="s">
        <v>10936</v>
      </c>
      <c r="B5" s="46">
        <v>60172.649400000024</v>
      </c>
      <c r="C5" s="47">
        <v>10288.898699999991</v>
      </c>
    </row>
    <row r="6" spans="1:3">
      <c r="A6" s="9" t="s">
        <v>10937</v>
      </c>
      <c r="B6" s="46">
        <v>199252.98399999991</v>
      </c>
      <c r="C6" s="47">
        <v>26806.573700000015</v>
      </c>
    </row>
    <row r="7" spans="1:3">
      <c r="A7" s="9" t="s">
        <v>10938</v>
      </c>
      <c r="B7" s="46">
        <v>141851.5674</v>
      </c>
      <c r="C7" s="47">
        <v>13437.806799999998</v>
      </c>
    </row>
    <row r="8" spans="1:3">
      <c r="A8" s="9" t="s">
        <v>10939</v>
      </c>
      <c r="B8" s="46">
        <v>156122.28669999994</v>
      </c>
      <c r="C8" s="47">
        <v>22308.51279999999</v>
      </c>
    </row>
    <row r="9" spans="1:3">
      <c r="A9" s="9" t="s">
        <v>10940</v>
      </c>
      <c r="B9" s="46">
        <v>147082.61130000011</v>
      </c>
      <c r="C9" s="47">
        <v>20899.334500000012</v>
      </c>
    </row>
    <row r="10" spans="1:3">
      <c r="A10" s="9" t="s">
        <v>10941</v>
      </c>
      <c r="B10" s="46">
        <v>149580.83800000031</v>
      </c>
      <c r="C10" s="47">
        <v>13535.38299999998</v>
      </c>
    </row>
    <row r="11" spans="1:3">
      <c r="A11" s="9" t="s">
        <v>10942</v>
      </c>
      <c r="B11" s="46">
        <v>159589.45099999988</v>
      </c>
      <c r="C11" s="47">
        <v>21896.715399999972</v>
      </c>
    </row>
    <row r="12" spans="1:3">
      <c r="A12" s="9" t="s">
        <v>10943</v>
      </c>
      <c r="B12" s="46">
        <v>309770.09970000025</v>
      </c>
      <c r="C12" s="47">
        <v>37293.192500000034</v>
      </c>
    </row>
    <row r="13" spans="1:3">
      <c r="A13" s="9" t="s">
        <v>10944</v>
      </c>
      <c r="B13" s="46">
        <v>197115.20170000009</v>
      </c>
      <c r="C13" s="47">
        <v>31469.663800000035</v>
      </c>
    </row>
    <row r="14" spans="1:3">
      <c r="A14" s="9" t="s">
        <v>10945</v>
      </c>
      <c r="B14" s="46">
        <v>349120.07400000008</v>
      </c>
      <c r="C14" s="47">
        <v>35825.536599999927</v>
      </c>
    </row>
    <row r="15" spans="1:3">
      <c r="A15" s="9" t="s">
        <v>10946</v>
      </c>
      <c r="B15" s="46">
        <v>332177.15950000001</v>
      </c>
      <c r="C15" s="47">
        <v>43436.13390000003</v>
      </c>
    </row>
    <row r="16" spans="1:3">
      <c r="A16" s="11" t="s">
        <v>10934</v>
      </c>
      <c r="B16" s="18">
        <v>2297200.8603000008</v>
      </c>
      <c r="C16" s="19">
        <v>286397.02169999998</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8299B-D835-40A6-A669-99A5B541540C}">
  <dimension ref="A3:B13"/>
  <sheetViews>
    <sheetView workbookViewId="0">
      <selection activeCell="F20" sqref="F20"/>
    </sheetView>
  </sheetViews>
  <sheetFormatPr defaultRowHeight="15"/>
  <cols>
    <col min="1" max="1" width="14.5703125" bestFit="1" customWidth="1"/>
    <col min="2" max="2" width="12.5703125" bestFit="1" customWidth="1"/>
  </cols>
  <sheetData>
    <row r="3" spans="1:2">
      <c r="A3" s="5" t="s">
        <v>10933</v>
      </c>
      <c r="B3" s="6" t="s">
        <v>10948</v>
      </c>
    </row>
    <row r="4" spans="1:2">
      <c r="A4" s="20" t="s">
        <v>32</v>
      </c>
      <c r="B4" s="8">
        <v>18451.272799999992</v>
      </c>
    </row>
    <row r="5" spans="1:2">
      <c r="A5" s="21" t="s">
        <v>46</v>
      </c>
      <c r="B5" s="10">
        <v>122490.8008000001</v>
      </c>
    </row>
    <row r="6" spans="1:2">
      <c r="A6" s="21" t="s">
        <v>71</v>
      </c>
      <c r="B6" s="10">
        <v>145454.9480999998</v>
      </c>
    </row>
    <row r="7" spans="1:2">
      <c r="A7" s="22" t="s">
        <v>10934</v>
      </c>
      <c r="B7" s="12">
        <v>286397.02169999992</v>
      </c>
    </row>
    <row r="9" spans="1:2">
      <c r="A9" s="24" t="s">
        <v>15</v>
      </c>
      <c r="B9" s="23" t="s">
        <v>21</v>
      </c>
    </row>
    <row r="10" spans="1:2">
      <c r="A10" s="20" t="s">
        <v>32</v>
      </c>
      <c r="B10" s="25">
        <f>GETPIVOTDATA("Profit",$A$3,"Category","Furniture")</f>
        <v>18451.272799999992</v>
      </c>
    </row>
    <row r="11" spans="1:2">
      <c r="A11" s="21" t="s">
        <v>46</v>
      </c>
      <c r="B11" s="25">
        <f>GETPIVOTDATA("Profit",$A$3,"Category","Office Supplies")</f>
        <v>122490.8008000001</v>
      </c>
    </row>
    <row r="12" spans="1:2">
      <c r="A12" s="21" t="s">
        <v>71</v>
      </c>
      <c r="B12" s="25">
        <f>GETPIVOTDATA("Profit",$A$3,"Category","Technology")</f>
        <v>145454.9480999998</v>
      </c>
    </row>
    <row r="13" spans="1:2">
      <c r="A13" s="24" t="s">
        <v>10934</v>
      </c>
      <c r="B13" s="25">
        <f>GETPIVOTDATA("Profit",$A$3)</f>
        <v>286397.02169999992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5965F-1053-46F3-966F-C53EAA7C1A4B}">
  <dimension ref="A3:B7"/>
  <sheetViews>
    <sheetView workbookViewId="0">
      <selection activeCell="L23" sqref="L23"/>
    </sheetView>
  </sheetViews>
  <sheetFormatPr defaultRowHeight="15"/>
  <cols>
    <col min="1" max="1" width="14.5703125" bestFit="1" customWidth="1"/>
    <col min="2" max="2" width="12.140625" bestFit="1" customWidth="1"/>
  </cols>
  <sheetData>
    <row r="3" spans="1:2">
      <c r="A3" s="5" t="s">
        <v>10933</v>
      </c>
      <c r="B3" s="6" t="s">
        <v>10947</v>
      </c>
    </row>
    <row r="4" spans="1:2">
      <c r="A4" s="20" t="s">
        <v>32</v>
      </c>
      <c r="B4" s="26">
        <v>0.32300170530281774</v>
      </c>
    </row>
    <row r="5" spans="1:2">
      <c r="A5" s="21" t="s">
        <v>46</v>
      </c>
      <c r="B5" s="27">
        <v>0.31301008302169103</v>
      </c>
    </row>
    <row r="6" spans="1:2">
      <c r="A6" s="21" t="s">
        <v>71</v>
      </c>
      <c r="B6" s="27">
        <v>0.36398821167549117</v>
      </c>
    </row>
    <row r="7" spans="1:2">
      <c r="A7" s="22" t="s">
        <v>10934</v>
      </c>
      <c r="B7" s="28">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2ED5-2CC6-4294-81DF-1330C1F781DC}">
  <dimension ref="A3:E53"/>
  <sheetViews>
    <sheetView topLeftCell="A27" workbookViewId="0">
      <selection activeCell="E46" sqref="E46"/>
    </sheetView>
  </sheetViews>
  <sheetFormatPr defaultRowHeight="15"/>
  <cols>
    <col min="1" max="1" width="18.7109375" bestFit="1" customWidth="1"/>
    <col min="2" max="2" width="12.140625" bestFit="1" customWidth="1"/>
    <col min="4" max="4" width="19.5703125" customWidth="1"/>
    <col min="5" max="5" width="19.5703125" style="31" customWidth="1"/>
  </cols>
  <sheetData>
    <row r="3" spans="1:5">
      <c r="A3" s="5" t="s">
        <v>10933</v>
      </c>
      <c r="B3" s="6" t="s">
        <v>10947</v>
      </c>
      <c r="D3" s="23" t="s">
        <v>11</v>
      </c>
      <c r="E3" s="29" t="s">
        <v>18</v>
      </c>
    </row>
    <row r="4" spans="1:5">
      <c r="A4" s="20" t="s">
        <v>358</v>
      </c>
      <c r="B4" s="8">
        <v>19510.639999999992</v>
      </c>
      <c r="D4" t="str">
        <f>A4</f>
        <v>Alabama</v>
      </c>
      <c r="E4" s="30">
        <f>GETPIVOTDATA("Sales",$A$3,"State",A4)</f>
        <v>19510.639999999992</v>
      </c>
    </row>
    <row r="5" spans="1:5">
      <c r="A5" s="21" t="s">
        <v>310</v>
      </c>
      <c r="B5" s="10">
        <v>35282.000999999997</v>
      </c>
      <c r="D5" t="str">
        <f t="shared" ref="D5:D52" si="0">A5</f>
        <v>Arizona</v>
      </c>
      <c r="E5" s="30">
        <f t="shared" ref="E5:E52" si="1">GETPIVOTDATA("Sales",$A$3,"State",A5)</f>
        <v>35282.000999999997</v>
      </c>
    </row>
    <row r="6" spans="1:5">
      <c r="A6" s="21" t="s">
        <v>1707</v>
      </c>
      <c r="B6" s="10">
        <v>11678.129999999997</v>
      </c>
      <c r="D6" t="str">
        <f t="shared" si="0"/>
        <v>Arkansas</v>
      </c>
      <c r="E6" s="30">
        <f t="shared" si="1"/>
        <v>11678.129999999997</v>
      </c>
    </row>
    <row r="7" spans="1:5">
      <c r="A7" s="21" t="s">
        <v>43</v>
      </c>
      <c r="B7" s="10">
        <v>457687.63150000101</v>
      </c>
      <c r="D7" t="str">
        <f t="shared" si="0"/>
        <v>California</v>
      </c>
      <c r="E7" s="30">
        <f t="shared" si="1"/>
        <v>457687.63150000101</v>
      </c>
    </row>
    <row r="8" spans="1:5">
      <c r="A8" s="21" t="s">
        <v>457</v>
      </c>
      <c r="B8" s="10">
        <v>32108.117999999995</v>
      </c>
      <c r="D8" t="str">
        <f t="shared" si="0"/>
        <v>Colorado</v>
      </c>
      <c r="E8" s="30">
        <f t="shared" si="1"/>
        <v>32108.117999999995</v>
      </c>
    </row>
    <row r="9" spans="1:5">
      <c r="A9" s="21" t="s">
        <v>747</v>
      </c>
      <c r="B9" s="10">
        <v>13384.356999999996</v>
      </c>
      <c r="D9" t="str">
        <f t="shared" si="0"/>
        <v>Connecticut</v>
      </c>
      <c r="E9" s="30">
        <f t="shared" si="1"/>
        <v>13384.356999999996</v>
      </c>
    </row>
    <row r="10" spans="1:5">
      <c r="A10" s="21" t="s">
        <v>245</v>
      </c>
      <c r="B10" s="10">
        <v>27451.068999999992</v>
      </c>
      <c r="D10" t="str">
        <f t="shared" si="0"/>
        <v>Delaware</v>
      </c>
      <c r="E10" s="30">
        <f t="shared" si="1"/>
        <v>27451.068999999992</v>
      </c>
    </row>
    <row r="11" spans="1:5">
      <c r="A11" s="21" t="s">
        <v>3034</v>
      </c>
      <c r="B11" s="10">
        <v>2865.0199999999995</v>
      </c>
      <c r="D11" t="str">
        <f t="shared" si="0"/>
        <v>District of Columbia</v>
      </c>
      <c r="E11" s="30">
        <f t="shared" si="1"/>
        <v>2865.0199999999995</v>
      </c>
    </row>
    <row r="12" spans="1:5">
      <c r="A12" s="21" t="s">
        <v>54</v>
      </c>
      <c r="B12" s="10">
        <v>89473.707999999999</v>
      </c>
      <c r="D12" t="str">
        <f t="shared" si="0"/>
        <v>Florida</v>
      </c>
      <c r="E12" s="30">
        <f t="shared" si="1"/>
        <v>89473.707999999999</v>
      </c>
    </row>
    <row r="13" spans="1:5">
      <c r="A13" s="21" t="s">
        <v>1272</v>
      </c>
      <c r="B13" s="10">
        <v>49095.840000000004</v>
      </c>
      <c r="D13" t="str">
        <f t="shared" si="0"/>
        <v>Georgia</v>
      </c>
      <c r="E13" s="30">
        <f t="shared" si="1"/>
        <v>49095.840000000004</v>
      </c>
    </row>
    <row r="14" spans="1:5">
      <c r="A14" s="21" t="s">
        <v>6260</v>
      </c>
      <c r="B14" s="10">
        <v>4382.4860000000017</v>
      </c>
      <c r="D14" t="str">
        <f t="shared" si="0"/>
        <v>Idaho</v>
      </c>
      <c r="E14" s="30">
        <f t="shared" si="1"/>
        <v>4382.4860000000017</v>
      </c>
    </row>
    <row r="15" spans="1:5">
      <c r="A15" s="21" t="s">
        <v>211</v>
      </c>
      <c r="B15" s="10">
        <v>80166.10099999985</v>
      </c>
      <c r="D15" t="str">
        <f t="shared" si="0"/>
        <v>Illinois</v>
      </c>
      <c r="E15" s="30">
        <f t="shared" si="1"/>
        <v>80166.10099999985</v>
      </c>
    </row>
    <row r="16" spans="1:5">
      <c r="A16" s="21" t="s">
        <v>254</v>
      </c>
      <c r="B16" s="10">
        <v>53555.360000000001</v>
      </c>
      <c r="D16" t="str">
        <f t="shared" si="0"/>
        <v>Indiana</v>
      </c>
      <c r="E16" s="30">
        <f t="shared" si="1"/>
        <v>53555.360000000001</v>
      </c>
    </row>
    <row r="17" spans="1:5">
      <c r="A17" s="21" t="s">
        <v>489</v>
      </c>
      <c r="B17" s="10">
        <v>4579.7599999999993</v>
      </c>
      <c r="D17" t="str">
        <f t="shared" si="0"/>
        <v>Iowa</v>
      </c>
      <c r="E17" s="30">
        <f t="shared" si="1"/>
        <v>4579.7599999999993</v>
      </c>
    </row>
    <row r="18" spans="1:5">
      <c r="A18" s="21" t="s">
        <v>4530</v>
      </c>
      <c r="B18" s="10">
        <v>2914.31</v>
      </c>
      <c r="D18" t="str">
        <f t="shared" si="0"/>
        <v>Kansas</v>
      </c>
      <c r="E18" s="30">
        <f t="shared" si="1"/>
        <v>2914.31</v>
      </c>
    </row>
    <row r="19" spans="1:5">
      <c r="A19" s="21" t="s">
        <v>29</v>
      </c>
      <c r="B19" s="10">
        <v>36591.749999999971</v>
      </c>
      <c r="D19" t="str">
        <f t="shared" si="0"/>
        <v>Kentucky</v>
      </c>
      <c r="E19" s="30">
        <f t="shared" si="1"/>
        <v>36591.749999999971</v>
      </c>
    </row>
    <row r="20" spans="1:5">
      <c r="A20" s="21" t="s">
        <v>736</v>
      </c>
      <c r="B20" s="10">
        <v>9217.0299999999988</v>
      </c>
      <c r="D20" t="str">
        <f t="shared" si="0"/>
        <v>Louisiana</v>
      </c>
      <c r="E20" s="30">
        <f t="shared" si="1"/>
        <v>9217.0299999999988</v>
      </c>
    </row>
    <row r="21" spans="1:5">
      <c r="A21" s="21" t="s">
        <v>5235</v>
      </c>
      <c r="B21" s="10">
        <v>1270.53</v>
      </c>
      <c r="D21" t="str">
        <f t="shared" si="0"/>
        <v>Maine</v>
      </c>
      <c r="E21" s="30">
        <f t="shared" si="1"/>
        <v>1270.53</v>
      </c>
    </row>
    <row r="22" spans="1:5">
      <c r="A22" s="21" t="s">
        <v>2735</v>
      </c>
      <c r="B22" s="10">
        <v>23705.523000000005</v>
      </c>
      <c r="D22" t="str">
        <f t="shared" si="0"/>
        <v>Maryland</v>
      </c>
      <c r="E22" s="30">
        <f t="shared" si="1"/>
        <v>23705.523000000005</v>
      </c>
    </row>
    <row r="23" spans="1:5">
      <c r="A23" s="21" t="s">
        <v>1245</v>
      </c>
      <c r="B23" s="10">
        <v>28634.43399999999</v>
      </c>
      <c r="D23" t="str">
        <f t="shared" si="0"/>
        <v>Massachusetts</v>
      </c>
      <c r="E23" s="30">
        <f t="shared" si="1"/>
        <v>28634.43399999999</v>
      </c>
    </row>
    <row r="24" spans="1:5">
      <c r="A24" s="21" t="s">
        <v>238</v>
      </c>
      <c r="B24" s="10">
        <v>76269.614000000016</v>
      </c>
      <c r="D24" t="str">
        <f t="shared" si="0"/>
        <v>Michigan</v>
      </c>
      <c r="E24" s="30">
        <f t="shared" si="1"/>
        <v>76269.614000000016</v>
      </c>
    </row>
    <row r="25" spans="1:5">
      <c r="A25" s="21" t="s">
        <v>229</v>
      </c>
      <c r="B25" s="10">
        <v>29863.149999999994</v>
      </c>
      <c r="D25" t="str">
        <f t="shared" si="0"/>
        <v>Minnesota</v>
      </c>
      <c r="E25" s="30">
        <f t="shared" si="1"/>
        <v>29863.149999999994</v>
      </c>
    </row>
    <row r="26" spans="1:5">
      <c r="A26" s="21" t="s">
        <v>1487</v>
      </c>
      <c r="B26" s="10">
        <v>10771.34</v>
      </c>
      <c r="D26" t="str">
        <f t="shared" si="0"/>
        <v>Mississippi</v>
      </c>
      <c r="E26" s="30">
        <f t="shared" si="1"/>
        <v>10771.34</v>
      </c>
    </row>
    <row r="27" spans="1:5">
      <c r="A27" s="21" t="s">
        <v>596</v>
      </c>
      <c r="B27" s="10">
        <v>22205.149999999998</v>
      </c>
      <c r="D27" t="str">
        <f t="shared" si="0"/>
        <v>Missouri</v>
      </c>
      <c r="E27" s="30">
        <f t="shared" si="1"/>
        <v>22205.149999999998</v>
      </c>
    </row>
    <row r="28" spans="1:5">
      <c r="A28" s="21" t="s">
        <v>1762</v>
      </c>
      <c r="B28" s="10">
        <v>5589.3519999999971</v>
      </c>
      <c r="D28" t="str">
        <f t="shared" si="0"/>
        <v>Montana</v>
      </c>
      <c r="E28" s="30">
        <f t="shared" si="1"/>
        <v>5589.3519999999971</v>
      </c>
    </row>
    <row r="29" spans="1:5">
      <c r="A29" s="21" t="s">
        <v>138</v>
      </c>
      <c r="B29" s="10">
        <v>7464.9299999999985</v>
      </c>
      <c r="D29" t="str">
        <f t="shared" si="0"/>
        <v>Nebraska</v>
      </c>
      <c r="E29" s="30">
        <f t="shared" si="1"/>
        <v>7464.9299999999985</v>
      </c>
    </row>
    <row r="30" spans="1:5">
      <c r="A30" s="21" t="s">
        <v>1392</v>
      </c>
      <c r="B30" s="10">
        <v>16729.101999999999</v>
      </c>
      <c r="D30" t="str">
        <f t="shared" si="0"/>
        <v>Nevada</v>
      </c>
      <c r="E30" s="30">
        <f t="shared" si="1"/>
        <v>16729.101999999999</v>
      </c>
    </row>
    <row r="31" spans="1:5">
      <c r="A31" s="21" t="s">
        <v>2694</v>
      </c>
      <c r="B31" s="10">
        <v>7292.5239999999994</v>
      </c>
      <c r="D31" t="str">
        <f t="shared" si="0"/>
        <v>New Hampshire</v>
      </c>
      <c r="E31" s="30">
        <f t="shared" si="1"/>
        <v>7292.5239999999994</v>
      </c>
    </row>
    <row r="32" spans="1:5">
      <c r="A32" s="21" t="s">
        <v>788</v>
      </c>
      <c r="B32" s="10">
        <v>35764.312000000013</v>
      </c>
      <c r="D32" t="str">
        <f t="shared" si="0"/>
        <v>New Jersey</v>
      </c>
      <c r="E32" s="30">
        <f t="shared" si="1"/>
        <v>35764.312000000013</v>
      </c>
    </row>
    <row r="33" spans="1:5">
      <c r="A33" s="21" t="s">
        <v>668</v>
      </c>
      <c r="B33" s="10">
        <v>4783.5220000000008</v>
      </c>
      <c r="D33" t="str">
        <f t="shared" si="0"/>
        <v>New Mexico</v>
      </c>
      <c r="E33" s="30">
        <f t="shared" si="1"/>
        <v>4783.5220000000008</v>
      </c>
    </row>
    <row r="34" spans="1:5">
      <c r="A34" s="21" t="s">
        <v>267</v>
      </c>
      <c r="B34" s="10">
        <v>310876.27099999978</v>
      </c>
      <c r="D34" t="str">
        <f t="shared" si="0"/>
        <v>New York</v>
      </c>
      <c r="E34" s="30">
        <f t="shared" si="1"/>
        <v>310876.27099999978</v>
      </c>
    </row>
    <row r="35" spans="1:5">
      <c r="A35" s="21" t="s">
        <v>88</v>
      </c>
      <c r="B35" s="10">
        <v>55603.163999999968</v>
      </c>
      <c r="D35" t="str">
        <f t="shared" si="0"/>
        <v>North Carolina</v>
      </c>
      <c r="E35" s="30">
        <f t="shared" si="1"/>
        <v>55603.163999999968</v>
      </c>
    </row>
    <row r="36" spans="1:5">
      <c r="A36" s="21" t="s">
        <v>7449</v>
      </c>
      <c r="B36" s="10">
        <v>919.91</v>
      </c>
      <c r="D36" t="str">
        <f t="shared" si="0"/>
        <v>North Dakota</v>
      </c>
      <c r="E36" s="30">
        <f t="shared" si="1"/>
        <v>919.91</v>
      </c>
    </row>
    <row r="37" spans="1:5">
      <c r="A37" s="21" t="s">
        <v>498</v>
      </c>
      <c r="B37" s="10">
        <v>78258.135999999926</v>
      </c>
      <c r="D37" t="str">
        <f t="shared" si="0"/>
        <v>Ohio</v>
      </c>
      <c r="E37" s="30">
        <f t="shared" si="1"/>
        <v>78258.135999999926</v>
      </c>
    </row>
    <row r="38" spans="1:5">
      <c r="A38" s="21" t="s">
        <v>649</v>
      </c>
      <c r="B38" s="10">
        <v>19683.390000000003</v>
      </c>
      <c r="D38" t="str">
        <f t="shared" si="0"/>
        <v>Oklahoma</v>
      </c>
      <c r="E38" s="30">
        <f t="shared" si="1"/>
        <v>19683.390000000003</v>
      </c>
    </row>
    <row r="39" spans="1:5">
      <c r="A39" s="21" t="s">
        <v>420</v>
      </c>
      <c r="B39" s="10">
        <v>17431.149999999991</v>
      </c>
      <c r="D39" t="str">
        <f t="shared" si="0"/>
        <v>Oregon</v>
      </c>
      <c r="E39" s="30">
        <f t="shared" si="1"/>
        <v>17431.149999999991</v>
      </c>
    </row>
    <row r="40" spans="1:5">
      <c r="A40" s="21" t="s">
        <v>147</v>
      </c>
      <c r="B40" s="10">
        <v>116511.91400000003</v>
      </c>
      <c r="D40" t="str">
        <f t="shared" si="0"/>
        <v>Pennsylvania</v>
      </c>
      <c r="E40" s="30">
        <f t="shared" si="1"/>
        <v>116511.91400000003</v>
      </c>
    </row>
    <row r="41" spans="1:5">
      <c r="A41" s="21" t="s">
        <v>1399</v>
      </c>
      <c r="B41" s="10">
        <v>22627.955999999995</v>
      </c>
      <c r="D41" t="str">
        <f t="shared" si="0"/>
        <v>Rhode Island</v>
      </c>
      <c r="E41" s="30">
        <f t="shared" si="1"/>
        <v>22627.955999999995</v>
      </c>
    </row>
    <row r="42" spans="1:5">
      <c r="A42" s="21" t="s">
        <v>383</v>
      </c>
      <c r="B42" s="10">
        <v>8481.7099999999991</v>
      </c>
      <c r="D42" t="str">
        <f t="shared" si="0"/>
        <v>South Carolina</v>
      </c>
      <c r="E42" s="30">
        <f t="shared" si="1"/>
        <v>8481.7099999999991</v>
      </c>
    </row>
    <row r="43" spans="1:5">
      <c r="A43" s="21" t="s">
        <v>5326</v>
      </c>
      <c r="B43" s="10">
        <v>1315.5600000000002</v>
      </c>
      <c r="D43" t="str">
        <f t="shared" si="0"/>
        <v>South Dakota</v>
      </c>
      <c r="E43" s="30">
        <f t="shared" si="1"/>
        <v>1315.5600000000002</v>
      </c>
    </row>
    <row r="44" spans="1:5">
      <c r="A44" s="21" t="s">
        <v>335</v>
      </c>
      <c r="B44" s="10">
        <v>30661.872999999981</v>
      </c>
      <c r="D44" t="str">
        <f t="shared" si="0"/>
        <v>Tennessee</v>
      </c>
      <c r="E44" s="30">
        <f t="shared" si="1"/>
        <v>30661.872999999981</v>
      </c>
    </row>
    <row r="45" spans="1:5">
      <c r="A45" s="21" t="s">
        <v>104</v>
      </c>
      <c r="B45" s="10">
        <v>170188.04580000002</v>
      </c>
      <c r="D45" t="str">
        <f t="shared" si="0"/>
        <v>Texas</v>
      </c>
      <c r="E45" s="30">
        <f t="shared" si="1"/>
        <v>170188.04580000002</v>
      </c>
    </row>
    <row r="46" spans="1:5">
      <c r="A46" s="21" t="s">
        <v>121</v>
      </c>
      <c r="B46" s="10">
        <v>11220.055999999999</v>
      </c>
      <c r="D46" t="str">
        <f t="shared" si="0"/>
        <v>Utah</v>
      </c>
      <c r="E46" s="30">
        <f t="shared" si="1"/>
        <v>11220.055999999999</v>
      </c>
    </row>
    <row r="47" spans="1:5">
      <c r="A47" s="21" t="s">
        <v>5203</v>
      </c>
      <c r="B47" s="10">
        <v>8929.369999999999</v>
      </c>
      <c r="D47" t="str">
        <f t="shared" si="0"/>
        <v>Vermont</v>
      </c>
      <c r="E47" s="30">
        <f t="shared" si="1"/>
        <v>8929.369999999999</v>
      </c>
    </row>
    <row r="48" spans="1:5">
      <c r="A48" s="21" t="s">
        <v>319</v>
      </c>
      <c r="B48" s="10">
        <v>70636.719999999987</v>
      </c>
      <c r="D48" t="str">
        <f t="shared" si="0"/>
        <v>Virginia</v>
      </c>
      <c r="E48" s="30">
        <f t="shared" si="1"/>
        <v>70636.719999999987</v>
      </c>
    </row>
    <row r="49" spans="1:5">
      <c r="A49" s="21" t="s">
        <v>96</v>
      </c>
      <c r="B49" s="10">
        <v>138641.26999999993</v>
      </c>
      <c r="D49" t="str">
        <f t="shared" si="0"/>
        <v>Washington</v>
      </c>
      <c r="E49" s="30">
        <f t="shared" si="1"/>
        <v>138641.26999999993</v>
      </c>
    </row>
    <row r="50" spans="1:5">
      <c r="A50" s="21" t="s">
        <v>9726</v>
      </c>
      <c r="B50" s="10">
        <v>1209.8240000000001</v>
      </c>
      <c r="D50" t="str">
        <f t="shared" si="0"/>
        <v>West Virginia</v>
      </c>
      <c r="E50" s="30">
        <f t="shared" si="1"/>
        <v>1209.8240000000001</v>
      </c>
    </row>
    <row r="51" spans="1:5">
      <c r="A51" s="21" t="s">
        <v>114</v>
      </c>
      <c r="B51" s="10">
        <v>32114.610000000019</v>
      </c>
      <c r="D51" t="str">
        <f t="shared" si="0"/>
        <v>Wisconsin</v>
      </c>
      <c r="E51" s="30">
        <f t="shared" si="1"/>
        <v>32114.610000000019</v>
      </c>
    </row>
    <row r="52" spans="1:5">
      <c r="A52" s="21" t="s">
        <v>8542</v>
      </c>
      <c r="B52" s="10">
        <v>1603.1360000000002</v>
      </c>
      <c r="D52" t="str">
        <f t="shared" si="0"/>
        <v>Wyoming</v>
      </c>
      <c r="E52" s="30">
        <f t="shared" si="1"/>
        <v>1603.1360000000002</v>
      </c>
    </row>
    <row r="53" spans="1:5">
      <c r="A53" s="22" t="s">
        <v>10934</v>
      </c>
      <c r="B53" s="12">
        <v>2297200.8603000003</v>
      </c>
      <c r="E53" s="30"/>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B9977-BDDC-4ABF-9839-B8D078D677EE}">
  <dimension ref="A3:B9"/>
  <sheetViews>
    <sheetView workbookViewId="0">
      <selection activeCell="A5" sqref="A4:A8"/>
      <pivotSelection pane="bottomRight" showHeader="1" axis="axisRow" activeRow="4" previousRow="4" click="3" r:id="rId1">
        <pivotArea dataOnly="0" labelOnly="1" fieldPosition="0">
          <references count="1">
            <reference field="16" count="0"/>
          </references>
        </pivotArea>
      </pivotSelection>
    </sheetView>
  </sheetViews>
  <sheetFormatPr defaultRowHeight="15"/>
  <cols>
    <col min="1" max="1" width="13.140625" bestFit="1" customWidth="1"/>
    <col min="2" max="2" width="12.140625" bestFit="1" customWidth="1"/>
  </cols>
  <sheetData>
    <row r="3" spans="1:2">
      <c r="A3" s="5" t="s">
        <v>10933</v>
      </c>
      <c r="B3" s="6" t="s">
        <v>10947</v>
      </c>
    </row>
    <row r="4" spans="1:2">
      <c r="A4" s="20" t="s">
        <v>75</v>
      </c>
      <c r="B4" s="8">
        <v>203412.73300000009</v>
      </c>
    </row>
    <row r="5" spans="1:2">
      <c r="A5" s="21" t="s">
        <v>56</v>
      </c>
      <c r="B5" s="10">
        <v>206965.53200000009</v>
      </c>
    </row>
    <row r="6" spans="1:2">
      <c r="A6" s="21" t="s">
        <v>59</v>
      </c>
      <c r="B6" s="10">
        <v>223843.60800000012</v>
      </c>
    </row>
    <row r="7" spans="1:2">
      <c r="A7" s="21" t="s">
        <v>36</v>
      </c>
      <c r="B7" s="10">
        <v>328449.1030000007</v>
      </c>
    </row>
    <row r="8" spans="1:2">
      <c r="A8" s="21" t="s">
        <v>72</v>
      </c>
      <c r="B8" s="10">
        <v>330007.05400000012</v>
      </c>
    </row>
    <row r="9" spans="1:2">
      <c r="A9" s="22" t="s">
        <v>10934</v>
      </c>
      <c r="B9" s="12">
        <v>1292678.0300000012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B26A5-D75D-4DD3-8FF3-7A85A54BC548}">
  <dimension ref="A3:N17"/>
  <sheetViews>
    <sheetView workbookViewId="0">
      <selection activeCell="H26" sqref="H26"/>
    </sheetView>
  </sheetViews>
  <sheetFormatPr defaultRowHeight="15"/>
  <cols>
    <col min="1" max="1" width="13.140625" bestFit="1" customWidth="1"/>
    <col min="2" max="2" width="12.140625" bestFit="1" customWidth="1"/>
    <col min="4" max="4" width="13.140625" bestFit="1" customWidth="1"/>
    <col min="5" max="5" width="12.5703125" bestFit="1" customWidth="1"/>
    <col min="7" max="7" width="13.140625" bestFit="1" customWidth="1"/>
    <col min="8" max="8" width="15.42578125" bestFit="1" customWidth="1"/>
    <col min="10" max="10" width="13.140625" bestFit="1" customWidth="1"/>
    <col min="11" max="11" width="16.5703125" bestFit="1" customWidth="1"/>
    <col min="13" max="13" width="13.140625" bestFit="1" customWidth="1"/>
    <col min="14" max="14" width="19.42578125" bestFit="1" customWidth="1"/>
  </cols>
  <sheetData>
    <row r="3" spans="1:14">
      <c r="A3" s="5" t="s">
        <v>10933</v>
      </c>
      <c r="B3" s="6" t="s">
        <v>10947</v>
      </c>
      <c r="D3" s="5" t="s">
        <v>10933</v>
      </c>
      <c r="E3" s="6" t="s">
        <v>10948</v>
      </c>
      <c r="G3" s="5" t="s">
        <v>10933</v>
      </c>
      <c r="H3" s="6" t="s">
        <v>10949</v>
      </c>
      <c r="J3" s="5" t="s">
        <v>10933</v>
      </c>
      <c r="K3" s="6" t="s">
        <v>10950</v>
      </c>
      <c r="M3" s="5" t="s">
        <v>10933</v>
      </c>
      <c r="N3" s="6" t="s">
        <v>10951</v>
      </c>
    </row>
    <row r="4" spans="1:14">
      <c r="A4" s="7" t="s">
        <v>10935</v>
      </c>
      <c r="B4" s="8">
        <v>95365.937600000019</v>
      </c>
      <c r="D4" s="7" t="s">
        <v>10935</v>
      </c>
      <c r="E4" s="8">
        <v>9199.2699999999986</v>
      </c>
      <c r="G4" s="7" t="s">
        <v>10935</v>
      </c>
      <c r="H4" s="8">
        <v>1500</v>
      </c>
      <c r="J4" s="7" t="s">
        <v>10935</v>
      </c>
      <c r="K4" s="8">
        <v>387</v>
      </c>
      <c r="M4" s="7" t="s">
        <v>10935</v>
      </c>
      <c r="N4" s="8">
        <v>9.6462848596792869E-2</v>
      </c>
    </row>
    <row r="5" spans="1:14">
      <c r="A5" s="9" t="s">
        <v>10936</v>
      </c>
      <c r="B5" s="10">
        <v>60172.649400000024</v>
      </c>
      <c r="D5" s="9" t="s">
        <v>10936</v>
      </c>
      <c r="E5" s="10">
        <v>10288.898699999991</v>
      </c>
      <c r="G5" s="9" t="s">
        <v>10936</v>
      </c>
      <c r="H5" s="10">
        <v>1068</v>
      </c>
      <c r="J5" s="9" t="s">
        <v>10936</v>
      </c>
      <c r="K5" s="10">
        <v>301</v>
      </c>
      <c r="M5" s="9" t="s">
        <v>10936</v>
      </c>
      <c r="N5" s="10">
        <v>0.17098962406664425</v>
      </c>
    </row>
    <row r="6" spans="1:14">
      <c r="A6" s="9" t="s">
        <v>10937</v>
      </c>
      <c r="B6" s="10">
        <v>199252.98399999991</v>
      </c>
      <c r="D6" s="9" t="s">
        <v>10937</v>
      </c>
      <c r="E6" s="10">
        <v>26806.573700000015</v>
      </c>
      <c r="G6" s="9" t="s">
        <v>10937</v>
      </c>
      <c r="H6" s="10">
        <v>2491</v>
      </c>
      <c r="J6" s="9" t="s">
        <v>10937</v>
      </c>
      <c r="K6" s="10">
        <v>680</v>
      </c>
      <c r="M6" s="9" t="s">
        <v>10937</v>
      </c>
      <c r="N6" s="10">
        <v>0.13453536886554246</v>
      </c>
    </row>
    <row r="7" spans="1:14">
      <c r="A7" s="9" t="s">
        <v>10938</v>
      </c>
      <c r="B7" s="10">
        <v>141851.5674</v>
      </c>
      <c r="D7" s="9" t="s">
        <v>10938</v>
      </c>
      <c r="E7" s="10">
        <v>13437.806799999998</v>
      </c>
      <c r="G7" s="9" t="s">
        <v>10938</v>
      </c>
      <c r="H7" s="10">
        <v>2441</v>
      </c>
      <c r="J7" s="9" t="s">
        <v>10938</v>
      </c>
      <c r="K7" s="10">
        <v>663</v>
      </c>
      <c r="M7" s="9" t="s">
        <v>10938</v>
      </c>
      <c r="N7" s="10">
        <v>9.4731465053942004E-2</v>
      </c>
    </row>
    <row r="8" spans="1:14">
      <c r="A8" s="9" t="s">
        <v>10939</v>
      </c>
      <c r="B8" s="10">
        <v>156122.28669999994</v>
      </c>
      <c r="D8" s="9" t="s">
        <v>10939</v>
      </c>
      <c r="E8" s="10">
        <v>22308.51279999999</v>
      </c>
      <c r="G8" s="9" t="s">
        <v>10939</v>
      </c>
      <c r="H8" s="10">
        <v>2850</v>
      </c>
      <c r="J8" s="9" t="s">
        <v>10939</v>
      </c>
      <c r="K8" s="10">
        <v>750</v>
      </c>
      <c r="M8" s="9" t="s">
        <v>10939</v>
      </c>
      <c r="N8" s="10">
        <v>0.14289127626517142</v>
      </c>
    </row>
    <row r="9" spans="1:14">
      <c r="A9" s="9" t="s">
        <v>10940</v>
      </c>
      <c r="B9" s="10">
        <v>147082.61130000011</v>
      </c>
      <c r="D9" s="9" t="s">
        <v>10940</v>
      </c>
      <c r="E9" s="10">
        <v>20899.334500000012</v>
      </c>
      <c r="G9" s="9" t="s">
        <v>10940</v>
      </c>
      <c r="H9" s="10">
        <v>2644</v>
      </c>
      <c r="J9" s="9" t="s">
        <v>10940</v>
      </c>
      <c r="K9" s="10">
        <v>709</v>
      </c>
      <c r="M9" s="9" t="s">
        <v>10940</v>
      </c>
      <c r="N9" s="10">
        <v>0.1420924901678027</v>
      </c>
    </row>
    <row r="10" spans="1:14">
      <c r="A10" s="9" t="s">
        <v>10941</v>
      </c>
      <c r="B10" s="10">
        <v>149580.83800000031</v>
      </c>
      <c r="D10" s="9" t="s">
        <v>10941</v>
      </c>
      <c r="E10" s="10">
        <v>13535.38299999998</v>
      </c>
      <c r="G10" s="9" t="s">
        <v>10941</v>
      </c>
      <c r="H10" s="10">
        <v>2705</v>
      </c>
      <c r="J10" s="9" t="s">
        <v>10941</v>
      </c>
      <c r="K10" s="10">
        <v>708</v>
      </c>
      <c r="M10" s="9" t="s">
        <v>10941</v>
      </c>
      <c r="N10" s="10">
        <v>9.0488749635163512E-2</v>
      </c>
    </row>
    <row r="11" spans="1:14">
      <c r="A11" s="9" t="s">
        <v>10942</v>
      </c>
      <c r="B11" s="10">
        <v>159589.45099999988</v>
      </c>
      <c r="D11" s="9" t="s">
        <v>10942</v>
      </c>
      <c r="E11" s="10">
        <v>21896.715399999972</v>
      </c>
      <c r="G11" s="9" t="s">
        <v>10942</v>
      </c>
      <c r="H11" s="10">
        <v>2796</v>
      </c>
      <c r="J11" s="9" t="s">
        <v>10942</v>
      </c>
      <c r="K11" s="10">
        <v>710</v>
      </c>
      <c r="M11" s="9" t="s">
        <v>10942</v>
      </c>
      <c r="N11" s="10">
        <v>0.13720653378273723</v>
      </c>
    </row>
    <row r="12" spans="1:14">
      <c r="A12" s="9" t="s">
        <v>10943</v>
      </c>
      <c r="B12" s="10">
        <v>309770.09970000025</v>
      </c>
      <c r="D12" s="9" t="s">
        <v>10943</v>
      </c>
      <c r="E12" s="10">
        <v>37293.192500000034</v>
      </c>
      <c r="G12" s="9" t="s">
        <v>10943</v>
      </c>
      <c r="H12" s="10">
        <v>5073</v>
      </c>
      <c r="J12" s="9" t="s">
        <v>10943</v>
      </c>
      <c r="K12" s="10">
        <v>1386</v>
      </c>
      <c r="M12" s="9" t="s">
        <v>10943</v>
      </c>
      <c r="N12" s="10">
        <v>0.12038990379031732</v>
      </c>
    </row>
    <row r="13" spans="1:14">
      <c r="A13" s="9" t="s">
        <v>10944</v>
      </c>
      <c r="B13" s="10">
        <v>197115.20170000009</v>
      </c>
      <c r="D13" s="9" t="s">
        <v>10944</v>
      </c>
      <c r="E13" s="10">
        <v>31469.663800000035</v>
      </c>
      <c r="G13" s="9" t="s">
        <v>10944</v>
      </c>
      <c r="H13" s="10">
        <v>3095</v>
      </c>
      <c r="J13" s="9" t="s">
        <v>10944</v>
      </c>
      <c r="K13" s="10">
        <v>817</v>
      </c>
      <c r="M13" s="9" t="s">
        <v>10944</v>
      </c>
      <c r="N13" s="10">
        <v>0.15965112547684351</v>
      </c>
    </row>
    <row r="14" spans="1:14">
      <c r="A14" s="9" t="s">
        <v>10945</v>
      </c>
      <c r="B14" s="10">
        <v>349120.07400000008</v>
      </c>
      <c r="D14" s="9" t="s">
        <v>10945</v>
      </c>
      <c r="E14" s="10">
        <v>35825.536599999927</v>
      </c>
      <c r="G14" s="9" t="s">
        <v>10945</v>
      </c>
      <c r="H14" s="10">
        <v>5741</v>
      </c>
      <c r="J14" s="9" t="s">
        <v>10945</v>
      </c>
      <c r="K14" s="10">
        <v>1462</v>
      </c>
      <c r="M14" s="9" t="s">
        <v>10945</v>
      </c>
      <c r="N14" s="10">
        <v>0.10261666191099604</v>
      </c>
    </row>
    <row r="15" spans="1:14">
      <c r="A15" s="9" t="s">
        <v>10946</v>
      </c>
      <c r="B15" s="10">
        <v>332177.15950000001</v>
      </c>
      <c r="D15" s="9" t="s">
        <v>10946</v>
      </c>
      <c r="E15" s="10">
        <v>43436.13390000003</v>
      </c>
      <c r="G15" s="9" t="s">
        <v>10946</v>
      </c>
      <c r="H15" s="10">
        <v>5469</v>
      </c>
      <c r="J15" s="9" t="s">
        <v>10946</v>
      </c>
      <c r="K15" s="10">
        <v>1421</v>
      </c>
      <c r="M15" s="9" t="s">
        <v>10946</v>
      </c>
      <c r="N15" s="10">
        <v>0.13076195234308405</v>
      </c>
    </row>
    <row r="16" spans="1:14">
      <c r="A16" s="11" t="s">
        <v>10934</v>
      </c>
      <c r="B16" s="12">
        <v>2297200.8603000008</v>
      </c>
      <c r="D16" s="11" t="s">
        <v>10934</v>
      </c>
      <c r="E16" s="12">
        <v>286397.02169999998</v>
      </c>
      <c r="G16" s="11" t="s">
        <v>10934</v>
      </c>
      <c r="H16" s="12">
        <v>37873</v>
      </c>
      <c r="J16" s="11" t="s">
        <v>10934</v>
      </c>
      <c r="K16" s="12">
        <v>9994</v>
      </c>
      <c r="M16" s="11" t="s">
        <v>10934</v>
      </c>
      <c r="N16" s="12">
        <v>0.12467217240315856</v>
      </c>
    </row>
    <row r="17" spans="2:14">
      <c r="B17" s="33">
        <f>GETPIVOTDATA("Sales",$A$3)</f>
        <v>2297200.8603000008</v>
      </c>
      <c r="E17" s="33">
        <f>GETPIVOTDATA("Profit",$D$3)</f>
        <v>286397.02169999998</v>
      </c>
      <c r="H17" s="32">
        <f>GETPIVOTDATA("Quantity",$G$3)</f>
        <v>37873</v>
      </c>
      <c r="K17" s="32">
        <f>GETPIVOTDATA("Order ID",$J$3)</f>
        <v>9994</v>
      </c>
      <c r="N17" s="34">
        <f>GETPIVOTDATA("Profit Margin",$M$3)</f>
        <v>0.12467217240315856</v>
      </c>
    </row>
  </sheetData>
  <pageMargins left="0.7" right="0.7" top="0.75" bottom="0.75" header="0.3" footer="0.3"/>
  <pageSetup orientation="portrait" r:id="rId6"/>
  <drawing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B2A0E-E2FF-44C3-BBE7-EB9128B7F636}">
  <dimension ref="A3:F10"/>
  <sheetViews>
    <sheetView workbookViewId="0">
      <selection activeCell="D18" sqref="D18"/>
    </sheetView>
  </sheetViews>
  <sheetFormatPr defaultRowHeight="15"/>
  <cols>
    <col min="1" max="1" width="13.140625" bestFit="1" customWidth="1"/>
    <col min="2" max="2" width="12.140625" bestFit="1" customWidth="1"/>
    <col min="3" max="3" width="12.5703125" bestFit="1" customWidth="1"/>
    <col min="4" max="4" width="15.42578125" bestFit="1" customWidth="1"/>
    <col min="5" max="5" width="16.5703125" bestFit="1" customWidth="1"/>
    <col min="6" max="6" width="19.42578125" bestFit="1" customWidth="1"/>
  </cols>
  <sheetData>
    <row r="3" spans="1:6">
      <c r="A3" s="5" t="s">
        <v>10933</v>
      </c>
      <c r="B3" s="4" t="s">
        <v>10947</v>
      </c>
      <c r="C3" s="35" t="s">
        <v>10948</v>
      </c>
      <c r="D3" s="35" t="s">
        <v>10949</v>
      </c>
      <c r="E3" s="35" t="s">
        <v>10950</v>
      </c>
      <c r="F3" s="13" t="s">
        <v>10951</v>
      </c>
    </row>
    <row r="4" spans="1:6">
      <c r="A4" s="20">
        <v>2011</v>
      </c>
      <c r="B4" s="14">
        <v>484247.49810000096</v>
      </c>
      <c r="C4" s="36">
        <v>49543.974100000007</v>
      </c>
      <c r="D4" s="36">
        <v>7581</v>
      </c>
      <c r="E4" s="36">
        <v>1993</v>
      </c>
      <c r="F4" s="15">
        <v>0.10231126499236715</v>
      </c>
    </row>
    <row r="5" spans="1:6">
      <c r="A5" s="21">
        <v>2012</v>
      </c>
      <c r="B5" s="16">
        <v>470532.50899999985</v>
      </c>
      <c r="C5" s="37">
        <v>61618.603700000051</v>
      </c>
      <c r="D5" s="37">
        <v>7979</v>
      </c>
      <c r="E5" s="37">
        <v>2102</v>
      </c>
      <c r="F5" s="17">
        <v>0.13095504034557592</v>
      </c>
    </row>
    <row r="6" spans="1:6">
      <c r="A6" s="21">
        <v>2013</v>
      </c>
      <c r="B6" s="16">
        <v>608473.83000000066</v>
      </c>
      <c r="C6" s="37">
        <v>81726.930800000177</v>
      </c>
      <c r="D6" s="37">
        <v>9810</v>
      </c>
      <c r="E6" s="37">
        <v>2580</v>
      </c>
      <c r="F6" s="17">
        <v>0.13431461924993568</v>
      </c>
    </row>
    <row r="7" spans="1:6">
      <c r="A7" s="38">
        <v>2014</v>
      </c>
      <c r="B7" s="39">
        <v>733947.0231999997</v>
      </c>
      <c r="C7" s="40">
        <v>93507.513099999967</v>
      </c>
      <c r="D7" s="40">
        <v>12503</v>
      </c>
      <c r="E7" s="40">
        <v>3319</v>
      </c>
      <c r="F7" s="41">
        <v>0.12740362743390987</v>
      </c>
    </row>
    <row r="9" spans="1:6">
      <c r="B9" s="31">
        <f>(GETPIVOTDATA("Sum of Sales",$A$3,"Year",2014)/GETPIVOTDATA("Sum of Sales",$A$3,"Year",2013))-1</f>
        <v>0.20620967905883303</v>
      </c>
      <c r="C9" s="31">
        <f>(GETPIVOTDATA("Sum of Profit",$A$3,"Year",2014)/GETPIVOTDATA("Sum of Profit",$A$3,"Year",2013))-1</f>
        <v>0.14414565902185772</v>
      </c>
      <c r="D9" s="31">
        <f>(GETPIVOTDATA("Sum of Quantity",$A$3,"Year",2014)/GETPIVOTDATA("Sum of Quantity",$A$3,"Year",2013))-1</f>
        <v>0.27451580020387367</v>
      </c>
      <c r="E9" s="31">
        <f>(GETPIVOTDATA("Count of Order ID",$A$3,"Year",2014)/GETPIVOTDATA("Count of Order ID",$A$3,"Year",2013))-1</f>
        <v>0.2864341085271318</v>
      </c>
      <c r="F9" s="31">
        <f>(GETPIVOTDATA("Sum of Profit Margin",$A$3,"Year",2014)/GETPIVOTDATA("Sum of Profit Margin",$A$3,"Year",2013))-1</f>
        <v>-5.1453757264990463E-2</v>
      </c>
    </row>
    <row r="10" spans="1:6" ht="15.75">
      <c r="B10" s="42">
        <f>B9</f>
        <v>0.20620967905883303</v>
      </c>
      <c r="C10" s="42">
        <f>C9</f>
        <v>0.14414565902185772</v>
      </c>
      <c r="D10" s="43">
        <f>(GETPIVOTDATA("Sum of Quantity",$A$3,"Year",2014)/GETPIVOTDATA("Sum of Quantity",$A$3,"Year",2013))-1</f>
        <v>0.27451580020387367</v>
      </c>
      <c r="E10" s="43">
        <f>(GETPIVOTDATA("Count of Order ID",$A$3,"Year",2014)/GETPIVOTDATA("Count of Order ID",$A$3,"Year",2013))-1</f>
        <v>0.2864341085271318</v>
      </c>
      <c r="F10" s="43">
        <f>(GETPIVOTDATA("Sum of Profit Margin",$A$3,"Year",2014)/GETPIVOTDATA("Sum of Profit Margin",$A$3,"Year",2013))-1</f>
        <v>-5.1453757264990463E-2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G2" workbookViewId="0">
      <selection activeCell="H27" sqref="H27"/>
    </sheetView>
  </sheetViews>
  <sheetFormatPr defaultColWidth="14.42578125" defaultRowHeight="15" customHeight="1"/>
  <cols>
    <col min="1" max="1" width="12.5703125" customWidth="1"/>
    <col min="2" max="2" width="28.5703125" customWidth="1"/>
    <col min="3" max="3" width="14" customWidth="1"/>
    <col min="4" max="4" width="12.5703125" customWidth="1"/>
    <col min="5" max="5" width="13.7109375" customWidth="1"/>
    <col min="6" max="6" width="15" customWidth="1"/>
    <col min="7" max="7" width="18.7109375" customWidth="1"/>
    <col min="8" max="11" width="12.5703125" customWidth="1"/>
    <col min="12" max="12" width="14.5703125" customWidth="1"/>
    <col min="13" max="13" width="12.5703125" customWidth="1"/>
    <col min="14" max="14" width="13.5703125" customWidth="1"/>
    <col min="15" max="15" width="12.5703125" customWidth="1"/>
    <col min="16" max="16" width="16.28515625" customWidth="1"/>
    <col min="17" max="17" width="17.28515625" customWidth="1"/>
    <col min="18" max="22" width="12.5703125" customWidth="1"/>
  </cols>
  <sheetData>
    <row r="1" spans="1:22"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0"/>
  <sheetViews>
    <sheetView showGridLines="0" showRowColHeaders="0" tabSelected="1" zoomScale="93" zoomScaleNormal="93" workbookViewId="0">
      <selection activeCell="AA2" sqref="AA2"/>
    </sheetView>
  </sheetViews>
  <sheetFormatPr defaultColWidth="14.42578125" defaultRowHeight="15" customHeight="1"/>
  <cols>
    <col min="1" max="26" width="8.7109375" style="48" customWidth="1"/>
    <col min="27" max="16384" width="14.42578125" style="48"/>
  </cols>
  <sheetData>
    <row r="1" spans="1:27" ht="14.25" customHeight="1"/>
    <row r="2" spans="1:27" ht="14.25" customHeight="1">
      <c r="AA2" s="51" t="s">
        <v>10952</v>
      </c>
    </row>
    <row r="3" spans="1:27" ht="14.25" customHeight="1"/>
    <row r="4" spans="1:27" ht="14.25" customHeight="1"/>
    <row r="5" spans="1:27" ht="14.25" customHeight="1"/>
    <row r="6" spans="1:27" ht="14.25" customHeight="1"/>
    <row r="7" spans="1:27" ht="14.25" customHeight="1"/>
    <row r="8" spans="1:27" ht="14.25" customHeight="1"/>
    <row r="9" spans="1:27" ht="14.25" customHeight="1"/>
    <row r="10" spans="1:27" ht="14.25" customHeight="1"/>
    <row r="11" spans="1:27" ht="14.25" customHeight="1">
      <c r="A11" s="49" t="s">
        <v>10932</v>
      </c>
      <c r="B11" s="50" t="e">
        <f>#REF!</f>
        <v>#REF!</v>
      </c>
      <c r="Q11" s="49"/>
    </row>
    <row r="12" spans="1:27" ht="14.25" customHeight="1"/>
    <row r="13" spans="1:27" ht="14.25" customHeight="1"/>
    <row r="14" spans="1:27" ht="14.25" customHeight="1"/>
    <row r="15" spans="1:27" ht="14.25" customHeight="1"/>
    <row r="16" spans="1:27"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portrait" r:id="rId1"/>
  <drawing r:id="rId2"/>
  <legacy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Combo chart</vt:lpstr>
      <vt:lpstr>Water fall chart</vt:lpstr>
      <vt:lpstr>Pie chart</vt:lpstr>
      <vt:lpstr>Map Chart</vt:lpstr>
      <vt:lpstr>Top 5</vt:lpstr>
      <vt:lpstr>KPIs</vt:lpstr>
      <vt:lpstr>KPI YOY</vt:lpstr>
      <vt:lpstr>Data</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HP</cp:lastModifiedBy>
  <dcterms:created xsi:type="dcterms:W3CDTF">2015-06-05T18:17:20Z</dcterms:created>
  <dcterms:modified xsi:type="dcterms:W3CDTF">2024-09-09T16:45:08Z</dcterms:modified>
</cp:coreProperties>
</file>