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Files\University\ترم ۸\پروژه\"/>
    </mc:Choice>
  </mc:AlternateContent>
  <xr:revisionPtr revIDLastSave="0" documentId="13_ncr:1_{BFFB167D-6799-4D6B-B925-0520B0ED30E0}" xr6:coauthVersionLast="47" xr6:coauthVersionMax="47" xr10:uidLastSave="{00000000-0000-0000-0000-000000000000}"/>
  <bookViews>
    <workbookView xWindow="-96" yWindow="-96" windowWidth="23232" windowHeight="12432" activeTab="7" xr2:uid="{00000000-000D-0000-FFFF-FFFF00000000}"/>
  </bookViews>
  <sheets>
    <sheet name="Goalkeepers" sheetId="4" r:id="rId1"/>
    <sheet name="GK Finder" sheetId="3" r:id="rId2"/>
    <sheet name="Total" sheetId="5" r:id="rId3"/>
    <sheet name="Total CALC" sheetId="6" r:id="rId4"/>
    <sheet name="TOP 10" sheetId="7" r:id="rId5"/>
    <sheet name="GK Finder 2" sheetId="8" r:id="rId6"/>
    <sheet name="TOP GK CALC" sheetId="10" r:id="rId7"/>
    <sheet name="TOP GK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0" l="1"/>
  <c r="L4" i="10"/>
  <c r="L5" i="10"/>
  <c r="L6" i="10"/>
  <c r="L7" i="10"/>
  <c r="L8" i="10"/>
  <c r="L9" i="10"/>
  <c r="L10" i="10"/>
  <c r="L11" i="10"/>
  <c r="L12" i="10"/>
  <c r="M3" i="10" l="1"/>
  <c r="M12" i="10"/>
  <c r="M5" i="10"/>
  <c r="M4" i="10"/>
  <c r="M11" i="10"/>
  <c r="M10" i="10"/>
  <c r="M9" i="10"/>
  <c r="M8" i="10"/>
  <c r="M7" i="10"/>
  <c r="M6" i="10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D34" i="8" a="1"/>
  <c r="D34" i="8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D35" i="8" a="1"/>
  <c r="D35" i="8" s="1"/>
  <c r="E35" i="8" a="1"/>
  <c r="E35" i="8" s="1"/>
  <c r="F35" i="8" a="1"/>
  <c r="F35" i="8" s="1"/>
  <c r="G35" i="8" a="1"/>
  <c r="G35" i="8" s="1"/>
  <c r="H35" i="8" a="1"/>
  <c r="H35" i="8" s="1"/>
  <c r="I35" i="8" a="1"/>
  <c r="I35" i="8" s="1"/>
  <c r="D36" i="8" a="1"/>
  <c r="D36" i="8" s="1"/>
  <c r="E36" i="8" a="1"/>
  <c r="E36" i="8" s="1"/>
  <c r="F36" i="8" a="1"/>
  <c r="F36" i="8" s="1"/>
  <c r="G36" i="8" a="1"/>
  <c r="G36" i="8" s="1"/>
  <c r="H36" i="8" a="1"/>
  <c r="H36" i="8" s="1"/>
  <c r="I36" i="8" a="1"/>
  <c r="I36" i="8" s="1"/>
  <c r="D37" i="8" a="1"/>
  <c r="D37" i="8" s="1"/>
  <c r="E37" i="8" a="1"/>
  <c r="E37" i="8" s="1"/>
  <c r="F37" i="8" a="1"/>
  <c r="F37" i="8" s="1"/>
  <c r="G37" i="8" a="1"/>
  <c r="G37" i="8" s="1"/>
  <c r="H37" i="8" a="1"/>
  <c r="H37" i="8" s="1"/>
  <c r="I37" i="8" a="1"/>
  <c r="I37" i="8" s="1"/>
  <c r="D38" i="8" a="1"/>
  <c r="D38" i="8" s="1"/>
  <c r="E38" i="8" a="1"/>
  <c r="E38" i="8" s="1"/>
  <c r="F38" i="8" a="1"/>
  <c r="F38" i="8" s="1"/>
  <c r="G38" i="8" a="1"/>
  <c r="G38" i="8" s="1"/>
  <c r="H38" i="8" a="1"/>
  <c r="H38" i="8" s="1"/>
  <c r="I38" i="8" a="1"/>
  <c r="I38" i="8" s="1"/>
  <c r="D39" i="8" a="1"/>
  <c r="D39" i="8" s="1"/>
  <c r="E39" i="8" a="1"/>
  <c r="E39" i="8" s="1"/>
  <c r="F39" i="8" a="1"/>
  <c r="F39" i="8" s="1"/>
  <c r="G39" i="8" a="1"/>
  <c r="G39" i="8" s="1"/>
  <c r="H39" i="8" a="1"/>
  <c r="H39" i="8" s="1"/>
  <c r="I39" i="8" a="1"/>
  <c r="I39" i="8" s="1"/>
  <c r="D40" i="8" a="1"/>
  <c r="D40" i="8" s="1"/>
  <c r="E40" i="8" a="1"/>
  <c r="E40" i="8" s="1"/>
  <c r="F40" i="8" a="1"/>
  <c r="F40" i="8" s="1"/>
  <c r="G40" i="8" a="1"/>
  <c r="G40" i="8" s="1"/>
  <c r="H40" i="8" a="1"/>
  <c r="H40" i="8" s="1"/>
  <c r="I40" i="8" a="1"/>
  <c r="I40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31" i="8" a="1"/>
  <c r="C31" i="8" s="1"/>
  <c r="C18" i="8" a="1"/>
  <c r="C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C19" i="8" a="1"/>
  <c r="C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C20" i="8" a="1"/>
  <c r="C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C21" i="8" a="1"/>
  <c r="C21" i="8" s="1"/>
  <c r="D21" i="8" a="1"/>
  <c r="D21" i="8" s="1"/>
  <c r="E21" i="8" a="1"/>
  <c r="E21" i="8"/>
  <c r="F21" i="8" a="1"/>
  <c r="F21" i="8" s="1"/>
  <c r="G21" i="8" a="1"/>
  <c r="G21" i="8" s="1"/>
  <c r="H21" i="8" a="1"/>
  <c r="H21" i="8" s="1"/>
  <c r="I21" i="8" a="1"/>
  <c r="I21" i="8" s="1"/>
  <c r="C22" i="8" a="1"/>
  <c r="C22" i="8" s="1"/>
  <c r="D22" i="8" a="1"/>
  <c r="D22" i="8" s="1"/>
  <c r="E22" i="8" a="1"/>
  <c r="E22" i="8" s="1"/>
  <c r="F22" i="8" a="1"/>
  <c r="F22" i="8"/>
  <c r="G22" i="8" a="1"/>
  <c r="G22" i="8" s="1"/>
  <c r="H22" i="8" a="1"/>
  <c r="H22" i="8" s="1"/>
  <c r="I22" i="8" a="1"/>
  <c r="I22" i="8" s="1"/>
  <c r="C23" i="8" a="1"/>
  <c r="C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C24" i="8" a="1"/>
  <c r="C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C25" i="8" a="1"/>
  <c r="C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/>
  <c r="C26" i="8" a="1"/>
  <c r="C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C17" i="8" a="1"/>
  <c r="C17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D5" i="8" a="1"/>
  <c r="D5" i="8" s="1"/>
  <c r="E5" i="8" a="1"/>
  <c r="E5" i="8" s="1"/>
  <c r="F5" i="8" a="1"/>
  <c r="F5" i="8" s="1"/>
  <c r="G5" i="8" a="1"/>
  <c r="G5" i="8"/>
  <c r="H5" i="8" a="1"/>
  <c r="H5" i="8" s="1"/>
  <c r="I5" i="8" a="1"/>
  <c r="I5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D11" i="8" a="1"/>
  <c r="D11" i="8" s="1"/>
  <c r="E11" i="8" a="1"/>
  <c r="E11" i="8" s="1"/>
  <c r="F11" i="8" a="1"/>
  <c r="F11" i="8" s="1"/>
  <c r="G11" i="8" a="1"/>
  <c r="G11" i="8"/>
  <c r="H11" i="8" a="1"/>
  <c r="H11" i="8" s="1"/>
  <c r="I11" i="8" a="1"/>
  <c r="I11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3" i="8" a="1"/>
  <c r="C3" i="8" s="1"/>
  <c r="I180" i="3" a="1"/>
  <c r="I180" i="3" s="1"/>
  <c r="H180" i="3" a="1"/>
  <c r="H180" i="3" s="1"/>
  <c r="G180" i="3" a="1"/>
  <c r="G180" i="3" s="1"/>
  <c r="F180" i="3" a="1"/>
  <c r="F180" i="3" s="1"/>
  <c r="E180" i="3" a="1"/>
  <c r="E180" i="3" s="1"/>
  <c r="D180" i="3" a="1"/>
  <c r="D180" i="3" s="1"/>
  <c r="C180" i="3" a="1"/>
  <c r="C180" i="3" s="1"/>
  <c r="I179" i="3" a="1"/>
  <c r="I179" i="3" s="1"/>
  <c r="H179" i="3" a="1"/>
  <c r="H179" i="3" s="1"/>
  <c r="G179" i="3" a="1"/>
  <c r="G179" i="3" s="1"/>
  <c r="F179" i="3" a="1"/>
  <c r="F179" i="3" s="1"/>
  <c r="E179" i="3" a="1"/>
  <c r="E179" i="3" s="1"/>
  <c r="D179" i="3" a="1"/>
  <c r="D179" i="3" s="1"/>
  <c r="C179" i="3" a="1"/>
  <c r="C179" i="3" s="1"/>
  <c r="I178" i="3" a="1"/>
  <c r="I178" i="3" s="1"/>
  <c r="H178" i="3" a="1"/>
  <c r="H178" i="3" s="1"/>
  <c r="G178" i="3" a="1"/>
  <c r="G178" i="3" s="1"/>
  <c r="F178" i="3" a="1"/>
  <c r="F178" i="3" s="1"/>
  <c r="E178" i="3" a="1"/>
  <c r="E178" i="3" s="1"/>
  <c r="D178" i="3" a="1"/>
  <c r="D178" i="3" s="1"/>
  <c r="C178" i="3" a="1"/>
  <c r="C178" i="3" s="1"/>
  <c r="I177" i="3" a="1"/>
  <c r="I177" i="3" s="1"/>
  <c r="H177" i="3" a="1"/>
  <c r="H177" i="3" s="1"/>
  <c r="G177" i="3" a="1"/>
  <c r="G177" i="3" s="1"/>
  <c r="F177" i="3" a="1"/>
  <c r="F177" i="3" s="1"/>
  <c r="E177" i="3" a="1"/>
  <c r="E177" i="3" s="1"/>
  <c r="D177" i="3" a="1"/>
  <c r="D177" i="3" s="1"/>
  <c r="C177" i="3" a="1"/>
  <c r="C177" i="3" s="1"/>
  <c r="I176" i="3" a="1"/>
  <c r="I176" i="3" s="1"/>
  <c r="H176" i="3" a="1"/>
  <c r="H176" i="3" s="1"/>
  <c r="G176" i="3"/>
  <c r="G176" i="3" a="1"/>
  <c r="F176" i="3" a="1"/>
  <c r="F176" i="3" s="1"/>
  <c r="E176" i="3" a="1"/>
  <c r="E176" i="3" s="1"/>
  <c r="D176" i="3" a="1"/>
  <c r="D176" i="3" s="1"/>
  <c r="C176" i="3" a="1"/>
  <c r="C176" i="3" s="1"/>
  <c r="I175" i="3" a="1"/>
  <c r="I175" i="3" s="1"/>
  <c r="H175" i="3" a="1"/>
  <c r="H175" i="3" s="1"/>
  <c r="G175" i="3" a="1"/>
  <c r="G175" i="3" s="1"/>
  <c r="F175" i="3" a="1"/>
  <c r="F175" i="3" s="1"/>
  <c r="E175" i="3" a="1"/>
  <c r="E175" i="3" s="1"/>
  <c r="D175" i="3" a="1"/>
  <c r="D175" i="3" s="1"/>
  <c r="C175" i="3" a="1"/>
  <c r="C175" i="3" s="1"/>
  <c r="I174" i="3" a="1"/>
  <c r="I174" i="3" s="1"/>
  <c r="H174" i="3" a="1"/>
  <c r="H174" i="3" s="1"/>
  <c r="G174" i="3" a="1"/>
  <c r="G174" i="3" s="1"/>
  <c r="F174" i="3" a="1"/>
  <c r="F174" i="3" s="1"/>
  <c r="E174" i="3" a="1"/>
  <c r="E174" i="3" s="1"/>
  <c r="D174" i="3" a="1"/>
  <c r="D174" i="3" s="1"/>
  <c r="C174" i="3" a="1"/>
  <c r="C174" i="3" s="1"/>
  <c r="I173" i="3" a="1"/>
  <c r="I173" i="3" s="1"/>
  <c r="H173" i="3" a="1"/>
  <c r="H173" i="3" s="1"/>
  <c r="G173" i="3" a="1"/>
  <c r="G173" i="3" s="1"/>
  <c r="F173" i="3" a="1"/>
  <c r="F173" i="3" s="1"/>
  <c r="E173" i="3" a="1"/>
  <c r="E173" i="3" s="1"/>
  <c r="D173" i="3" a="1"/>
  <c r="D173" i="3" s="1"/>
  <c r="C173" i="3" a="1"/>
  <c r="C173" i="3" s="1"/>
  <c r="I172" i="3" a="1"/>
  <c r="I172" i="3" s="1"/>
  <c r="H172" i="3" a="1"/>
  <c r="H172" i="3" s="1"/>
  <c r="G172" i="3" a="1"/>
  <c r="G172" i="3" s="1"/>
  <c r="F172" i="3" a="1"/>
  <c r="F172" i="3" s="1"/>
  <c r="E172" i="3" a="1"/>
  <c r="E172" i="3" s="1"/>
  <c r="D172" i="3" a="1"/>
  <c r="D172" i="3" s="1"/>
  <c r="C172" i="3" a="1"/>
  <c r="C172" i="3" s="1"/>
  <c r="I171" i="3" a="1"/>
  <c r="I171" i="3" s="1"/>
  <c r="H171" i="3" a="1"/>
  <c r="H171" i="3" s="1"/>
  <c r="G171" i="3" a="1"/>
  <c r="G171" i="3" s="1"/>
  <c r="F171" i="3" a="1"/>
  <c r="F171" i="3" s="1"/>
  <c r="E171" i="3" a="1"/>
  <c r="E171" i="3" s="1"/>
  <c r="D171" i="3" a="1"/>
  <c r="D171" i="3" s="1"/>
  <c r="C171" i="3" a="1"/>
  <c r="C171" i="3" s="1"/>
  <c r="I166" i="3" a="1"/>
  <c r="I166" i="3" s="1"/>
  <c r="H166" i="3" a="1"/>
  <c r="H166" i="3" s="1"/>
  <c r="G166" i="3" a="1"/>
  <c r="G166" i="3" s="1"/>
  <c r="F166" i="3" a="1"/>
  <c r="F166" i="3" s="1"/>
  <c r="E166" i="3" a="1"/>
  <c r="E166" i="3" s="1"/>
  <c r="D166" i="3" a="1"/>
  <c r="D166" i="3" s="1"/>
  <c r="C166" i="3" a="1"/>
  <c r="C166" i="3" s="1"/>
  <c r="I165" i="3" a="1"/>
  <c r="I165" i="3" s="1"/>
  <c r="H165" i="3" a="1"/>
  <c r="H165" i="3" s="1"/>
  <c r="G165" i="3" a="1"/>
  <c r="G165" i="3" s="1"/>
  <c r="F165" i="3" a="1"/>
  <c r="F165" i="3" s="1"/>
  <c r="E165" i="3" a="1"/>
  <c r="E165" i="3" s="1"/>
  <c r="D165" i="3" a="1"/>
  <c r="D165" i="3" s="1"/>
  <c r="C165" i="3" a="1"/>
  <c r="C165" i="3" s="1"/>
  <c r="I164" i="3" a="1"/>
  <c r="I164" i="3" s="1"/>
  <c r="H164" i="3" a="1"/>
  <c r="H164" i="3" s="1"/>
  <c r="G164" i="3" a="1"/>
  <c r="G164" i="3" s="1"/>
  <c r="F164" i="3" a="1"/>
  <c r="F164" i="3" s="1"/>
  <c r="E164" i="3" a="1"/>
  <c r="E164" i="3" s="1"/>
  <c r="D164" i="3" a="1"/>
  <c r="D164" i="3" s="1"/>
  <c r="C164" i="3" a="1"/>
  <c r="C164" i="3" s="1"/>
  <c r="I163" i="3" a="1"/>
  <c r="I163" i="3" s="1"/>
  <c r="H163" i="3" a="1"/>
  <c r="H163" i="3" s="1"/>
  <c r="G163" i="3" a="1"/>
  <c r="G163" i="3" s="1"/>
  <c r="F163" i="3" a="1"/>
  <c r="F163" i="3" s="1"/>
  <c r="E163" i="3" a="1"/>
  <c r="E163" i="3" s="1"/>
  <c r="D163" i="3" a="1"/>
  <c r="D163" i="3" s="1"/>
  <c r="C163" i="3" a="1"/>
  <c r="C163" i="3" s="1"/>
  <c r="I162" i="3" a="1"/>
  <c r="I162" i="3" s="1"/>
  <c r="H162" i="3" a="1"/>
  <c r="H162" i="3" s="1"/>
  <c r="G162" i="3" a="1"/>
  <c r="G162" i="3" s="1"/>
  <c r="F162" i="3" a="1"/>
  <c r="F162" i="3" s="1"/>
  <c r="E162" i="3" a="1"/>
  <c r="E162" i="3" s="1"/>
  <c r="D162" i="3" a="1"/>
  <c r="D162" i="3" s="1"/>
  <c r="C162" i="3"/>
  <c r="C162" i="3" a="1"/>
  <c r="I161" i="3" a="1"/>
  <c r="I161" i="3" s="1"/>
  <c r="H161" i="3" a="1"/>
  <c r="H161" i="3" s="1"/>
  <c r="G161" i="3" a="1"/>
  <c r="G161" i="3" s="1"/>
  <c r="F161" i="3" a="1"/>
  <c r="F161" i="3" s="1"/>
  <c r="E161" i="3" a="1"/>
  <c r="E161" i="3" s="1"/>
  <c r="D161" i="3" a="1"/>
  <c r="D161" i="3" s="1"/>
  <c r="C161" i="3" a="1"/>
  <c r="C161" i="3" s="1"/>
  <c r="I160" i="3" a="1"/>
  <c r="I160" i="3" s="1"/>
  <c r="H160" i="3" a="1"/>
  <c r="H160" i="3" s="1"/>
  <c r="G160" i="3" a="1"/>
  <c r="G160" i="3" s="1"/>
  <c r="F160" i="3" a="1"/>
  <c r="F160" i="3" s="1"/>
  <c r="E160" i="3" a="1"/>
  <c r="E160" i="3" s="1"/>
  <c r="D160" i="3" a="1"/>
  <c r="D160" i="3" s="1"/>
  <c r="C160" i="3" a="1"/>
  <c r="C160" i="3" s="1"/>
  <c r="I159" i="3" a="1"/>
  <c r="I159" i="3" s="1"/>
  <c r="H159" i="3" a="1"/>
  <c r="H159" i="3" s="1"/>
  <c r="G159" i="3" a="1"/>
  <c r="G159" i="3" s="1"/>
  <c r="F159" i="3" a="1"/>
  <c r="F159" i="3" s="1"/>
  <c r="E159" i="3" a="1"/>
  <c r="E159" i="3" s="1"/>
  <c r="D159" i="3" a="1"/>
  <c r="D159" i="3" s="1"/>
  <c r="C159" i="3" a="1"/>
  <c r="C159" i="3" s="1"/>
  <c r="I158" i="3" a="1"/>
  <c r="I158" i="3" s="1"/>
  <c r="H158" i="3" a="1"/>
  <c r="H158" i="3" s="1"/>
  <c r="G158" i="3" a="1"/>
  <c r="G158" i="3" s="1"/>
  <c r="F158" i="3" a="1"/>
  <c r="F158" i="3" s="1"/>
  <c r="E158" i="3" a="1"/>
  <c r="E158" i="3" s="1"/>
  <c r="D158" i="3" a="1"/>
  <c r="D158" i="3" s="1"/>
  <c r="C158" i="3" a="1"/>
  <c r="C158" i="3" s="1"/>
  <c r="I157" i="3" a="1"/>
  <c r="I157" i="3" s="1"/>
  <c r="H157" i="3" a="1"/>
  <c r="H157" i="3" s="1"/>
  <c r="G157" i="3" a="1"/>
  <c r="G157" i="3" s="1"/>
  <c r="F157" i="3" a="1"/>
  <c r="F157" i="3" s="1"/>
  <c r="E157" i="3" a="1"/>
  <c r="E157" i="3" s="1"/>
  <c r="D157" i="3" a="1"/>
  <c r="D157" i="3" s="1"/>
  <c r="C157" i="3" a="1"/>
  <c r="C157" i="3" s="1"/>
  <c r="I152" i="3" a="1"/>
  <c r="I152" i="3" s="1"/>
  <c r="H152" i="3" a="1"/>
  <c r="H152" i="3" s="1"/>
  <c r="G152" i="3" a="1"/>
  <c r="G152" i="3" s="1"/>
  <c r="F152" i="3" a="1"/>
  <c r="F152" i="3" s="1"/>
  <c r="E152" i="3" a="1"/>
  <c r="E152" i="3" s="1"/>
  <c r="D152" i="3" a="1"/>
  <c r="D152" i="3" s="1"/>
  <c r="C152" i="3" a="1"/>
  <c r="C152" i="3" s="1"/>
  <c r="I151" i="3" a="1"/>
  <c r="I151" i="3" s="1"/>
  <c r="H151" i="3" a="1"/>
  <c r="H151" i="3" s="1"/>
  <c r="G151" i="3" a="1"/>
  <c r="G151" i="3" s="1"/>
  <c r="F151" i="3" a="1"/>
  <c r="F151" i="3" s="1"/>
  <c r="E151" i="3" a="1"/>
  <c r="E151" i="3" s="1"/>
  <c r="D151" i="3" a="1"/>
  <c r="D151" i="3" s="1"/>
  <c r="C151" i="3" a="1"/>
  <c r="C151" i="3" s="1"/>
  <c r="I150" i="3" a="1"/>
  <c r="I150" i="3" s="1"/>
  <c r="H150" i="3" a="1"/>
  <c r="H150" i="3" s="1"/>
  <c r="G150" i="3" a="1"/>
  <c r="G150" i="3" s="1"/>
  <c r="F150" i="3" a="1"/>
  <c r="F150" i="3" s="1"/>
  <c r="E150" i="3" a="1"/>
  <c r="E150" i="3" s="1"/>
  <c r="D150" i="3" a="1"/>
  <c r="D150" i="3" s="1"/>
  <c r="C150" i="3" a="1"/>
  <c r="C150" i="3" s="1"/>
  <c r="I149" i="3" a="1"/>
  <c r="I149" i="3" s="1"/>
  <c r="H149" i="3" a="1"/>
  <c r="H149" i="3" s="1"/>
  <c r="G149" i="3" a="1"/>
  <c r="G149" i="3" s="1"/>
  <c r="F149" i="3" a="1"/>
  <c r="F149" i="3" s="1"/>
  <c r="E149" i="3" a="1"/>
  <c r="E149" i="3" s="1"/>
  <c r="D149" i="3" a="1"/>
  <c r="D149" i="3" s="1"/>
  <c r="C149" i="3" a="1"/>
  <c r="C149" i="3" s="1"/>
  <c r="I148" i="3" a="1"/>
  <c r="I148" i="3" s="1"/>
  <c r="H148" i="3" a="1"/>
  <c r="H148" i="3" s="1"/>
  <c r="G148" i="3" a="1"/>
  <c r="G148" i="3" s="1"/>
  <c r="F148" i="3" a="1"/>
  <c r="F148" i="3" s="1"/>
  <c r="E148" i="3" a="1"/>
  <c r="E148" i="3" s="1"/>
  <c r="D148" i="3" a="1"/>
  <c r="D148" i="3" s="1"/>
  <c r="C148" i="3"/>
  <c r="C148" i="3" a="1"/>
  <c r="I147" i="3" a="1"/>
  <c r="I147" i="3" s="1"/>
  <c r="H147" i="3" a="1"/>
  <c r="H147" i="3" s="1"/>
  <c r="G147" i="3" a="1"/>
  <c r="G147" i="3" s="1"/>
  <c r="F147" i="3" a="1"/>
  <c r="F147" i="3" s="1"/>
  <c r="E147" i="3" a="1"/>
  <c r="E147" i="3" s="1"/>
  <c r="D147" i="3" a="1"/>
  <c r="D147" i="3" s="1"/>
  <c r="C147" i="3" a="1"/>
  <c r="C147" i="3" s="1"/>
  <c r="I146" i="3" a="1"/>
  <c r="I146" i="3" s="1"/>
  <c r="H146" i="3" a="1"/>
  <c r="H146" i="3" s="1"/>
  <c r="G146" i="3" a="1"/>
  <c r="G146" i="3" s="1"/>
  <c r="F146" i="3" a="1"/>
  <c r="F146" i="3" s="1"/>
  <c r="E146" i="3" a="1"/>
  <c r="E146" i="3" s="1"/>
  <c r="D146" i="3" a="1"/>
  <c r="D146" i="3" s="1"/>
  <c r="C146" i="3" a="1"/>
  <c r="C146" i="3" s="1"/>
  <c r="I145" i="3" a="1"/>
  <c r="I145" i="3" s="1"/>
  <c r="H145" i="3" a="1"/>
  <c r="H145" i="3" s="1"/>
  <c r="G145" i="3" a="1"/>
  <c r="G145" i="3" s="1"/>
  <c r="F145" i="3" a="1"/>
  <c r="F145" i="3" s="1"/>
  <c r="E145" i="3" a="1"/>
  <c r="E145" i="3" s="1"/>
  <c r="D145" i="3" a="1"/>
  <c r="D145" i="3" s="1"/>
  <c r="C145" i="3" a="1"/>
  <c r="C145" i="3" s="1"/>
  <c r="I144" i="3" a="1"/>
  <c r="I144" i="3" s="1"/>
  <c r="H144" i="3" a="1"/>
  <c r="H144" i="3" s="1"/>
  <c r="G144" i="3" a="1"/>
  <c r="G144" i="3" s="1"/>
  <c r="F144" i="3" a="1"/>
  <c r="F144" i="3" s="1"/>
  <c r="E144" i="3" a="1"/>
  <c r="E144" i="3" s="1"/>
  <c r="D144" i="3" a="1"/>
  <c r="D144" i="3" s="1"/>
  <c r="C144" i="3" a="1"/>
  <c r="C144" i="3" s="1"/>
  <c r="I143" i="3" a="1"/>
  <c r="I143" i="3" s="1"/>
  <c r="H143" i="3" a="1"/>
  <c r="H143" i="3" s="1"/>
  <c r="G143" i="3" a="1"/>
  <c r="G143" i="3" s="1"/>
  <c r="F143" i="3" a="1"/>
  <c r="F143" i="3" s="1"/>
  <c r="E143" i="3" a="1"/>
  <c r="E143" i="3" s="1"/>
  <c r="D143" i="3" a="1"/>
  <c r="D143" i="3" s="1"/>
  <c r="C143" i="3" a="1"/>
  <c r="C143" i="3" s="1"/>
  <c r="I138" i="3" a="1"/>
  <c r="I138" i="3" s="1"/>
  <c r="H138" i="3" a="1"/>
  <c r="H138" i="3" s="1"/>
  <c r="G138" i="3" a="1"/>
  <c r="G138" i="3" s="1"/>
  <c r="F138" i="3" a="1"/>
  <c r="F138" i="3" s="1"/>
  <c r="E138" i="3" a="1"/>
  <c r="E138" i="3" s="1"/>
  <c r="D138" i="3" a="1"/>
  <c r="D138" i="3" s="1"/>
  <c r="C138" i="3" a="1"/>
  <c r="C138" i="3" s="1"/>
  <c r="I137" i="3" a="1"/>
  <c r="I137" i="3" s="1"/>
  <c r="H137" i="3" a="1"/>
  <c r="H137" i="3" s="1"/>
  <c r="G137" i="3" a="1"/>
  <c r="G137" i="3" s="1"/>
  <c r="F137" i="3" a="1"/>
  <c r="F137" i="3" s="1"/>
  <c r="E137" i="3" a="1"/>
  <c r="E137" i="3" s="1"/>
  <c r="D137" i="3" a="1"/>
  <c r="D137" i="3" s="1"/>
  <c r="C137" i="3" a="1"/>
  <c r="C137" i="3" s="1"/>
  <c r="I136" i="3" a="1"/>
  <c r="I136" i="3" s="1"/>
  <c r="H136" i="3" a="1"/>
  <c r="H136" i="3" s="1"/>
  <c r="G136" i="3" a="1"/>
  <c r="G136" i="3" s="1"/>
  <c r="F136" i="3" a="1"/>
  <c r="F136" i="3" s="1"/>
  <c r="E136" i="3" a="1"/>
  <c r="E136" i="3" s="1"/>
  <c r="D136" i="3" a="1"/>
  <c r="D136" i="3" s="1"/>
  <c r="C136" i="3" a="1"/>
  <c r="C136" i="3" s="1"/>
  <c r="I135" i="3" a="1"/>
  <c r="I135" i="3" s="1"/>
  <c r="H135" i="3" a="1"/>
  <c r="H135" i="3" s="1"/>
  <c r="G135" i="3" a="1"/>
  <c r="G135" i="3" s="1"/>
  <c r="F135" i="3" a="1"/>
  <c r="F135" i="3" s="1"/>
  <c r="E135" i="3" a="1"/>
  <c r="E135" i="3" s="1"/>
  <c r="D135" i="3" a="1"/>
  <c r="D135" i="3" s="1"/>
  <c r="C135" i="3" a="1"/>
  <c r="C135" i="3" s="1"/>
  <c r="I134" i="3" a="1"/>
  <c r="I134" i="3" s="1"/>
  <c r="H134" i="3" a="1"/>
  <c r="H134" i="3" s="1"/>
  <c r="G134" i="3" a="1"/>
  <c r="G134" i="3" s="1"/>
  <c r="F134" i="3" a="1"/>
  <c r="F134" i="3" s="1"/>
  <c r="E134" i="3" a="1"/>
  <c r="E134" i="3" s="1"/>
  <c r="D134" i="3" a="1"/>
  <c r="D134" i="3" s="1"/>
  <c r="C134" i="3" a="1"/>
  <c r="C134" i="3" s="1"/>
  <c r="I133" i="3" a="1"/>
  <c r="I133" i="3" s="1"/>
  <c r="H133" i="3" a="1"/>
  <c r="H133" i="3" s="1"/>
  <c r="G133" i="3" a="1"/>
  <c r="G133" i="3" s="1"/>
  <c r="F133" i="3" a="1"/>
  <c r="F133" i="3" s="1"/>
  <c r="E133" i="3" a="1"/>
  <c r="E133" i="3" s="1"/>
  <c r="D133" i="3" a="1"/>
  <c r="D133" i="3" s="1"/>
  <c r="C133" i="3" a="1"/>
  <c r="C133" i="3" s="1"/>
  <c r="I132" i="3" a="1"/>
  <c r="I132" i="3" s="1"/>
  <c r="H132" i="3" a="1"/>
  <c r="H132" i="3" s="1"/>
  <c r="G132" i="3" a="1"/>
  <c r="G132" i="3" s="1"/>
  <c r="F132" i="3" a="1"/>
  <c r="F132" i="3" s="1"/>
  <c r="E132" i="3" a="1"/>
  <c r="E132" i="3" s="1"/>
  <c r="D132" i="3" a="1"/>
  <c r="D132" i="3" s="1"/>
  <c r="C132" i="3" a="1"/>
  <c r="C132" i="3" s="1"/>
  <c r="I131" i="3" a="1"/>
  <c r="I131" i="3" s="1"/>
  <c r="H131" i="3" a="1"/>
  <c r="H131" i="3" s="1"/>
  <c r="G131" i="3" a="1"/>
  <c r="G131" i="3" s="1"/>
  <c r="F131" i="3" a="1"/>
  <c r="F131" i="3" s="1"/>
  <c r="E131" i="3" a="1"/>
  <c r="E131" i="3" s="1"/>
  <c r="D131" i="3" a="1"/>
  <c r="D131" i="3" s="1"/>
  <c r="C131" i="3" a="1"/>
  <c r="C131" i="3" s="1"/>
  <c r="I130" i="3" a="1"/>
  <c r="I130" i="3" s="1"/>
  <c r="H130" i="3" a="1"/>
  <c r="H130" i="3" s="1"/>
  <c r="G130" i="3" a="1"/>
  <c r="G130" i="3" s="1"/>
  <c r="F130" i="3" a="1"/>
  <c r="F130" i="3" s="1"/>
  <c r="E130" i="3" a="1"/>
  <c r="E130" i="3" s="1"/>
  <c r="D130" i="3" a="1"/>
  <c r="D130" i="3" s="1"/>
  <c r="C130" i="3" a="1"/>
  <c r="C130" i="3" s="1"/>
  <c r="I129" i="3" a="1"/>
  <c r="I129" i="3" s="1"/>
  <c r="H129" i="3" a="1"/>
  <c r="H129" i="3" s="1"/>
  <c r="G129" i="3" a="1"/>
  <c r="G129" i="3" s="1"/>
  <c r="F129" i="3" a="1"/>
  <c r="F129" i="3" s="1"/>
  <c r="E129" i="3" a="1"/>
  <c r="E129" i="3" s="1"/>
  <c r="D129" i="3" a="1"/>
  <c r="D129" i="3" s="1"/>
  <c r="C129" i="3" a="1"/>
  <c r="C129" i="3" s="1"/>
  <c r="I124" i="3" a="1"/>
  <c r="I124" i="3" s="1"/>
  <c r="H124" i="3" a="1"/>
  <c r="H124" i="3" s="1"/>
  <c r="G124" i="3" a="1"/>
  <c r="G124" i="3" s="1"/>
  <c r="F124" i="3" a="1"/>
  <c r="F124" i="3" s="1"/>
  <c r="E124" i="3" a="1"/>
  <c r="E124" i="3" s="1"/>
  <c r="D124" i="3" a="1"/>
  <c r="D124" i="3" s="1"/>
  <c r="C124" i="3" a="1"/>
  <c r="C124" i="3" s="1"/>
  <c r="I123" i="3" a="1"/>
  <c r="I123" i="3" s="1"/>
  <c r="H123" i="3" a="1"/>
  <c r="H123" i="3" s="1"/>
  <c r="G123" i="3" a="1"/>
  <c r="G123" i="3" s="1"/>
  <c r="F123" i="3" a="1"/>
  <c r="F123" i="3" s="1"/>
  <c r="E123" i="3" a="1"/>
  <c r="E123" i="3" s="1"/>
  <c r="D123" i="3" a="1"/>
  <c r="D123" i="3" s="1"/>
  <c r="C123" i="3" a="1"/>
  <c r="C123" i="3" s="1"/>
  <c r="I122" i="3" a="1"/>
  <c r="I122" i="3" s="1"/>
  <c r="H122" i="3" a="1"/>
  <c r="H122" i="3" s="1"/>
  <c r="G122" i="3" a="1"/>
  <c r="G122" i="3" s="1"/>
  <c r="F122" i="3" a="1"/>
  <c r="F122" i="3" s="1"/>
  <c r="E122" i="3" a="1"/>
  <c r="E122" i="3" s="1"/>
  <c r="D122" i="3" a="1"/>
  <c r="D122" i="3" s="1"/>
  <c r="C122" i="3" a="1"/>
  <c r="C122" i="3" s="1"/>
  <c r="I121" i="3" a="1"/>
  <c r="I121" i="3" s="1"/>
  <c r="H121" i="3" a="1"/>
  <c r="H121" i="3" s="1"/>
  <c r="G121" i="3" a="1"/>
  <c r="G121" i="3" s="1"/>
  <c r="F121" i="3" a="1"/>
  <c r="F121" i="3" s="1"/>
  <c r="E121" i="3" a="1"/>
  <c r="E121" i="3" s="1"/>
  <c r="D121" i="3" a="1"/>
  <c r="D121" i="3" s="1"/>
  <c r="C121" i="3" a="1"/>
  <c r="C121" i="3" s="1"/>
  <c r="I120" i="3" a="1"/>
  <c r="I120" i="3" s="1"/>
  <c r="H120" i="3" a="1"/>
  <c r="H120" i="3" s="1"/>
  <c r="G120" i="3" a="1"/>
  <c r="G120" i="3" s="1"/>
  <c r="F120" i="3" a="1"/>
  <c r="F120" i="3" s="1"/>
  <c r="E120" i="3" a="1"/>
  <c r="E120" i="3" s="1"/>
  <c r="D120" i="3" a="1"/>
  <c r="D120" i="3" s="1"/>
  <c r="C120" i="3" a="1"/>
  <c r="C120" i="3" s="1"/>
  <c r="I119" i="3" a="1"/>
  <c r="I119" i="3" s="1"/>
  <c r="H119" i="3" a="1"/>
  <c r="H119" i="3" s="1"/>
  <c r="G119" i="3" a="1"/>
  <c r="G119" i="3" s="1"/>
  <c r="F119" i="3" a="1"/>
  <c r="F119" i="3" s="1"/>
  <c r="E119" i="3" a="1"/>
  <c r="E119" i="3" s="1"/>
  <c r="D119" i="3" a="1"/>
  <c r="D119" i="3" s="1"/>
  <c r="C119" i="3" a="1"/>
  <c r="C119" i="3" s="1"/>
  <c r="I118" i="3" a="1"/>
  <c r="I118" i="3" s="1"/>
  <c r="H118" i="3" a="1"/>
  <c r="H118" i="3" s="1"/>
  <c r="G118" i="3" a="1"/>
  <c r="G118" i="3" s="1"/>
  <c r="F118" i="3" a="1"/>
  <c r="F118" i="3" s="1"/>
  <c r="E118" i="3" a="1"/>
  <c r="E118" i="3" s="1"/>
  <c r="D118" i="3" a="1"/>
  <c r="D118" i="3" s="1"/>
  <c r="C118" i="3" a="1"/>
  <c r="C118" i="3" s="1"/>
  <c r="I117" i="3" a="1"/>
  <c r="I117" i="3" s="1"/>
  <c r="H117" i="3" a="1"/>
  <c r="H117" i="3" s="1"/>
  <c r="G117" i="3" a="1"/>
  <c r="G117" i="3" s="1"/>
  <c r="F117" i="3" a="1"/>
  <c r="F117" i="3" s="1"/>
  <c r="E117" i="3" a="1"/>
  <c r="E117" i="3" s="1"/>
  <c r="D117" i="3" a="1"/>
  <c r="D117" i="3" s="1"/>
  <c r="C117" i="3" a="1"/>
  <c r="C117" i="3" s="1"/>
  <c r="I116" i="3" a="1"/>
  <c r="I116" i="3" s="1"/>
  <c r="H116" i="3" a="1"/>
  <c r="H116" i="3" s="1"/>
  <c r="G116" i="3" a="1"/>
  <c r="G116" i="3" s="1"/>
  <c r="F116" i="3" a="1"/>
  <c r="F116" i="3" s="1"/>
  <c r="E116" i="3" a="1"/>
  <c r="E116" i="3" s="1"/>
  <c r="D116" i="3" a="1"/>
  <c r="D116" i="3" s="1"/>
  <c r="C116" i="3" a="1"/>
  <c r="C116" i="3" s="1"/>
  <c r="I115" i="3" a="1"/>
  <c r="I115" i="3" s="1"/>
  <c r="H115" i="3" a="1"/>
  <c r="H115" i="3" s="1"/>
  <c r="G115" i="3" a="1"/>
  <c r="G115" i="3" s="1"/>
  <c r="F115" i="3" a="1"/>
  <c r="F115" i="3" s="1"/>
  <c r="E115" i="3" a="1"/>
  <c r="E115" i="3" s="1"/>
  <c r="D115" i="3" a="1"/>
  <c r="D115" i="3" s="1"/>
  <c r="C115" i="3" a="1"/>
  <c r="C115" i="3" s="1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D110" i="3" a="1"/>
  <c r="D110" i="3" s="1"/>
  <c r="C110" i="3" a="1"/>
  <c r="C110" i="3" s="1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D109" i="3" a="1"/>
  <c r="D109" i="3" s="1"/>
  <c r="C109" i="3" a="1"/>
  <c r="C109" i="3" s="1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D108" i="3" a="1"/>
  <c r="D108" i="3" s="1"/>
  <c r="C108" i="3" a="1"/>
  <c r="C108" i="3" s="1"/>
  <c r="I107" i="3" a="1"/>
  <c r="I107" i="3" s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C107" i="3" a="1"/>
  <c r="C107" i="3" s="1"/>
  <c r="I106" i="3" a="1"/>
  <c r="I106" i="3" s="1"/>
  <c r="H106" i="3" a="1"/>
  <c r="H106" i="3" s="1"/>
  <c r="G106" i="3" a="1"/>
  <c r="G106" i="3" s="1"/>
  <c r="F106" i="3" a="1"/>
  <c r="F106" i="3" s="1"/>
  <c r="E106" i="3" a="1"/>
  <c r="E106" i="3" s="1"/>
  <c r="D106" i="3" a="1"/>
  <c r="D106" i="3" s="1"/>
  <c r="C106" i="3" a="1"/>
  <c r="C106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C105" i="3" a="1"/>
  <c r="C105" i="3" s="1"/>
  <c r="I104" i="3" a="1"/>
  <c r="I104" i="3" s="1"/>
  <c r="H104" i="3" a="1"/>
  <c r="H104" i="3" s="1"/>
  <c r="G104" i="3" a="1"/>
  <c r="G104" i="3" s="1"/>
  <c r="F104" i="3" a="1"/>
  <c r="F104" i="3" s="1"/>
  <c r="E104" i="3" a="1"/>
  <c r="E104" i="3" s="1"/>
  <c r="D104" i="3" a="1"/>
  <c r="D104" i="3" s="1"/>
  <c r="C104" i="3" a="1"/>
  <c r="C104" i="3" s="1"/>
  <c r="I103" i="3" a="1"/>
  <c r="I103" i="3" s="1"/>
  <c r="H103" i="3" a="1"/>
  <c r="H103" i="3" s="1"/>
  <c r="G103" i="3" a="1"/>
  <c r="G103" i="3" s="1"/>
  <c r="F103" i="3" a="1"/>
  <c r="F103" i="3" s="1"/>
  <c r="E103" i="3" a="1"/>
  <c r="E103" i="3" s="1"/>
  <c r="D103" i="3" a="1"/>
  <c r="D103" i="3" s="1"/>
  <c r="C103" i="3" a="1"/>
  <c r="C103" i="3" s="1"/>
  <c r="I102" i="3" a="1"/>
  <c r="I102" i="3" s="1"/>
  <c r="H102" i="3" a="1"/>
  <c r="H102" i="3" s="1"/>
  <c r="G102" i="3" a="1"/>
  <c r="G102" i="3" s="1"/>
  <c r="F102" i="3" a="1"/>
  <c r="F102" i="3" s="1"/>
  <c r="E102" i="3" a="1"/>
  <c r="E102" i="3" s="1"/>
  <c r="D102" i="3" a="1"/>
  <c r="D102" i="3" s="1"/>
  <c r="C102" i="3" a="1"/>
  <c r="C102" i="3" s="1"/>
  <c r="I101" i="3" a="1"/>
  <c r="I101" i="3" s="1"/>
  <c r="H101" i="3" a="1"/>
  <c r="H101" i="3" s="1"/>
  <c r="G101" i="3" a="1"/>
  <c r="G101" i="3" s="1"/>
  <c r="F101" i="3" a="1"/>
  <c r="F101" i="3" s="1"/>
  <c r="E101" i="3" a="1"/>
  <c r="E101" i="3" s="1"/>
  <c r="D101" i="3" a="1"/>
  <c r="D101" i="3" s="1"/>
  <c r="C101" i="3" a="1"/>
  <c r="C101" i="3" s="1"/>
  <c r="I96" i="3" a="1"/>
  <c r="I96" i="3" s="1"/>
  <c r="H96" i="3" a="1"/>
  <c r="H96" i="3" s="1"/>
  <c r="G96" i="3" a="1"/>
  <c r="G96" i="3" s="1"/>
  <c r="F96" i="3" a="1"/>
  <c r="F96" i="3" s="1"/>
  <c r="E96" i="3" a="1"/>
  <c r="E96" i="3" s="1"/>
  <c r="D96" i="3" a="1"/>
  <c r="D96" i="3" s="1"/>
  <c r="C96" i="3" a="1"/>
  <c r="C96" i="3" s="1"/>
  <c r="I95" i="3" a="1"/>
  <c r="I95" i="3" s="1"/>
  <c r="H95" i="3" a="1"/>
  <c r="H95" i="3" s="1"/>
  <c r="G95" i="3" a="1"/>
  <c r="G95" i="3" s="1"/>
  <c r="F95" i="3" a="1"/>
  <c r="F95" i="3" s="1"/>
  <c r="E95" i="3" a="1"/>
  <c r="E95" i="3" s="1"/>
  <c r="D95" i="3" a="1"/>
  <c r="D95" i="3" s="1"/>
  <c r="C95" i="3" a="1"/>
  <c r="C95" i="3" s="1"/>
  <c r="I94" i="3" a="1"/>
  <c r="I94" i="3" s="1"/>
  <c r="H94" i="3" a="1"/>
  <c r="H94" i="3" s="1"/>
  <c r="G94" i="3" a="1"/>
  <c r="G94" i="3" s="1"/>
  <c r="F94" i="3" a="1"/>
  <c r="F94" i="3" s="1"/>
  <c r="E94" i="3" a="1"/>
  <c r="E94" i="3" s="1"/>
  <c r="D94" i="3" a="1"/>
  <c r="D94" i="3" s="1"/>
  <c r="C94" i="3" a="1"/>
  <c r="C94" i="3" s="1"/>
  <c r="I93" i="3" a="1"/>
  <c r="I93" i="3" s="1"/>
  <c r="H93" i="3" a="1"/>
  <c r="H93" i="3" s="1"/>
  <c r="G93" i="3" a="1"/>
  <c r="G93" i="3" s="1"/>
  <c r="F93" i="3" a="1"/>
  <c r="F93" i="3" s="1"/>
  <c r="E93" i="3" a="1"/>
  <c r="E93" i="3" s="1"/>
  <c r="D93" i="3" a="1"/>
  <c r="D93" i="3" s="1"/>
  <c r="C93" i="3" a="1"/>
  <c r="C93" i="3" s="1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 s="1"/>
  <c r="C92" i="3" a="1"/>
  <c r="C92" i="3" s="1"/>
  <c r="I91" i="3" a="1"/>
  <c r="I91" i="3" s="1"/>
  <c r="H91" i="3" a="1"/>
  <c r="H91" i="3" s="1"/>
  <c r="G91" i="3" a="1"/>
  <c r="G91" i="3" s="1"/>
  <c r="F91" i="3" a="1"/>
  <c r="F91" i="3" s="1"/>
  <c r="E91" i="3" a="1"/>
  <c r="E91" i="3" s="1"/>
  <c r="D91" i="3" a="1"/>
  <c r="D91" i="3" s="1"/>
  <c r="C91" i="3" a="1"/>
  <c r="C91" i="3" s="1"/>
  <c r="I90" i="3" a="1"/>
  <c r="I90" i="3" s="1"/>
  <c r="H90" i="3" a="1"/>
  <c r="H90" i="3" s="1"/>
  <c r="G90" i="3" a="1"/>
  <c r="G90" i="3" s="1"/>
  <c r="F90" i="3" a="1"/>
  <c r="F90" i="3" s="1"/>
  <c r="E90" i="3" a="1"/>
  <c r="E90" i="3" s="1"/>
  <c r="D90" i="3" a="1"/>
  <c r="D90" i="3" s="1"/>
  <c r="C90" i="3" a="1"/>
  <c r="C90" i="3" s="1"/>
  <c r="I89" i="3" a="1"/>
  <c r="I89" i="3" s="1"/>
  <c r="H89" i="3" a="1"/>
  <c r="H89" i="3" s="1"/>
  <c r="G89" i="3" a="1"/>
  <c r="G89" i="3" s="1"/>
  <c r="F89" i="3" a="1"/>
  <c r="F89" i="3" s="1"/>
  <c r="E89" i="3" a="1"/>
  <c r="E89" i="3" s="1"/>
  <c r="D89" i="3" a="1"/>
  <c r="D89" i="3" s="1"/>
  <c r="C89" i="3" a="1"/>
  <c r="C89" i="3" s="1"/>
  <c r="I88" i="3" a="1"/>
  <c r="I88" i="3" s="1"/>
  <c r="H88" i="3" a="1"/>
  <c r="H88" i="3" s="1"/>
  <c r="G88" i="3" a="1"/>
  <c r="G88" i="3" s="1"/>
  <c r="F88" i="3" a="1"/>
  <c r="F88" i="3" s="1"/>
  <c r="E88" i="3" a="1"/>
  <c r="E88" i="3" s="1"/>
  <c r="D88" i="3" a="1"/>
  <c r="D88" i="3" s="1"/>
  <c r="C88" i="3" a="1"/>
  <c r="C88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C87" i="3" a="1"/>
  <c r="C87" i="3" s="1"/>
  <c r="I82" i="3" a="1"/>
  <c r="I82" i="3" s="1"/>
  <c r="H82" i="3" a="1"/>
  <c r="H82" i="3" s="1"/>
  <c r="G82" i="3" a="1"/>
  <c r="G82" i="3" s="1"/>
  <c r="F82" i="3" a="1"/>
  <c r="F82" i="3" s="1"/>
  <c r="E82" i="3" a="1"/>
  <c r="E82" i="3" s="1"/>
  <c r="D82" i="3" a="1"/>
  <c r="D82" i="3" s="1"/>
  <c r="C82" i="3" a="1"/>
  <c r="C82" i="3" s="1"/>
  <c r="I81" i="3" a="1"/>
  <c r="I81" i="3" s="1"/>
  <c r="H81" i="3" a="1"/>
  <c r="H81" i="3" s="1"/>
  <c r="G81" i="3" a="1"/>
  <c r="G81" i="3" s="1"/>
  <c r="F81" i="3" a="1"/>
  <c r="F81" i="3" s="1"/>
  <c r="E81" i="3" a="1"/>
  <c r="E81" i="3" s="1"/>
  <c r="D81" i="3" a="1"/>
  <c r="D81" i="3" s="1"/>
  <c r="C81" i="3" a="1"/>
  <c r="C81" i="3" s="1"/>
  <c r="I80" i="3" a="1"/>
  <c r="I80" i="3" s="1"/>
  <c r="H80" i="3" a="1"/>
  <c r="H80" i="3" s="1"/>
  <c r="G80" i="3" a="1"/>
  <c r="G80" i="3" s="1"/>
  <c r="F80" i="3" a="1"/>
  <c r="F80" i="3" s="1"/>
  <c r="E80" i="3" a="1"/>
  <c r="E80" i="3" s="1"/>
  <c r="D80" i="3" a="1"/>
  <c r="D80" i="3" s="1"/>
  <c r="C80" i="3" a="1"/>
  <c r="C80" i="3" s="1"/>
  <c r="I79" i="3" a="1"/>
  <c r="I79" i="3" s="1"/>
  <c r="H79" i="3" a="1"/>
  <c r="H79" i="3" s="1"/>
  <c r="G79" i="3" a="1"/>
  <c r="G79" i="3" s="1"/>
  <c r="F79" i="3" a="1"/>
  <c r="F79" i="3" s="1"/>
  <c r="E79" i="3" a="1"/>
  <c r="E79" i="3" s="1"/>
  <c r="D79" i="3" a="1"/>
  <c r="D79" i="3" s="1"/>
  <c r="C79" i="3" a="1"/>
  <c r="C79" i="3" s="1"/>
  <c r="I78" i="3" a="1"/>
  <c r="I78" i="3" s="1"/>
  <c r="H78" i="3" a="1"/>
  <c r="H78" i="3" s="1"/>
  <c r="G78" i="3" a="1"/>
  <c r="G78" i="3" s="1"/>
  <c r="F78" i="3" a="1"/>
  <c r="F78" i="3" s="1"/>
  <c r="E78" i="3" a="1"/>
  <c r="E78" i="3" s="1"/>
  <c r="D78" i="3" a="1"/>
  <c r="D78" i="3" s="1"/>
  <c r="C78" i="3" a="1"/>
  <c r="C78" i="3" s="1"/>
  <c r="I77" i="3" a="1"/>
  <c r="I77" i="3" s="1"/>
  <c r="H77" i="3" a="1"/>
  <c r="H77" i="3" s="1"/>
  <c r="G77" i="3" a="1"/>
  <c r="G77" i="3" s="1"/>
  <c r="F77" i="3" a="1"/>
  <c r="F77" i="3" s="1"/>
  <c r="E77" i="3" a="1"/>
  <c r="E77" i="3" s="1"/>
  <c r="D77" i="3" a="1"/>
  <c r="D77" i="3" s="1"/>
  <c r="C77" i="3" a="1"/>
  <c r="C77" i="3" s="1"/>
  <c r="I76" i="3" a="1"/>
  <c r="I76" i="3" s="1"/>
  <c r="H76" i="3" a="1"/>
  <c r="H76" i="3" s="1"/>
  <c r="G76" i="3" a="1"/>
  <c r="G76" i="3" s="1"/>
  <c r="F76" i="3" a="1"/>
  <c r="F76" i="3" s="1"/>
  <c r="E76" i="3"/>
  <c r="E76" i="3" a="1"/>
  <c r="D76" i="3" a="1"/>
  <c r="D76" i="3" s="1"/>
  <c r="C76" i="3" a="1"/>
  <c r="C76" i="3" s="1"/>
  <c r="I75" i="3" a="1"/>
  <c r="I75" i="3" s="1"/>
  <c r="H75" i="3" a="1"/>
  <c r="H75" i="3" s="1"/>
  <c r="G75" i="3" a="1"/>
  <c r="G75" i="3" s="1"/>
  <c r="F75" i="3" a="1"/>
  <c r="F75" i="3" s="1"/>
  <c r="E75" i="3" a="1"/>
  <c r="E75" i="3" s="1"/>
  <c r="D75" i="3" a="1"/>
  <c r="D75" i="3" s="1"/>
  <c r="C75" i="3" a="1"/>
  <c r="C75" i="3" s="1"/>
  <c r="I74" i="3" a="1"/>
  <c r="I74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C74" i="3" a="1"/>
  <c r="C74" i="3" s="1"/>
  <c r="I73" i="3" a="1"/>
  <c r="I73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C73" i="3" a="1"/>
  <c r="C73" i="3" s="1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C68" i="3" a="1"/>
  <c r="C68" i="3" s="1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C67" i="3" a="1"/>
  <c r="C67" i="3" s="1"/>
  <c r="I66" i="3" a="1"/>
  <c r="I66" i="3" s="1"/>
  <c r="H66" i="3"/>
  <c r="H66" i="3" a="1"/>
  <c r="G66" i="3" a="1"/>
  <c r="G66" i="3" s="1"/>
  <c r="F66" i="3" a="1"/>
  <c r="F66" i="3" s="1"/>
  <c r="E66" i="3" a="1"/>
  <c r="E66" i="3" s="1"/>
  <c r="D66" i="3" a="1"/>
  <c r="D66" i="3" s="1"/>
  <c r="C66" i="3" a="1"/>
  <c r="C66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C65" i="3" a="1"/>
  <c r="C65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C64" i="3" a="1"/>
  <c r="C64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C63" i="3" a="1"/>
  <c r="C63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C62" i="3" a="1"/>
  <c r="C62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C61" i="3" a="1"/>
  <c r="C61" i="3" s="1"/>
  <c r="I60" i="3" a="1"/>
  <c r="I60" i="3" s="1"/>
  <c r="H60" i="3" a="1"/>
  <c r="H60" i="3" s="1"/>
  <c r="G60" i="3" a="1"/>
  <c r="G60" i="3" s="1"/>
  <c r="F60" i="3" a="1"/>
  <c r="F60" i="3" s="1"/>
  <c r="E60" i="3" a="1"/>
  <c r="E60" i="3" s="1"/>
  <c r="D60" i="3" a="1"/>
  <c r="D60" i="3" s="1"/>
  <c r="C60" i="3" a="1"/>
  <c r="C60" i="3" s="1"/>
  <c r="I59" i="3" a="1"/>
  <c r="I59" i="3" s="1"/>
  <c r="H59" i="3" a="1"/>
  <c r="H59" i="3" s="1"/>
  <c r="G59" i="3" a="1"/>
  <c r="G59" i="3" s="1"/>
  <c r="F59" i="3" a="1"/>
  <c r="F59" i="3" s="1"/>
  <c r="E59" i="3" a="1"/>
  <c r="E59" i="3" s="1"/>
  <c r="D59" i="3" a="1"/>
  <c r="D59" i="3" s="1"/>
  <c r="C59" i="3" a="1"/>
  <c r="C59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C47" i="3" a="1"/>
  <c r="C47" i="3" s="1"/>
  <c r="D47" i="3" a="1"/>
  <c r="D47" i="3" s="1"/>
  <c r="E47" i="3" a="1"/>
  <c r="E47" i="3" s="1"/>
  <c r="F47" i="3" a="1"/>
  <c r="F47" i="3" s="1"/>
  <c r="G47" i="3" a="1"/>
  <c r="G47" i="3"/>
  <c r="H47" i="3" a="1"/>
  <c r="H47" i="3" s="1"/>
  <c r="I47" i="3" a="1"/>
  <c r="I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C51" i="3" a="1"/>
  <c r="C51" i="3" s="1"/>
  <c r="D51" i="3" a="1"/>
  <c r="D51" i="3" s="1"/>
  <c r="E51" i="3" a="1"/>
  <c r="E51" i="3" s="1"/>
  <c r="F51" i="3" a="1"/>
  <c r="F51" i="3" s="1"/>
  <c r="G51" i="3" a="1"/>
  <c r="G51" i="3"/>
  <c r="H51" i="3" a="1"/>
  <c r="H51" i="3" s="1"/>
  <c r="I51" i="3" a="1"/>
  <c r="I51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H52" i="3" a="1"/>
  <c r="H52" i="3"/>
  <c r="I52" i="3" a="1"/>
  <c r="I52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C39" i="3" a="1"/>
  <c r="C39" i="3" s="1"/>
  <c r="D39" i="3" a="1"/>
  <c r="D39" i="3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C31" i="3" a="1"/>
  <c r="C31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/>
  <c r="I20" i="3" a="1"/>
  <c r="I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C17" i="3" a="1"/>
  <c r="C17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C12" i="3" a="1"/>
  <c r="C12" i="3" s="1"/>
  <c r="D12" i="3" a="1"/>
  <c r="D12" i="3" s="1"/>
  <c r="E12" i="3" a="1"/>
  <c r="E12" i="3" s="1"/>
  <c r="F12" i="3" a="1"/>
  <c r="F12" i="3"/>
  <c r="G12" i="3" a="1"/>
  <c r="G12" i="3" s="1"/>
  <c r="H12" i="3" a="1"/>
  <c r="H12" i="3" s="1"/>
  <c r="I12" i="3" a="1"/>
  <c r="I12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C3" i="3" a="1"/>
  <c r="C3" i="3" s="1"/>
  <c r="J63" i="4" l="1"/>
  <c r="J180" i="4"/>
  <c r="J663" i="4"/>
  <c r="J1099" i="4"/>
  <c r="J105" i="4"/>
  <c r="J181" i="4"/>
  <c r="J1100" i="4"/>
  <c r="J1323" i="4"/>
  <c r="J182" i="4"/>
  <c r="J288" i="4"/>
  <c r="J401" i="4"/>
  <c r="J783" i="4"/>
  <c r="J885" i="4"/>
  <c r="J664" i="4"/>
  <c r="J1212" i="4"/>
  <c r="J784" i="4"/>
  <c r="J289" i="4"/>
  <c r="J988" i="4"/>
  <c r="J665" i="4"/>
  <c r="J499" i="4"/>
  <c r="J577" i="4"/>
  <c r="J666" i="4"/>
  <c r="J1788" i="4"/>
  <c r="J402" i="4"/>
  <c r="J183" i="4"/>
  <c r="J1726" i="4"/>
  <c r="J578" i="4"/>
  <c r="J500" i="4"/>
  <c r="J119" i="4"/>
  <c r="J290" i="4"/>
  <c r="J579" i="4"/>
  <c r="J184" i="4"/>
  <c r="J64" i="4"/>
  <c r="J403" i="4"/>
  <c r="J291" i="4"/>
  <c r="J404" i="4"/>
  <c r="J405" i="4"/>
  <c r="J120" i="4"/>
  <c r="J1578" i="4"/>
  <c r="J1324" i="4"/>
  <c r="J142" i="4"/>
  <c r="J1517" i="4"/>
  <c r="J348" i="4"/>
  <c r="J886" i="4"/>
  <c r="J349" i="4"/>
  <c r="J989" i="4"/>
  <c r="J1409" i="4"/>
  <c r="J1101" i="4"/>
  <c r="J887" i="4"/>
  <c r="J990" i="4"/>
  <c r="J667" i="4"/>
  <c r="J143" i="4"/>
  <c r="J991" i="4"/>
  <c r="J785" i="4"/>
  <c r="J185" i="4"/>
  <c r="J292" i="4"/>
  <c r="J293" i="4"/>
  <c r="J18" i="4"/>
  <c r="J1213" i="4"/>
  <c r="J668" i="4"/>
  <c r="J224" i="4"/>
  <c r="J44" i="4"/>
  <c r="J22" i="4"/>
  <c r="J406" i="4"/>
  <c r="J501" i="4"/>
  <c r="J65" i="4"/>
  <c r="J294" i="4"/>
  <c r="J669" i="4"/>
  <c r="J27" i="4"/>
  <c r="J407" i="4"/>
  <c r="J1663" i="4"/>
  <c r="J888" i="4"/>
  <c r="J889" i="4"/>
  <c r="J2" i="4"/>
  <c r="J1410" i="4"/>
  <c r="J10" i="4"/>
  <c r="J295" i="4"/>
  <c r="J106" i="4"/>
  <c r="J502" i="4"/>
  <c r="J992" i="4"/>
  <c r="J503" i="4"/>
  <c r="J670" i="4"/>
  <c r="J225" i="4"/>
  <c r="J1411" i="4"/>
  <c r="J671" i="4"/>
  <c r="J186" i="4"/>
  <c r="J1214" i="4"/>
  <c r="J121" i="4"/>
  <c r="J1518" i="4"/>
  <c r="J993" i="4"/>
  <c r="J786" i="4"/>
  <c r="J504" i="4"/>
  <c r="J122" i="4"/>
  <c r="J350" i="4"/>
  <c r="J144" i="4"/>
  <c r="J672" i="4"/>
  <c r="J673" i="4"/>
  <c r="J351" i="4"/>
  <c r="J85" i="4"/>
  <c r="J890" i="4"/>
  <c r="J45" i="4"/>
  <c r="J580" i="4"/>
  <c r="J581" i="4"/>
  <c r="J1215" i="4"/>
  <c r="J86" i="4"/>
  <c r="J674" i="4"/>
  <c r="J226" i="4"/>
  <c r="J582" i="4"/>
  <c r="J675" i="4"/>
  <c r="J676" i="4"/>
  <c r="J145" i="4"/>
  <c r="J46" i="4"/>
  <c r="J583" i="4"/>
  <c r="J187" i="4"/>
  <c r="J296" i="4"/>
  <c r="J891" i="4"/>
  <c r="J505" i="4"/>
  <c r="J787" i="4"/>
  <c r="J788" i="4"/>
  <c r="J227" i="4"/>
  <c r="J188" i="4"/>
  <c r="J16" i="4"/>
  <c r="J28" i="4"/>
  <c r="J994" i="4"/>
  <c r="J37" i="4"/>
  <c r="J352" i="4"/>
  <c r="J892" i="4"/>
  <c r="J1216" i="4"/>
  <c r="J228" i="4"/>
  <c r="J353" i="4"/>
  <c r="J66" i="4"/>
  <c r="J408" i="4"/>
  <c r="J1102" i="4"/>
  <c r="J409" i="4"/>
  <c r="J1217" i="4"/>
  <c r="J297" i="4"/>
  <c r="J1103" i="4"/>
  <c r="J1104" i="4"/>
  <c r="J410" i="4"/>
  <c r="J411" i="4"/>
  <c r="J1412" i="4"/>
  <c r="J584" i="4"/>
  <c r="J354" i="4"/>
  <c r="J995" i="4"/>
  <c r="J1105" i="4"/>
  <c r="J1325" i="4"/>
  <c r="J1326" i="4"/>
  <c r="J67" i="4"/>
  <c r="J412" i="4"/>
  <c r="J585" i="4"/>
  <c r="J893" i="4"/>
  <c r="J1727" i="4"/>
  <c r="J894" i="4"/>
  <c r="J586" i="4"/>
  <c r="J789" i="4"/>
  <c r="J1413" i="4"/>
  <c r="J1519" i="4"/>
  <c r="J677" i="4"/>
  <c r="J895" i="4"/>
  <c r="J1106" i="4"/>
  <c r="J678" i="4"/>
  <c r="J355" i="4"/>
  <c r="J996" i="4"/>
  <c r="J189" i="4"/>
  <c r="J679" i="4"/>
  <c r="J1327" i="4"/>
  <c r="J356" i="4"/>
  <c r="J997" i="4"/>
  <c r="J587" i="4"/>
  <c r="J998" i="4"/>
  <c r="J588" i="4"/>
  <c r="J17" i="4"/>
  <c r="J506" i="4"/>
  <c r="J190" i="4"/>
  <c r="J413" i="4"/>
  <c r="J229" i="4"/>
  <c r="J13" i="4"/>
  <c r="J1328" i="4"/>
  <c r="J1107" i="4"/>
  <c r="J146" i="4"/>
  <c r="J999" i="4"/>
  <c r="J507" i="4"/>
  <c r="J589" i="4"/>
  <c r="J508" i="4"/>
  <c r="J1414" i="4"/>
  <c r="J896" i="4"/>
  <c r="J414" i="4"/>
  <c r="J1415" i="4"/>
  <c r="J680" i="4"/>
  <c r="J509" i="4"/>
  <c r="J230" i="4"/>
  <c r="J357" i="4"/>
  <c r="J897" i="4"/>
  <c r="J298" i="4"/>
  <c r="J14" i="4"/>
  <c r="J415" i="4"/>
  <c r="J1218" i="4"/>
  <c r="J681" i="4"/>
  <c r="J416" i="4"/>
  <c r="J231" i="4"/>
  <c r="J1219" i="4"/>
  <c r="J232" i="4"/>
  <c r="J147" i="4"/>
  <c r="J233" i="4"/>
  <c r="J417" i="4"/>
  <c r="J1000" i="4"/>
  <c r="J682" i="4"/>
  <c r="J68" i="4"/>
  <c r="J123" i="4"/>
  <c r="J1416" i="4"/>
  <c r="J1001" i="4"/>
  <c r="J1520" i="4"/>
  <c r="J234" i="4"/>
  <c r="J418" i="4"/>
  <c r="J1002" i="4"/>
  <c r="J87" i="4"/>
  <c r="J590" i="4"/>
  <c r="J299" i="4"/>
  <c r="J235" i="4"/>
  <c r="J358" i="4"/>
  <c r="J1003" i="4"/>
  <c r="J236" i="4"/>
  <c r="J69" i="4"/>
  <c r="J359" i="4"/>
  <c r="J237" i="4"/>
  <c r="J23" i="4"/>
  <c r="J510" i="4"/>
  <c r="J191" i="4"/>
  <c r="J1220" i="4"/>
  <c r="J360" i="4"/>
  <c r="J419" i="4"/>
  <c r="J1579" i="4"/>
  <c r="J1004" i="4"/>
  <c r="J1108" i="4"/>
  <c r="J1580" i="4"/>
  <c r="J3" i="4"/>
  <c r="J1581" i="4"/>
  <c r="J300" i="4"/>
  <c r="J591" i="4"/>
  <c r="J420" i="4"/>
  <c r="J361" i="4"/>
  <c r="J7" i="4"/>
  <c r="J47" i="4"/>
  <c r="J683" i="4"/>
  <c r="J148" i="4"/>
  <c r="J898" i="4"/>
  <c r="J19" i="4"/>
  <c r="J684" i="4"/>
  <c r="J8" i="4"/>
  <c r="J11" i="4"/>
  <c r="J38" i="4"/>
  <c r="J192" i="4"/>
  <c r="J193" i="4"/>
  <c r="J511" i="4"/>
  <c r="J149" i="4"/>
  <c r="J685" i="4"/>
  <c r="J362" i="4"/>
  <c r="J899" i="4"/>
  <c r="J900" i="4"/>
  <c r="J107" i="4"/>
  <c r="J421" i="4"/>
  <c r="J592" i="4"/>
  <c r="J686" i="4"/>
  <c r="J1109" i="4"/>
  <c r="J301" i="4"/>
  <c r="J24" i="4"/>
  <c r="J238" i="4"/>
  <c r="J1329" i="4"/>
  <c r="J1330" i="4"/>
  <c r="J422" i="4"/>
  <c r="J108" i="4"/>
  <c r="J512" i="4"/>
  <c r="J39" i="4"/>
  <c r="J239" i="4"/>
  <c r="J1331" i="4"/>
  <c r="J302" i="4"/>
  <c r="J303" i="4"/>
  <c r="J790" i="4"/>
  <c r="J1110" i="4"/>
  <c r="J513" i="4"/>
  <c r="J240" i="4"/>
  <c r="J241" i="4"/>
  <c r="J593" i="4"/>
  <c r="J594" i="4"/>
  <c r="J1111" i="4"/>
  <c r="J70" i="4"/>
  <c r="J687" i="4"/>
  <c r="J304" i="4"/>
  <c r="J242" i="4"/>
  <c r="J363" i="4"/>
  <c r="J194" i="4"/>
  <c r="J688" i="4"/>
  <c r="J901" i="4"/>
  <c r="J150" i="4"/>
  <c r="J88" i="4"/>
  <c r="J1521" i="4"/>
  <c r="J514" i="4"/>
  <c r="J1221" i="4"/>
  <c r="J71" i="4"/>
  <c r="J29" i="4"/>
  <c r="J305" i="4"/>
  <c r="J595" i="4"/>
  <c r="J195" i="4"/>
  <c r="J72" i="4"/>
  <c r="J1222" i="4"/>
  <c r="J791" i="4"/>
  <c r="J1112" i="4"/>
  <c r="J689" i="4"/>
  <c r="J515" i="4"/>
  <c r="J89" i="4"/>
  <c r="J306" i="4"/>
  <c r="J243" i="4"/>
  <c r="J48" i="4"/>
  <c r="J690" i="4"/>
  <c r="J691" i="4"/>
  <c r="J124" i="4"/>
  <c r="J49" i="4"/>
  <c r="J423" i="4"/>
  <c r="J307" i="4"/>
  <c r="J151" i="4"/>
  <c r="J424" i="4"/>
  <c r="J4" i="4"/>
  <c r="J596" i="4"/>
  <c r="J792" i="4"/>
  <c r="J364" i="4"/>
  <c r="J1223" i="4"/>
  <c r="J516" i="4"/>
  <c r="J517" i="4"/>
  <c r="J425" i="4"/>
  <c r="J109" i="4"/>
  <c r="J692" i="4"/>
  <c r="J693" i="4"/>
  <c r="J1005" i="4"/>
  <c r="J73" i="4"/>
  <c r="J902" i="4"/>
  <c r="J1113" i="4"/>
  <c r="J426" i="4"/>
  <c r="J125" i="4"/>
  <c r="J1006" i="4"/>
  <c r="J1224" i="4"/>
  <c r="J597" i="4"/>
  <c r="J1417" i="4"/>
  <c r="J1114" i="4"/>
  <c r="J1115" i="4"/>
  <c r="J793" i="4"/>
  <c r="J110" i="4"/>
  <c r="J1225" i="4"/>
  <c r="J244" i="4"/>
  <c r="J794" i="4"/>
  <c r="J795" i="4"/>
  <c r="J427" i="4"/>
  <c r="J1332" i="4"/>
  <c r="J903" i="4"/>
  <c r="J598" i="4"/>
  <c r="J1116" i="4"/>
  <c r="J1226" i="4"/>
  <c r="J428" i="4"/>
  <c r="J1333" i="4"/>
  <c r="J1227" i="4"/>
  <c r="J694" i="4"/>
  <c r="J20" i="4"/>
  <c r="J365" i="4"/>
  <c r="J518" i="4"/>
  <c r="J796" i="4"/>
  <c r="J519" i="4"/>
  <c r="J1334" i="4"/>
  <c r="J245" i="4"/>
  <c r="J1007" i="4"/>
  <c r="J1228" i="4"/>
  <c r="J599" i="4"/>
  <c r="J1335" i="4"/>
  <c r="J520" i="4"/>
  <c r="J308" i="4"/>
  <c r="J904" i="4"/>
  <c r="J40" i="4"/>
  <c r="J1008" i="4"/>
  <c r="J797" i="4"/>
  <c r="J309" i="4"/>
  <c r="J50" i="4"/>
  <c r="J429" i="4"/>
  <c r="J430" i="4"/>
  <c r="J521" i="4"/>
  <c r="J126" i="4"/>
  <c r="J246" i="4"/>
  <c r="J695" i="4"/>
  <c r="J600" i="4"/>
  <c r="J696" i="4"/>
  <c r="J697" i="4"/>
  <c r="J601" i="4"/>
  <c r="J247" i="4"/>
  <c r="J248" i="4"/>
  <c r="J1117" i="4"/>
  <c r="J1009" i="4"/>
  <c r="J905" i="4"/>
  <c r="J249" i="4"/>
  <c r="J602" i="4"/>
  <c r="J196" i="4"/>
  <c r="J698" i="4"/>
  <c r="J30" i="4"/>
  <c r="J197" i="4"/>
  <c r="J152" i="4"/>
  <c r="J798" i="4"/>
  <c r="J431" i="4"/>
  <c r="J432" i="4"/>
  <c r="J522" i="4"/>
  <c r="J310" i="4"/>
  <c r="J51" i="4"/>
  <c r="J1418" i="4"/>
  <c r="J699" i="4"/>
  <c r="J127" i="4"/>
  <c r="J906" i="4"/>
  <c r="J311" i="4"/>
  <c r="J907" i="4"/>
  <c r="J250" i="4"/>
  <c r="J153" i="4"/>
  <c r="J154" i="4"/>
  <c r="J433" i="4"/>
  <c r="J908" i="4"/>
  <c r="J312" i="4"/>
  <c r="J799" i="4"/>
  <c r="J700" i="4"/>
  <c r="J523" i="4"/>
  <c r="J1522" i="4"/>
  <c r="J909" i="4"/>
  <c r="J1118" i="4"/>
  <c r="J524" i="4"/>
  <c r="J1336" i="4"/>
  <c r="J52" i="4"/>
  <c r="J128" i="4"/>
  <c r="J1229" i="4"/>
  <c r="J155" i="4"/>
  <c r="J1230" i="4"/>
  <c r="J910" i="4"/>
  <c r="J1010" i="4"/>
  <c r="J198" i="4"/>
  <c r="J800" i="4"/>
  <c r="J313" i="4"/>
  <c r="J156" i="4"/>
  <c r="J74" i="4"/>
  <c r="J251" i="4"/>
  <c r="J1936" i="4"/>
  <c r="J525" i="4"/>
  <c r="J1231" i="4"/>
  <c r="J526" i="4"/>
  <c r="J701" i="4"/>
  <c r="J911" i="4"/>
  <c r="J801" i="4"/>
  <c r="J702" i="4"/>
  <c r="J1582" i="4"/>
  <c r="J802" i="4"/>
  <c r="J1664" i="4"/>
  <c r="J803" i="4"/>
  <c r="J1583" i="4"/>
  <c r="J804" i="4"/>
  <c r="J912" i="4"/>
  <c r="J1119" i="4"/>
  <c r="J603" i="4"/>
  <c r="J527" i="4"/>
  <c r="J314" i="4"/>
  <c r="J1232" i="4"/>
  <c r="J1337" i="4"/>
  <c r="J805" i="4"/>
  <c r="J90" i="4"/>
  <c r="J21" i="4"/>
  <c r="J252" i="4"/>
  <c r="J434" i="4"/>
  <c r="J1120" i="4"/>
  <c r="J366" i="4"/>
  <c r="J5" i="4"/>
  <c r="J157" i="4"/>
  <c r="J806" i="4"/>
  <c r="J1338" i="4"/>
  <c r="J53" i="4"/>
  <c r="J913" i="4"/>
  <c r="J528" i="4"/>
  <c r="J703" i="4"/>
  <c r="J315" i="4"/>
  <c r="J1665" i="4"/>
  <c r="J435" i="4"/>
  <c r="J529" i="4"/>
  <c r="J704" i="4"/>
  <c r="J530" i="4"/>
  <c r="J199" i="4"/>
  <c r="J436" i="4"/>
  <c r="J604" i="4"/>
  <c r="J91" i="4"/>
  <c r="J1339" i="4"/>
  <c r="J1340" i="4"/>
  <c r="J605" i="4"/>
  <c r="J92" i="4"/>
  <c r="J1233" i="4"/>
  <c r="J914" i="4"/>
  <c r="J54" i="4"/>
  <c r="J705" i="4"/>
  <c r="J316" i="4"/>
  <c r="J317" i="4"/>
  <c r="J41" i="4"/>
  <c r="J1011" i="4"/>
  <c r="J1341" i="4"/>
  <c r="J1728" i="4"/>
  <c r="J93" i="4"/>
  <c r="J1234" i="4"/>
  <c r="J253" i="4"/>
  <c r="J1342" i="4"/>
  <c r="J367" i="4"/>
  <c r="J254" i="4"/>
  <c r="J42" i="4"/>
  <c r="J706" i="4"/>
  <c r="J1235" i="4"/>
  <c r="J807" i="4"/>
  <c r="J707" i="4"/>
  <c r="J6" i="4"/>
  <c r="J708" i="4"/>
  <c r="J1584" i="4"/>
  <c r="J111" i="4"/>
  <c r="J531" i="4"/>
  <c r="J318" i="4"/>
  <c r="J808" i="4"/>
  <c r="J1121" i="4"/>
  <c r="J809" i="4"/>
  <c r="J709" i="4"/>
  <c r="J1012" i="4"/>
  <c r="J1122" i="4"/>
  <c r="J1236" i="4"/>
  <c r="J200" i="4"/>
  <c r="J368" i="4"/>
  <c r="J915" i="4"/>
  <c r="J319" i="4"/>
  <c r="J1237" i="4"/>
  <c r="J1343" i="4"/>
  <c r="J810" i="4"/>
  <c r="J811" i="4"/>
  <c r="J129" i="4"/>
  <c r="J606" i="4"/>
  <c r="J1013" i="4"/>
  <c r="J710" i="4"/>
  <c r="J437" i="4"/>
  <c r="J1419" i="4"/>
  <c r="J75" i="4"/>
  <c r="J201" i="4"/>
  <c r="J438" i="4"/>
  <c r="J439" i="4"/>
  <c r="J440" i="4"/>
  <c r="J43" i="4"/>
  <c r="J441" i="4"/>
  <c r="J255" i="4"/>
  <c r="J320" i="4"/>
  <c r="J711" i="4"/>
  <c r="J321" i="4"/>
  <c r="J256" i="4"/>
  <c r="J442" i="4"/>
  <c r="J55" i="4"/>
  <c r="J443" i="4"/>
  <c r="J202" i="4"/>
  <c r="J31" i="4"/>
  <c r="J130" i="4"/>
  <c r="J1238" i="4"/>
  <c r="J257" i="4"/>
  <c r="J158" i="4"/>
  <c r="J322" i="4"/>
  <c r="J916" i="4"/>
  <c r="J12" i="4"/>
  <c r="J444" i="4"/>
  <c r="J258" i="4"/>
  <c r="J203" i="4"/>
  <c r="J1239" i="4"/>
  <c r="J323" i="4"/>
  <c r="J259" i="4"/>
  <c r="J812" i="4"/>
  <c r="J1240" i="4"/>
  <c r="J1014" i="4"/>
  <c r="J324" i="4"/>
  <c r="J369" i="4"/>
  <c r="J712" i="4"/>
  <c r="J112" i="4"/>
  <c r="J532" i="4"/>
  <c r="J713" i="4"/>
  <c r="J1523" i="4"/>
  <c r="J445" i="4"/>
  <c r="J714" i="4"/>
  <c r="J1524" i="4"/>
  <c r="J1123" i="4"/>
  <c r="J1241" i="4"/>
  <c r="J715" i="4"/>
  <c r="J204" i="4"/>
  <c r="J56" i="4"/>
  <c r="J446" i="4"/>
  <c r="J260" i="4"/>
  <c r="J1420" i="4"/>
  <c r="J1124" i="4"/>
  <c r="J370" i="4"/>
  <c r="J205" i="4"/>
  <c r="J371" i="4"/>
  <c r="J1015" i="4"/>
  <c r="J716" i="4"/>
  <c r="J607" i="4"/>
  <c r="J813" i="4"/>
  <c r="J717" i="4"/>
  <c r="J372" i="4"/>
  <c r="J533" i="4"/>
  <c r="J447" i="4"/>
  <c r="J448" i="4"/>
  <c r="J57" i="4"/>
  <c r="J449" i="4"/>
  <c r="J718" i="4"/>
  <c r="J534" i="4"/>
  <c r="J206" i="4"/>
  <c r="J608" i="4"/>
  <c r="J719" i="4"/>
  <c r="J535" i="4"/>
  <c r="J450" i="4"/>
  <c r="J131" i="4"/>
  <c r="J814" i="4"/>
  <c r="J1016" i="4"/>
  <c r="J1344" i="4"/>
  <c r="J1345" i="4"/>
  <c r="J76" i="4"/>
  <c r="J373" i="4"/>
  <c r="J720" i="4"/>
  <c r="J207" i="4"/>
  <c r="J261" i="4"/>
  <c r="J1242" i="4"/>
  <c r="J815" i="4"/>
  <c r="J1421" i="4"/>
  <c r="J1243" i="4"/>
  <c r="J1125" i="4"/>
  <c r="J132" i="4"/>
  <c r="J451" i="4"/>
  <c r="J917" i="4"/>
  <c r="J816" i="4"/>
  <c r="J1244" i="4"/>
  <c r="J1126" i="4"/>
  <c r="J1666" i="4"/>
  <c r="J1422" i="4"/>
  <c r="J1017" i="4"/>
  <c r="J609" i="4"/>
  <c r="J610" i="4"/>
  <c r="J1245" i="4"/>
  <c r="J817" i="4"/>
  <c r="J1018" i="4"/>
  <c r="J325" i="4"/>
  <c r="J918" i="4"/>
  <c r="J1246" i="4"/>
  <c r="J374" i="4"/>
  <c r="J1247" i="4"/>
  <c r="J1127" i="4"/>
  <c r="J1423" i="4"/>
  <c r="J208" i="4"/>
  <c r="J536" i="4"/>
  <c r="J452" i="4"/>
  <c r="J375" i="4"/>
  <c r="J1128" i="4"/>
  <c r="J1889" i="4"/>
  <c r="J1346" i="4"/>
  <c r="J1019" i="4"/>
  <c r="J1248" i="4"/>
  <c r="J919" i="4"/>
  <c r="J1424" i="4"/>
  <c r="J721" i="4"/>
  <c r="J611" i="4"/>
  <c r="J159" i="4"/>
  <c r="J1129" i="4"/>
  <c r="J722" i="4"/>
  <c r="J1130" i="4"/>
  <c r="J920" i="4"/>
  <c r="J818" i="4"/>
  <c r="J819" i="4"/>
  <c r="J1249" i="4"/>
  <c r="J537" i="4"/>
  <c r="J94" i="4"/>
  <c r="J1425" i="4"/>
  <c r="J1250" i="4"/>
  <c r="J77" i="4"/>
  <c r="J1020" i="4"/>
  <c r="J262" i="4"/>
  <c r="J612" i="4"/>
  <c r="J538" i="4"/>
  <c r="J95" i="4"/>
  <c r="J539" i="4"/>
  <c r="J921" i="4"/>
  <c r="J723" i="4"/>
  <c r="J613" i="4"/>
  <c r="J1347" i="4"/>
  <c r="J1251" i="4"/>
  <c r="J820" i="4"/>
  <c r="J1021" i="4"/>
  <c r="J96" i="4"/>
  <c r="J1022" i="4"/>
  <c r="J133" i="4"/>
  <c r="J821" i="4"/>
  <c r="J1023" i="4"/>
  <c r="J32" i="4"/>
  <c r="J822" i="4"/>
  <c r="J724" i="4"/>
  <c r="J1348" i="4"/>
  <c r="J1349" i="4"/>
  <c r="J97" i="4"/>
  <c r="J113" i="4"/>
  <c r="J1131" i="4"/>
  <c r="J823" i="4"/>
  <c r="J1252" i="4"/>
  <c r="J614" i="4"/>
  <c r="J134" i="4"/>
  <c r="J615" i="4"/>
  <c r="J209" i="4"/>
  <c r="J453" i="4"/>
  <c r="J454" i="4"/>
  <c r="J922" i="4"/>
  <c r="J725" i="4"/>
  <c r="J1890" i="4"/>
  <c r="J263" i="4"/>
  <c r="J616" i="4"/>
  <c r="J264" i="4"/>
  <c r="J923" i="4"/>
  <c r="J726" i="4"/>
  <c r="J455" i="4"/>
  <c r="J135" i="4"/>
  <c r="J1426" i="4"/>
  <c r="J98" i="4"/>
  <c r="J1024" i="4"/>
  <c r="J114" i="4"/>
  <c r="J456" i="4"/>
  <c r="J1132" i="4"/>
  <c r="J924" i="4"/>
  <c r="J210" i="4"/>
  <c r="J925" i="4"/>
  <c r="J1025" i="4"/>
  <c r="J824" i="4"/>
  <c r="J727" i="4"/>
  <c r="J926" i="4"/>
  <c r="J540" i="4"/>
  <c r="J825" i="4"/>
  <c r="J265" i="4"/>
  <c r="J1026" i="4"/>
  <c r="J211" i="4"/>
  <c r="J1585" i="4"/>
  <c r="J1253" i="4"/>
  <c r="J541" i="4"/>
  <c r="J457" i="4"/>
  <c r="J1427" i="4"/>
  <c r="J617" i="4"/>
  <c r="J542" i="4"/>
  <c r="J266" i="4"/>
  <c r="J1133" i="4"/>
  <c r="J212" i="4"/>
  <c r="J58" i="4"/>
  <c r="J826" i="4"/>
  <c r="J458" i="4"/>
  <c r="J33" i="4"/>
  <c r="J827" i="4"/>
  <c r="J1428" i="4"/>
  <c r="J34" i="4"/>
  <c r="J1027" i="4"/>
  <c r="J459" i="4"/>
  <c r="J78" i="4"/>
  <c r="J59" i="4"/>
  <c r="J618" i="4"/>
  <c r="J460" i="4"/>
  <c r="J376" i="4"/>
  <c r="J1667" i="4"/>
  <c r="J1586" i="4"/>
  <c r="J1587" i="4"/>
  <c r="J1350" i="4"/>
  <c r="J619" i="4"/>
  <c r="J267" i="4"/>
  <c r="J1525" i="4"/>
  <c r="J1028" i="4"/>
  <c r="J1254" i="4"/>
  <c r="J1588" i="4"/>
  <c r="J620" i="4"/>
  <c r="J728" i="4"/>
  <c r="J377" i="4"/>
  <c r="J1729" i="4"/>
  <c r="J828" i="4"/>
  <c r="J268" i="4"/>
  <c r="J1351" i="4"/>
  <c r="J1255" i="4"/>
  <c r="J829" i="4"/>
  <c r="J269" i="4"/>
  <c r="J1352" i="4"/>
  <c r="J270" i="4"/>
  <c r="J99" i="4"/>
  <c r="J621" i="4"/>
  <c r="J271" i="4"/>
  <c r="J1526" i="4"/>
  <c r="J1134" i="4"/>
  <c r="J1668" i="4"/>
  <c r="J622" i="4"/>
  <c r="J1256" i="4"/>
  <c r="J213" i="4"/>
  <c r="J272" i="4"/>
  <c r="J115" i="4"/>
  <c r="J1029" i="4"/>
  <c r="J1669" i="4"/>
  <c r="J1429" i="4"/>
  <c r="J1257" i="4"/>
  <c r="J729" i="4"/>
  <c r="J1258" i="4"/>
  <c r="J1430" i="4"/>
  <c r="J1431" i="4"/>
  <c r="J1432" i="4"/>
  <c r="J1527" i="4"/>
  <c r="J730" i="4"/>
  <c r="J1259" i="4"/>
  <c r="J273" i="4"/>
  <c r="J623" i="4"/>
  <c r="J543" i="4"/>
  <c r="J326" i="4"/>
  <c r="J378" i="4"/>
  <c r="J731" i="4"/>
  <c r="J1135" i="4"/>
  <c r="J136" i="4"/>
  <c r="J461" i="4"/>
  <c r="J1353" i="4"/>
  <c r="J544" i="4"/>
  <c r="J545" i="4"/>
  <c r="J160" i="4"/>
  <c r="J79" i="4"/>
  <c r="J462" i="4"/>
  <c r="J214" i="4"/>
  <c r="J1030" i="4"/>
  <c r="J274" i="4"/>
  <c r="J327" i="4"/>
  <c r="J463" i="4"/>
  <c r="J35" i="4"/>
  <c r="J328" i="4"/>
  <c r="J215" i="4"/>
  <c r="J161" i="4"/>
  <c r="J60" i="4"/>
  <c r="J80" i="4"/>
  <c r="J546" i="4"/>
  <c r="J379" i="4"/>
  <c r="J137" i="4"/>
  <c r="J138" i="4"/>
  <c r="J329" i="4"/>
  <c r="J732" i="4"/>
  <c r="J162" i="4"/>
  <c r="J163" i="4"/>
  <c r="J139" i="4"/>
  <c r="J380" i="4"/>
  <c r="J330" i="4"/>
  <c r="J9" i="4"/>
  <c r="J927" i="4"/>
  <c r="J275" i="4"/>
  <c r="J1354" i="4"/>
  <c r="J1433" i="4"/>
  <c r="J928" i="4"/>
  <c r="J1136" i="4"/>
  <c r="J25" i="4"/>
  <c r="J547" i="4"/>
  <c r="J1260" i="4"/>
  <c r="J733" i="4"/>
  <c r="J1031" i="4"/>
  <c r="J624" i="4"/>
  <c r="J1355" i="4"/>
  <c r="J734" i="4"/>
  <c r="J625" i="4"/>
  <c r="J735" i="4"/>
  <c r="J1841" i="4"/>
  <c r="J830" i="4"/>
  <c r="J1528" i="4"/>
  <c r="J464" i="4"/>
  <c r="J548" i="4"/>
  <c r="J626" i="4"/>
  <c r="J276" i="4"/>
  <c r="J1730" i="4"/>
  <c r="J1356" i="4"/>
  <c r="J61" i="4"/>
  <c r="J1032" i="4"/>
  <c r="J831" i="4"/>
  <c r="J465" i="4"/>
  <c r="J1589" i="4"/>
  <c r="J627" i="4"/>
  <c r="J1033" i="4"/>
  <c r="J832" i="4"/>
  <c r="J331" i="4"/>
  <c r="J466" i="4"/>
  <c r="J1137" i="4"/>
  <c r="J736" i="4"/>
  <c r="J1138" i="4"/>
  <c r="J1139" i="4"/>
  <c r="J277" i="4"/>
  <c r="J81" i="4"/>
  <c r="J278" i="4"/>
  <c r="J628" i="4"/>
  <c r="J929" i="4"/>
  <c r="J930" i="4"/>
  <c r="J629" i="4"/>
  <c r="J833" i="4"/>
  <c r="J1670" i="4"/>
  <c r="J467" i="4"/>
  <c r="J332" i="4"/>
  <c r="J1261" i="4"/>
  <c r="J1789" i="4"/>
  <c r="J116" i="4"/>
  <c r="J1842" i="4"/>
  <c r="J82" i="4"/>
  <c r="J1937" i="4"/>
  <c r="J834" i="4"/>
  <c r="J1731" i="4"/>
  <c r="J1843" i="4"/>
  <c r="J1732" i="4"/>
  <c r="J1034" i="4"/>
  <c r="J1733" i="4"/>
  <c r="J1140" i="4"/>
  <c r="J468" i="4"/>
  <c r="J1141" i="4"/>
  <c r="J36" i="4"/>
  <c r="J1434" i="4"/>
  <c r="J549" i="4"/>
  <c r="J1035" i="4"/>
  <c r="J381" i="4"/>
  <c r="J550" i="4"/>
  <c r="J469" i="4"/>
  <c r="J1142" i="4"/>
  <c r="J164" i="4"/>
  <c r="J216" i="4"/>
  <c r="J1143" i="4"/>
  <c r="J931" i="4"/>
  <c r="J470" i="4"/>
  <c r="J551" i="4"/>
  <c r="J737" i="4"/>
  <c r="J1529" i="4"/>
  <c r="J83" i="4"/>
  <c r="J15" i="4"/>
  <c r="J1262" i="4"/>
  <c r="J382" i="4"/>
  <c r="J117" i="4"/>
  <c r="J471" i="4"/>
  <c r="J279" i="4"/>
  <c r="J1734" i="4"/>
  <c r="J472" i="4"/>
  <c r="J140" i="4"/>
  <c r="J738" i="4"/>
  <c r="J932" i="4"/>
  <c r="J1036" i="4"/>
  <c r="J739" i="4"/>
  <c r="J552" i="4"/>
  <c r="J835" i="4"/>
  <c r="J165" i="4"/>
  <c r="J166" i="4"/>
  <c r="J630" i="4"/>
  <c r="J26" i="4"/>
  <c r="J836" i="4"/>
  <c r="J1530" i="4"/>
  <c r="J1263" i="4"/>
  <c r="J933" i="4"/>
  <c r="J837" i="4"/>
  <c r="J1144" i="4"/>
  <c r="J1531" i="4"/>
  <c r="J631" i="4"/>
  <c r="J632" i="4"/>
  <c r="J383" i="4"/>
  <c r="J1145" i="4"/>
  <c r="J934" i="4"/>
  <c r="J1590" i="4"/>
  <c r="J1146" i="4"/>
  <c r="J838" i="4"/>
  <c r="J935" i="4"/>
  <c r="J839" i="4"/>
  <c r="J633" i="4"/>
  <c r="J634" i="4"/>
  <c r="J333" i="4"/>
  <c r="J840" i="4"/>
  <c r="J167" i="4"/>
  <c r="J1671" i="4"/>
  <c r="J280" i="4"/>
  <c r="J740" i="4"/>
  <c r="J1264" i="4"/>
  <c r="J1591" i="4"/>
  <c r="J936" i="4"/>
  <c r="J217" i="4"/>
  <c r="J741" i="4"/>
  <c r="J1147" i="4"/>
  <c r="J841" i="4"/>
  <c r="J1435" i="4"/>
  <c r="J742" i="4"/>
  <c r="J1357" i="4"/>
  <c r="J384" i="4"/>
  <c r="J1037" i="4"/>
  <c r="J553" i="4"/>
  <c r="J100" i="4"/>
  <c r="J1844" i="4"/>
  <c r="J554" i="4"/>
  <c r="J473" i="4"/>
  <c r="J1436" i="4"/>
  <c r="J1592" i="4"/>
  <c r="J474" i="4"/>
  <c r="J475" i="4"/>
  <c r="J1148" i="4"/>
  <c r="J1735" i="4"/>
  <c r="J635" i="4"/>
  <c r="J937" i="4"/>
  <c r="J1038" i="4"/>
  <c r="J636" i="4"/>
  <c r="J743" i="4"/>
  <c r="J842" i="4"/>
  <c r="J1358" i="4"/>
  <c r="J1149" i="4"/>
  <c r="J1150" i="4"/>
  <c r="J1039" i="4"/>
  <c r="J1593" i="4"/>
  <c r="J1437" i="4"/>
  <c r="J334" i="4"/>
  <c r="J385" i="4"/>
  <c r="J938" i="4"/>
  <c r="J939" i="4"/>
  <c r="J555" i="4"/>
  <c r="J1040" i="4"/>
  <c r="J744" i="4"/>
  <c r="J1041" i="4"/>
  <c r="J940" i="4"/>
  <c r="J745" i="4"/>
  <c r="J1672" i="4"/>
  <c r="J843" i="4"/>
  <c r="J1151" i="4"/>
  <c r="J281" i="4"/>
  <c r="J476" i="4"/>
  <c r="J1042" i="4"/>
  <c r="J844" i="4"/>
  <c r="J477" i="4"/>
  <c r="J478" i="4"/>
  <c r="J845" i="4"/>
  <c r="J1265" i="4"/>
  <c r="J1266" i="4"/>
  <c r="J846" i="4"/>
  <c r="J1438" i="4"/>
  <c r="J556" i="4"/>
  <c r="J746" i="4"/>
  <c r="J1790" i="4"/>
  <c r="J218" i="4"/>
  <c r="J335" i="4"/>
  <c r="J479" i="4"/>
  <c r="J1359" i="4"/>
  <c r="J1043" i="4"/>
  <c r="J1044" i="4"/>
  <c r="J1736" i="4"/>
  <c r="J1045" i="4"/>
  <c r="J1152" i="4"/>
  <c r="J1673" i="4"/>
  <c r="J1046" i="4"/>
  <c r="J1594" i="4"/>
  <c r="J1153" i="4"/>
  <c r="J1267" i="4"/>
  <c r="J1595" i="4"/>
  <c r="J1268" i="4"/>
  <c r="J557" i="4"/>
  <c r="J637" i="4"/>
  <c r="J101" i="4"/>
  <c r="J1047" i="4"/>
  <c r="J1154" i="4"/>
  <c r="J558" i="4"/>
  <c r="J559" i="4"/>
  <c r="J1048" i="4"/>
  <c r="J638" i="4"/>
  <c r="J1845" i="4"/>
  <c r="J639" i="4"/>
  <c r="J1791" i="4"/>
  <c r="J941" i="4"/>
  <c r="J942" i="4"/>
  <c r="J1155" i="4"/>
  <c r="J1156" i="4"/>
  <c r="J1269" i="4"/>
  <c r="J747" i="4"/>
  <c r="J1049" i="4"/>
  <c r="J640" i="4"/>
  <c r="J1439" i="4"/>
  <c r="J1050" i="4"/>
  <c r="J943" i="4"/>
  <c r="J282" i="4"/>
  <c r="J1440" i="4"/>
  <c r="J641" i="4"/>
  <c r="J1157" i="4"/>
  <c r="J386" i="4"/>
  <c r="J944" i="4"/>
  <c r="J1532" i="4"/>
  <c r="J1158" i="4"/>
  <c r="J560" i="4"/>
  <c r="J642" i="4"/>
  <c r="J945" i="4"/>
  <c r="J1737" i="4"/>
  <c r="J1159" i="4"/>
  <c r="J1674" i="4"/>
  <c r="J1051" i="4"/>
  <c r="J1675" i="4"/>
  <c r="J847" i="4"/>
  <c r="J1052" i="4"/>
  <c r="J62" i="4"/>
  <c r="J102" i="4"/>
  <c r="J1053" i="4"/>
  <c r="J387" i="4"/>
  <c r="J848" i="4"/>
  <c r="J946" i="4"/>
  <c r="J283" i="4"/>
  <c r="J1792" i="4"/>
  <c r="J1270" i="4"/>
  <c r="J947" i="4"/>
  <c r="J561" i="4"/>
  <c r="J562" i="4"/>
  <c r="J1360" i="4"/>
  <c r="J849" i="4"/>
  <c r="J948" i="4"/>
  <c r="J1533" i="4"/>
  <c r="J388" i="4"/>
  <c r="J118" i="4"/>
  <c r="J850" i="4"/>
  <c r="J1596" i="4"/>
  <c r="J1597" i="4"/>
  <c r="J748" i="4"/>
  <c r="J389" i="4"/>
  <c r="J1738" i="4"/>
  <c r="J1891" i="4"/>
  <c r="J480" i="4"/>
  <c r="J481" i="4"/>
  <c r="J1160" i="4"/>
  <c r="J563" i="4"/>
  <c r="J1534" i="4"/>
  <c r="J1739" i="4"/>
  <c r="J1598" i="4"/>
  <c r="J643" i="4"/>
  <c r="J644" i="4"/>
  <c r="J1846" i="4"/>
  <c r="J1441" i="4"/>
  <c r="J1161" i="4"/>
  <c r="J1740" i="4"/>
  <c r="J749" i="4"/>
  <c r="J482" i="4"/>
  <c r="J1676" i="4"/>
  <c r="J851" i="4"/>
  <c r="J1054" i="4"/>
  <c r="J1055" i="4"/>
  <c r="J564" i="4"/>
  <c r="J483" i="4"/>
  <c r="J1793" i="4"/>
  <c r="J1361" i="4"/>
  <c r="J103" i="4"/>
  <c r="J750" i="4"/>
  <c r="J1162" i="4"/>
  <c r="J1271" i="4"/>
  <c r="J1599" i="4"/>
  <c r="J1442" i="4"/>
  <c r="J1163" i="4"/>
  <c r="J1443" i="4"/>
  <c r="J852" i="4"/>
  <c r="J565" i="4"/>
  <c r="J1164" i="4"/>
  <c r="J390" i="4"/>
  <c r="J949" i="4"/>
  <c r="J751" i="4"/>
  <c r="J168" i="4"/>
  <c r="J169" i="4"/>
  <c r="J1444" i="4"/>
  <c r="J336" i="4"/>
  <c r="J1600" i="4"/>
  <c r="J1056" i="4"/>
  <c r="J1601" i="4"/>
  <c r="J1272" i="4"/>
  <c r="J1273" i="4"/>
  <c r="J1057" i="4"/>
  <c r="J1058" i="4"/>
  <c r="J853" i="4"/>
  <c r="J484" i="4"/>
  <c r="J84" i="4"/>
  <c r="J854" i="4"/>
  <c r="J752" i="4"/>
  <c r="J855" i="4"/>
  <c r="J170" i="4"/>
  <c r="J171" i="4"/>
  <c r="J1274" i="4"/>
  <c r="J950" i="4"/>
  <c r="J219" i="4"/>
  <c r="J1602" i="4"/>
  <c r="J856" i="4"/>
  <c r="J1535" i="4"/>
  <c r="J1275" i="4"/>
  <c r="J1165" i="4"/>
  <c r="J1536" i="4"/>
  <c r="J645" i="4"/>
  <c r="J1059" i="4"/>
  <c r="J485" i="4"/>
  <c r="J1445" i="4"/>
  <c r="J1603" i="4"/>
  <c r="J1604" i="4"/>
  <c r="J1794" i="4"/>
  <c r="J1677" i="4"/>
  <c r="J1166" i="4"/>
  <c r="J753" i="4"/>
  <c r="J172" i="4"/>
  <c r="J173" i="4"/>
  <c r="J1847" i="4"/>
  <c r="J1678" i="4"/>
  <c r="J1446" i="4"/>
  <c r="J951" i="4"/>
  <c r="J952" i="4"/>
  <c r="J646" i="4"/>
  <c r="J1447" i="4"/>
  <c r="J337" i="4"/>
  <c r="J754" i="4"/>
  <c r="J338" i="4"/>
  <c r="J1741" i="4"/>
  <c r="J391" i="4"/>
  <c r="J566" i="4"/>
  <c r="J1060" i="4"/>
  <c r="J1448" i="4"/>
  <c r="J647" i="4"/>
  <c r="J1276" i="4"/>
  <c r="J339" i="4"/>
  <c r="J1061" i="4"/>
  <c r="J1167" i="4"/>
  <c r="J1362" i="4"/>
  <c r="J1892" i="4"/>
  <c r="J486" i="4"/>
  <c r="J1168" i="4"/>
  <c r="J648" i="4"/>
  <c r="J755" i="4"/>
  <c r="J1363" i="4"/>
  <c r="J756" i="4"/>
  <c r="J757" i="4"/>
  <c r="J649" i="4"/>
  <c r="J1742" i="4"/>
  <c r="J1679" i="4"/>
  <c r="J1364" i="4"/>
  <c r="J392" i="4"/>
  <c r="J1062" i="4"/>
  <c r="J1449" i="4"/>
  <c r="J1848" i="4"/>
  <c r="J953" i="4"/>
  <c r="J1537" i="4"/>
  <c r="J393" i="4"/>
  <c r="J1605" i="4"/>
  <c r="J1063" i="4"/>
  <c r="J758" i="4"/>
  <c r="J1795" i="4"/>
  <c r="J1450" i="4"/>
  <c r="J1538" i="4"/>
  <c r="J954" i="4"/>
  <c r="J955" i="4"/>
  <c r="J1064" i="4"/>
  <c r="J1680" i="4"/>
  <c r="J1796" i="4"/>
  <c r="J1938" i="4"/>
  <c r="J759" i="4"/>
  <c r="J1451" i="4"/>
  <c r="J1743" i="4"/>
  <c r="J1169" i="4"/>
  <c r="J1452" i="4"/>
  <c r="J1065" i="4"/>
  <c r="J760" i="4"/>
  <c r="J650" i="4"/>
  <c r="J857" i="4"/>
  <c r="J1277" i="4"/>
  <c r="J1170" i="4"/>
  <c r="J858" i="4"/>
  <c r="J1278" i="4"/>
  <c r="J1171" i="4"/>
  <c r="J761" i="4"/>
  <c r="J651" i="4"/>
  <c r="J1849" i="4"/>
  <c r="J859" i="4"/>
  <c r="J1066" i="4"/>
  <c r="J1744" i="4"/>
  <c r="J1797" i="4"/>
  <c r="J1939" i="4"/>
  <c r="J1893" i="4"/>
  <c r="J1798" i="4"/>
  <c r="J1799" i="4"/>
  <c r="J1940" i="4"/>
  <c r="J1453" i="4"/>
  <c r="J1279" i="4"/>
  <c r="J1067" i="4"/>
  <c r="J1454" i="4"/>
  <c r="J1068" i="4"/>
  <c r="J1745" i="4"/>
  <c r="J1681" i="4"/>
  <c r="J1606" i="4"/>
  <c r="J1607" i="4"/>
  <c r="J1172" i="4"/>
  <c r="J1455" i="4"/>
  <c r="J340" i="4"/>
  <c r="J762" i="4"/>
  <c r="J341" i="4"/>
  <c r="J1800" i="4"/>
  <c r="J1746" i="4"/>
  <c r="J763" i="4"/>
  <c r="J174" i="4"/>
  <c r="J175" i="4"/>
  <c r="J1608" i="4"/>
  <c r="J1609" i="4"/>
  <c r="J764" i="4"/>
  <c r="J1747" i="4"/>
  <c r="J394" i="4"/>
  <c r="J1280" i="4"/>
  <c r="J1281" i="4"/>
  <c r="J487" i="4"/>
  <c r="J1539" i="4"/>
  <c r="J765" i="4"/>
  <c r="J567" i="4"/>
  <c r="J488" i="4"/>
  <c r="J1456" i="4"/>
  <c r="J1069" i="4"/>
  <c r="J1682" i="4"/>
  <c r="J1070" i="4"/>
  <c r="J568" i="4"/>
  <c r="J766" i="4"/>
  <c r="J569" i="4"/>
  <c r="J1173" i="4"/>
  <c r="J1071" i="4"/>
  <c r="J1540" i="4"/>
  <c r="J284" i="4"/>
  <c r="J1683" i="4"/>
  <c r="J570" i="4"/>
  <c r="J767" i="4"/>
  <c r="J1282" i="4"/>
  <c r="J1365" i="4"/>
  <c r="J768" i="4"/>
  <c r="J1174" i="4"/>
  <c r="J285" i="4"/>
  <c r="J1366" i="4"/>
  <c r="J652" i="4"/>
  <c r="J1175" i="4"/>
  <c r="J653" i="4"/>
  <c r="J1283" i="4"/>
  <c r="J220" i="4"/>
  <c r="J1367" i="4"/>
  <c r="J956" i="4"/>
  <c r="J1457" i="4"/>
  <c r="J1458" i="4"/>
  <c r="J1176" i="4"/>
  <c r="J1459" i="4"/>
  <c r="J2004" i="4"/>
  <c r="J1978" i="4"/>
  <c r="J1541" i="4"/>
  <c r="J1941" i="4"/>
  <c r="J1610" i="4"/>
  <c r="J957" i="4"/>
  <c r="J1611" i="4"/>
  <c r="J1942" i="4"/>
  <c r="J860" i="4"/>
  <c r="J861" i="4"/>
  <c r="J1460" i="4"/>
  <c r="J1072" i="4"/>
  <c r="J395" i="4"/>
  <c r="J1684" i="4"/>
  <c r="J1542" i="4"/>
  <c r="J1612" i="4"/>
  <c r="J1685" i="4"/>
  <c r="J1461" i="4"/>
  <c r="J1462" i="4"/>
  <c r="J1073" i="4"/>
  <c r="J862" i="4"/>
  <c r="J958" i="4"/>
  <c r="J221" i="4"/>
  <c r="J769" i="4"/>
  <c r="J654" i="4"/>
  <c r="J2005" i="4"/>
  <c r="J959" i="4"/>
  <c r="J489" i="4"/>
  <c r="J2006" i="4"/>
  <c r="J1284" i="4"/>
  <c r="J863" i="4"/>
  <c r="J1074" i="4"/>
  <c r="J1748" i="4"/>
  <c r="J960" i="4"/>
  <c r="J2007" i="4"/>
  <c r="J2030" i="4"/>
  <c r="J864" i="4"/>
  <c r="J1177" i="4"/>
  <c r="J961" i="4"/>
  <c r="J1368" i="4"/>
  <c r="J962" i="4"/>
  <c r="J865" i="4"/>
  <c r="J1369" i="4"/>
  <c r="J1178" i="4"/>
  <c r="J1613" i="4"/>
  <c r="J1749" i="4"/>
  <c r="J1075" i="4"/>
  <c r="J571" i="4"/>
  <c r="J1979" i="4"/>
  <c r="J1850" i="4"/>
  <c r="J1076" i="4"/>
  <c r="J1370" i="4"/>
  <c r="J1371" i="4"/>
  <c r="J1179" i="4"/>
  <c r="J866" i="4"/>
  <c r="J1077" i="4"/>
  <c r="J2008" i="4"/>
  <c r="J1750" i="4"/>
  <c r="J1463" i="4"/>
  <c r="J1285" i="4"/>
  <c r="J396" i="4"/>
  <c r="J1078" i="4"/>
  <c r="J397" i="4"/>
  <c r="J1286" i="4"/>
  <c r="J1686" i="4"/>
  <c r="J1079" i="4"/>
  <c r="J1543" i="4"/>
  <c r="J1614" i="4"/>
  <c r="J1180" i="4"/>
  <c r="J1687" i="4"/>
  <c r="J1894" i="4"/>
  <c r="J1372" i="4"/>
  <c r="J867" i="4"/>
  <c r="J1615" i="4"/>
  <c r="J770" i="4"/>
  <c r="J1980" i="4"/>
  <c r="J868" i="4"/>
  <c r="J1464" i="4"/>
  <c r="J1616" i="4"/>
  <c r="J1287" i="4"/>
  <c r="J655" i="4"/>
  <c r="J1373" i="4"/>
  <c r="J1943" i="4"/>
  <c r="J1288" i="4"/>
  <c r="J1465" i="4"/>
  <c r="J1751" i="4"/>
  <c r="J1374" i="4"/>
  <c r="J869" i="4"/>
  <c r="J1289" i="4"/>
  <c r="J870" i="4"/>
  <c r="J1801" i="4"/>
  <c r="J1688" i="4"/>
  <c r="J1181" i="4"/>
  <c r="J871" i="4"/>
  <c r="J1080" i="4"/>
  <c r="J1617" i="4"/>
  <c r="J1689" i="4"/>
  <c r="J872" i="4"/>
  <c r="J1851" i="4"/>
  <c r="J1852" i="4"/>
  <c r="J963" i="4"/>
  <c r="J1466" i="4"/>
  <c r="J1544" i="4"/>
  <c r="J1545" i="4"/>
  <c r="J1375" i="4"/>
  <c r="J490" i="4"/>
  <c r="J1376" i="4"/>
  <c r="J771" i="4"/>
  <c r="J1467" i="4"/>
  <c r="J1690" i="4"/>
  <c r="J1944" i="4"/>
  <c r="J1468" i="4"/>
  <c r="J873" i="4"/>
  <c r="J2031" i="4"/>
  <c r="J1802" i="4"/>
  <c r="J1853" i="4"/>
  <c r="J1469" i="4"/>
  <c r="J1081" i="4"/>
  <c r="J1546" i="4"/>
  <c r="J1618" i="4"/>
  <c r="J1290" i="4"/>
  <c r="J874" i="4"/>
  <c r="J1691" i="4"/>
  <c r="J772" i="4"/>
  <c r="J1291" i="4"/>
  <c r="J1692" i="4"/>
  <c r="J1547" i="4"/>
  <c r="J1548" i="4"/>
  <c r="J1470" i="4"/>
  <c r="J1619" i="4"/>
  <c r="J1182" i="4"/>
  <c r="J1292" i="4"/>
  <c r="J1183" i="4"/>
  <c r="J286" i="4"/>
  <c r="J1082" i="4"/>
  <c r="J1377" i="4"/>
  <c r="J222" i="4"/>
  <c r="J1895" i="4"/>
  <c r="J1803" i="4"/>
  <c r="J1549" i="4"/>
  <c r="J572" i="4"/>
  <c r="J1471" i="4"/>
  <c r="J1472" i="4"/>
  <c r="J1804" i="4"/>
  <c r="J1896" i="4"/>
  <c r="J1293" i="4"/>
  <c r="J1473" i="4"/>
  <c r="J1184" i="4"/>
  <c r="J1185" i="4"/>
  <c r="J773" i="4"/>
  <c r="J1752" i="4"/>
  <c r="J1378" i="4"/>
  <c r="J1294" i="4"/>
  <c r="J1854" i="4"/>
  <c r="J1550" i="4"/>
  <c r="J1620" i="4"/>
  <c r="J774" i="4"/>
  <c r="J1379" i="4"/>
  <c r="J1805" i="4"/>
  <c r="J398" i="4"/>
  <c r="J1897" i="4"/>
  <c r="J964" i="4"/>
  <c r="J1753" i="4"/>
  <c r="J1295" i="4"/>
  <c r="J1855" i="4"/>
  <c r="J1474" i="4"/>
  <c r="J1380" i="4"/>
  <c r="J1296" i="4"/>
  <c r="J1693" i="4"/>
  <c r="J1381" i="4"/>
  <c r="J656" i="4"/>
  <c r="J1186" i="4"/>
  <c r="J965" i="4"/>
  <c r="J1083" i="4"/>
  <c r="J1945" i="4"/>
  <c r="J1475" i="4"/>
  <c r="J1382" i="4"/>
  <c r="J1476" i="4"/>
  <c r="J1187" i="4"/>
  <c r="J342" i="4"/>
  <c r="J1477" i="4"/>
  <c r="J1188" i="4"/>
  <c r="J1856" i="4"/>
  <c r="J223" i="4"/>
  <c r="J1297" i="4"/>
  <c r="J775" i="4"/>
  <c r="J966" i="4"/>
  <c r="J875" i="4"/>
  <c r="J1298" i="4"/>
  <c r="J967" i="4"/>
  <c r="J1621" i="4"/>
  <c r="J2009" i="4"/>
  <c r="J343" i="4"/>
  <c r="J1981" i="4"/>
  <c r="J1806" i="4"/>
  <c r="J2010" i="4"/>
  <c r="J1982" i="4"/>
  <c r="J1898" i="4"/>
  <c r="J1299" i="4"/>
  <c r="J573" i="4"/>
  <c r="J1300" i="4"/>
  <c r="J1754" i="4"/>
  <c r="J1622" i="4"/>
  <c r="J1189" i="4"/>
  <c r="J344" i="4"/>
  <c r="J2011" i="4"/>
  <c r="J1807" i="4"/>
  <c r="J1190" i="4"/>
  <c r="J876" i="4"/>
  <c r="J2012" i="4"/>
  <c r="J1623" i="4"/>
  <c r="J776" i="4"/>
  <c r="J968" i="4"/>
  <c r="J1808" i="4"/>
  <c r="J287" i="4"/>
  <c r="J1755" i="4"/>
  <c r="J1899" i="4"/>
  <c r="J491" i="4"/>
  <c r="J969" i="4"/>
  <c r="J1857" i="4"/>
  <c r="J2037" i="4"/>
  <c r="J1301" i="4"/>
  <c r="J1302" i="4"/>
  <c r="J1809" i="4"/>
  <c r="J1858" i="4"/>
  <c r="J1756" i="4"/>
  <c r="J2038" i="4"/>
  <c r="J1191" i="4"/>
  <c r="J877" i="4"/>
  <c r="J1624" i="4"/>
  <c r="J2039" i="4"/>
  <c r="J1192" i="4"/>
  <c r="J2013" i="4"/>
  <c r="J1625" i="4"/>
  <c r="J970" i="4"/>
  <c r="J1551" i="4"/>
  <c r="J1626" i="4"/>
  <c r="J1859" i="4"/>
  <c r="J1860" i="4"/>
  <c r="J657" i="4"/>
  <c r="J878" i="4"/>
  <c r="J1552" i="4"/>
  <c r="J1627" i="4"/>
  <c r="J777" i="4"/>
  <c r="J879" i="4"/>
  <c r="J971" i="4"/>
  <c r="J574" i="4"/>
  <c r="J1478" i="4"/>
  <c r="J1861" i="4"/>
  <c r="J1479" i="4"/>
  <c r="J1303" i="4"/>
  <c r="J1480" i="4"/>
  <c r="J1862" i="4"/>
  <c r="J1900" i="4"/>
  <c r="J1810" i="4"/>
  <c r="J972" i="4"/>
  <c r="J1863" i="4"/>
  <c r="J1628" i="4"/>
  <c r="J1304" i="4"/>
  <c r="J1553" i="4"/>
  <c r="J1694" i="4"/>
  <c r="J778" i="4"/>
  <c r="J2032" i="4"/>
  <c r="J1695" i="4"/>
  <c r="J1811" i="4"/>
  <c r="J1305" i="4"/>
  <c r="J1757" i="4"/>
  <c r="J1481" i="4"/>
  <c r="J1383" i="4"/>
  <c r="J1758" i="4"/>
  <c r="J1696" i="4"/>
  <c r="J1983" i="4"/>
  <c r="J492" i="4"/>
  <c r="J493" i="4"/>
  <c r="J1812" i="4"/>
  <c r="J1482" i="4"/>
  <c r="J1306" i="4"/>
  <c r="J1483" i="4"/>
  <c r="J1307" i="4"/>
  <c r="J1759" i="4"/>
  <c r="J1484" i="4"/>
  <c r="J1485" i="4"/>
  <c r="J345" i="4"/>
  <c r="J2040" i="4"/>
  <c r="J575" i="4"/>
  <c r="J1813" i="4"/>
  <c r="J1760" i="4"/>
  <c r="J1084" i="4"/>
  <c r="J1814" i="4"/>
  <c r="J1554" i="4"/>
  <c r="J1384" i="4"/>
  <c r="J1946" i="4"/>
  <c r="J1947" i="4"/>
  <c r="J1948" i="4"/>
  <c r="J2041" i="4"/>
  <c r="J2014" i="4"/>
  <c r="J1864" i="4"/>
  <c r="J2015" i="4"/>
  <c r="J1949" i="4"/>
  <c r="J1629" i="4"/>
  <c r="J1085" i="4"/>
  <c r="J1555" i="4"/>
  <c r="J1086" i="4"/>
  <c r="J399" i="4"/>
  <c r="J1761" i="4"/>
  <c r="J880" i="4"/>
  <c r="J1193" i="4"/>
  <c r="J973" i="4"/>
  <c r="J1308" i="4"/>
  <c r="J1309" i="4"/>
  <c r="J1697" i="4"/>
  <c r="J1984" i="4"/>
  <c r="J346" i="4"/>
  <c r="J1087" i="4"/>
  <c r="J1486" i="4"/>
  <c r="J1630" i="4"/>
  <c r="J1698" i="4"/>
  <c r="J1699" i="4"/>
  <c r="J1385" i="4"/>
  <c r="J1088" i="4"/>
  <c r="J104" i="4"/>
  <c r="J974" i="4"/>
  <c r="J1556" i="4"/>
  <c r="J1557" i="4"/>
  <c r="J1631" i="4"/>
  <c r="J1089" i="4"/>
  <c r="J1865" i="4"/>
  <c r="J1815" i="4"/>
  <c r="J1487" i="4"/>
  <c r="J1901" i="4"/>
  <c r="J1558" i="4"/>
  <c r="J1632" i="4"/>
  <c r="J1762" i="4"/>
  <c r="J494" i="4"/>
  <c r="J1950" i="4"/>
  <c r="J1866" i="4"/>
  <c r="J1386" i="4"/>
  <c r="J495" i="4"/>
  <c r="J1090" i="4"/>
  <c r="J1951" i="4"/>
  <c r="J1816" i="4"/>
  <c r="J1867" i="4"/>
  <c r="J1387" i="4"/>
  <c r="J1700" i="4"/>
  <c r="J347" i="4"/>
  <c r="J1763" i="4"/>
  <c r="J1310" i="4"/>
  <c r="J1194" i="4"/>
  <c r="J1952" i="4"/>
  <c r="J576" i="4"/>
  <c r="J1388" i="4"/>
  <c r="J1953" i="4"/>
  <c r="J1559" i="4"/>
  <c r="J658" i="4"/>
  <c r="J176" i="4"/>
  <c r="J177" i="4"/>
  <c r="J1764" i="4"/>
  <c r="J1560" i="4"/>
  <c r="J1902" i="4"/>
  <c r="J1633" i="4"/>
  <c r="J1195" i="4"/>
  <c r="J2016" i="4"/>
  <c r="J1954" i="4"/>
  <c r="J1765" i="4"/>
  <c r="J1701" i="4"/>
  <c r="J1868" i="4"/>
  <c r="J779" i="4"/>
  <c r="J1389" i="4"/>
  <c r="J1702" i="4"/>
  <c r="J1703" i="4"/>
  <c r="J1634" i="4"/>
  <c r="J1196" i="4"/>
  <c r="J1766" i="4"/>
  <c r="J1817" i="4"/>
  <c r="J496" i="4"/>
  <c r="J1704" i="4"/>
  <c r="J1390" i="4"/>
  <c r="J1869" i="4"/>
  <c r="J1870" i="4"/>
  <c r="J1818" i="4"/>
  <c r="J1955" i="4"/>
  <c r="J1705" i="4"/>
  <c r="J1903" i="4"/>
  <c r="J1561" i="4"/>
  <c r="J1706" i="4"/>
  <c r="J1488" i="4"/>
  <c r="J1767" i="4"/>
  <c r="J1985" i="4"/>
  <c r="J1091" i="4"/>
  <c r="J1489" i="4"/>
  <c r="J659" i="4"/>
  <c r="J1635" i="4"/>
  <c r="J1636" i="4"/>
  <c r="J1819" i="4"/>
  <c r="J1956" i="4"/>
  <c r="J1490" i="4"/>
  <c r="J1768" i="4"/>
  <c r="J1904" i="4"/>
  <c r="J2017" i="4"/>
  <c r="J1986" i="4"/>
  <c r="J1391" i="4"/>
  <c r="J1820" i="4"/>
  <c r="J975" i="4"/>
  <c r="J1637" i="4"/>
  <c r="J1821" i="4"/>
  <c r="J1987" i="4"/>
  <c r="J1311" i="4"/>
  <c r="J1562" i="4"/>
  <c r="J1197" i="4"/>
  <c r="J1638" i="4"/>
  <c r="J2033" i="4"/>
  <c r="J1312" i="4"/>
  <c r="J1198" i="4"/>
  <c r="J1769" i="4"/>
  <c r="J1563" i="4"/>
  <c r="J1199" i="4"/>
  <c r="J1988" i="4"/>
  <c r="J1313" i="4"/>
  <c r="J1989" i="4"/>
  <c r="J881" i="4"/>
  <c r="J1639" i="4"/>
  <c r="J1905" i="4"/>
  <c r="J1392" i="4"/>
  <c r="J1200" i="4"/>
  <c r="J1871" i="4"/>
  <c r="J1957" i="4"/>
  <c r="J1707" i="4"/>
  <c r="J1708" i="4"/>
  <c r="J1906" i="4"/>
  <c r="J1393" i="4"/>
  <c r="J1491" i="4"/>
  <c r="J1958" i="4"/>
  <c r="J1709" i="4"/>
  <c r="J1822" i="4"/>
  <c r="J1492" i="4"/>
  <c r="J1201" i="4"/>
  <c r="J1493" i="4"/>
  <c r="J976" i="4"/>
  <c r="J2018" i="4"/>
  <c r="J2034" i="4"/>
  <c r="J1394" i="4"/>
  <c r="J1092" i="4"/>
  <c r="J1314" i="4"/>
  <c r="J1494" i="4"/>
  <c r="J1495" i="4"/>
  <c r="J2035" i="4"/>
  <c r="J977" i="4"/>
  <c r="J400" i="4"/>
  <c r="J978" i="4"/>
  <c r="J1770" i="4"/>
  <c r="J1093" i="4"/>
  <c r="J1564" i="4"/>
  <c r="J1496" i="4"/>
  <c r="J1823" i="4"/>
  <c r="J1771" i="4"/>
  <c r="J1395" i="4"/>
  <c r="J1710" i="4"/>
  <c r="J1772" i="4"/>
  <c r="J1959" i="4"/>
  <c r="J1773" i="4"/>
  <c r="J2019" i="4"/>
  <c r="J660" i="4"/>
  <c r="J497" i="4"/>
  <c r="J661" i="4"/>
  <c r="J1711" i="4"/>
  <c r="J979" i="4"/>
  <c r="J1907" i="4"/>
  <c r="J1094" i="4"/>
  <c r="J1202" i="4"/>
  <c r="J1396" i="4"/>
  <c r="J2020" i="4"/>
  <c r="J980" i="4"/>
  <c r="J1774" i="4"/>
  <c r="J1775" i="4"/>
  <c r="J1640" i="4"/>
  <c r="J1712" i="4"/>
  <c r="J1095" i="4"/>
  <c r="J1960" i="4"/>
  <c r="J1824" i="4"/>
  <c r="J1961" i="4"/>
  <c r="J1825" i="4"/>
  <c r="J1565" i="4"/>
  <c r="J1776" i="4"/>
  <c r="J1397" i="4"/>
  <c r="J1641" i="4"/>
  <c r="J1315" i="4"/>
  <c r="J1398" i="4"/>
  <c r="J1399" i="4"/>
  <c r="J1497" i="4"/>
  <c r="J1872" i="4"/>
  <c r="J1777" i="4"/>
  <c r="J1203" i="4"/>
  <c r="J1498" i="4"/>
  <c r="J1826" i="4"/>
  <c r="J1827" i="4"/>
  <c r="J1962" i="4"/>
  <c r="J1908" i="4"/>
  <c r="J1909" i="4"/>
  <c r="J1828" i="4"/>
  <c r="J2021" i="4"/>
  <c r="J1566" i="4"/>
  <c r="J1910" i="4"/>
  <c r="J1642" i="4"/>
  <c r="J1713" i="4"/>
  <c r="J1873" i="4"/>
  <c r="J1714" i="4"/>
  <c r="J1829" i="4"/>
  <c r="J1911" i="4"/>
  <c r="J1963" i="4"/>
  <c r="J1567" i="4"/>
  <c r="J1499" i="4"/>
  <c r="J1990" i="4"/>
  <c r="J1715" i="4"/>
  <c r="J1874" i="4"/>
  <c r="J1830" i="4"/>
  <c r="J1875" i="4"/>
  <c r="J1643" i="4"/>
  <c r="J1644" i="4"/>
  <c r="J1400" i="4"/>
  <c r="J1876" i="4"/>
  <c r="J1877" i="4"/>
  <c r="J1645" i="4"/>
  <c r="J1912" i="4"/>
  <c r="J1646" i="4"/>
  <c r="J1568" i="4"/>
  <c r="J1500" i="4"/>
  <c r="J1316" i="4"/>
  <c r="J1964" i="4"/>
  <c r="J1647" i="4"/>
  <c r="J1991" i="4"/>
  <c r="J981" i="4"/>
  <c r="J1965" i="4"/>
  <c r="J2022" i="4"/>
  <c r="J1778" i="4"/>
  <c r="J1648" i="4"/>
  <c r="J2023" i="4"/>
  <c r="J1096" i="4"/>
  <c r="J1649" i="4"/>
  <c r="J1650" i="4"/>
  <c r="J1716" i="4"/>
  <c r="J1401" i="4"/>
  <c r="J1651" i="4"/>
  <c r="J1204" i="4"/>
  <c r="J882" i="4"/>
  <c r="J1831" i="4"/>
  <c r="J1501" i="4"/>
  <c r="J1652" i="4"/>
  <c r="J1569" i="4"/>
  <c r="J1717" i="4"/>
  <c r="J1502" i="4"/>
  <c r="J1913" i="4"/>
  <c r="J780" i="4"/>
  <c r="J1503" i="4"/>
  <c r="J2024" i="4"/>
  <c r="J1205" i="4"/>
  <c r="J1402" i="4"/>
  <c r="J1779" i="4"/>
  <c r="J498" i="4"/>
  <c r="J2025" i="4"/>
  <c r="J1504" i="4"/>
  <c r="J2042" i="4"/>
  <c r="J1505" i="4"/>
  <c r="J1992" i="4"/>
  <c r="J1993" i="4"/>
  <c r="J982" i="4"/>
  <c r="J1506" i="4"/>
  <c r="J1914" i="4"/>
  <c r="J1653" i="4"/>
  <c r="J1994" i="4"/>
  <c r="J1915" i="4"/>
  <c r="J1507" i="4"/>
  <c r="J781" i="4"/>
  <c r="J1317" i="4"/>
  <c r="J1832" i="4"/>
  <c r="J1995" i="4"/>
  <c r="J1403" i="4"/>
  <c r="J1878" i="4"/>
  <c r="J1654" i="4"/>
  <c r="J1655" i="4"/>
  <c r="J983" i="4"/>
  <c r="J1916" i="4"/>
  <c r="J141" i="4"/>
  <c r="J178" i="4"/>
  <c r="J179" i="4"/>
  <c r="J1780" i="4"/>
  <c r="J1781" i="4"/>
  <c r="J1508" i="4"/>
  <c r="J1206" i="4"/>
  <c r="J1917" i="4"/>
  <c r="J1718" i="4"/>
  <c r="J1509" i="4"/>
  <c r="J984" i="4"/>
  <c r="J1918" i="4"/>
  <c r="J1656" i="4"/>
  <c r="J1657" i="4"/>
  <c r="J1207" i="4"/>
  <c r="J1719" i="4"/>
  <c r="J1996" i="4"/>
  <c r="J1097" i="4"/>
  <c r="J1720" i="4"/>
  <c r="J1919" i="4"/>
  <c r="J1833" i="4"/>
  <c r="J1318" i="4"/>
  <c r="J985" i="4"/>
  <c r="J986" i="4"/>
  <c r="J662" i="4"/>
  <c r="J1920" i="4"/>
  <c r="J1921" i="4"/>
  <c r="J1966" i="4"/>
  <c r="J1570" i="4"/>
  <c r="J1782" i="4"/>
  <c r="J782" i="4"/>
  <c r="J1510" i="4"/>
  <c r="J1571" i="4"/>
  <c r="J1404" i="4"/>
  <c r="J1511" i="4"/>
  <c r="J1658" i="4"/>
  <c r="J1783" i="4"/>
  <c r="J2026" i="4"/>
  <c r="J883" i="4"/>
  <c r="J1922" i="4"/>
  <c r="J1721" i="4"/>
  <c r="J1208" i="4"/>
  <c r="J1923" i="4"/>
  <c r="J1879" i="4"/>
  <c r="J1924" i="4"/>
  <c r="J1512" i="4"/>
  <c r="J1513" i="4"/>
  <c r="J1997" i="4"/>
  <c r="J1834" i="4"/>
  <c r="J1835" i="4"/>
  <c r="J1880" i="4"/>
  <c r="J1925" i="4"/>
  <c r="J1836" i="4"/>
  <c r="J2027" i="4"/>
  <c r="J1319" i="4"/>
  <c r="J1405" i="4"/>
  <c r="J1320" i="4"/>
  <c r="J2028" i="4"/>
  <c r="J1722" i="4"/>
  <c r="J1723" i="4"/>
  <c r="J2029" i="4"/>
  <c r="J1926" i="4"/>
  <c r="J1881" i="4"/>
  <c r="J1967" i="4"/>
  <c r="J1882" i="4"/>
  <c r="J1927" i="4"/>
  <c r="J1572" i="4"/>
  <c r="J1514" i="4"/>
  <c r="J1837" i="4"/>
  <c r="J1784" i="4"/>
  <c r="J1968" i="4"/>
  <c r="J1321" i="4"/>
  <c r="J1883" i="4"/>
  <c r="J1969" i="4"/>
  <c r="J1970" i="4"/>
  <c r="J1406" i="4"/>
  <c r="J1971" i="4"/>
  <c r="J1998" i="4"/>
  <c r="J1972" i="4"/>
  <c r="J1884" i="4"/>
  <c r="J1973" i="4"/>
  <c r="J1209" i="4"/>
  <c r="J1885" i="4"/>
  <c r="J1928" i="4"/>
  <c r="J1659" i="4"/>
  <c r="J2043" i="4"/>
  <c r="J1999" i="4"/>
  <c r="J1929" i="4"/>
  <c r="J1210" i="4"/>
  <c r="J1886" i="4"/>
  <c r="J1930" i="4"/>
  <c r="J1724" i="4"/>
  <c r="J1785" i="4"/>
  <c r="J1887" i="4"/>
  <c r="J1931" i="4"/>
  <c r="J1786" i="4"/>
  <c r="J1838" i="4"/>
  <c r="J1974" i="4"/>
  <c r="J1787" i="4"/>
  <c r="J1839" i="4"/>
  <c r="J1932" i="4"/>
  <c r="J2000" i="4"/>
  <c r="J2001" i="4"/>
  <c r="J1660" i="4"/>
  <c r="J1888" i="4"/>
  <c r="J1840" i="4"/>
  <c r="J1933" i="4"/>
  <c r="J1515" i="4"/>
  <c r="J1322" i="4"/>
  <c r="J1661" i="4"/>
  <c r="J1573" i="4"/>
  <c r="J1725" i="4"/>
  <c r="J1574" i="4"/>
  <c r="J1575" i="4"/>
  <c r="J1934" i="4"/>
  <c r="J1975" i="4"/>
  <c r="J1211" i="4"/>
  <c r="J1407" i="4"/>
  <c r="J2036" i="4"/>
  <c r="J2002" i="4"/>
  <c r="J1098" i="4"/>
  <c r="J987" i="4"/>
  <c r="J1408" i="4"/>
  <c r="J1935" i="4"/>
  <c r="J2003" i="4"/>
  <c r="J1516" i="4"/>
  <c r="J1976" i="4"/>
  <c r="J1977" i="4"/>
  <c r="J1576" i="4"/>
  <c r="J884" i="4"/>
  <c r="J1577" i="4"/>
  <c r="J1662" i="4"/>
  <c r="C3" i="7" a="1"/>
  <c r="C3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I8" i="7" a="1"/>
  <c r="I8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D2" i="7" a="1"/>
  <c r="D2" i="7" s="1"/>
  <c r="E2" i="7" a="1"/>
  <c r="E2" i="7" s="1"/>
  <c r="F2" i="7" a="1"/>
  <c r="F2" i="7" s="1"/>
  <c r="G2" i="7" a="1"/>
  <c r="G2" i="7" s="1"/>
  <c r="H2" i="7" a="1"/>
  <c r="H2" i="7" s="1"/>
  <c r="I2" i="7" a="1"/>
  <c r="I2" i="7" s="1"/>
  <c r="C2" i="7" a="1"/>
  <c r="C2" i="7" s="1"/>
  <c r="D2" i="12" a="1"/>
  <c r="D2" i="12" s="1"/>
  <c r="E2" i="12" a="1"/>
  <c r="E2" i="12" s="1"/>
  <c r="F2" i="12" a="1"/>
  <c r="F2" i="12" s="1"/>
  <c r="G2" i="12" a="1"/>
  <c r="G2" i="12" s="1"/>
  <c r="H2" i="12" a="1"/>
  <c r="H2" i="12" s="1"/>
  <c r="I2" i="12" a="1"/>
  <c r="I2" i="12" s="1"/>
  <c r="D3" i="12" a="1"/>
  <c r="D3" i="12" s="1"/>
  <c r="E3" i="12" a="1"/>
  <c r="E3" i="12" s="1"/>
  <c r="F3" i="12" a="1"/>
  <c r="F3" i="12" s="1"/>
  <c r="G3" i="12" a="1"/>
  <c r="G3" i="12" s="1"/>
  <c r="H3" i="12" a="1"/>
  <c r="H3" i="12" s="1"/>
  <c r="I3" i="12" a="1"/>
  <c r="I3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I10" i="12" a="1"/>
  <c r="I10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C3" i="12" a="1"/>
  <c r="C3" i="12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2" i="12" a="1"/>
  <c r="C2" i="12" s="1"/>
  <c r="B10" i="5" l="1"/>
  <c r="C10" i="5"/>
  <c r="C10" i="6" s="1"/>
  <c r="D10" i="5"/>
  <c r="D10" i="6" s="1"/>
  <c r="E10" i="5"/>
  <c r="E10" i="6" s="1"/>
  <c r="F10" i="5"/>
  <c r="F10" i="6" s="1"/>
  <c r="G10" i="5"/>
  <c r="G10" i="6" s="1"/>
  <c r="H10" i="5"/>
  <c r="H10" i="6" s="1"/>
  <c r="I10" i="5"/>
  <c r="I10" i="6" s="1"/>
  <c r="J10" i="5"/>
  <c r="J10" i="6" s="1"/>
  <c r="K10" i="5"/>
  <c r="K10" i="6" s="1"/>
  <c r="L10" i="5"/>
  <c r="L10" i="6" s="1"/>
  <c r="M10" i="5"/>
  <c r="M10" i="6" s="1"/>
  <c r="N10" i="5"/>
  <c r="N10" i="6" s="1"/>
  <c r="B11" i="5"/>
  <c r="C11" i="5"/>
  <c r="C11" i="6" s="1"/>
  <c r="D11" i="5"/>
  <c r="D11" i="6" s="1"/>
  <c r="E11" i="5"/>
  <c r="E11" i="6" s="1"/>
  <c r="F11" i="5"/>
  <c r="F11" i="6" s="1"/>
  <c r="G11" i="5"/>
  <c r="G11" i="6" s="1"/>
  <c r="H11" i="5"/>
  <c r="H11" i="6" s="1"/>
  <c r="I11" i="5"/>
  <c r="I11" i="6" s="1"/>
  <c r="J11" i="5"/>
  <c r="J11" i="6" s="1"/>
  <c r="K11" i="5"/>
  <c r="K11" i="6" s="1"/>
  <c r="L11" i="5"/>
  <c r="L11" i="6" s="1"/>
  <c r="M11" i="5"/>
  <c r="M11" i="6" s="1"/>
  <c r="N11" i="5"/>
  <c r="N11" i="6" s="1"/>
  <c r="B12" i="5"/>
  <c r="C12" i="5"/>
  <c r="C12" i="6" s="1"/>
  <c r="D12" i="5"/>
  <c r="D12" i="6" s="1"/>
  <c r="E12" i="5"/>
  <c r="E12" i="6" s="1"/>
  <c r="F12" i="5"/>
  <c r="F12" i="6" s="1"/>
  <c r="G12" i="5"/>
  <c r="G12" i="6" s="1"/>
  <c r="H12" i="5"/>
  <c r="H12" i="6" s="1"/>
  <c r="I12" i="5"/>
  <c r="I12" i="6" s="1"/>
  <c r="J12" i="5"/>
  <c r="J12" i="6" s="1"/>
  <c r="K12" i="5"/>
  <c r="K12" i="6" s="1"/>
  <c r="L12" i="5"/>
  <c r="L12" i="6" s="1"/>
  <c r="M12" i="5"/>
  <c r="M12" i="6" s="1"/>
  <c r="N12" i="5"/>
  <c r="N12" i="6" s="1"/>
  <c r="B13" i="5"/>
  <c r="C13" i="5"/>
  <c r="C13" i="6" s="1"/>
  <c r="D13" i="5"/>
  <c r="D13" i="6" s="1"/>
  <c r="E13" i="5"/>
  <c r="E13" i="6" s="1"/>
  <c r="F13" i="5"/>
  <c r="F13" i="6" s="1"/>
  <c r="G13" i="5"/>
  <c r="G13" i="6" s="1"/>
  <c r="H13" i="5"/>
  <c r="H13" i="6" s="1"/>
  <c r="I13" i="5"/>
  <c r="I13" i="6" s="1"/>
  <c r="J13" i="5"/>
  <c r="J13" i="6" s="1"/>
  <c r="K13" i="5"/>
  <c r="K13" i="6" s="1"/>
  <c r="L13" i="5"/>
  <c r="L13" i="6" s="1"/>
  <c r="M13" i="5"/>
  <c r="M13" i="6" s="1"/>
  <c r="N13" i="5"/>
  <c r="N13" i="6" s="1"/>
  <c r="B14" i="5"/>
  <c r="C14" i="5"/>
  <c r="C14" i="6" s="1"/>
  <c r="D14" i="5"/>
  <c r="D14" i="6" s="1"/>
  <c r="E14" i="5"/>
  <c r="E14" i="6" s="1"/>
  <c r="F14" i="5"/>
  <c r="F14" i="6" s="1"/>
  <c r="G14" i="5"/>
  <c r="G14" i="6" s="1"/>
  <c r="H14" i="5"/>
  <c r="H14" i="6" s="1"/>
  <c r="I14" i="5"/>
  <c r="I14" i="6" s="1"/>
  <c r="J14" i="5"/>
  <c r="J14" i="6" s="1"/>
  <c r="K14" i="5"/>
  <c r="K14" i="6" s="1"/>
  <c r="L14" i="5"/>
  <c r="L14" i="6" s="1"/>
  <c r="M14" i="5"/>
  <c r="M14" i="6" s="1"/>
  <c r="N14" i="5"/>
  <c r="N14" i="6" s="1"/>
  <c r="B15" i="5"/>
  <c r="C15" i="5"/>
  <c r="C15" i="6" s="1"/>
  <c r="D15" i="5"/>
  <c r="D15" i="6" s="1"/>
  <c r="E15" i="5"/>
  <c r="E15" i="6" s="1"/>
  <c r="F15" i="5"/>
  <c r="F15" i="6" s="1"/>
  <c r="G15" i="5"/>
  <c r="G15" i="6" s="1"/>
  <c r="H15" i="5"/>
  <c r="H15" i="6" s="1"/>
  <c r="I15" i="5"/>
  <c r="I15" i="6" s="1"/>
  <c r="J15" i="5"/>
  <c r="J15" i="6" s="1"/>
  <c r="K15" i="5"/>
  <c r="K15" i="6" s="1"/>
  <c r="L15" i="5"/>
  <c r="L15" i="6" s="1"/>
  <c r="M15" i="5"/>
  <c r="M15" i="6" s="1"/>
  <c r="N15" i="5"/>
  <c r="N15" i="6" s="1"/>
  <c r="B16" i="5"/>
  <c r="C16" i="5"/>
  <c r="C16" i="6" s="1"/>
  <c r="D16" i="5"/>
  <c r="D16" i="6" s="1"/>
  <c r="E16" i="5"/>
  <c r="E16" i="6" s="1"/>
  <c r="F16" i="5"/>
  <c r="F16" i="6" s="1"/>
  <c r="G16" i="5"/>
  <c r="G16" i="6" s="1"/>
  <c r="H16" i="5"/>
  <c r="H16" i="6" s="1"/>
  <c r="I16" i="5"/>
  <c r="I16" i="6" s="1"/>
  <c r="J16" i="5"/>
  <c r="J16" i="6" s="1"/>
  <c r="K16" i="5"/>
  <c r="K16" i="6" s="1"/>
  <c r="L16" i="5"/>
  <c r="L16" i="6" s="1"/>
  <c r="M16" i="5"/>
  <c r="M16" i="6" s="1"/>
  <c r="N16" i="5"/>
  <c r="N16" i="6" s="1"/>
  <c r="B17" i="5"/>
  <c r="C17" i="5"/>
  <c r="C17" i="6" s="1"/>
  <c r="D17" i="5"/>
  <c r="D17" i="6" s="1"/>
  <c r="E17" i="5"/>
  <c r="E17" i="6" s="1"/>
  <c r="F17" i="5"/>
  <c r="F17" i="6" s="1"/>
  <c r="G17" i="5"/>
  <c r="G17" i="6" s="1"/>
  <c r="H17" i="5"/>
  <c r="H17" i="6" s="1"/>
  <c r="I17" i="5"/>
  <c r="I17" i="6" s="1"/>
  <c r="J17" i="5"/>
  <c r="J17" i="6" s="1"/>
  <c r="K17" i="5"/>
  <c r="K17" i="6" s="1"/>
  <c r="L17" i="5"/>
  <c r="L17" i="6" s="1"/>
  <c r="M17" i="5"/>
  <c r="M17" i="6" s="1"/>
  <c r="N17" i="5"/>
  <c r="N17" i="6" s="1"/>
  <c r="B18" i="5"/>
  <c r="C18" i="5"/>
  <c r="C18" i="6" s="1"/>
  <c r="D18" i="5"/>
  <c r="D18" i="6" s="1"/>
  <c r="E18" i="5"/>
  <c r="E18" i="6" s="1"/>
  <c r="F18" i="5"/>
  <c r="F18" i="6" s="1"/>
  <c r="G18" i="5"/>
  <c r="G18" i="6" s="1"/>
  <c r="H18" i="5"/>
  <c r="H18" i="6" s="1"/>
  <c r="I18" i="5"/>
  <c r="I18" i="6" s="1"/>
  <c r="J18" i="5"/>
  <c r="J18" i="6" s="1"/>
  <c r="K18" i="5"/>
  <c r="K18" i="6" s="1"/>
  <c r="L18" i="5"/>
  <c r="L18" i="6" s="1"/>
  <c r="M18" i="5"/>
  <c r="M18" i="6" s="1"/>
  <c r="N18" i="5"/>
  <c r="N18" i="6" s="1"/>
  <c r="B19" i="5"/>
  <c r="C19" i="5"/>
  <c r="C19" i="6" s="1"/>
  <c r="D19" i="5"/>
  <c r="D19" i="6" s="1"/>
  <c r="E19" i="5"/>
  <c r="E19" i="6" s="1"/>
  <c r="F19" i="5"/>
  <c r="F19" i="6" s="1"/>
  <c r="G19" i="5"/>
  <c r="G19" i="6" s="1"/>
  <c r="H19" i="5"/>
  <c r="H19" i="6" s="1"/>
  <c r="I19" i="5"/>
  <c r="I19" i="6" s="1"/>
  <c r="J19" i="5"/>
  <c r="J19" i="6" s="1"/>
  <c r="K19" i="5"/>
  <c r="K19" i="6" s="1"/>
  <c r="L19" i="5"/>
  <c r="L19" i="6" s="1"/>
  <c r="M19" i="5"/>
  <c r="M19" i="6" s="1"/>
  <c r="N19" i="5"/>
  <c r="N19" i="6" s="1"/>
  <c r="B20" i="5"/>
  <c r="C20" i="5"/>
  <c r="C20" i="6" s="1"/>
  <c r="D20" i="5"/>
  <c r="D20" i="6" s="1"/>
  <c r="E20" i="5"/>
  <c r="E20" i="6" s="1"/>
  <c r="F20" i="5"/>
  <c r="F20" i="6" s="1"/>
  <c r="G20" i="5"/>
  <c r="G20" i="6" s="1"/>
  <c r="H20" i="5"/>
  <c r="H20" i="6" s="1"/>
  <c r="I20" i="5"/>
  <c r="I20" i="6" s="1"/>
  <c r="J20" i="5"/>
  <c r="J20" i="6" s="1"/>
  <c r="K20" i="5"/>
  <c r="K20" i="6" s="1"/>
  <c r="L20" i="5"/>
  <c r="L20" i="6" s="1"/>
  <c r="M20" i="5"/>
  <c r="M20" i="6" s="1"/>
  <c r="N20" i="5"/>
  <c r="N20" i="6" s="1"/>
  <c r="B21" i="5"/>
  <c r="C21" i="5"/>
  <c r="C21" i="6" s="1"/>
  <c r="D21" i="5"/>
  <c r="D21" i="6" s="1"/>
  <c r="E21" i="5"/>
  <c r="E21" i="6" s="1"/>
  <c r="F21" i="5"/>
  <c r="F21" i="6" s="1"/>
  <c r="G21" i="5"/>
  <c r="G21" i="6" s="1"/>
  <c r="H21" i="5"/>
  <c r="H21" i="6" s="1"/>
  <c r="I21" i="5"/>
  <c r="I21" i="6" s="1"/>
  <c r="J21" i="5"/>
  <c r="J21" i="6" s="1"/>
  <c r="K21" i="5"/>
  <c r="K21" i="6" s="1"/>
  <c r="L21" i="5"/>
  <c r="L21" i="6" s="1"/>
  <c r="M21" i="5"/>
  <c r="M21" i="6" s="1"/>
  <c r="N21" i="5"/>
  <c r="N21" i="6" s="1"/>
  <c r="B22" i="5"/>
  <c r="C22" i="5"/>
  <c r="C22" i="6" s="1"/>
  <c r="D22" i="5"/>
  <c r="D22" i="6" s="1"/>
  <c r="E22" i="5"/>
  <c r="E22" i="6" s="1"/>
  <c r="F22" i="5"/>
  <c r="F22" i="6" s="1"/>
  <c r="G22" i="5"/>
  <c r="G22" i="6" s="1"/>
  <c r="H22" i="5"/>
  <c r="H22" i="6" s="1"/>
  <c r="I22" i="5"/>
  <c r="I22" i="6" s="1"/>
  <c r="J22" i="5"/>
  <c r="J22" i="6" s="1"/>
  <c r="K22" i="5"/>
  <c r="K22" i="6" s="1"/>
  <c r="L22" i="5"/>
  <c r="L22" i="6" s="1"/>
  <c r="M22" i="5"/>
  <c r="M22" i="6" s="1"/>
  <c r="N22" i="5"/>
  <c r="N22" i="6" s="1"/>
  <c r="B23" i="5"/>
  <c r="C23" i="5"/>
  <c r="C23" i="6" s="1"/>
  <c r="D23" i="5"/>
  <c r="D23" i="6" s="1"/>
  <c r="E23" i="5"/>
  <c r="E23" i="6" s="1"/>
  <c r="F23" i="5"/>
  <c r="F23" i="6" s="1"/>
  <c r="G23" i="5"/>
  <c r="G23" i="6" s="1"/>
  <c r="H23" i="5"/>
  <c r="H23" i="6" s="1"/>
  <c r="I23" i="5"/>
  <c r="I23" i="6" s="1"/>
  <c r="J23" i="5"/>
  <c r="J23" i="6" s="1"/>
  <c r="K23" i="5"/>
  <c r="K23" i="6" s="1"/>
  <c r="L23" i="5"/>
  <c r="L23" i="6" s="1"/>
  <c r="M23" i="5"/>
  <c r="M23" i="6" s="1"/>
  <c r="N23" i="5"/>
  <c r="N23" i="6" s="1"/>
  <c r="B24" i="5"/>
  <c r="C24" i="5"/>
  <c r="C24" i="6" s="1"/>
  <c r="D24" i="5"/>
  <c r="D24" i="6" s="1"/>
  <c r="E24" i="5"/>
  <c r="E24" i="6" s="1"/>
  <c r="F24" i="5"/>
  <c r="F24" i="6" s="1"/>
  <c r="G24" i="5"/>
  <c r="G24" i="6" s="1"/>
  <c r="H24" i="5"/>
  <c r="H24" i="6" s="1"/>
  <c r="I24" i="5"/>
  <c r="I24" i="6" s="1"/>
  <c r="J24" i="5"/>
  <c r="J24" i="6" s="1"/>
  <c r="K24" i="5"/>
  <c r="K24" i="6" s="1"/>
  <c r="L24" i="5"/>
  <c r="L24" i="6" s="1"/>
  <c r="M24" i="5"/>
  <c r="M24" i="6" s="1"/>
  <c r="N24" i="5"/>
  <c r="N24" i="6" s="1"/>
  <c r="B25" i="5"/>
  <c r="C25" i="5"/>
  <c r="C25" i="6" s="1"/>
  <c r="D25" i="5"/>
  <c r="D25" i="6" s="1"/>
  <c r="E25" i="5"/>
  <c r="E25" i="6" s="1"/>
  <c r="F25" i="5"/>
  <c r="F25" i="6" s="1"/>
  <c r="G25" i="5"/>
  <c r="G25" i="6" s="1"/>
  <c r="H25" i="5"/>
  <c r="H25" i="6" s="1"/>
  <c r="I25" i="5"/>
  <c r="I25" i="6" s="1"/>
  <c r="J25" i="5"/>
  <c r="J25" i="6" s="1"/>
  <c r="K25" i="5"/>
  <c r="K25" i="6" s="1"/>
  <c r="L25" i="5"/>
  <c r="L25" i="6" s="1"/>
  <c r="M25" i="5"/>
  <c r="M25" i="6" s="1"/>
  <c r="N25" i="5"/>
  <c r="N25" i="6" s="1"/>
  <c r="B26" i="5"/>
  <c r="C26" i="5"/>
  <c r="C26" i="6" s="1"/>
  <c r="D26" i="5"/>
  <c r="D26" i="6" s="1"/>
  <c r="E26" i="5"/>
  <c r="E26" i="6" s="1"/>
  <c r="F26" i="5"/>
  <c r="F26" i="6" s="1"/>
  <c r="G26" i="5"/>
  <c r="G26" i="6" s="1"/>
  <c r="H26" i="5"/>
  <c r="H26" i="6" s="1"/>
  <c r="I26" i="5"/>
  <c r="I26" i="6" s="1"/>
  <c r="J26" i="5"/>
  <c r="J26" i="6" s="1"/>
  <c r="K26" i="5"/>
  <c r="K26" i="6" s="1"/>
  <c r="L26" i="5"/>
  <c r="L26" i="6" s="1"/>
  <c r="M26" i="5"/>
  <c r="M26" i="6" s="1"/>
  <c r="N26" i="5"/>
  <c r="N26" i="6" s="1"/>
  <c r="B27" i="5"/>
  <c r="C27" i="5"/>
  <c r="C27" i="6" s="1"/>
  <c r="D27" i="5"/>
  <c r="D27" i="6" s="1"/>
  <c r="E27" i="5"/>
  <c r="E27" i="6" s="1"/>
  <c r="F27" i="5"/>
  <c r="F27" i="6" s="1"/>
  <c r="G27" i="5"/>
  <c r="G27" i="6" s="1"/>
  <c r="H27" i="5"/>
  <c r="H27" i="6" s="1"/>
  <c r="I27" i="5"/>
  <c r="I27" i="6" s="1"/>
  <c r="J27" i="5"/>
  <c r="J27" i="6" s="1"/>
  <c r="K27" i="5"/>
  <c r="K27" i="6" s="1"/>
  <c r="L27" i="5"/>
  <c r="L27" i="6" s="1"/>
  <c r="M27" i="5"/>
  <c r="M27" i="6" s="1"/>
  <c r="N27" i="5"/>
  <c r="N27" i="6" s="1"/>
  <c r="B28" i="5"/>
  <c r="C28" i="5"/>
  <c r="C28" i="6" s="1"/>
  <c r="D28" i="5"/>
  <c r="D28" i="6" s="1"/>
  <c r="E28" i="5"/>
  <c r="E28" i="6" s="1"/>
  <c r="F28" i="5"/>
  <c r="F28" i="6" s="1"/>
  <c r="G28" i="5"/>
  <c r="G28" i="6" s="1"/>
  <c r="H28" i="5"/>
  <c r="H28" i="6" s="1"/>
  <c r="I28" i="5"/>
  <c r="I28" i="6" s="1"/>
  <c r="J28" i="5"/>
  <c r="J28" i="6" s="1"/>
  <c r="K28" i="5"/>
  <c r="K28" i="6" s="1"/>
  <c r="L28" i="5"/>
  <c r="L28" i="6" s="1"/>
  <c r="M28" i="5"/>
  <c r="M28" i="6" s="1"/>
  <c r="N28" i="5"/>
  <c r="N28" i="6" s="1"/>
  <c r="B29" i="5"/>
  <c r="C29" i="5"/>
  <c r="C29" i="6" s="1"/>
  <c r="D29" i="5"/>
  <c r="D29" i="6" s="1"/>
  <c r="E29" i="5"/>
  <c r="E29" i="6" s="1"/>
  <c r="F29" i="5"/>
  <c r="F29" i="6" s="1"/>
  <c r="G29" i="5"/>
  <c r="G29" i="6" s="1"/>
  <c r="H29" i="5"/>
  <c r="H29" i="6" s="1"/>
  <c r="I29" i="5"/>
  <c r="I29" i="6" s="1"/>
  <c r="J29" i="5"/>
  <c r="J29" i="6" s="1"/>
  <c r="K29" i="5"/>
  <c r="K29" i="6" s="1"/>
  <c r="L29" i="5"/>
  <c r="L29" i="6" s="1"/>
  <c r="M29" i="5"/>
  <c r="M29" i="6" s="1"/>
  <c r="N29" i="5"/>
  <c r="N29" i="6" s="1"/>
  <c r="B30" i="5"/>
  <c r="C30" i="5"/>
  <c r="C30" i="6" s="1"/>
  <c r="D30" i="5"/>
  <c r="D30" i="6" s="1"/>
  <c r="E30" i="5"/>
  <c r="E30" i="6" s="1"/>
  <c r="F30" i="5"/>
  <c r="F30" i="6" s="1"/>
  <c r="G30" i="5"/>
  <c r="G30" i="6" s="1"/>
  <c r="H30" i="5"/>
  <c r="H30" i="6" s="1"/>
  <c r="I30" i="5"/>
  <c r="I30" i="6" s="1"/>
  <c r="J30" i="5"/>
  <c r="J30" i="6" s="1"/>
  <c r="K30" i="5"/>
  <c r="K30" i="6" s="1"/>
  <c r="L30" i="5"/>
  <c r="L30" i="6" s="1"/>
  <c r="M30" i="5"/>
  <c r="M30" i="6" s="1"/>
  <c r="N30" i="5"/>
  <c r="N30" i="6" s="1"/>
  <c r="B31" i="5"/>
  <c r="C31" i="5"/>
  <c r="C31" i="6" s="1"/>
  <c r="D31" i="5"/>
  <c r="D31" i="6" s="1"/>
  <c r="E31" i="5"/>
  <c r="E31" i="6" s="1"/>
  <c r="F31" i="5"/>
  <c r="F31" i="6" s="1"/>
  <c r="G31" i="5"/>
  <c r="G31" i="6" s="1"/>
  <c r="H31" i="5"/>
  <c r="H31" i="6" s="1"/>
  <c r="I31" i="5"/>
  <c r="I31" i="6" s="1"/>
  <c r="J31" i="5"/>
  <c r="J31" i="6" s="1"/>
  <c r="K31" i="5"/>
  <c r="K31" i="6" s="1"/>
  <c r="L31" i="5"/>
  <c r="L31" i="6" s="1"/>
  <c r="M31" i="5"/>
  <c r="M31" i="6" s="1"/>
  <c r="N31" i="5"/>
  <c r="N31" i="6" s="1"/>
  <c r="B32" i="5"/>
  <c r="C32" i="5"/>
  <c r="C32" i="6" s="1"/>
  <c r="D32" i="5"/>
  <c r="D32" i="6" s="1"/>
  <c r="E32" i="5"/>
  <c r="E32" i="6" s="1"/>
  <c r="F32" i="5"/>
  <c r="F32" i="6" s="1"/>
  <c r="G32" i="5"/>
  <c r="G32" i="6" s="1"/>
  <c r="H32" i="5"/>
  <c r="H32" i="6" s="1"/>
  <c r="I32" i="5"/>
  <c r="I32" i="6" s="1"/>
  <c r="J32" i="5"/>
  <c r="J32" i="6" s="1"/>
  <c r="K32" i="5"/>
  <c r="K32" i="6" s="1"/>
  <c r="L32" i="5"/>
  <c r="L32" i="6" s="1"/>
  <c r="M32" i="5"/>
  <c r="M32" i="6" s="1"/>
  <c r="N32" i="5"/>
  <c r="N32" i="6" s="1"/>
  <c r="B33" i="5"/>
  <c r="C33" i="5"/>
  <c r="C33" i="6" s="1"/>
  <c r="D33" i="5"/>
  <c r="D33" i="6" s="1"/>
  <c r="E33" i="5"/>
  <c r="E33" i="6" s="1"/>
  <c r="F33" i="5"/>
  <c r="F33" i="6" s="1"/>
  <c r="G33" i="5"/>
  <c r="G33" i="6" s="1"/>
  <c r="H33" i="5"/>
  <c r="H33" i="6" s="1"/>
  <c r="I33" i="5"/>
  <c r="I33" i="6" s="1"/>
  <c r="J33" i="5"/>
  <c r="J33" i="6" s="1"/>
  <c r="K33" i="5"/>
  <c r="K33" i="6" s="1"/>
  <c r="L33" i="5"/>
  <c r="L33" i="6" s="1"/>
  <c r="M33" i="5"/>
  <c r="M33" i="6" s="1"/>
  <c r="N33" i="5"/>
  <c r="N33" i="6" s="1"/>
  <c r="B34" i="5"/>
  <c r="C34" i="5"/>
  <c r="C34" i="6" s="1"/>
  <c r="D34" i="5"/>
  <c r="D34" i="6" s="1"/>
  <c r="E34" i="5"/>
  <c r="E34" i="6" s="1"/>
  <c r="F34" i="5"/>
  <c r="F34" i="6" s="1"/>
  <c r="G34" i="5"/>
  <c r="G34" i="6" s="1"/>
  <c r="H34" i="5"/>
  <c r="H34" i="6" s="1"/>
  <c r="I34" i="5"/>
  <c r="I34" i="6" s="1"/>
  <c r="J34" i="5"/>
  <c r="J34" i="6" s="1"/>
  <c r="K34" i="5"/>
  <c r="K34" i="6" s="1"/>
  <c r="L34" i="5"/>
  <c r="L34" i="6" s="1"/>
  <c r="M34" i="5"/>
  <c r="M34" i="6" s="1"/>
  <c r="N34" i="5"/>
  <c r="N34" i="6" s="1"/>
  <c r="B35" i="5"/>
  <c r="C35" i="5"/>
  <c r="C35" i="6" s="1"/>
  <c r="D35" i="5"/>
  <c r="D35" i="6" s="1"/>
  <c r="E35" i="5"/>
  <c r="E35" i="6" s="1"/>
  <c r="F35" i="5"/>
  <c r="F35" i="6" s="1"/>
  <c r="G35" i="5"/>
  <c r="G35" i="6" s="1"/>
  <c r="H35" i="5"/>
  <c r="H35" i="6" s="1"/>
  <c r="I35" i="5"/>
  <c r="I35" i="6" s="1"/>
  <c r="J35" i="5"/>
  <c r="J35" i="6" s="1"/>
  <c r="K35" i="5"/>
  <c r="K35" i="6" s="1"/>
  <c r="L35" i="5"/>
  <c r="L35" i="6" s="1"/>
  <c r="M35" i="5"/>
  <c r="M35" i="6" s="1"/>
  <c r="N35" i="5"/>
  <c r="N35" i="6" s="1"/>
  <c r="B3" i="5"/>
  <c r="C3" i="5"/>
  <c r="C3" i="6" s="1"/>
  <c r="D3" i="5"/>
  <c r="D3" i="6" s="1"/>
  <c r="E3" i="5"/>
  <c r="E3" i="6" s="1"/>
  <c r="F3" i="5"/>
  <c r="F3" i="6" s="1"/>
  <c r="G3" i="5"/>
  <c r="G3" i="6" s="1"/>
  <c r="H3" i="5"/>
  <c r="H3" i="6" s="1"/>
  <c r="I3" i="5"/>
  <c r="I3" i="6" s="1"/>
  <c r="J3" i="5"/>
  <c r="J3" i="6" s="1"/>
  <c r="K3" i="5"/>
  <c r="K3" i="6" s="1"/>
  <c r="L3" i="5"/>
  <c r="L3" i="6" s="1"/>
  <c r="M3" i="5"/>
  <c r="M3" i="6" s="1"/>
  <c r="N3" i="5"/>
  <c r="N3" i="6" s="1"/>
  <c r="B4" i="5"/>
  <c r="C4" i="5"/>
  <c r="C4" i="6" s="1"/>
  <c r="D4" i="5"/>
  <c r="D4" i="6" s="1"/>
  <c r="E4" i="5"/>
  <c r="E4" i="6" s="1"/>
  <c r="F4" i="5"/>
  <c r="F4" i="6" s="1"/>
  <c r="G4" i="5"/>
  <c r="G4" i="6" s="1"/>
  <c r="H4" i="5"/>
  <c r="H4" i="6" s="1"/>
  <c r="I4" i="5"/>
  <c r="I4" i="6" s="1"/>
  <c r="J4" i="5"/>
  <c r="J4" i="6" s="1"/>
  <c r="K4" i="5"/>
  <c r="K4" i="6" s="1"/>
  <c r="L4" i="5"/>
  <c r="L4" i="6" s="1"/>
  <c r="M4" i="5"/>
  <c r="M4" i="6" s="1"/>
  <c r="N4" i="5"/>
  <c r="N4" i="6" s="1"/>
  <c r="B5" i="5"/>
  <c r="C5" i="5"/>
  <c r="C5" i="6" s="1"/>
  <c r="D5" i="5"/>
  <c r="D5" i="6" s="1"/>
  <c r="E5" i="5"/>
  <c r="E5" i="6" s="1"/>
  <c r="F5" i="5"/>
  <c r="F5" i="6" s="1"/>
  <c r="G5" i="5"/>
  <c r="G5" i="6" s="1"/>
  <c r="H5" i="5"/>
  <c r="H5" i="6" s="1"/>
  <c r="I5" i="5"/>
  <c r="I5" i="6" s="1"/>
  <c r="J5" i="5"/>
  <c r="J5" i="6" s="1"/>
  <c r="K5" i="5"/>
  <c r="K5" i="6" s="1"/>
  <c r="L5" i="5"/>
  <c r="L5" i="6" s="1"/>
  <c r="M5" i="5"/>
  <c r="M5" i="6" s="1"/>
  <c r="N5" i="5"/>
  <c r="N5" i="6" s="1"/>
  <c r="B6" i="5"/>
  <c r="C6" i="5"/>
  <c r="C6" i="6" s="1"/>
  <c r="D6" i="5"/>
  <c r="D6" i="6" s="1"/>
  <c r="E6" i="5"/>
  <c r="E6" i="6" s="1"/>
  <c r="F6" i="5"/>
  <c r="F6" i="6" s="1"/>
  <c r="G6" i="5"/>
  <c r="G6" i="6" s="1"/>
  <c r="H6" i="5"/>
  <c r="H6" i="6" s="1"/>
  <c r="I6" i="5"/>
  <c r="I6" i="6" s="1"/>
  <c r="J6" i="5"/>
  <c r="J6" i="6" s="1"/>
  <c r="K6" i="5"/>
  <c r="K6" i="6" s="1"/>
  <c r="L6" i="5"/>
  <c r="L6" i="6" s="1"/>
  <c r="M6" i="5"/>
  <c r="M6" i="6" s="1"/>
  <c r="N6" i="5"/>
  <c r="N6" i="6" s="1"/>
  <c r="B7" i="5"/>
  <c r="C7" i="5"/>
  <c r="C7" i="6" s="1"/>
  <c r="D7" i="5"/>
  <c r="D7" i="6" s="1"/>
  <c r="E7" i="5"/>
  <c r="E7" i="6" s="1"/>
  <c r="F7" i="5"/>
  <c r="F7" i="6" s="1"/>
  <c r="G7" i="5"/>
  <c r="G7" i="6" s="1"/>
  <c r="H7" i="5"/>
  <c r="H7" i="6" s="1"/>
  <c r="I7" i="5"/>
  <c r="I7" i="6" s="1"/>
  <c r="J7" i="5"/>
  <c r="J7" i="6" s="1"/>
  <c r="K7" i="5"/>
  <c r="K7" i="6" s="1"/>
  <c r="L7" i="5"/>
  <c r="L7" i="6" s="1"/>
  <c r="M7" i="5"/>
  <c r="M7" i="6" s="1"/>
  <c r="N7" i="5"/>
  <c r="N7" i="6" s="1"/>
  <c r="B8" i="5"/>
  <c r="C8" i="5"/>
  <c r="C8" i="6" s="1"/>
  <c r="D8" i="5"/>
  <c r="D8" i="6" s="1"/>
  <c r="E8" i="5"/>
  <c r="E8" i="6" s="1"/>
  <c r="F8" i="5"/>
  <c r="F8" i="6" s="1"/>
  <c r="G8" i="5"/>
  <c r="G8" i="6" s="1"/>
  <c r="H8" i="5"/>
  <c r="H8" i="6" s="1"/>
  <c r="I8" i="5"/>
  <c r="I8" i="6" s="1"/>
  <c r="J8" i="5"/>
  <c r="J8" i="6" s="1"/>
  <c r="K8" i="5"/>
  <c r="K8" i="6" s="1"/>
  <c r="L8" i="5"/>
  <c r="L8" i="6" s="1"/>
  <c r="M8" i="5"/>
  <c r="M8" i="6" s="1"/>
  <c r="N8" i="5"/>
  <c r="N8" i="6" s="1"/>
  <c r="B9" i="5"/>
  <c r="C9" i="5"/>
  <c r="C9" i="6" s="1"/>
  <c r="D9" i="5"/>
  <c r="D9" i="6" s="1"/>
  <c r="E9" i="5"/>
  <c r="E9" i="6" s="1"/>
  <c r="F9" i="5"/>
  <c r="F9" i="6" s="1"/>
  <c r="G9" i="5"/>
  <c r="G9" i="6" s="1"/>
  <c r="H9" i="5"/>
  <c r="H9" i="6" s="1"/>
  <c r="I9" i="5"/>
  <c r="I9" i="6" s="1"/>
  <c r="J9" i="5"/>
  <c r="J9" i="6" s="1"/>
  <c r="K9" i="5"/>
  <c r="K9" i="6" s="1"/>
  <c r="L9" i="5"/>
  <c r="L9" i="6" s="1"/>
  <c r="M9" i="5"/>
  <c r="M9" i="6" s="1"/>
  <c r="N9" i="5"/>
  <c r="N9" i="6" s="1"/>
  <c r="N2" i="5"/>
  <c r="N2" i="6" s="1"/>
  <c r="M2" i="5"/>
  <c r="M2" i="6" s="1"/>
  <c r="L2" i="5"/>
  <c r="L2" i="6" s="1"/>
  <c r="K2" i="5"/>
  <c r="K2" i="6" s="1"/>
  <c r="J2" i="5"/>
  <c r="J2" i="6" s="1"/>
  <c r="I2" i="5"/>
  <c r="I2" i="6" s="1"/>
  <c r="H2" i="5"/>
  <c r="H2" i="6" s="1"/>
  <c r="G2" i="5"/>
  <c r="G2" i="6" s="1"/>
  <c r="F2" i="5"/>
  <c r="F2" i="6" s="1"/>
  <c r="E2" i="5"/>
  <c r="E2" i="6" s="1"/>
  <c r="D2" i="5"/>
  <c r="D2" i="6" s="1"/>
  <c r="C2" i="5"/>
  <c r="C2" i="6" s="1"/>
  <c r="B2" i="5"/>
  <c r="B7" i="6" l="1"/>
  <c r="P7" i="6" s="1"/>
  <c r="B21" i="6"/>
  <c r="P21" i="6" s="1"/>
  <c r="B13" i="6"/>
  <c r="P13" i="6" s="1"/>
  <c r="B29" i="6"/>
  <c r="B5" i="6"/>
  <c r="B32" i="6"/>
  <c r="B24" i="6"/>
  <c r="O24" i="6" s="1"/>
  <c r="B16" i="6"/>
  <c r="B8" i="6"/>
  <c r="P8" i="6" s="1"/>
  <c r="B35" i="6"/>
  <c r="P35" i="6" s="1"/>
  <c r="B27" i="6"/>
  <c r="O27" i="6" s="1"/>
  <c r="B19" i="6"/>
  <c r="B11" i="6"/>
  <c r="O11" i="6" s="1"/>
  <c r="B3" i="6"/>
  <c r="B30" i="6"/>
  <c r="P30" i="6" s="1"/>
  <c r="B22" i="6"/>
  <c r="P22" i="6" s="1"/>
  <c r="B14" i="6"/>
  <c r="P14" i="6" s="1"/>
  <c r="B6" i="6"/>
  <c r="O6" i="6" s="1"/>
  <c r="B33" i="6"/>
  <c r="O33" i="6" s="1"/>
  <c r="B25" i="6"/>
  <c r="B17" i="6"/>
  <c r="B9" i="6"/>
  <c r="P9" i="6" s="1"/>
  <c r="B28" i="6"/>
  <c r="P28" i="6" s="1"/>
  <c r="B20" i="6"/>
  <c r="P20" i="6" s="1"/>
  <c r="B12" i="6"/>
  <c r="P12" i="6" s="1"/>
  <c r="B2" i="6"/>
  <c r="O2" i="6" s="1"/>
  <c r="B4" i="6"/>
  <c r="O4" i="6" s="1"/>
  <c r="B31" i="6"/>
  <c r="B23" i="6"/>
  <c r="B15" i="6"/>
  <c r="O15" i="6" s="1"/>
  <c r="B34" i="6"/>
  <c r="O34" i="6" s="1"/>
  <c r="B26" i="6"/>
  <c r="O26" i="6" s="1"/>
  <c r="B18" i="6"/>
  <c r="O18" i="6" s="1"/>
  <c r="B10" i="6"/>
  <c r="P10" i="6" s="1"/>
  <c r="P33" i="6"/>
  <c r="P5" i="6"/>
  <c r="P32" i="6"/>
  <c r="P24" i="6"/>
  <c r="P16" i="6"/>
  <c r="P29" i="6"/>
  <c r="P25" i="6"/>
  <c r="P17" i="6"/>
  <c r="P27" i="6"/>
  <c r="P19" i="6"/>
  <c r="P11" i="6"/>
  <c r="O10" i="6"/>
  <c r="P34" i="6"/>
  <c r="P3" i="6"/>
  <c r="P31" i="6"/>
  <c r="P23" i="6"/>
  <c r="P15" i="6"/>
  <c r="P4" i="6"/>
  <c r="O32" i="6"/>
  <c r="O31" i="6"/>
  <c r="O30" i="6"/>
  <c r="O29" i="6"/>
  <c r="O28" i="6"/>
  <c r="O25" i="6"/>
  <c r="O23" i="6"/>
  <c r="O22" i="6"/>
  <c r="O21" i="6"/>
  <c r="O19" i="6"/>
  <c r="O17" i="6"/>
  <c r="O16" i="6"/>
  <c r="O13" i="6"/>
  <c r="O9" i="6"/>
  <c r="O8" i="6"/>
  <c r="O7" i="6"/>
  <c r="O5" i="6"/>
  <c r="O3" i="6"/>
  <c r="O12" i="6" l="1"/>
  <c r="Q19" i="6" s="1"/>
  <c r="O35" i="6"/>
  <c r="Q27" i="6" s="1"/>
  <c r="P6" i="6"/>
  <c r="P2" i="6"/>
  <c r="O14" i="6"/>
  <c r="P18" i="6"/>
  <c r="O20" i="6"/>
  <c r="P26" i="6"/>
  <c r="Q9" i="6"/>
  <c r="Q13" i="6"/>
  <c r="Q20" i="6"/>
  <c r="Q24" i="6" l="1"/>
  <c r="Q15" i="6"/>
  <c r="Q10" i="6"/>
  <c r="Q16" i="6"/>
  <c r="Q6" i="6"/>
  <c r="Q18" i="6"/>
  <c r="Q11" i="6"/>
  <c r="Q26" i="6"/>
  <c r="Q12" i="6"/>
  <c r="Q7" i="6"/>
  <c r="Q14" i="6"/>
  <c r="Q5" i="6"/>
  <c r="Q21" i="6"/>
  <c r="Q34" i="6"/>
  <c r="Q35" i="6"/>
  <c r="Q25" i="6"/>
  <c r="Q31" i="6"/>
  <c r="Q32" i="6"/>
  <c r="Q28" i="6"/>
  <c r="Q30" i="6"/>
  <c r="Q23" i="6"/>
  <c r="Q22" i="6"/>
  <c r="Q8" i="6"/>
  <c r="Q17" i="6"/>
  <c r="Q29" i="6"/>
  <c r="Q4" i="6"/>
  <c r="Q2" i="6"/>
  <c r="Q3" i="6"/>
  <c r="Q3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<sst xmlns="http://schemas.openxmlformats.org/spreadsheetml/2006/main" count="6358" uniqueCount="4193">
  <si>
    <t>ID</t>
  </si>
  <si>
    <t>Name</t>
  </si>
  <si>
    <t>FullName</t>
  </si>
  <si>
    <t>Age</t>
  </si>
  <si>
    <t>Height</t>
  </si>
  <si>
    <t>Weight</t>
  </si>
  <si>
    <t>Nationality</t>
  </si>
  <si>
    <t>Overall</t>
  </si>
  <si>
    <t>Argentina</t>
  </si>
  <si>
    <t>France</t>
  </si>
  <si>
    <t>Poland</t>
  </si>
  <si>
    <t>Belgium</t>
  </si>
  <si>
    <t>T. Courtois</t>
  </si>
  <si>
    <t>Thibaut Courtois</t>
  </si>
  <si>
    <t>M. Neuer</t>
  </si>
  <si>
    <t>Manuel Neuer</t>
  </si>
  <si>
    <t>Germany</t>
  </si>
  <si>
    <t>Portugal</t>
  </si>
  <si>
    <t>Netherlands</t>
  </si>
  <si>
    <t>England</t>
  </si>
  <si>
    <t>Brazil</t>
  </si>
  <si>
    <t>Korea Republic</t>
  </si>
  <si>
    <t>J. Oblak</t>
  </si>
  <si>
    <t>Jan Oblak</t>
  </si>
  <si>
    <t>Slovenia</t>
  </si>
  <si>
    <t>Senegal</t>
  </si>
  <si>
    <t>Ederson</t>
  </si>
  <si>
    <t>Ederson Santana de Moraes</t>
  </si>
  <si>
    <t>Alisson</t>
  </si>
  <si>
    <t>Alisson Ramses Becker</t>
  </si>
  <si>
    <t>Norway</t>
  </si>
  <si>
    <t>G. Donnarumma</t>
  </si>
  <si>
    <t>Gianluigi Donnarumma</t>
  </si>
  <si>
    <t>Italy</t>
  </si>
  <si>
    <t>K. Navas</t>
  </si>
  <si>
    <t>Keylor Navas</t>
  </si>
  <si>
    <t>Costa Rica</t>
  </si>
  <si>
    <t>M. ter Stegen</t>
  </si>
  <si>
    <t>Marc-AndrÃ© ter Stegen</t>
  </si>
  <si>
    <t>Croatia</t>
  </si>
  <si>
    <t>Spain</t>
  </si>
  <si>
    <t>H. Lloris</t>
  </si>
  <si>
    <t>Hugo Lloris</t>
  </si>
  <si>
    <t>De Gea</t>
  </si>
  <si>
    <t>David De Gea Quintana</t>
  </si>
  <si>
    <t>M. Maignan</t>
  </si>
  <si>
    <t>Mike Maignan</t>
  </si>
  <si>
    <t>Scotland</t>
  </si>
  <si>
    <t>Austria</t>
  </si>
  <si>
    <t>Algeria</t>
  </si>
  <si>
    <t>W. SzczÄ™sny</t>
  </si>
  <si>
    <t>Wojciech SzczÄ™sny</t>
  </si>
  <si>
    <t>K. Trapp</t>
  </si>
  <si>
    <t>Kevin Trapp</t>
  </si>
  <si>
    <t>Slovakia</t>
  </si>
  <si>
    <t>Ã‰. Mendy</t>
  </si>
  <si>
    <t>Ã‰douard Mendy</t>
  </si>
  <si>
    <t>Serbia</t>
  </si>
  <si>
    <t>Czech Republic</t>
  </si>
  <si>
    <t>P. GulÃ¡csi</t>
  </si>
  <si>
    <t>PÃ©ter GulÃ¡csi</t>
  </si>
  <si>
    <t>Hungary</t>
  </si>
  <si>
    <t>Y. Sommer</t>
  </si>
  <si>
    <t>Yann Sommer</t>
  </si>
  <si>
    <t>Switzerland</t>
  </si>
  <si>
    <t>S. HandanoviÄ</t>
  </si>
  <si>
    <t>Samir HandanoviÄ</t>
  </si>
  <si>
    <t>Uruguay</t>
  </si>
  <si>
    <t>Ghana</t>
  </si>
  <si>
    <t>Y. Bounou</t>
  </si>
  <si>
    <t>Yassine Bounou</t>
  </si>
  <si>
    <t>Morocco</t>
  </si>
  <si>
    <t>Turkey</t>
  </si>
  <si>
    <t>Montenegro</t>
  </si>
  <si>
    <t>E. MartÃ­nez</t>
  </si>
  <si>
    <t>Emiliano MartÃ­nez</t>
  </si>
  <si>
    <t>Cameroon</t>
  </si>
  <si>
    <t>K. Casteels</t>
  </si>
  <si>
    <t>Koen Casteels</t>
  </si>
  <si>
    <t>Bosnia and Herzegovina</t>
  </si>
  <si>
    <t>Colombia</t>
  </si>
  <si>
    <t>A. Davies</t>
  </si>
  <si>
    <t>Canada</t>
  </si>
  <si>
    <t>CÃ´te d'Ivoire</t>
  </si>
  <si>
    <t>Nigeria</t>
  </si>
  <si>
    <t>Unai SimÃ³n</t>
  </si>
  <si>
    <t>Unai SimÃ³n Mendibil</t>
  </si>
  <si>
    <t>Denmark</t>
  </si>
  <si>
    <t>G. Kobel</t>
  </si>
  <si>
    <t>Gregor Kobel</t>
  </si>
  <si>
    <t>K. Schmeichel</t>
  </si>
  <si>
    <t>Kasper Schmeichel</t>
  </si>
  <si>
    <t>Fernando</t>
  </si>
  <si>
    <t>L. HrÃ¡deckÃ½</t>
  </si>
  <si>
    <t>LukÃ¡Å¡ HrÃ¡deckÃ½</t>
  </si>
  <si>
    <t>Finland</t>
  </si>
  <si>
    <t>O. Baumann</t>
  </si>
  <si>
    <t>Oliver Baumann</t>
  </si>
  <si>
    <t>G. Rulli</t>
  </si>
  <si>
    <t>GerÃ³nimo Rulli</t>
  </si>
  <si>
    <t>David Soria</t>
  </si>
  <si>
    <t>David Soria SolÃ­s</t>
  </si>
  <si>
    <t>A. Onana</t>
  </si>
  <si>
    <t>AndrÃ© Onana</t>
  </si>
  <si>
    <t>Ãlex Remiro</t>
  </si>
  <si>
    <t>Alejandro Remiro Gargallo</t>
  </si>
  <si>
    <t>Mexico</t>
  </si>
  <si>
    <t>A. Ramsdale</t>
  </si>
  <si>
    <t>Aaron Ramsdale</t>
  </si>
  <si>
    <t>Ukraine</t>
  </si>
  <si>
    <t>Lucas Mantela</t>
  </si>
  <si>
    <t>Lucas Luciano Mantela PatrÃ­cio</t>
  </si>
  <si>
    <t>United States</t>
  </si>
  <si>
    <t>J. Pickford</t>
  </si>
  <si>
    <t>Jordan Pickford</t>
  </si>
  <si>
    <t>Sweden</t>
  </si>
  <si>
    <t>Å. FabiaÅ„ski</t>
  </si>
  <si>
    <t>Åukasz FabiaÅ„ski</t>
  </si>
  <si>
    <t>Rui PatrÃ­cio</t>
  </si>
  <si>
    <t>Rui Pedro dos Santos PatrÃ­cio</t>
  </si>
  <si>
    <t>A. Lopes</t>
  </si>
  <si>
    <t>Anthony Lopes</t>
  </si>
  <si>
    <t>Mali</t>
  </si>
  <si>
    <t>A. Areola</t>
  </si>
  <si>
    <t>Alphonse Areola</t>
  </si>
  <si>
    <t>Neto</t>
  </si>
  <si>
    <t>Norberto Murara Neto</t>
  </si>
  <si>
    <t>Iran</t>
  </si>
  <si>
    <t>Burkina Faso</t>
  </si>
  <si>
    <t>N. Pope</t>
  </si>
  <si>
    <t>Nick Pope</t>
  </si>
  <si>
    <t>AdÃ¡n</t>
  </si>
  <si>
    <t>Antonio AdÃ¡n Garrido</t>
  </si>
  <si>
    <t>Wales</t>
  </si>
  <si>
    <t>JosÃ© SÃ¡</t>
  </si>
  <si>
    <t>JosÃ© Pedro Malheiro de SÃ¡</t>
  </si>
  <si>
    <t>O. Vlachodimos</t>
  </si>
  <si>
    <t>Odisseas Vlachodimos</t>
  </si>
  <si>
    <t>Greece</t>
  </si>
  <si>
    <t>J. Musso</t>
  </si>
  <si>
    <t>Juan Musso</t>
  </si>
  <si>
    <t>Japan</t>
  </si>
  <si>
    <t>A. Lafont</t>
  </si>
  <si>
    <t>Alban Lafont</t>
  </si>
  <si>
    <t>HÃ©niton Pires</t>
  </si>
  <si>
    <t>HÃ©niton Enaldo Pires Tramontino</t>
  </si>
  <si>
    <t>Jamaica</t>
  </si>
  <si>
    <t>B. Kamara</t>
  </si>
  <si>
    <t>M. DmitroviÄ‡</t>
  </si>
  <si>
    <t>Marko DmitroviÄ‡</t>
  </si>
  <si>
    <t>Kosovo</t>
  </si>
  <si>
    <t>D. LivakoviÄ‡</t>
  </si>
  <si>
    <t>Dominik LivakoviÄ‡</t>
  </si>
  <si>
    <t>Chile</t>
  </si>
  <si>
    <t>J. Cillessen</t>
  </si>
  <si>
    <t>Jasper Cillessen</t>
  </si>
  <si>
    <t>S. Ortega</t>
  </si>
  <si>
    <t>Stefan Ortega</t>
  </si>
  <si>
    <t>Edgar Badia</t>
  </si>
  <si>
    <t>Edgar Badia Guardiola</t>
  </si>
  <si>
    <t>B. Leno</t>
  </si>
  <si>
    <t>Bernd Leno</t>
  </si>
  <si>
    <t>A. Consigli</t>
  </si>
  <si>
    <t>Andrea Consigli</t>
  </si>
  <si>
    <t>S. Mignolet</t>
  </si>
  <si>
    <t>Simon Mignolet</t>
  </si>
  <si>
    <t>D. Ospina</t>
  </si>
  <si>
    <t>David Ospina</t>
  </si>
  <si>
    <t>A. Cragno</t>
  </si>
  <si>
    <t>Alessio Cragno</t>
  </si>
  <si>
    <t>J. Ledesma</t>
  </si>
  <si>
    <t>JeremÃ­as Conan Ledesma</t>
  </si>
  <si>
    <t>Kepa</t>
  </si>
  <si>
    <t>Kepa Arrizabalaga</t>
  </si>
  <si>
    <t>U. Ã‡akÄ±r</t>
  </si>
  <si>
    <t>UÄŸurcan Ã‡akÄ±r</t>
  </si>
  <si>
    <t>M. DÃºbravka</t>
  </si>
  <si>
    <t>Martin DÃºbravka</t>
  </si>
  <si>
    <t>W. BenÃ­tez</t>
  </si>
  <si>
    <t>Walter BenÃ­tez</t>
  </si>
  <si>
    <t>Rui Silva</t>
  </si>
  <si>
    <t>Rui Tiago Dantas da Silva</t>
  </si>
  <si>
    <t>M. Flekken</t>
  </si>
  <si>
    <t>Mark Flekken</t>
  </si>
  <si>
    <t>A. SÃ¡nchez</t>
  </si>
  <si>
    <t>Ecuador</t>
  </si>
  <si>
    <t>Y. Fofana</t>
  </si>
  <si>
    <t>LuÃ­s Maximiano</t>
  </si>
  <si>
    <t>LuÃ­s Manuel Arantes Maximiano</t>
  </si>
  <si>
    <t>Diego LÃ³pez</t>
  </si>
  <si>
    <t>Diego LÃ³pez RodrÃ­guez</t>
  </si>
  <si>
    <t>Guaita</t>
  </si>
  <si>
    <t>Vicente Guaita Panadero</t>
  </si>
  <si>
    <t>Gabri PrestÃ£o</t>
  </si>
  <si>
    <t>Bernard Gabriel PrestÃ£o Chaves</t>
  </si>
  <si>
    <t>Emelvinson</t>
  </si>
  <si>
    <t>Emelvin William Anjos Rochedo</t>
  </si>
  <si>
    <t>A. Rossi</t>
  </si>
  <si>
    <t>AgustÃ­n Rossi</t>
  </si>
  <si>
    <t>D. SÃ¡nchez</t>
  </si>
  <si>
    <t>Russia</t>
  </si>
  <si>
    <t>Tunisia</t>
  </si>
  <si>
    <t>J. Omlin</t>
  </si>
  <si>
    <t>Jonas Omlin</t>
  </si>
  <si>
    <t>J. Bijlow</t>
  </si>
  <si>
    <t>Justin Bijlow</t>
  </si>
  <si>
    <t>S. Mandanda</t>
  </si>
  <si>
    <t>Steve Mandanda</t>
  </si>
  <si>
    <t>Northern Ireland</t>
  </si>
  <si>
    <t>Sergio Asenjo</t>
  </si>
  <si>
    <t>Sergio Asenjo AndrÃ©s</t>
  </si>
  <si>
    <t>F. Muslera</t>
  </si>
  <si>
    <t>Fernando Muslera</t>
  </si>
  <si>
    <t>G. Buffon</t>
  </si>
  <si>
    <t>Gianluigi Buffon</t>
  </si>
  <si>
    <t>Diogo Costa</t>
  </si>
  <si>
    <t>Diogo Meireles Costa</t>
  </si>
  <si>
    <t>D. Henderson</t>
  </si>
  <si>
    <t>Dean Henderson</t>
  </si>
  <si>
    <t>Pau LÃ³pez</t>
  </si>
  <si>
    <t>Pau LÃ³pez Sabata</t>
  </si>
  <si>
    <t>Peru</t>
  </si>
  <si>
    <t>A. MarchesÃ­n</t>
  </si>
  <si>
    <t>AgustÃ­n MarchesÃ­n</t>
  </si>
  <si>
    <t>M. Sels</t>
  </si>
  <si>
    <t>Matz Sels</t>
  </si>
  <si>
    <t>M. Riemann</t>
  </si>
  <si>
    <t>Manuel Riemann</t>
  </si>
  <si>
    <t>M. Perin</t>
  </si>
  <si>
    <t>Mattia Perin</t>
  </si>
  <si>
    <t>M. Silvestri</t>
  </si>
  <si>
    <t>Marco Silvestri</t>
  </si>
  <si>
    <t>Munir</t>
  </si>
  <si>
    <t>F. Armani</t>
  </si>
  <si>
    <t>Franco Armani</t>
  </si>
  <si>
    <t>Romania</t>
  </si>
  <si>
    <t>Congo DR</t>
  </si>
  <si>
    <t>Albania</t>
  </si>
  <si>
    <t>Matheus</t>
  </si>
  <si>
    <t>Matheus Lima MagalhÃ£es</t>
  </si>
  <si>
    <t>Luiz Felipe</t>
  </si>
  <si>
    <t>A. BayÄ±ndÄ±r</t>
  </si>
  <si>
    <t>Altay BayÄ±ndÄ±r</t>
  </si>
  <si>
    <t>G. Mamardashvili</t>
  </si>
  <si>
    <t>Giorgi Mamardashvili</t>
  </si>
  <si>
    <t>Georgia</t>
  </si>
  <si>
    <t>J. Pavlenka</t>
  </si>
  <si>
    <t>JiÅ™Ã­ Pavlenka</t>
  </si>
  <si>
    <t>G. Vicario</t>
  </si>
  <si>
    <t>Guglielmo Vicario</t>
  </si>
  <si>
    <t>North Macedonia</t>
  </si>
  <si>
    <t>P. RajkoviÄ‡</t>
  </si>
  <si>
    <t>Predrag RajkoviÄ‡</t>
  </si>
  <si>
    <t>C. Dawson</t>
  </si>
  <si>
    <t>M. Hitz</t>
  </si>
  <si>
    <t>Marwin Hitz</t>
  </si>
  <si>
    <t>C. Bravo</t>
  </si>
  <si>
    <t>Claudio Bravo</t>
  </si>
  <si>
    <t>S. Romero</t>
  </si>
  <si>
    <t>Sergio Romero</t>
  </si>
  <si>
    <t>S. Dimitrievski</t>
  </si>
  <si>
    <t>Stole Dimitrievski</t>
  </si>
  <si>
    <t>T. Strakosha</t>
  </si>
  <si>
    <t>Thomas Strakosha</t>
  </si>
  <si>
    <t>P. Gollini</t>
  </si>
  <si>
    <t>Pierluigi Gollini</t>
  </si>
  <si>
    <t>J. MartÃ­nez</t>
  </si>
  <si>
    <t>Venezuela</t>
  </si>
  <si>
    <t>Pacheco</t>
  </si>
  <si>
    <t>Fernando Pacheco Flores</t>
  </si>
  <si>
    <t>G. Arias</t>
  </si>
  <si>
    <t>Gabriel Arias</t>
  </si>
  <si>
    <t>S. Rochet</t>
  </si>
  <si>
    <t>Sergio Rochet</t>
  </si>
  <si>
    <t>A. NÃ¼bel</t>
  </si>
  <si>
    <t>Alexander NÃ¼bel</t>
  </si>
  <si>
    <t>Sergio Herrera</t>
  </si>
  <si>
    <t>Sergio Herrera PirÃ³n</t>
  </si>
  <si>
    <t>A. Meret</t>
  </si>
  <si>
    <t>Alex Meret</t>
  </si>
  <si>
    <t>M. Ryan</t>
  </si>
  <si>
    <t>Mathew Ryan</t>
  </si>
  <si>
    <t>Australia</t>
  </si>
  <si>
    <t>L. Unnerstall</t>
  </si>
  <si>
    <t>Lars Unnerstall</t>
  </si>
  <si>
    <t>Paraguay</t>
  </si>
  <si>
    <t>E. Audero</t>
  </si>
  <si>
    <t>Emil Audero</t>
  </si>
  <si>
    <t>S. Kritsyuk</t>
  </si>
  <si>
    <t>Stanislav Kritsyuk</t>
  </si>
  <si>
    <t>A. Gomis</t>
  </si>
  <si>
    <t>Alfred Gomis</t>
  </si>
  <si>
    <t>Republic of Ireland</t>
  </si>
  <si>
    <t>B. Lecomte</t>
  </si>
  <si>
    <t>Benjamin Lecomte</t>
  </si>
  <si>
    <t>M. Turner</t>
  </si>
  <si>
    <t>Matt Turner</t>
  </si>
  <si>
    <t>Z. Steffen</t>
  </si>
  <si>
    <t>Zack Steffen</t>
  </si>
  <si>
    <t>S. LukiÄ‡</t>
  </si>
  <si>
    <t>R. Gikiewicz</t>
  </si>
  <si>
    <t>RafaÅ‚ Gikiewicz</t>
  </si>
  <si>
    <t>A. Blake</t>
  </si>
  <si>
    <t>Andre Blake</t>
  </si>
  <si>
    <t>M. SchwÃ¤be</t>
  </si>
  <si>
    <t>Marvin SchwÃ¤be</t>
  </si>
  <si>
    <t>Pepe Reina</t>
  </si>
  <si>
    <t>JosÃ© Manuel Reina PÃ¡ez</t>
  </si>
  <si>
    <t>Aitor</t>
  </si>
  <si>
    <t>Aitor FernÃ¡ndez</t>
  </si>
  <si>
    <t>S. Sirigu</t>
  </si>
  <si>
    <t>Salvatore Sirigu</t>
  </si>
  <si>
    <t>Zambia</t>
  </si>
  <si>
    <t>Robert SÃ¡nchez</t>
  </si>
  <si>
    <t>Robert Lynch SÃ¡nchez</t>
  </si>
  <si>
    <t>Saudi Arabia</t>
  </si>
  <si>
    <t>J. Butez</t>
  </si>
  <si>
    <t>Jean Butez</t>
  </si>
  <si>
    <t>I. Meslier</t>
  </si>
  <si>
    <t>Illan Meslier</t>
  </si>
  <si>
    <t>F. MÃ¼ller</t>
  </si>
  <si>
    <t>Florian MÃ¼ller</t>
  </si>
  <si>
    <t>Helton Leite</t>
  </si>
  <si>
    <t>Helton Brant Aleixo Leite</t>
  </si>
  <si>
    <t>L. MontipÃ²</t>
  </si>
  <si>
    <t>Lorenzo MontipÃ²</t>
  </si>
  <si>
    <t>M. Bizot</t>
  </si>
  <si>
    <t>Marco Bizot</t>
  </si>
  <si>
    <t>H. Van Crombrugge</t>
  </si>
  <si>
    <t>Hendrik Van Crombrugge</t>
  </si>
  <si>
    <t>C. TÄƒtÄƒruÈ™anu</t>
  </si>
  <si>
    <t>Ciprian TÄƒtÄƒruÈ™anu</t>
  </si>
  <si>
    <t>New Zealand</t>
  </si>
  <si>
    <t>David Raya</t>
  </si>
  <si>
    <t>David Raya Martin</t>
  </si>
  <si>
    <t>Iceland</t>
  </si>
  <si>
    <t>L. Acosta</t>
  </si>
  <si>
    <t>J. StanÄ›k</t>
  </si>
  <si>
    <t>JindÅ™ich StanÄ›k</t>
  </si>
  <si>
    <t>Suriname</t>
  </si>
  <si>
    <t>P. Bernardoni</t>
  </si>
  <si>
    <t>Paul Bernardoni</t>
  </si>
  <si>
    <t>Å. Skorupski</t>
  </si>
  <si>
    <t>Åukasz Skorupski</t>
  </si>
  <si>
    <t>P. Terracciano</t>
  </si>
  <si>
    <t>Pietro Terracciano</t>
  </si>
  <si>
    <t>Pierrino Faria</t>
  </si>
  <si>
    <t>Pierre TomÃ¡s Torres De Faria</t>
  </si>
  <si>
    <t>Nelsildo Reis</t>
  </si>
  <si>
    <t>Nelson Arturo Reis Lopes</t>
  </si>
  <si>
    <t>Fred AnÃ­bÃ£o</t>
  </si>
  <si>
    <t>Fred Marcos AnÃ­bal Dias</t>
  </si>
  <si>
    <t>I. Provedel</t>
  </si>
  <si>
    <t>Ivan Provedel</t>
  </si>
  <si>
    <t>Sergio Rico</t>
  </si>
  <si>
    <t>Sergio Rico GonzÃ¡lez</t>
  </si>
  <si>
    <t>A. Lunev</t>
  </si>
  <si>
    <t>Andrey Lunev</t>
  </si>
  <si>
    <t>Trinidad and Tobago</t>
  </si>
  <si>
    <t>Israel</t>
  </si>
  <si>
    <t>T. Zoreaux</t>
  </si>
  <si>
    <t>Thierry Zoreaux</t>
  </si>
  <si>
    <t>R. Zentner</t>
  </si>
  <si>
    <t>Robin Zentner</t>
  </si>
  <si>
    <t>J. Hart</t>
  </si>
  <si>
    <t>Joe Hart</t>
  </si>
  <si>
    <t>A. Pyatov</t>
  </si>
  <si>
    <t>Andriy Pyatov</t>
  </si>
  <si>
    <t>F. Forster</t>
  </si>
  <si>
    <t>Fraser Forster</t>
  </si>
  <si>
    <t>T. Krul</t>
  </si>
  <si>
    <t>Tim Krul</t>
  </si>
  <si>
    <t>H. Lindner</t>
  </si>
  <si>
    <t>Heinz Lindner</t>
  </si>
  <si>
    <t>J. Graterol</t>
  </si>
  <si>
    <t>Joel Graterol</t>
  </si>
  <si>
    <t>M. RodÃ¡k</t>
  </si>
  <si>
    <t>Marek RodÃ¡k</t>
  </si>
  <si>
    <t>Fernando MartÃ­nez Rubio</t>
  </si>
  <si>
    <t>S. Ulreich</t>
  </si>
  <si>
    <t>Sven Ulreich</t>
  </si>
  <si>
    <t>B. DrÄ…gowski</t>
  </si>
  <si>
    <t>BartÅ‚omiej DrÄ…gowski</t>
  </si>
  <si>
    <t>T. O'Brien</t>
  </si>
  <si>
    <t>Tom O'Brien</t>
  </si>
  <si>
    <t>L. Thomas</t>
  </si>
  <si>
    <t>A. Lunin</t>
  </si>
  <si>
    <t>Andriy Lunin</t>
  </si>
  <si>
    <t>N. PÃ©rez</t>
  </si>
  <si>
    <t>G. Bushchan</t>
  </si>
  <si>
    <t>Georgiy Bushchan</t>
  </si>
  <si>
    <t>E. DestanoÄŸlu</t>
  </si>
  <si>
    <t>Ersin DestanoÄŸlu</t>
  </si>
  <si>
    <t>C. CÃ¡ceda</t>
  </si>
  <si>
    <t>Carlos CÃ¡ceda</t>
  </si>
  <si>
    <t>A. Brignoli</t>
  </si>
  <si>
    <t>Alberto Brignoli</t>
  </si>
  <si>
    <t>Ãlvaro</t>
  </si>
  <si>
    <t>J. Leca</t>
  </si>
  <si>
    <t>Jean-Louis Leca</t>
  </si>
  <si>
    <t>M. Sarr</t>
  </si>
  <si>
    <t>B. Costil</t>
  </si>
  <si>
    <t>BenoÃ®t Costil</t>
  </si>
  <si>
    <t>Y. Mvogo</t>
  </si>
  <si>
    <t>Yvon Mvogo</t>
  </si>
  <si>
    <t>KaÃ­quÃ£o Castro</t>
  </si>
  <si>
    <t>KaÃ­que Osvaldo Castro Rodrigues</t>
  </si>
  <si>
    <t>A. BegoviÄ‡</t>
  </si>
  <si>
    <t>Asmir BegoviÄ‡</t>
  </si>
  <si>
    <t>AarÃ³n</t>
  </si>
  <si>
    <t>M. Di Gregorio</t>
  </si>
  <si>
    <t>Michele Di Gregorio</t>
  </si>
  <si>
    <t>Jean</t>
  </si>
  <si>
    <t>Jean Paulo Fernandes Filho</t>
  </si>
  <si>
    <t>R. Olsen</t>
  </si>
  <si>
    <t>Robin Olsen</t>
  </si>
  <si>
    <t>A. Mandous</t>
  </si>
  <si>
    <t>AleÅ¡ Mandous</t>
  </si>
  <si>
    <t>SimÃ£o Donatinho</t>
  </si>
  <si>
    <t>SimÃ£o Alvin Donatinho Garcia</t>
  </si>
  <si>
    <t>Walexinton</t>
  </si>
  <si>
    <t>Alexandre Jonas Santos Fernandes</t>
  </si>
  <si>
    <t>South Africa</t>
  </si>
  <si>
    <t>A. Luthe</t>
  </si>
  <si>
    <t>Andreas Luthe</t>
  </si>
  <si>
    <t>A. McCarthy</t>
  </si>
  <si>
    <t>Alex McCarthy</t>
  </si>
  <si>
    <t>L. BuriÃ¡n</t>
  </si>
  <si>
    <t>Leonardo BuriÃ¡n</t>
  </si>
  <si>
    <t>T. Horn</t>
  </si>
  <si>
    <t>Timo Horn</t>
  </si>
  <si>
    <t>D. Ward</t>
  </si>
  <si>
    <t>Danny Ward</t>
  </si>
  <si>
    <t>M. Silva</t>
  </si>
  <si>
    <t>MartÃ­n Silva</t>
  </si>
  <si>
    <t>S. Johnstone</t>
  </si>
  <si>
    <t>Sam Johnstone</t>
  </si>
  <si>
    <t>M. Carnesecchi</t>
  </si>
  <si>
    <t>Marco Carnesecchi</t>
  </si>
  <si>
    <t>O. KolÃ¡Å™</t>
  </si>
  <si>
    <t>OndÅ™ej KolÃ¡Å™</t>
  </si>
  <si>
    <t>Kiko Casilla</t>
  </si>
  <si>
    <t>Francisco Casilla CortÃ©s</t>
  </si>
  <si>
    <t>R. GudiÃ±o</t>
  </si>
  <si>
    <t>RaÃºl GudiÃ±o</t>
  </si>
  <si>
    <t>H. Koffi</t>
  </si>
  <si>
    <t>HervÃ© Koffi</t>
  </si>
  <si>
    <t>Marco Pereira</t>
  </si>
  <si>
    <t>Marco AndrÃ© Rocha Pereira</t>
  </si>
  <si>
    <t>P. Gallese</t>
  </si>
  <si>
    <t>Pedro Gallese</t>
  </si>
  <si>
    <t>RubÃ©n Blanco</t>
  </si>
  <si>
    <t>RubÃ©n Blanco Veiga</t>
  </si>
  <si>
    <t>W. Foderingham</t>
  </si>
  <si>
    <t>Wes Foderingham</t>
  </si>
  <si>
    <t>R. Ofori</t>
  </si>
  <si>
    <t>Richard Ofori</t>
  </si>
  <si>
    <t>Jordi Masip</t>
  </si>
  <si>
    <t>Jordi Masip LÃ³pez</t>
  </si>
  <si>
    <t>G. Gallon</t>
  </si>
  <si>
    <t>Gauthier Gallon</t>
  </si>
  <si>
    <t>A. Smith</t>
  </si>
  <si>
    <t>Adam Smith</t>
  </si>
  <si>
    <t>J. Rinne</t>
  </si>
  <si>
    <t>Jacob Rinne</t>
  </si>
  <si>
    <t>D. Bertaud</t>
  </si>
  <si>
    <t>Dimitry Bertaud</t>
  </si>
  <si>
    <t>Philippines</t>
  </si>
  <si>
    <t>A. Mirante</t>
  </si>
  <si>
    <t>Antonio Mirante</t>
  </si>
  <si>
    <t>J. Devecchi</t>
  </si>
  <si>
    <t>JosÃ© Devecchi</t>
  </si>
  <si>
    <t>Dani CÃ¡rdenas</t>
  </si>
  <si>
    <t>Daniel CÃ¡rdenas LÃ­ndez</t>
  </si>
  <si>
    <t>Jaume</t>
  </si>
  <si>
    <t>Jaume DomÃ©nech SÃ¡nchez</t>
  </si>
  <si>
    <t>L. Hoyos</t>
  </si>
  <si>
    <t>Lucas Hoyos</t>
  </si>
  <si>
    <t>K. Dawson</t>
  </si>
  <si>
    <t>Kevin Dawson</t>
  </si>
  <si>
    <t>I. GrbiÄ‡</t>
  </si>
  <si>
    <t>Ivo GrbiÄ‡</t>
  </si>
  <si>
    <t>Paulo Victor</t>
  </si>
  <si>
    <t>Paulo Victor Mileo Vidotti</t>
  </si>
  <si>
    <t>B. Samba</t>
  </si>
  <si>
    <t>Brice Samba</t>
  </si>
  <si>
    <t>Congo</t>
  </si>
  <si>
    <t>Yoel</t>
  </si>
  <si>
    <t>Yoel RodrÃ­guez Oterino</t>
  </si>
  <si>
    <t>G. Herrera</t>
  </si>
  <si>
    <t>Guido Herrera</t>
  </si>
  <si>
    <t>Bruno Varela</t>
  </si>
  <si>
    <t>Bruno Miguel Semedo Varela</t>
  </si>
  <si>
    <t>A. McGregor</t>
  </si>
  <si>
    <t>Allan McGregor</t>
  </si>
  <si>
    <t>A. Moris</t>
  </si>
  <si>
    <t>Anthony Moris</t>
  </si>
  <si>
    <t>Luxembourg</t>
  </si>
  <si>
    <t>W. Hennessey</t>
  </si>
  <si>
    <t>Wayne Hennessey</t>
  </si>
  <si>
    <t>M. Stekelenburg</t>
  </si>
  <si>
    <t>Maarten Stekelenburg</t>
  </si>
  <si>
    <t>Guinea Bissau</t>
  </si>
  <si>
    <t>P. Gazzaniga</t>
  </si>
  <si>
    <t>Paulo Gazzaniga</t>
  </si>
  <si>
    <t>S. Dioudis</t>
  </si>
  <si>
    <t>Sokratis Dioudis</t>
  </si>
  <si>
    <t>R. RodrÃ­guez</t>
  </si>
  <si>
    <t>S. Viera</t>
  </si>
  <si>
    <t>SebastiÃ¡n Viera</t>
  </si>
  <si>
    <t>C. StankoviÄ‡</t>
  </si>
  <si>
    <t>Cican StankoviÄ‡</t>
  </si>
  <si>
    <t>D. von Ballmoos</t>
  </si>
  <si>
    <t>David von Ballmoos</t>
  </si>
  <si>
    <t>ClÃ¡udio Ramos</t>
  </si>
  <si>
    <t>ClÃ¡udio Pires de Morais Ramos</t>
  </si>
  <si>
    <t>AndrÃ©s FernÃ¡ndez</t>
  </si>
  <si>
    <t>AndrÃ©s Eduardo FernÃ¡ndez Moreno</t>
  </si>
  <si>
    <t>C. Gordon</t>
  </si>
  <si>
    <t>Craig Gordon</t>
  </si>
  <si>
    <t>I. Radu</t>
  </si>
  <si>
    <t>IonuÈ› Andrei Radu</t>
  </si>
  <si>
    <t>D. GonzÃ¡lez</t>
  </si>
  <si>
    <t>J. Silva</t>
  </si>
  <si>
    <t>Nilson Alfarinho</t>
  </si>
  <si>
    <t>Nilson LeÃ´ncio Alfaro Soares</t>
  </si>
  <si>
    <t>L. Sepe</t>
  </si>
  <si>
    <t>Luigi Sepe</t>
  </si>
  <si>
    <t>M. CrÃ©peau</t>
  </si>
  <si>
    <t>Maxime CrÃ©peau</t>
  </si>
  <si>
    <t>F. Woodman</t>
  </si>
  <si>
    <t>Freddie Woodman</t>
  </si>
  <si>
    <t>Comoros</t>
  </si>
  <si>
    <t>Enzo Marteiro</t>
  </si>
  <si>
    <t>Enzo Wellington Marteiro Santoso</t>
  </si>
  <si>
    <t>D. Randolph</t>
  </si>
  <si>
    <t>Darren Randolph</t>
  </si>
  <si>
    <t>J. Broun</t>
  </si>
  <si>
    <t>Jorge Broun</t>
  </si>
  <si>
    <t>M. DupÃ©</t>
  </si>
  <si>
    <t>Maxime DupÃ©</t>
  </si>
  <si>
    <t>Y. Brecher</t>
  </si>
  <si>
    <t>Yanick Brecher</t>
  </si>
  <si>
    <t>Juan Soriano</t>
  </si>
  <si>
    <t>Juan Soriano Oropesa</t>
  </si>
  <si>
    <t>LÃ©o Jardim</t>
  </si>
  <si>
    <t>Leonardo Cesar Jardim</t>
  </si>
  <si>
    <t>R. Zieler</t>
  </si>
  <si>
    <t>Ron-Robert Zieler</t>
  </si>
  <si>
    <t>R. Rey</t>
  </si>
  <si>
    <t>Rodrigo Rey</t>
  </si>
  <si>
    <t>K. Grabara</t>
  </si>
  <si>
    <t>Kamil Grabara</t>
  </si>
  <si>
    <t>Freder Cabral</t>
  </si>
  <si>
    <t>Frederico Peter Cabral Bardini</t>
  </si>
  <si>
    <t>Benin</t>
  </si>
  <si>
    <t>J. Butland</t>
  </si>
  <si>
    <t>Jack Butland</t>
  </si>
  <si>
    <t>D. Boyko</t>
  </si>
  <si>
    <t>Denys Boyko</t>
  </si>
  <si>
    <t>Jo Hyeon Woo</t>
  </si>
  <si>
    <t>Hyeon Woo Jo</t>
  </si>
  <si>
    <t>F. De Paul</t>
  </si>
  <si>
    <t>Fernando De Paul</t>
  </si>
  <si>
    <t>G. Larsonneur</t>
  </si>
  <si>
    <t>Gautier Larsonneur</t>
  </si>
  <si>
    <t>F. Bardi</t>
  </si>
  <si>
    <t>Francesco Bardi</t>
  </si>
  <si>
    <t>Cantero</t>
  </si>
  <si>
    <t>Ander Cantero Armendariz</t>
  </si>
  <si>
    <t>M. MÃ¼ller</t>
  </si>
  <si>
    <t>Marius MÃ¼ller</t>
  </si>
  <si>
    <t>S. Moyano</t>
  </si>
  <si>
    <t>SebastiÃ¡n Moyano</t>
  </si>
  <si>
    <t>Yan Junling</t>
  </si>
  <si>
    <t>Junling Yan</t>
  </si>
  <si>
    <t>China PR</t>
  </si>
  <si>
    <t>L. Kelly</t>
  </si>
  <si>
    <t>M. Travers</t>
  </si>
  <si>
    <t>Mark Travers</t>
  </si>
  <si>
    <t>Munir Mohand Mohamedi</t>
  </si>
  <si>
    <t>D. Bentley</t>
  </si>
  <si>
    <t>Daniel Bentley</t>
  </si>
  <si>
    <t>J. GarcÃ­a</t>
  </si>
  <si>
    <t>Javier GarcÃ­a</t>
  </si>
  <si>
    <t>P. Pentz</t>
  </si>
  <si>
    <t>Patrick Pentz</t>
  </si>
  <si>
    <t>G. GÃ³mez</t>
  </si>
  <si>
    <t>GastÃ³n GÃ³mez</t>
  </si>
  <si>
    <t>Samuel Portugal</t>
  </si>
  <si>
    <t>Samuel Portugal Lima</t>
  </si>
  <si>
    <t>T. Kaminski</t>
  </si>
  <si>
    <t>Thomas Kaminski</t>
  </si>
  <si>
    <t>W. FarÃ­Ã±ez</t>
  </si>
  <si>
    <t>Wuilker FarÃ­Ã±ez</t>
  </si>
  <si>
    <t>P. Pervan</t>
  </si>
  <si>
    <t>Pavao Pervan</t>
  </si>
  <si>
    <t>D. Heuer Fernandes</t>
  </si>
  <si>
    <t>Daniel Heuer Fernandes</t>
  </si>
  <si>
    <t>T. Heaton</t>
  </si>
  <si>
    <t>Tom Heaton</t>
  </si>
  <si>
    <t>T. Sippel</t>
  </si>
  <si>
    <t>Tobias Sippel</t>
  </si>
  <si>
    <t>V. MilinkoviÄ‡-SaviÄ‡</t>
  </si>
  <si>
    <t>Vanja MilinkoviÄ‡-SaviÄ‡</t>
  </si>
  <si>
    <t>E. Green</t>
  </si>
  <si>
    <t>Etienne Green</t>
  </si>
  <si>
    <t>M. Schuhen</t>
  </si>
  <si>
    <t>Marcel Schuhen</t>
  </si>
  <si>
    <t>S. Johnson</t>
  </si>
  <si>
    <t>Sean Johnson</t>
  </si>
  <si>
    <t>I. Å ehiÄ‡</t>
  </si>
  <si>
    <t>Ibrahim Å ehiÄ‡</t>
  </si>
  <si>
    <t>G. Athanasiadis</t>
  </si>
  <si>
    <t>Giorgos Athanasiadis</t>
  </si>
  <si>
    <t>Equatorial Guinea</t>
  </si>
  <si>
    <t>S. Lung</t>
  </si>
  <si>
    <t>Silviu Lung</t>
  </si>
  <si>
    <t>M. Zeghba</t>
  </si>
  <si>
    <t>Moustapha Zeghba</t>
  </si>
  <si>
    <t>C. Mathenia</t>
  </si>
  <si>
    <t>Christian Mathenia</t>
  </si>
  <si>
    <t>Miguel Silva</t>
  </si>
  <si>
    <t>JoÃ£o Miguel Macedo da Silva</t>
  </si>
  <si>
    <t>E. Berisha</t>
  </si>
  <si>
    <t>Etrit Berisha</t>
  </si>
  <si>
    <t>L. MejÃ­a</t>
  </si>
  <si>
    <t>Luis MejÃ­a</t>
  </si>
  <si>
    <t>Panama</t>
  </si>
  <si>
    <t>S. Frei</t>
  </si>
  <si>
    <t>Stefan Frei</t>
  </si>
  <si>
    <t>M. BuÅ‚ka</t>
  </si>
  <si>
    <t>Marcin BuÅ‚ka</t>
  </si>
  <si>
    <t>M. CampaÃ±a</t>
  </si>
  <si>
    <t>MartÃ­n CampaÃ±a</t>
  </si>
  <si>
    <t>D. Iversen</t>
  </si>
  <si>
    <t>Daniel Iversen</t>
  </si>
  <si>
    <t>Carlos Coronel</t>
  </si>
  <si>
    <t>Carlos Miguel Coronel</t>
  </si>
  <si>
    <t>M. GÃ¼nok</t>
  </si>
  <si>
    <t>Mert GÃ¼nok</t>
  </si>
  <si>
    <t>Juan Carlos</t>
  </si>
  <si>
    <t>Juan Carlos MartÃ­n Corral</t>
  </si>
  <si>
    <t>D. Dibusz</t>
  </si>
  <si>
    <t>DÃ©nes Dibusz</t>
  </si>
  <si>
    <t>C. Pinsoglio</t>
  </si>
  <si>
    <t>Carlo Pinsoglio</t>
  </si>
  <si>
    <t>K. Moore</t>
  </si>
  <si>
    <t>E. Room</t>
  </si>
  <si>
    <t>Eloy Room</t>
  </si>
  <si>
    <t>Curacao</t>
  </si>
  <si>
    <t>B. Leroy</t>
  </si>
  <si>
    <t>Benjamin Leroy</t>
  </si>
  <si>
    <t>J. Murphy</t>
  </si>
  <si>
    <t>D. Roef</t>
  </si>
  <si>
    <t>Davy Roef</t>
  </si>
  <si>
    <t>C. Kelleher</t>
  </si>
  <si>
    <t>Caoimhin Kelleher</t>
  </si>
  <si>
    <t>C. Lampe</t>
  </si>
  <si>
    <t>Carlos Lampe</t>
  </si>
  <si>
    <t>Bolivia</t>
  </si>
  <si>
    <t>Y. Lodygin</t>
  </si>
  <si>
    <t>Yuriy Lodygin</t>
  </si>
  <si>
    <t>G. Makaridze</t>
  </si>
  <si>
    <t>Giorgi Makaridze</t>
  </si>
  <si>
    <t>M. Okoye</t>
  </si>
  <si>
    <t>Maduka Okoye</t>
  </si>
  <si>
    <t>D. Onyango</t>
  </si>
  <si>
    <t>Denis Onyango</t>
  </si>
  <si>
    <t>Uganda</t>
  </si>
  <si>
    <t>J. Drommel</t>
  </si>
  <si>
    <t>JoÃ«l Drommel</t>
  </si>
  <si>
    <t>G. GÃ¼venÃ§</t>
  </si>
  <si>
    <t>GÃ¼nay GÃ¼venÃ§</t>
  </si>
  <si>
    <t>T. Wiesner</t>
  </si>
  <si>
    <t>S. Bolat</t>
  </si>
  <si>
    <t>Sinan Bolat</t>
  </si>
  <si>
    <t>P. OrtÃ­z</t>
  </si>
  <si>
    <t>Pedro OrtÃ­z</t>
  </si>
  <si>
    <t>E. Viviano</t>
  </si>
  <si>
    <t>Emiliano Viviano</t>
  </si>
  <si>
    <t>S. Moore</t>
  </si>
  <si>
    <t>A. Cordaz</t>
  </si>
  <si>
    <t>Alex Cordaz</t>
  </si>
  <si>
    <t>G. Akkan</t>
  </si>
  <si>
    <t>GÃ¶khan Akkan</t>
  </si>
  <si>
    <t>A. Gunn</t>
  </si>
  <si>
    <t>Angus Gunn</t>
  </si>
  <si>
    <t>E. Kawashima</t>
  </si>
  <si>
    <t>Eiji Kawashima</t>
  </si>
  <si>
    <t>C. Ãlvarez</t>
  </si>
  <si>
    <t>Cristian Ãlvarez</t>
  </si>
  <si>
    <t>Cyprus</t>
  </si>
  <si>
    <t>M. Esser</t>
  </si>
  <si>
    <t>Michael Esser</t>
  </si>
  <si>
    <t>Daniel Figueira</t>
  </si>
  <si>
    <t>Daniel Alexis Leite Figueira</t>
  </si>
  <si>
    <t>AndrÃ© Milazisco</t>
  </si>
  <si>
    <t>AndrÃ© Mikael Milazar Santoso</t>
  </si>
  <si>
    <t>B. Hamid</t>
  </si>
  <si>
    <t>Bill Hamid</t>
  </si>
  <si>
    <t>N. Haikin</t>
  </si>
  <si>
    <t>Nikita Haikin</t>
  </si>
  <si>
    <t>K. Nordfeldt</t>
  </si>
  <si>
    <t>Kristoffer Nordfeldt</t>
  </si>
  <si>
    <t>A. Trubin</t>
  </si>
  <si>
    <t>Anatoliy Trubin</t>
  </si>
  <si>
    <t>D. Bachmann</t>
  </si>
  <si>
    <t>Daniel Bachmann</t>
  </si>
  <si>
    <t>J. Lewis</t>
  </si>
  <si>
    <t>JoÃ£o Bruinheira</t>
  </si>
  <si>
    <t>JoÃ£o FabrÃ­cio Bruinheira Salvador</t>
  </si>
  <si>
    <t>S. Rojas</t>
  </si>
  <si>
    <t>Santiago Rojas</t>
  </si>
  <si>
    <t>D. Alemdar</t>
  </si>
  <si>
    <t>DoÄŸan Alemdar</t>
  </si>
  <si>
    <t>AndrÃ© Ferreira</t>
  </si>
  <si>
    <t>AndrÃ© Filipe M. Ribeiro Ferreira</t>
  </si>
  <si>
    <t>B. CortÃ©s</t>
  </si>
  <si>
    <t>Brayan CortÃ©s</t>
  </si>
  <si>
    <t>J. Blaswich</t>
  </si>
  <si>
    <t>Janis Blaswich</t>
  </si>
  <si>
    <t>S. Kapino</t>
  </si>
  <si>
    <t>Stefanos Kapino</t>
  </si>
  <si>
    <t>A. Linde</t>
  </si>
  <si>
    <t>Andreas Linde</t>
  </si>
  <si>
    <t>IÃ±aki PeÃ±a</t>
  </si>
  <si>
    <t>Ignacio PeÃ±a Sotorres</t>
  </si>
  <si>
    <t>A. Aguerre</t>
  </si>
  <si>
    <t>Alan Aguerre</t>
  </si>
  <si>
    <t>P. Drewes</t>
  </si>
  <si>
    <t>Patrick Drewes</t>
  </si>
  <si>
    <t>United Arab Emirates</t>
  </si>
  <si>
    <t>S. Torrico</t>
  </si>
  <si>
    <t>SebastiÃ¡n Torrico</t>
  </si>
  <si>
    <t>Luiz JÃºnior</t>
  </si>
  <si>
    <t>Luiz LÃºcio Reis JÃºnior</t>
  </si>
  <si>
    <t>M. Lis</t>
  </si>
  <si>
    <t>Mateusz Lis</t>
  </si>
  <si>
    <t>Diego MariÃ±o</t>
  </si>
  <si>
    <t>Diego MariÃ±o Villar</t>
  </si>
  <si>
    <t>E. Bologna</t>
  </si>
  <si>
    <t>Enrique Bologna</t>
  </si>
  <si>
    <t>L. Karius</t>
  </si>
  <si>
    <t>Loris Karius</t>
  </si>
  <si>
    <t>S. Dieng</t>
  </si>
  <si>
    <t>Seny Dieng</t>
  </si>
  <si>
    <t>A. Hansen</t>
  </si>
  <si>
    <t>AndrÃ© Hansen</t>
  </si>
  <si>
    <t>L. ChÃ¡ves</t>
  </si>
  <si>
    <t>Lucas ChÃ¡ves</t>
  </si>
  <si>
    <t>Sacramentinho</t>
  </si>
  <si>
    <t>Luiz Santiago Sacramento Cruz</t>
  </si>
  <si>
    <t>I. Pandur</t>
  </si>
  <si>
    <t>Ivor Pandur</t>
  </si>
  <si>
    <t>D. Holec</t>
  </si>
  <si>
    <t>Dominik Holec</t>
  </si>
  <si>
    <t>M. Pigliacelli</t>
  </si>
  <si>
    <t>Mirko Pigliacelli</t>
  </si>
  <si>
    <t>R. Jarstein</t>
  </si>
  <si>
    <t>Rune Almenning Jarstein</t>
  </si>
  <si>
    <t>A. MuriÄ‡</t>
  </si>
  <si>
    <t>Arijanet MuriÄ‡</t>
  </si>
  <si>
    <t>A. Paleari</t>
  </si>
  <si>
    <t>Alberto Paleari</t>
  </si>
  <si>
    <t>P. Nardi</t>
  </si>
  <si>
    <t>Paul Nardi</t>
  </si>
  <si>
    <t>L. Nicholls</t>
  </si>
  <si>
    <t>Lee Nicholls</t>
  </si>
  <si>
    <t>D. Quintero</t>
  </si>
  <si>
    <t>J. Joronen</t>
  </si>
  <si>
    <t>Jesse Joronen</t>
  </si>
  <si>
    <t>A. Schlager</t>
  </si>
  <si>
    <t>Alexander Schlager</t>
  </si>
  <si>
    <t>D. Greif</t>
  </si>
  <si>
    <t>Dominik Greif</t>
  </si>
  <si>
    <t>J. Hansen</t>
  </si>
  <si>
    <t>Jesper Hansen</t>
  </si>
  <si>
    <t>J. Dahlin</t>
  </si>
  <si>
    <t>Johan Dahlin</t>
  </si>
  <si>
    <t>A. Oukidja</t>
  </si>
  <si>
    <t>Alexandre Oukidja</t>
  </si>
  <si>
    <t>TÃºlio Changas</t>
  </si>
  <si>
    <t>TÃºlio SebastiÃ£o Changas Tramontino</t>
  </si>
  <si>
    <t>K. Mier</t>
  </si>
  <si>
    <t>Kevin Mier</t>
  </si>
  <si>
    <t>M. Kolke</t>
  </si>
  <si>
    <t>Markus Kolke</t>
  </si>
  <si>
    <t>M. HeÄa</t>
  </si>
  <si>
    <t>Milan HeÄa</t>
  </si>
  <si>
    <t>M. Kelly</t>
  </si>
  <si>
    <t>D. Padelli</t>
  </si>
  <si>
    <t>Daniele Padelli</t>
  </si>
  <si>
    <t>A. Abedzadeh</t>
  </si>
  <si>
    <t>Amir Abedzadeh</t>
  </si>
  <si>
    <t>R. Williams</t>
  </si>
  <si>
    <t>Ronwen Williams</t>
  </si>
  <si>
    <t>AdriÃ¡n</t>
  </si>
  <si>
    <t>AdriÃ¡n San Miguel Castillo</t>
  </si>
  <si>
    <t>L. Chichizola</t>
  </si>
  <si>
    <t>Leandro Chichizola</t>
  </si>
  <si>
    <t>M. Hermansen</t>
  </si>
  <si>
    <t>Mads Hermansen</t>
  </si>
  <si>
    <t>S. Scuffet</t>
  </si>
  <si>
    <t>Simone Scuffet</t>
  </si>
  <si>
    <t>Bracali</t>
  </si>
  <si>
    <t>Rafael Wihby Bracali</t>
  </si>
  <si>
    <t>G. Olveira</t>
  </si>
  <si>
    <t>GastÃ³n Olveira</t>
  </si>
  <si>
    <t>A. Aguilar</t>
  </si>
  <si>
    <t>Alfredo Aguilar</t>
  </si>
  <si>
    <t>A. Al Mayoof</t>
  </si>
  <si>
    <t>Abdullah Al Mayoof</t>
  </si>
  <si>
    <t>Jordi</t>
  </si>
  <si>
    <t>Jordi Martins Almeida</t>
  </si>
  <si>
    <t>S. PÃ©rez</t>
  </si>
  <si>
    <t>SebastiÃ¡n PÃ©rez</t>
  </si>
  <si>
    <t>B. BiaÅ‚kowski</t>
  </si>
  <si>
    <t>Bartosz BiaÅ‚kowski</t>
  </si>
  <si>
    <t>S. Clark</t>
  </si>
  <si>
    <t>Steve Clark</t>
  </si>
  <si>
    <t>A. Bodart</t>
  </si>
  <si>
    <t>Arnaud Bodart</t>
  </si>
  <si>
    <t>Wang Dalei</t>
  </si>
  <si>
    <t>Dalei Wang</t>
  </si>
  <si>
    <t>O. Jansson</t>
  </si>
  <si>
    <t>Oscar Jansson</t>
  </si>
  <si>
    <t>M. KonÃ©</t>
  </si>
  <si>
    <t>M. Christiansen</t>
  </si>
  <si>
    <t>S. Thomas</t>
  </si>
  <si>
    <t>F. Dahmen</t>
  </si>
  <si>
    <t>Finn Dahmen</t>
  </si>
  <si>
    <t>Manolo Reina</t>
  </si>
  <si>
    <t>Manuel Reina RodrÃ­guez</t>
  </si>
  <si>
    <t>K. MÃ¼ller</t>
  </si>
  <si>
    <t>Kevin MÃ¼ller</t>
  </si>
  <si>
    <t>L. Morales</t>
  </si>
  <si>
    <t>S. Long</t>
  </si>
  <si>
    <t>Sivera</t>
  </si>
  <si>
    <t>Antonio Sivera SalvÃ¡</t>
  </si>
  <si>
    <t>Wiliam Santinho</t>
  </si>
  <si>
    <t>Wiliam Carlos Santoso Sampaio</t>
  </si>
  <si>
    <t>D. St. Clair</t>
  </si>
  <si>
    <t>Dayne St. Clair</t>
  </si>
  <si>
    <t>Lautaro Morales</t>
  </si>
  <si>
    <t>E. Horvath</t>
  </si>
  <si>
    <t>Ethan Horvath</t>
  </si>
  <si>
    <t>F. Plach</t>
  </si>
  <si>
    <t>FrantiÅ¡ek Plach</t>
  </si>
  <si>
    <t>Moldova</t>
  </si>
  <si>
    <t>Marc MartÃ­nez</t>
  </si>
  <si>
    <t>Marc MartÃ­nez Aranda</t>
  </si>
  <si>
    <t>Diego GonzÃ¡lez</t>
  </si>
  <si>
    <t>K. Eissa</t>
  </si>
  <si>
    <t>Khalid Eissa</t>
  </si>
  <si>
    <t>N. Peranic</t>
  </si>
  <si>
    <t>NicolÃ¡s Peranic</t>
  </si>
  <si>
    <t>P. Carlgren</t>
  </si>
  <si>
    <t>Patrik Carlgren</t>
  </si>
  <si>
    <t>Ailton Cardenhas</t>
  </si>
  <si>
    <t>Ailton Nuno Cardenhas Macedo</t>
  </si>
  <si>
    <t>M. Fraisl</t>
  </si>
  <si>
    <t>Martin Fraisl</t>
  </si>
  <si>
    <t>J. LÃ¶ssl</t>
  </si>
  <si>
    <t>Jonas LÃ¶ssl</t>
  </si>
  <si>
    <t>P. Pentke</t>
  </si>
  <si>
    <t>Philipp Pentke</t>
  </si>
  <si>
    <t>M. Dreyer</t>
  </si>
  <si>
    <t>Matthieu Dreyer</t>
  </si>
  <si>
    <t>M. Andersen</t>
  </si>
  <si>
    <t>J. Huth</t>
  </si>
  <si>
    <t>Jannik Huth</t>
  </si>
  <si>
    <t>D. Stipica</t>
  </si>
  <si>
    <t>Dante Stipica</t>
  </si>
  <si>
    <t>J. Zoet</t>
  </si>
  <si>
    <t>Jeroen Zoet</t>
  </si>
  <si>
    <t>J. Steer</t>
  </si>
  <si>
    <t>Jed Steer</t>
  </si>
  <si>
    <t>M. Gersbeck</t>
  </si>
  <si>
    <t>Marius Gersbeck</t>
  </si>
  <si>
    <t>Tiago SÃ¡</t>
  </si>
  <si>
    <t>Tiago MagalhÃ£es de SÃ¡</t>
  </si>
  <si>
    <t>A. Meyer</t>
  </si>
  <si>
    <t>Alexander Meyer</t>
  </si>
  <si>
    <t>A. Smithies</t>
  </si>
  <si>
    <t>Alex Smithies</t>
  </si>
  <si>
    <t>J. Gorter</t>
  </si>
  <si>
    <t>Jay Gorter</t>
  </si>
  <si>
    <t>Mailson</t>
  </si>
  <si>
    <t>Mailson TenÃ³rio dos Santos</t>
  </si>
  <si>
    <t>J. GonzÃ¡lez</t>
  </si>
  <si>
    <t>IvÃ¡n Villar</t>
  </si>
  <si>
    <t>IvÃ¡n Villar MartÃ­nez</t>
  </si>
  <si>
    <t>V. Babacan</t>
  </si>
  <si>
    <t>Volkan Babacan</t>
  </si>
  <si>
    <t>R. Boffin</t>
  </si>
  <si>
    <t>Ruud Boffin</t>
  </si>
  <si>
    <t>Ãlvaro FernÃ¡ndez Llorente</t>
  </si>
  <si>
    <t>M. Trmal</t>
  </si>
  <si>
    <t>Matous Trmal</t>
  </si>
  <si>
    <t>Saint Kitts and Nevis</t>
  </si>
  <si>
    <t>Haiti</t>
  </si>
  <si>
    <t>M. MartÃ­nez</t>
  </si>
  <si>
    <t>A. Mosquera</t>
  </si>
  <si>
    <t>AndrÃ©s Mosquera</t>
  </si>
  <si>
    <t>R. Majecki</t>
  </si>
  <si>
    <t>RadosÅ‚aw Majecki</t>
  </si>
  <si>
    <t>J. Siebenhandl</t>
  </si>
  <si>
    <t>JÃ¶rg Siebenhandl</t>
  </si>
  <si>
    <t>Eduardo Fonseira</t>
  </si>
  <si>
    <t>Eduardo FlÃ¡vio Fonseira Meire</t>
  </si>
  <si>
    <t>J. EspÃ­nola</t>
  </si>
  <si>
    <t>Juan EspÃ­nola</t>
  </si>
  <si>
    <t>T. Didillon</t>
  </si>
  <si>
    <t>Thomas Didillon</t>
  </si>
  <si>
    <t>I. Khune</t>
  </si>
  <si>
    <t>Itumeleng Khune</t>
  </si>
  <si>
    <t>Kim Dong Joon</t>
  </si>
  <si>
    <t>Dong Joon Kim</t>
  </si>
  <si>
    <t>G. Bazunu</t>
  </si>
  <si>
    <t>Gavin Bazunu</t>
  </si>
  <si>
    <t>Ãlvaro Valles</t>
  </si>
  <si>
    <t>Ãlvaro Valles Rosa</t>
  </si>
  <si>
    <t>V. Demarconnay</t>
  </si>
  <si>
    <t>Vincent Demarconnay</t>
  </si>
  <si>
    <t>I. Chicco</t>
  </si>
  <si>
    <t>Ignacio Chicco</t>
  </si>
  <si>
    <t>Josep MartÃ­nez</t>
  </si>
  <si>
    <t>Josep MartÃ­nez Riera</t>
  </si>
  <si>
    <t>S. Burchert</t>
  </si>
  <si>
    <t>Sascha Burchert</t>
  </si>
  <si>
    <t>Y. van Osch</t>
  </si>
  <si>
    <t>Yanick van Osch</t>
  </si>
  <si>
    <t>A. Batalla</t>
  </si>
  <si>
    <t>Augusto Batalla</t>
  </si>
  <si>
    <t>V. KovaceviÄ‡</t>
  </si>
  <si>
    <t>Vladan KovaceviÄ‡</t>
  </si>
  <si>
    <t>F. Lanzillotta</t>
  </si>
  <si>
    <t>Federico Lanzillotta</t>
  </si>
  <si>
    <t>W. Cuesta</t>
  </si>
  <si>
    <t>William Cuesta</t>
  </si>
  <si>
    <t>K. Broll</t>
  </si>
  <si>
    <t>Kevin Broll</t>
  </si>
  <si>
    <t>N. Leali</t>
  </si>
  <si>
    <t>Nicola Leali</t>
  </si>
  <si>
    <t>T. DÃ¤hne</t>
  </si>
  <si>
    <t>Thomas DÃ¤hne</t>
  </si>
  <si>
    <t>Bulgaria</t>
  </si>
  <si>
    <t>G. Hubert</t>
  </si>
  <si>
    <t>Guillaume Hubert</t>
  </si>
  <si>
    <t>David Gil</t>
  </si>
  <si>
    <t>David Gil Mohedano</t>
  </si>
  <si>
    <t>A. Å emper</t>
  </si>
  <si>
    <t>Adrian Å emper</t>
  </si>
  <si>
    <t>N. Baxter</t>
  </si>
  <si>
    <t>Nathan Baxter</t>
  </si>
  <si>
    <t>J. Ruddy</t>
  </si>
  <si>
    <t>John Ruddy</t>
  </si>
  <si>
    <t>G. Pegolo</t>
  </si>
  <si>
    <t>Gianluca Pegolo</t>
  </si>
  <si>
    <t>N. Vasilj</t>
  </si>
  <si>
    <t>Nikola Vasilj</t>
  </si>
  <si>
    <t>N. Larsen</t>
  </si>
  <si>
    <t>Nicolai Larsen</t>
  </si>
  <si>
    <t>Ã“scar Whalley</t>
  </si>
  <si>
    <t>Ã“scar Alexander Whalley Guardado</t>
  </si>
  <si>
    <t>I. NevistiÄ‡</t>
  </si>
  <si>
    <t>Ivan NevistiÄ‡</t>
  </si>
  <si>
    <t>VÃ­tor Angulho</t>
  </si>
  <si>
    <t>VÃ­tor MartÃ­n Angulho Fancini</t>
  </si>
  <si>
    <t>E. Ã–zbir</t>
  </si>
  <si>
    <t>ErtaÃ§ Ã–zbir</t>
  </si>
  <si>
    <t>Caro</t>
  </si>
  <si>
    <t>JosÃ© Antonio Caro DÃ­az</t>
  </si>
  <si>
    <t>Zeng Cheng</t>
  </si>
  <si>
    <t>Cheng Zeng</t>
  </si>
  <si>
    <t>I. Pettersson</t>
  </si>
  <si>
    <t>Isak Pettersson</t>
  </si>
  <si>
    <t>G. Arlauskis</t>
  </si>
  <si>
    <t>Giedrius Arlauskis</t>
  </si>
  <si>
    <t>Lithuania</t>
  </si>
  <si>
    <t>G. Servio</t>
  </si>
  <si>
    <t>Gaspar Servio</t>
  </si>
  <si>
    <t>D. Kuciak</t>
  </si>
  <si>
    <t>DuÅ¡an Kuciak</t>
  </si>
  <si>
    <t>D. LÃ©on</t>
  </si>
  <si>
    <t>Donovan LÃ©on</t>
  </si>
  <si>
    <t>B. Uphoff</t>
  </si>
  <si>
    <t>Benjamin Uphoff</t>
  </si>
  <si>
    <t>P. Jensen</t>
  </si>
  <si>
    <t>Peter Vindahl Jensen</t>
  </si>
  <si>
    <t>L. Zigi</t>
  </si>
  <si>
    <t>Lawrence Ati Zigi</t>
  </si>
  <si>
    <t>G. Marinelli</t>
  </si>
  <si>
    <t>Gonzalo Marinelli</t>
  </si>
  <si>
    <t>A. Duarte</t>
  </si>
  <si>
    <t>Adrizinho Bastos</t>
  </si>
  <si>
    <t>Adriano Well. Bastos Oliveira</t>
  </si>
  <si>
    <t>V. Belec</t>
  </si>
  <si>
    <t>Vid Belec</t>
  </si>
  <si>
    <t>W. Caballero</t>
  </si>
  <si>
    <t>Willy Caballero</t>
  </si>
  <si>
    <t>R. FÃ¤hrmann</t>
  </si>
  <si>
    <t>Ralf FÃ¤hrmann</t>
  </si>
  <si>
    <t>IvÃ¡n CuÃ©llar</t>
  </si>
  <si>
    <t>IvÃ¡n CuÃ©llar SacristÃ¡n</t>
  </si>
  <si>
    <t>P. KÃ¶hn</t>
  </si>
  <si>
    <t>Philipp KÃ¶hn</t>
  </si>
  <si>
    <t>Douglas Friedrich</t>
  </si>
  <si>
    <t>Douglas Alan Schuck Friedrich</t>
  </si>
  <si>
    <t>Adam Davies</t>
  </si>
  <si>
    <t>F. de Keijzer</t>
  </si>
  <si>
    <t>Fabian de Keijzer</t>
  </si>
  <si>
    <t>T. Koubek</t>
  </si>
  <si>
    <t>TomÃ¡Å¡ Koubek</t>
  </si>
  <si>
    <t>H. Moldovan</t>
  </si>
  <si>
    <t>HoraÈ›iu Moldovan</t>
  </si>
  <si>
    <t>B. Bvuma</t>
  </si>
  <si>
    <t>Bruce Bvuma</t>
  </si>
  <si>
    <t>Jairo Farnias</t>
  </si>
  <si>
    <t>Jairo Ralph Farnias Almeida</t>
  </si>
  <si>
    <t>V. Mannone</t>
  </si>
  <si>
    <t>Vito Mannone</t>
  </si>
  <si>
    <t>R. Stewart</t>
  </si>
  <si>
    <t>Ross Stewart</t>
  </si>
  <si>
    <t>A. Medina</t>
  </si>
  <si>
    <t>Alejandro Medina</t>
  </si>
  <si>
    <t>Cuba</t>
  </si>
  <si>
    <t>Simon Moore</t>
  </si>
  <si>
    <t>R. RÃºnarsson</t>
  </si>
  <si>
    <t>RÃºnar Alex RÃºnarsson</t>
  </si>
  <si>
    <t>Ä°. EÄŸribayat</t>
  </si>
  <si>
    <t>Ä°rfan Can EÄŸribayat</t>
  </si>
  <si>
    <t>A. Noppert</t>
  </si>
  <si>
    <t>Andries Noppert</t>
  </si>
  <si>
    <t>B. Petersen</t>
  </si>
  <si>
    <t>Brandon Petersen</t>
  </si>
  <si>
    <t>M. Ãlvarez</t>
  </si>
  <si>
    <t>Milton Ãlvarez</t>
  </si>
  <si>
    <t>Andrew</t>
  </si>
  <si>
    <t>Andrew da Silva Ventura</t>
  </si>
  <si>
    <t>M. MÃ¤nnel</t>
  </si>
  <si>
    <t>Martin MÃ¤nnel</t>
  </si>
  <si>
    <t>B. Reynet</t>
  </si>
  <si>
    <t>Baptiste Reynet</t>
  </si>
  <si>
    <t>A. Micai</t>
  </si>
  <si>
    <t>Alessandro Micai</t>
  </si>
  <si>
    <t>R. Salin</t>
  </si>
  <si>
    <t>Romain Salin</t>
  </si>
  <si>
    <t>C. Rigamonti</t>
  </si>
  <si>
    <t>CÃ©sar Rigamonti</t>
  </si>
  <si>
    <t>M. JedliÄka</t>
  </si>
  <si>
    <t>Martin JedliÄka</t>
  </si>
  <si>
    <t>M. IbÃ¡Ã±ez</t>
  </si>
  <si>
    <t>MatÃ­as IbÃ¡Ã±ez</t>
  </si>
  <si>
    <t>I. GonzÃ¡lez</t>
  </si>
  <si>
    <t>Ignacio GonzÃ¡lez</t>
  </si>
  <si>
    <t>G. FalcÃ³n</t>
  </si>
  <si>
    <t>Gonzalo FalcÃ³n</t>
  </si>
  <si>
    <t>J. Willis</t>
  </si>
  <si>
    <t>Joe Willis</t>
  </si>
  <si>
    <t>Song Bum Keun</t>
  </si>
  <si>
    <t>Bum Keun Song</t>
  </si>
  <si>
    <t>D. Vukovic</t>
  </si>
  <si>
    <t>Danny Vukovic</t>
  </si>
  <si>
    <t>M. Aioani</t>
  </si>
  <si>
    <t>Marian Aioani</t>
  </si>
  <si>
    <t>D. RodrÃ­guez</t>
  </si>
  <si>
    <t>Diego RodrÃ­guez</t>
  </si>
  <si>
    <t>M. Branderhorst</t>
  </si>
  <si>
    <t>Mattijs Branderhorst</t>
  </si>
  <si>
    <t>F. Altamirano</t>
  </si>
  <si>
    <t>Facundo Altamirano</t>
  </si>
  <si>
    <t>O. Marciano</t>
  </si>
  <si>
    <t>Ofir Marciano</t>
  </si>
  <si>
    <t>AarÃ³n Escandell</t>
  </si>
  <si>
    <t>A. Mandrea</t>
  </si>
  <si>
    <t>Anthony Mandrea</t>
  </si>
  <si>
    <t>M. PrÃ©vot</t>
  </si>
  <si>
    <t>Maxence PrÃ©vot</t>
  </si>
  <si>
    <t>M. RamÃ­rez</t>
  </si>
  <si>
    <t>MoisÃ©s RamÃ­rez</t>
  </si>
  <si>
    <t>Kang Hyeon Mu</t>
  </si>
  <si>
    <t>Hyeon Mu Kang</t>
  </si>
  <si>
    <t>S. Mele</t>
  </si>
  <si>
    <t>Santiago Mele</t>
  </si>
  <si>
    <t>Bingourou Kamara</t>
  </si>
  <si>
    <t>M. RodrÃ­guez</t>
  </si>
  <si>
    <t>MartÃ­n RodrÃ­guez</t>
  </si>
  <si>
    <t>J. McLaughlin</t>
  </si>
  <si>
    <t>Jon McLaughlin</t>
  </si>
  <si>
    <t>L. Lezzerini</t>
  </si>
  <si>
    <t>Luca Lezzerini</t>
  </si>
  <si>
    <t>M. Vandevoordt</t>
  </si>
  <si>
    <t>Maarten Vandevoordt</t>
  </si>
  <si>
    <t>F. Monetti</t>
  </si>
  <si>
    <t>Fernando Monetti</t>
  </si>
  <si>
    <t>M. Bettinelli</t>
  </si>
  <si>
    <t>Marcus Bettinelli</t>
  </si>
  <si>
    <t>O. Christensen</t>
  </si>
  <si>
    <t>Oliver Christensen</t>
  </si>
  <si>
    <t>Liam Kelly</t>
  </si>
  <si>
    <t>J. Pollersbeck</t>
  </si>
  <si>
    <t>Julian Pollersbeck</t>
  </si>
  <si>
    <t>Diego SÃ¡nchez</t>
  </si>
  <si>
    <t>C. Toselli</t>
  </si>
  <si>
    <t>Cristopher Toselli</t>
  </si>
  <si>
    <t>A. Werner</t>
  </si>
  <si>
    <t>Axel Werner</t>
  </si>
  <si>
    <t>Kim Seung Gyu</t>
  </si>
  <si>
    <t>Seung Gyu Kim</t>
  </si>
  <si>
    <t>K. Johnsson</t>
  </si>
  <si>
    <t>Karl-Johan Johnsson</t>
  </si>
  <si>
    <t>M. Birighitti</t>
  </si>
  <si>
    <t>Mark Birighitti</t>
  </si>
  <si>
    <t>W. Yarbrough</t>
  </si>
  <si>
    <t>William Yarbrough</t>
  </si>
  <si>
    <t>A. Racioppi</t>
  </si>
  <si>
    <t>Anthony Racioppi</t>
  </si>
  <si>
    <t>RaÃºl FernÃ¡ndez</t>
  </si>
  <si>
    <t>RaÃºl Fdez-Cavada Mateos</t>
  </si>
  <si>
    <t>B. Stuver</t>
  </si>
  <si>
    <t>Brad Stuver</t>
  </si>
  <si>
    <t>M. Svilar</t>
  </si>
  <si>
    <t>Mile Svilar</t>
  </si>
  <si>
    <t>Dani MartÃ­n</t>
  </si>
  <si>
    <t>Daniel MartÃ­n FernÃ¡ndez</t>
  </si>
  <si>
    <t>A. Vural</t>
  </si>
  <si>
    <t>Ali ÅžaÅŸal Vural</t>
  </si>
  <si>
    <t>B. Maubleu</t>
  </si>
  <si>
    <t>Brice Maubleu</t>
  </si>
  <si>
    <t>E. CenturiÃ³n</t>
  </si>
  <si>
    <t>Ezequiel CenturiÃ³n</t>
  </si>
  <si>
    <t>A. Desmas</t>
  </si>
  <si>
    <t>Arthur Desmas</t>
  </si>
  <si>
    <t>J. Moulin</t>
  </si>
  <si>
    <t>Jessy Moulin</t>
  </si>
  <si>
    <t>V. Myhra</t>
  </si>
  <si>
    <t>Viljar Myhra</t>
  </si>
  <si>
    <t>KaÃ­que Mutto</t>
  </si>
  <si>
    <t>Miguel KaÃ­que Acuna Mutto</t>
  </si>
  <si>
    <t>M. IliÄ‡</t>
  </si>
  <si>
    <t>Marko IliÄ‡</t>
  </si>
  <si>
    <t>Lawrence Thomas</t>
  </si>
  <si>
    <t>N. Etheridge</t>
  </si>
  <si>
    <t>Neil Etheridge</t>
  </si>
  <si>
    <t>Nicolas</t>
  </si>
  <si>
    <t>David NicolÃ¡s Andrade</t>
  </si>
  <si>
    <t>L. Zidane</t>
  </si>
  <si>
    <t>Luca Zidane</t>
  </si>
  <si>
    <t>D. Phillips</t>
  </si>
  <si>
    <t>Dillon Phillips</t>
  </si>
  <si>
    <t>G. Coucke</t>
  </si>
  <si>
    <t>GaÃ«tan Coucke</t>
  </si>
  <si>
    <t>B. Ã–zer</t>
  </si>
  <si>
    <t>Berke Ã–zer</t>
  </si>
  <si>
    <t>S. Bossut</t>
  </si>
  <si>
    <t>Sammy Bossut</t>
  </si>
  <si>
    <t>F. Kastenmeier</t>
  </si>
  <si>
    <t>Florian Kastenmeier</t>
  </si>
  <si>
    <t>V. Vorel</t>
  </si>
  <si>
    <t>VojtÄ›ch Vorel</t>
  </si>
  <si>
    <t>M. Al Owais</t>
  </si>
  <si>
    <t>Mohammed Al Owais</t>
  </si>
  <si>
    <t>O. Djoco</t>
  </si>
  <si>
    <t>Ouparine Djoco</t>
  </si>
  <si>
    <t>Z. Clark</t>
  </si>
  <si>
    <t>Zander Clark</t>
  </si>
  <si>
    <t>Kim Young Kwang</t>
  </si>
  <si>
    <t>Young Kwang Kim</t>
  </si>
  <si>
    <t>RaÃºl Lizoain</t>
  </si>
  <si>
    <t>RaÃºl Lizoain Cruz</t>
  </si>
  <si>
    <t>J. FejziÄ‡</t>
  </si>
  <si>
    <t>Jasmin FejziÄ‡</t>
  </si>
  <si>
    <t>D. Jensen</t>
  </si>
  <si>
    <t>David Jensen</t>
  </si>
  <si>
    <t>Jhonatan</t>
  </si>
  <si>
    <t>Jhonatan Luiz Siqueira</t>
  </si>
  <si>
    <t>Joel Pereira</t>
  </si>
  <si>
    <t>J. Frick</t>
  </si>
  <si>
    <t>JÃ©rÃ©my Frick</t>
  </si>
  <si>
    <t>C. Walton</t>
  </si>
  <si>
    <t>Christian Walton</t>
  </si>
  <si>
    <t>M. Diaw</t>
  </si>
  <si>
    <t>Mory Diaw</t>
  </si>
  <si>
    <t>O. Sail</t>
  </si>
  <si>
    <t>Oliver Sail</t>
  </si>
  <si>
    <t>M. Raab</t>
  </si>
  <si>
    <t>Matheo Raab</t>
  </si>
  <si>
    <t>N. Mantl</t>
  </si>
  <si>
    <t>Nico Mantl</t>
  </si>
  <si>
    <t>R. Riou</t>
  </si>
  <si>
    <t>RÃ©my Riou</t>
  </si>
  <si>
    <t>Yahia Fofana</t>
  </si>
  <si>
    <t>O. Kocuk</t>
  </si>
  <si>
    <t>Okan Kocuk</t>
  </si>
  <si>
    <t>T. Wellenreuther</t>
  </si>
  <si>
    <t>Timon Wellenreuther</t>
  </si>
  <si>
    <t>Luciano Cacheira</t>
  </si>
  <si>
    <t>Luciano Renato Cacheira SÃ¡</t>
  </si>
  <si>
    <t>B. Collins</t>
  </si>
  <si>
    <t>Bradley Collins</t>
  </si>
  <si>
    <t>A. Baroja</t>
  </si>
  <si>
    <t>Alain Baroja</t>
  </si>
  <si>
    <t>D. Schmidt</t>
  </si>
  <si>
    <t>Daniel Schmidt</t>
  </si>
  <si>
    <t>Peter Torreiro</t>
  </si>
  <si>
    <t>Peter Jose Torreiro Costa</t>
  </si>
  <si>
    <t>M. Michel</t>
  </si>
  <si>
    <t>Mathieu Michel</t>
  </si>
  <si>
    <t>M. Gagliardo</t>
  </si>
  <si>
    <t>Maximiliano Gagliardo</t>
  </si>
  <si>
    <t>H. Verhulst</t>
  </si>
  <si>
    <t>Hobie Verhulst</t>
  </si>
  <si>
    <t>Caio Padricio</t>
  </si>
  <si>
    <t>Caio Rodrigo Padricio Resende</t>
  </si>
  <si>
    <t>Ã. Campos</t>
  </si>
  <si>
    <t>Ãngelo Campos</t>
  </si>
  <si>
    <t>W. Falcone</t>
  </si>
  <si>
    <t>Wladimiro Falcone</t>
  </si>
  <si>
    <t>N. Marsman</t>
  </si>
  <si>
    <t>Nick Marsman</t>
  </si>
  <si>
    <t>Yang Han Been</t>
  </si>
  <si>
    <t>Han Been Yang</t>
  </si>
  <si>
    <t>M. Paes</t>
  </si>
  <si>
    <t>Maarten Paes</t>
  </si>
  <si>
    <t>Å½. Å½ivkoviÄ‡</t>
  </si>
  <si>
    <t>Å½ivko Å½ivkoviÄ‡</t>
  </si>
  <si>
    <t>N. Baumann</t>
  </si>
  <si>
    <t>Noam Baumann</t>
  </si>
  <si>
    <t>T. RÃ¶nning</t>
  </si>
  <si>
    <t>Tim RÃ¶nning</t>
  </si>
  <si>
    <t>J. Young</t>
  </si>
  <si>
    <t>Jamie Young</t>
  </si>
  <si>
    <t>R. Macagno</t>
  </si>
  <si>
    <t>Ramiro Macagno</t>
  </si>
  <si>
    <t>A. Vidal</t>
  </si>
  <si>
    <t>Andy Vidal</t>
  </si>
  <si>
    <t>R. Gurtner</t>
  </si>
  <si>
    <t>RÃ©gis Gurtner</t>
  </si>
  <si>
    <t>Å½. Frelih</t>
  </si>
  <si>
    <t>Å½iga Frelih</t>
  </si>
  <si>
    <t>Dani Barrio</t>
  </si>
  <si>
    <t>Daniel Barrio Ãlvarez</t>
  </si>
  <si>
    <t>R. Descamps</t>
  </si>
  <si>
    <t>RÃ©my Descamps</t>
  </si>
  <si>
    <t>B. Siegrist</t>
  </si>
  <si>
    <t>Benjamin Siegrist</t>
  </si>
  <si>
    <t>R. Allsop</t>
  </si>
  <si>
    <t>Ryan Allsop</t>
  </si>
  <si>
    <t>R. McCrorie</t>
  </si>
  <si>
    <t>P. KÃ¼hn</t>
  </si>
  <si>
    <t>Philipp KÃ¼hn</t>
  </si>
  <si>
    <t>P. BrÃ¥tveit</t>
  </si>
  <si>
    <t>Per Kristian BrÃ¥tveit</t>
  </si>
  <si>
    <t>V. Fiorillo</t>
  </si>
  <si>
    <t>Vincenzo Fiorillo</t>
  </si>
  <si>
    <t>L. Zingerle</t>
  </si>
  <si>
    <t>Leopold Zingerle</t>
  </si>
  <si>
    <t>L. Grill</t>
  </si>
  <si>
    <t>Lennart Grill</t>
  </si>
  <si>
    <t>Luiz Felipe Silva Nunes</t>
  </si>
  <si>
    <t>M. Ledesma</t>
  </si>
  <si>
    <t>Marcos Ledesma</t>
  </si>
  <si>
    <t>E. TaÅŸkÄ±ran</t>
  </si>
  <si>
    <t>ErtuÄŸrul TaÅŸkÄ±ran</t>
  </si>
  <si>
    <t>M. Hiller</t>
  </si>
  <si>
    <t>Marco Hiller</t>
  </si>
  <si>
    <t>Antigua and Barbuda</t>
  </si>
  <si>
    <t>D. Kotarski</t>
  </si>
  <si>
    <t>Dominik Kotarski</t>
  </si>
  <si>
    <t>D. Reimann</t>
  </si>
  <si>
    <t>Dominik Reimann</t>
  </si>
  <si>
    <t>T. Melia</t>
  </si>
  <si>
    <t>Tim Melia</t>
  </si>
  <si>
    <t>X. Mous</t>
  </si>
  <si>
    <t>Xavier Mous</t>
  </si>
  <si>
    <t>R. Wolf</t>
  </si>
  <si>
    <t>Raphael Wolf</t>
  </si>
  <si>
    <t>K. Haug</t>
  </si>
  <si>
    <t>Kjetil Haug</t>
  </si>
  <si>
    <t>R. Niczuly</t>
  </si>
  <si>
    <t>Roland Niczuly</t>
  </si>
  <si>
    <t>B. RadunoviÄ‡</t>
  </si>
  <si>
    <t>Boris RadunoviÄ‡</t>
  </si>
  <si>
    <t>El Salvador</t>
  </si>
  <si>
    <t>Alejandro Duarte</t>
  </si>
  <si>
    <t>J. Bursik</t>
  </si>
  <si>
    <t>Josef Bursik</t>
  </si>
  <si>
    <t>M. Verrips</t>
  </si>
  <si>
    <t>Michael Verrips</t>
  </si>
  <si>
    <t>Rodrigo Moura</t>
  </si>
  <si>
    <t>Rodrigo Moura Nascimento</t>
  </si>
  <si>
    <t>N. Olij</t>
  </si>
  <si>
    <t>Nick Olij</t>
  </si>
  <si>
    <t>N. Campisi</t>
  </si>
  <si>
    <t>NicolÃ¡s Campisi</t>
  </si>
  <si>
    <t>A. Jakubech</t>
  </si>
  <si>
    <t>Adam Jakubech</t>
  </si>
  <si>
    <t>E. Ã“lafsson</t>
  </si>
  <si>
    <t>ElÃ­as Rafn Ã“lafsson</t>
  </si>
  <si>
    <t>J. Brinkies</t>
  </si>
  <si>
    <t>Johannes Brinkies</t>
  </si>
  <si>
    <t>M. Cooper</t>
  </si>
  <si>
    <t>Michael Cooper</t>
  </si>
  <si>
    <t>S. Ichazo</t>
  </si>
  <si>
    <t>Salvador Ichazo</t>
  </si>
  <si>
    <t>G. De Amores</t>
  </si>
  <si>
    <t>Guillermo De Amores</t>
  </si>
  <si>
    <t>Ãlex DomÃ­nguez</t>
  </si>
  <si>
    <t>Ãlex DomÃ­nguez Romero</t>
  </si>
  <si>
    <t>Estonia</t>
  </si>
  <si>
    <t>J. ZetterstrÃ¶m</t>
  </si>
  <si>
    <t>Jacob Widell ZetterstrÃ¶m</t>
  </si>
  <si>
    <t>A. Quintana</t>
  </si>
  <si>
    <t>B. Waterman</t>
  </si>
  <si>
    <t>Boy Waterman</t>
  </si>
  <si>
    <t>R. Romo</t>
  </si>
  <si>
    <t>Rafael Romo</t>
  </si>
  <si>
    <t>M. TvrdoÅˆ</t>
  </si>
  <si>
    <t>MariÃ¡n TvrdoÅˆ</t>
  </si>
  <si>
    <t>K. Nakamura</t>
  </si>
  <si>
    <t>Kosuke Nakamura</t>
  </si>
  <si>
    <t>Y. Diouf</t>
  </si>
  <si>
    <t>Yehvann Diouf</t>
  </si>
  <si>
    <t>F. Bredlow</t>
  </si>
  <si>
    <t>Fabian Bredlow</t>
  </si>
  <si>
    <t>Aldair Quintana</t>
  </si>
  <si>
    <t>M. Johansson</t>
  </si>
  <si>
    <t>M. Å arkiÄ‡</t>
  </si>
  <si>
    <t>Matija Å arkiÄ‡</t>
  </si>
  <si>
    <t>O. De Wolf</t>
  </si>
  <si>
    <t>Ortwin De Wolf</t>
  </si>
  <si>
    <t>N. Jackers</t>
  </si>
  <si>
    <t>Nordin Jackers</t>
  </si>
  <si>
    <t>L. Daniels</t>
  </si>
  <si>
    <t>Luke Daniels</t>
  </si>
  <si>
    <t>A. Seculin</t>
  </si>
  <si>
    <t>Andrea Seculin</t>
  </si>
  <si>
    <t>Mads Christiansen</t>
  </si>
  <si>
    <t>Juan PÃ©rez</t>
  </si>
  <si>
    <t>Juan Manuel PÃ©rez Ruiz</t>
  </si>
  <si>
    <t>K. Roos</t>
  </si>
  <si>
    <t>Kelle Roos</t>
  </si>
  <si>
    <t>Yang Hyung Mo</t>
  </si>
  <si>
    <t>Hyung Mo Yang</t>
  </si>
  <si>
    <t>L. Southwood</t>
  </si>
  <si>
    <t>Luke Southwood</t>
  </si>
  <si>
    <t>Jefersson MartÃ­nez</t>
  </si>
  <si>
    <t>Paulo VÃ­tor</t>
  </si>
  <si>
    <t>Paulo VÃ­tor Fagundes dos Anjos</t>
  </si>
  <si>
    <t>D. Lazar</t>
  </si>
  <si>
    <t>David Lazar</t>
  </si>
  <si>
    <t>Cristian Rivero</t>
  </si>
  <si>
    <t>Cristian Rivero Sabater</t>
  </si>
  <si>
    <t>S. Ujkani</t>
  </si>
  <si>
    <t>Samir Ujkani</t>
  </si>
  <si>
    <t>J. Posavec</t>
  </si>
  <si>
    <t>Josip Posavec</t>
  </si>
  <si>
    <t>J. Pinos</t>
  </si>
  <si>
    <t>Jorge Pinos</t>
  </si>
  <si>
    <t>E. Pap</t>
  </si>
  <si>
    <t>Eduard Pap</t>
  </si>
  <si>
    <t>M. Caillard</t>
  </si>
  <si>
    <t>Marc-AurÃ¨le Caillard</t>
  </si>
  <si>
    <t>J. Maurer</t>
  </si>
  <si>
    <t>Jimmy Maurer</t>
  </si>
  <si>
    <t>C. Arce</t>
  </si>
  <si>
    <t>D. Thiam</t>
  </si>
  <si>
    <t>Demba Thiam</t>
  </si>
  <si>
    <t>A. Letellier</t>
  </si>
  <si>
    <t>Alexandre Letellier</t>
  </si>
  <si>
    <t>T. Miller</t>
  </si>
  <si>
    <t>Tyler Miller</t>
  </si>
  <si>
    <t>L. Ãlvarez</t>
  </si>
  <si>
    <t>Lucero Ãlvarez</t>
  </si>
  <si>
    <t>M. Zetterer</t>
  </si>
  <si>
    <t>Michael Zetterer</t>
  </si>
  <si>
    <t>J. Bond</t>
  </si>
  <si>
    <t>Jonathan Bond</t>
  </si>
  <si>
    <t>Alfonso Herrero</t>
  </si>
  <si>
    <t>Alfonso Herrero Peinador</t>
  </si>
  <si>
    <t>J. Blackman</t>
  </si>
  <si>
    <t>Jamal Blackman</t>
  </si>
  <si>
    <t>C. Riveros</t>
  </si>
  <si>
    <t>S. KÄ±rÄ±ntÄ±lÄ±</t>
  </si>
  <si>
    <t>Serkan KÄ±rÄ±ntÄ±lÄ±</t>
  </si>
  <si>
    <t>D. PetriÄ‡</t>
  </si>
  <si>
    <t>Denis PetriÄ‡</t>
  </si>
  <si>
    <t>P. Abrahamsson</t>
  </si>
  <si>
    <t>Peter Abrahamsson</t>
  </si>
  <si>
    <t>Agirrezabala</t>
  </si>
  <si>
    <t>Julen Agirrezabala</t>
  </si>
  <si>
    <t>Oh Seung Hoon</t>
  </si>
  <si>
    <t>Seung Hoon Oh</t>
  </si>
  <si>
    <t>N. KÃ¶rber</t>
  </si>
  <si>
    <t>Nils KÃ¶rber</t>
  </si>
  <si>
    <t>I. De Arruabarrena</t>
  </si>
  <si>
    <t>Ignacio De Arruabarrena</t>
  </si>
  <si>
    <t>W. Hahn</t>
  </si>
  <si>
    <t>Warner Hahn</t>
  </si>
  <si>
    <t>S. Grytebust</t>
  </si>
  <si>
    <t>Sten Michael Grytebust</t>
  </si>
  <si>
    <t>A. PÄƒun</t>
  </si>
  <si>
    <t>E. KardeÅŸler</t>
  </si>
  <si>
    <t>Erce KardeÅŸler</t>
  </si>
  <si>
    <t>Lucas Acosta</t>
  </si>
  <si>
    <t>D. Marshall</t>
  </si>
  <si>
    <t>David Marshall</t>
  </si>
  <si>
    <t>R. SÃ¡nchez</t>
  </si>
  <si>
    <t>C. Maxwell</t>
  </si>
  <si>
    <t>Chris Maxwell</t>
  </si>
  <si>
    <t>B. Amos</t>
  </si>
  <si>
    <t>Ben Amos</t>
  </si>
  <si>
    <t>A. Araque</t>
  </si>
  <si>
    <t>Alejandro Araque</t>
  </si>
  <si>
    <t>M. Ingram</t>
  </si>
  <si>
    <t>Matt Ingram</t>
  </si>
  <si>
    <t>L. Wahlstedt</t>
  </si>
  <si>
    <t>Leopold Wahlstedt</t>
  </si>
  <si>
    <t>T. Kirschbaum</t>
  </si>
  <si>
    <t>Thorsten Kirschbaum</t>
  </si>
  <si>
    <t>B. Heras</t>
  </si>
  <si>
    <t>Brian Heras</t>
  </si>
  <si>
    <t>Yu Sang Hun</t>
  </si>
  <si>
    <t>Sang Hun Yu</t>
  </si>
  <si>
    <t>W. Ortega</t>
  </si>
  <si>
    <t>Washington Ortega</t>
  </si>
  <si>
    <t>Liu Dianzuo</t>
  </si>
  <si>
    <t>Dianzuo Liu</t>
  </si>
  <si>
    <t>S. Mpontshane</t>
  </si>
  <si>
    <t>Siyabonga Mpontshane</t>
  </si>
  <si>
    <t>Tomeu Nadal</t>
  </si>
  <si>
    <t>Tomeu Nadal Mesquida</t>
  </si>
  <si>
    <t>D. Stockdale</t>
  </si>
  <si>
    <t>David Stockdale</t>
  </si>
  <si>
    <t>D. Button</t>
  </si>
  <si>
    <t>David Button</t>
  </si>
  <si>
    <t>Victor Braga</t>
  </si>
  <si>
    <t>Victor Hugo Silva Braga</t>
  </si>
  <si>
    <t>L. Bostyn</t>
  </si>
  <si>
    <t>Louis Bostyn</t>
  </si>
  <si>
    <t>Pedro Silva</t>
  </si>
  <si>
    <t>Pedro JosÃ© Moreira da Silva</t>
  </si>
  <si>
    <t>G. Poussin</t>
  </si>
  <si>
    <t>GaÃ«tan Poussin</t>
  </si>
  <si>
    <t>N. Hedl</t>
  </si>
  <si>
    <t>Niklas Hedl</t>
  </si>
  <si>
    <t>A. IvaÄiÄ</t>
  </si>
  <si>
    <t>AljaÅ¾ IvaÄiÄ</t>
  </si>
  <si>
    <t>E. OelschlÃ¤gel</t>
  </si>
  <si>
    <t>Eric OelschlÃ¤gel</t>
  </si>
  <si>
    <t>N. Ravaglia</t>
  </si>
  <si>
    <t>Nicola Ravaglia</t>
  </si>
  <si>
    <t>C. CÄƒbuz</t>
  </si>
  <si>
    <t>CÄƒtÄƒlin CÄƒbuz</t>
  </si>
  <si>
    <t>V. Barkas</t>
  </si>
  <si>
    <t>Vasilios Barkas</t>
  </si>
  <si>
    <t>W. QuiÃ±Ã³nez</t>
  </si>
  <si>
    <t>Wilson QuiÃ±Ã³nez</t>
  </si>
  <si>
    <t>S. Bajic</t>
  </si>
  <si>
    <t>Stefan Bajic</t>
  </si>
  <si>
    <t>Arnau Tenas</t>
  </si>
  <si>
    <t>Arnau Tenas UreÃ±a</t>
  </si>
  <si>
    <t>P. Leeuwenburgh</t>
  </si>
  <si>
    <t>Peter Leeuwenburgh</t>
  </si>
  <si>
    <t>S. Åžahin-Radlinger</t>
  </si>
  <si>
    <t>Samuel Åžahin-Radlinger</t>
  </si>
  <si>
    <t>M. Stryjek</t>
  </si>
  <si>
    <t>Max Stryjek</t>
  </si>
  <si>
    <t>Andreas Hansen</t>
  </si>
  <si>
    <t>D. SubaÅ¡iÄ‡</t>
  </si>
  <si>
    <t>Danijel SubaÅ¡iÄ‡</t>
  </si>
  <si>
    <t>M. MaroÅ¡i</t>
  </si>
  <si>
    <t>Marko MaroÅ¡i</t>
  </si>
  <si>
    <t>G. KaraÄiÄ‡</t>
  </si>
  <si>
    <t>Goran KaraÄiÄ‡</t>
  </si>
  <si>
    <t>B. Hamer</t>
  </si>
  <si>
    <t>Ben Hamer</t>
  </si>
  <si>
    <t>M. McGovern</t>
  </si>
  <si>
    <t>Michael McGovern</t>
  </si>
  <si>
    <t>P. Klewin</t>
  </si>
  <si>
    <t>Philipp Klewin</t>
  </si>
  <si>
    <t>San RomÃ¡n</t>
  </si>
  <si>
    <t>Miguel San RomÃ¡n FerrÃ¡ndiz</t>
  </si>
  <si>
    <t>H. Acevedo</t>
  </si>
  <si>
    <t>Humberto Acevedo</t>
  </si>
  <si>
    <t>N. Contini</t>
  </si>
  <si>
    <t>Nikita Contini</t>
  </si>
  <si>
    <t>P. Gunnarsson</t>
  </si>
  <si>
    <t>Patrik Gunnarsson</t>
  </si>
  <si>
    <t>D. Ochoa</t>
  </si>
  <si>
    <t>David Ochoa</t>
  </si>
  <si>
    <t>K. Fickentscher</t>
  </si>
  <si>
    <t>Kevin Fickentscher</t>
  </si>
  <si>
    <t>JoÃ£o VirgÃ­nia</t>
  </si>
  <si>
    <t>JoÃ£o Manuel Neves VirgÃ­nia</t>
  </si>
  <si>
    <t>P. Izzo</t>
  </si>
  <si>
    <t>Paul Izzo</t>
  </si>
  <si>
    <t>M. O'Leary</t>
  </si>
  <si>
    <t>Max O'Leary</t>
  </si>
  <si>
    <t>R. StrÄ…czek</t>
  </si>
  <si>
    <t>RafaÅ‚ StrÄ…czek</t>
  </si>
  <si>
    <t>E. Caprile</t>
  </si>
  <si>
    <t>Elia Caprile</t>
  </si>
  <si>
    <t>D. Novoa</t>
  </si>
  <si>
    <t>Diego Novoa</t>
  </si>
  <si>
    <t>I. Diawara</t>
  </si>
  <si>
    <t>Ismael Diawara</t>
  </si>
  <si>
    <t>M. Szromnik</t>
  </si>
  <si>
    <t>MichaÅ‚ Szromnik</t>
  </si>
  <si>
    <t>Yun Pyeong Gook</t>
  </si>
  <si>
    <t>Pyeong Gook Yun</t>
  </si>
  <si>
    <t>O. VÃ¢lceanu</t>
  </si>
  <si>
    <t>Octavian VÃ¢lceanu</t>
  </si>
  <si>
    <t>Rafael de Aseiro</t>
  </si>
  <si>
    <t>Rafael SimÃ£o de Aseiro Vieira</t>
  </si>
  <si>
    <t>RubÃ©n YÃ¡Ã±ez</t>
  </si>
  <si>
    <t>RubÃ©n YÃ¡Ã±ez Alabart</t>
  </si>
  <si>
    <t>S. AllagbÃ©</t>
  </si>
  <si>
    <t>Saturnin AllagbÃ©</t>
  </si>
  <si>
    <t>R. Swete</t>
  </si>
  <si>
    <t>Rene Swete</t>
  </si>
  <si>
    <t>AndrÃ© Moreira</t>
  </si>
  <si>
    <t>AndrÃ© Campos Moreira</t>
  </si>
  <si>
    <t>C. Olses</t>
  </si>
  <si>
    <t>Carlos Olses</t>
  </si>
  <si>
    <t>F. Saravia</t>
  </si>
  <si>
    <t>Franco Saravia</t>
  </si>
  <si>
    <t>V. MÃ¼ller</t>
  </si>
  <si>
    <t>Vincent MÃ¼ller</t>
  </si>
  <si>
    <t>A. Olliero</t>
  </si>
  <si>
    <t>Alexandre Olliero</t>
  </si>
  <si>
    <t>C. BÄƒlgrÄƒdean</t>
  </si>
  <si>
    <t>Cristian BÄƒlgrÄƒdean</t>
  </si>
  <si>
    <t>D. StojanoviÄ‡</t>
  </si>
  <si>
    <t>Dejan StojanoviÄ‡</t>
  </si>
  <si>
    <t>J. Ayala</t>
  </si>
  <si>
    <t>JosuÃ© Ayala</t>
  </si>
  <si>
    <t>N. Penneteau</t>
  </si>
  <si>
    <t>Nicolas Penneteau</t>
  </si>
  <si>
    <t>J. Jones</t>
  </si>
  <si>
    <t>M. Schubert</t>
  </si>
  <si>
    <t>Markus Schubert</t>
  </si>
  <si>
    <t>M. van der Hart</t>
  </si>
  <si>
    <t>Mickey van der Hart</t>
  </si>
  <si>
    <t>L. Henkinet</t>
  </si>
  <si>
    <t>Laurent Henkinet</t>
  </si>
  <si>
    <t>Daniel Fuzato</t>
  </si>
  <si>
    <t>Daniel CerÃ¢ntula Fuzato</t>
  </si>
  <si>
    <t>C. Diop</t>
  </si>
  <si>
    <t>ClÃ©ment Diop</t>
  </si>
  <si>
    <t>M. Gillespie</t>
  </si>
  <si>
    <t>Mark Gillespie</t>
  </si>
  <si>
    <t>P. GonzÃ¡lez</t>
  </si>
  <si>
    <t>JoÃ£o Valido</t>
  </si>
  <si>
    <t>JoÃ£o Nuno Figueiredo Valido</t>
  </si>
  <si>
    <t>M. Banguera</t>
  </si>
  <si>
    <t>MÃ¡ximo Banguera</t>
  </si>
  <si>
    <t>D. Cuero</t>
  </si>
  <si>
    <t>Darwin Cuero</t>
  </si>
  <si>
    <t>Marafona</t>
  </si>
  <si>
    <t>JosÃ© Carlos CoentrÃ£o Marafona</t>
  </si>
  <si>
    <t>J. McCarthy</t>
  </si>
  <si>
    <t>Nicola PÃ©rez</t>
  </si>
  <si>
    <t>Zubiaurre</t>
  </si>
  <si>
    <t>Andoni Zubiaurre</t>
  </si>
  <si>
    <t>P. Ãlvarez</t>
  </si>
  <si>
    <t>Patricio Ãlvarez</t>
  </si>
  <si>
    <t>K. Scherpen</t>
  </si>
  <si>
    <t>Kjell Scherpen</t>
  </si>
  <si>
    <t>G. Dietsch</t>
  </si>
  <si>
    <t>Guillaume Dietsch</t>
  </si>
  <si>
    <t>M. Behrens</t>
  </si>
  <si>
    <t>Morten Behrens</t>
  </si>
  <si>
    <t>L. Chevalier</t>
  </si>
  <si>
    <t>Lucas Chevalier</t>
  </si>
  <si>
    <t>C. Coosemans</t>
  </si>
  <si>
    <t>Colin Coosemans</t>
  </si>
  <si>
    <t>Z. AlomeroviÄ‡</t>
  </si>
  <si>
    <t>Zlatan AlomeroviÄ‡</t>
  </si>
  <si>
    <t>BernabÃ©</t>
  </si>
  <si>
    <t>BernabÃ© BarragÃ¡n Maestre</t>
  </si>
  <si>
    <t>F. BuntiÄ‡</t>
  </si>
  <si>
    <t>Fabijan BuntiÄ‡</t>
  </si>
  <si>
    <t>J. Talbot</t>
  </si>
  <si>
    <t>James Talbot</t>
  </si>
  <si>
    <t>Riesgo</t>
  </si>
  <si>
    <t>Asier Riesgo Unamuno</t>
  </si>
  <si>
    <t>D. Batz</t>
  </si>
  <si>
    <t>Daniel Batz</t>
  </si>
  <si>
    <t>K. Mweene</t>
  </si>
  <si>
    <t>Kennedy Mweene</t>
  </si>
  <si>
    <t>S. van Gassel</t>
  </si>
  <si>
    <t>Stijn van Gassel</t>
  </si>
  <si>
    <t>A. Leitner</t>
  </si>
  <si>
    <t>Andreas Leitner</t>
  </si>
  <si>
    <t>K. Steppe</t>
  </si>
  <si>
    <t>Kenny Steppe</t>
  </si>
  <si>
    <t>F. Israel</t>
  </si>
  <si>
    <t>Franco Israel</t>
  </si>
  <si>
    <t>Ä. PetroviÄ‡</t>
  </si>
  <si>
    <t>ÄorÄ‘e PetroviÄ‡</t>
  </si>
  <si>
    <t>S. McDermott</t>
  </si>
  <si>
    <t>Sean McDermott</t>
  </si>
  <si>
    <t>A. Maraval</t>
  </si>
  <si>
    <t>Axel Maraval</t>
  </si>
  <si>
    <t>J. Alnwick</t>
  </si>
  <si>
    <t>Jak Alnwick</t>
  </si>
  <si>
    <t>A. Vasyutin</t>
  </si>
  <si>
    <t>Aleksandr Vasyutin</t>
  </si>
  <si>
    <t>Miquel Parera</t>
  </si>
  <si>
    <t>Miquel Parera PizÃ¡</t>
  </si>
  <si>
    <t>S. Perilli</t>
  </si>
  <si>
    <t>Simone Perilli</t>
  </si>
  <si>
    <t>F. Oswald</t>
  </si>
  <si>
    <t>Ferdinand Oswald</t>
  </si>
  <si>
    <t>M. Macey</t>
  </si>
  <si>
    <t>Matt Macey</t>
  </si>
  <si>
    <t>E. Basilio</t>
  </si>
  <si>
    <t>Enzo Basilio</t>
  </si>
  <si>
    <t>Leo RomÃ¡n</t>
  </si>
  <si>
    <t>Leo RomÃ¡n Riquelme</t>
  </si>
  <si>
    <t>S. Bain</t>
  </si>
  <si>
    <t>Scott Bain</t>
  </si>
  <si>
    <t>B. Peacock-Farrell</t>
  </si>
  <si>
    <t>Bailey Peacock-Farrell</t>
  </si>
  <si>
    <t>J. Lumley</t>
  </si>
  <si>
    <t>Joe Lumley</t>
  </si>
  <si>
    <t>N. MÃ¤enpÃ¤Ã¤</t>
  </si>
  <si>
    <t>Niki MÃ¤enpÃ¤Ã¤</t>
  </si>
  <si>
    <t>P. TytoÅ„</t>
  </si>
  <si>
    <t>PrzemysÅ‚aw TytoÅ„</t>
  </si>
  <si>
    <t>V. VasiÄ‡</t>
  </si>
  <si>
    <t>Vaso VasiÄ‡</t>
  </si>
  <si>
    <t>E. Alfonso</t>
  </si>
  <si>
    <t>Enrico Alfonso</t>
  </si>
  <si>
    <t>Joan FemenÃ­as</t>
  </si>
  <si>
    <t>Joan FemenÃ­as del Salto</t>
  </si>
  <si>
    <t>E. Vaessen</t>
  </si>
  <si>
    <t>Etienne Vaessen</t>
  </si>
  <si>
    <t>F. Sollacaro</t>
  </si>
  <si>
    <t>Francois-Joseph Sollacaro</t>
  </si>
  <si>
    <t>B. Guzan</t>
  </si>
  <si>
    <t>Brad Guzan</t>
  </si>
  <si>
    <t>A. PabÃ³n</t>
  </si>
  <si>
    <t>Adonnis PabÃ³n</t>
  </si>
  <si>
    <t>M. Åžengezer</t>
  </si>
  <si>
    <t>Muhammed Åžengezer</t>
  </si>
  <si>
    <t>J. Smith</t>
  </si>
  <si>
    <t>Jordan Smith</t>
  </si>
  <si>
    <t>D. Verhulst</t>
  </si>
  <si>
    <t>Davino Verhulst</t>
  </si>
  <si>
    <t>V. Cojocaru</t>
  </si>
  <si>
    <t>Valentin Cojocaru</t>
  </si>
  <si>
    <t>Y. Thoelen</t>
  </si>
  <si>
    <t>Yannick Thoelen</t>
  </si>
  <si>
    <t>J. Houwen</t>
  </si>
  <si>
    <t>Jeroen Houwen</t>
  </si>
  <si>
    <t>F. Iacob</t>
  </si>
  <si>
    <t>Florin Iacob</t>
  </si>
  <si>
    <t>M. Vargas</t>
  </si>
  <si>
    <t>Miguel Vargas</t>
  </si>
  <si>
    <t>F. Fielding</t>
  </si>
  <si>
    <t>Frank Fielding</t>
  </si>
  <si>
    <t>GermÃ¡n ParreÃ±o</t>
  </si>
  <si>
    <t>GermÃ¡n ParreÃ±o Boix</t>
  </si>
  <si>
    <t>M. Hansen</t>
  </si>
  <si>
    <t>Martin Hansen</t>
  </si>
  <si>
    <t>R. Gagno</t>
  </si>
  <si>
    <t>Riccardo Gagno</t>
  </si>
  <si>
    <t>I. Zlobin</t>
  </si>
  <si>
    <t>Ivan Zlobin</t>
  </si>
  <si>
    <t>E. Mulder</t>
  </si>
  <si>
    <t>Erwin Mulder</t>
  </si>
  <si>
    <t>Ricardo Batista</t>
  </si>
  <si>
    <t>Ricardo JosÃ© CecÃ­lia Batista</t>
  </si>
  <si>
    <t>S. Colombi</t>
  </si>
  <si>
    <t>Simone Colombi</t>
  </si>
  <si>
    <t>J. Cumming</t>
  </si>
  <si>
    <t>Jamie Cumming</t>
  </si>
  <si>
    <t>J. Shea</t>
  </si>
  <si>
    <t>James Shea</t>
  </si>
  <si>
    <t>È˜. TÃ¢rnovanu</t>
  </si>
  <si>
    <t>È˜tefan TÃ¢rnovanu</t>
  </si>
  <si>
    <t>J. Grahl</t>
  </si>
  <si>
    <t>Jens Grahl</t>
  </si>
  <si>
    <t>Marko Johansson</t>
  </si>
  <si>
    <t>Miguel Ãngel MartÃ­nez</t>
  </si>
  <si>
    <t>A. Greab</t>
  </si>
  <si>
    <t>Alexandru Greab</t>
  </si>
  <si>
    <t>V. Johansson</t>
  </si>
  <si>
    <t>Viktor Johansson</t>
  </si>
  <si>
    <t>L. Mpasi</t>
  </si>
  <si>
    <t>Lionel Mpasi</t>
  </si>
  <si>
    <t>M. YÄ±ldÄ±rÄ±m</t>
  </si>
  <si>
    <t>Muammer YÄ±ldÄ±rÄ±m</t>
  </si>
  <si>
    <t>E. Zubas</t>
  </si>
  <si>
    <t>Emilijus Zubas</t>
  </si>
  <si>
    <t>J. Vickers</t>
  </si>
  <si>
    <t>Josh Vickers</t>
  </si>
  <si>
    <t>K. MatoÅ¡eviÄ‡</t>
  </si>
  <si>
    <t>Kristjan MatoÅ¡eviÄ‡</t>
  </si>
  <si>
    <t>D. Epassy</t>
  </si>
  <si>
    <t>Devis Epassy</t>
  </si>
  <si>
    <t>I. FilipoviÄ‡</t>
  </si>
  <si>
    <t>Ivan FilipoviÄ‡</t>
  </si>
  <si>
    <t>L. Lund</t>
  </si>
  <si>
    <t>Lucas Lund</t>
  </si>
  <si>
    <t>T. Schreiber</t>
  </si>
  <si>
    <t>Tim Schreiber</t>
  </si>
  <si>
    <t>RatÃ³n</t>
  </si>
  <si>
    <t>Ãlvaro LÃ³pez RatÃ³n</t>
  </si>
  <si>
    <t>S. Gori</t>
  </si>
  <si>
    <t>Stefano Gori</t>
  </si>
  <si>
    <t>S. Ngapandouetnbu</t>
  </si>
  <si>
    <t>Simon Ngapandouetnbu</t>
  </si>
  <si>
    <t>CÃ©sar</t>
  </si>
  <si>
    <t>CÃ©sar Bernardo Dutra</t>
  </si>
  <si>
    <t>M. Langer</t>
  </si>
  <si>
    <t>Michael Langer</t>
  </si>
  <si>
    <t>R. Bacchia</t>
  </si>
  <si>
    <t>Renzo Bacchia</t>
  </si>
  <si>
    <t>R. Saracho</t>
  </si>
  <si>
    <t>Rodrigo Saracho</t>
  </si>
  <si>
    <t>M. Tagliamonte</t>
  </si>
  <si>
    <t>Matias Tagliamonte</t>
  </si>
  <si>
    <t>Warleson</t>
  </si>
  <si>
    <t>Warleson Lisboa Oliveira</t>
  </si>
  <si>
    <t>S. RomÃ¡n</t>
  </si>
  <si>
    <t>Sergio RomÃ¡n</t>
  </si>
  <si>
    <t>J. Walton</t>
  </si>
  <si>
    <t>Jack Walton</t>
  </si>
  <si>
    <t>A. Andersson</t>
  </si>
  <si>
    <t>J. Epazo</t>
  </si>
  <si>
    <t>Jefferson Epazo</t>
  </si>
  <si>
    <t>M. Malaeka</t>
  </si>
  <si>
    <t>Mustafa Malaeka</t>
  </si>
  <si>
    <t>J. Marcinkowski</t>
  </si>
  <si>
    <t>JT Marcinkowski</t>
  </si>
  <si>
    <t>C. Varela</t>
  </si>
  <si>
    <t>Cristopher Varela</t>
  </si>
  <si>
    <t>G. Slonina</t>
  </si>
  <si>
    <t>Gabriel Slonina</t>
  </si>
  <si>
    <t>D. MÃ©ndez</t>
  </si>
  <si>
    <t>Diego MÃ©ndez</t>
  </si>
  <si>
    <t>O. Shevchenko</t>
  </si>
  <si>
    <t>Oleksiy Shevchenko</t>
  </si>
  <si>
    <t>L. Weinkauf</t>
  </si>
  <si>
    <t>Leo Weinkauf</t>
  </si>
  <si>
    <t>A. Palmer</t>
  </si>
  <si>
    <t>Alex Palmer</t>
  </si>
  <si>
    <t>V. Mendoza</t>
  </si>
  <si>
    <t>VÃ­ctor Mendoza</t>
  </si>
  <si>
    <t>F. Bednarek</t>
  </si>
  <si>
    <t>Filip Bednarek</t>
  </si>
  <si>
    <t>A. Rudko</t>
  </si>
  <si>
    <t>Artur Rudko</t>
  </si>
  <si>
    <t>N. LemaÃ®tre</t>
  </si>
  <si>
    <t>Nicolas LemaÃ®tre</t>
  </si>
  <si>
    <t>M. MijatoviÄ‡</t>
  </si>
  <si>
    <t>Milan MijatoviÄ‡</t>
  </si>
  <si>
    <t>D. Mitov Nilsson</t>
  </si>
  <si>
    <t>David Mitov Nilsson</t>
  </si>
  <si>
    <t>R. Neshcheret</t>
  </si>
  <si>
    <t>Ruslan Neshcheret</t>
  </si>
  <si>
    <t>Dani JimÃ©nez</t>
  </si>
  <si>
    <t>Daniel JimÃ©nez LÃ³pez</t>
  </si>
  <si>
    <t>R. Schofield</t>
  </si>
  <si>
    <t>Ryan Schofield</t>
  </si>
  <si>
    <t>Ezkieta</t>
  </si>
  <si>
    <t>Jokin Ezkieta Mendiburu</t>
  </si>
  <si>
    <t>R. VodiÅ¡ek</t>
  </si>
  <si>
    <t>Rok VodiÅ¡ek</t>
  </si>
  <si>
    <t>R. SolÃ­s</t>
  </si>
  <si>
    <t>Renato SolÃ­s</t>
  </si>
  <si>
    <t>N. Lomb</t>
  </si>
  <si>
    <t>Niklas Lomb</t>
  </si>
  <si>
    <t>A. Walke</t>
  </si>
  <si>
    <t>Alexander Walke</t>
  </si>
  <si>
    <t>M. Silveira</t>
  </si>
  <si>
    <t>Mauro Silveira</t>
  </si>
  <si>
    <t>P. Gartler</t>
  </si>
  <si>
    <t>Paul Gartler</t>
  </si>
  <si>
    <t>B. Verbruggen</t>
  </si>
  <si>
    <t>Bart Verbruggen</t>
  </si>
  <si>
    <t>C. FrÃ¼chtl</t>
  </si>
  <si>
    <t>Christian FrÃ¼chtl</t>
  </si>
  <si>
    <t>A. Sauvage</t>
  </si>
  <si>
    <t>Alexis Sauvage</t>
  </si>
  <si>
    <t>R. RamÃ­rez</t>
  </si>
  <si>
    <t>Cristian Arce</t>
  </si>
  <si>
    <t>S. Brolin</t>
  </si>
  <si>
    <t>Samuel Brolin</t>
  </si>
  <si>
    <t>P. Frattali</t>
  </si>
  <si>
    <t>Pierluigi Frattali</t>
  </si>
  <si>
    <t>Joan GarcÃ­a</t>
  </si>
  <si>
    <t>Joan GarcÃ­a Pons</t>
  </si>
  <si>
    <t>E. Kastrati</t>
  </si>
  <si>
    <t>Elhan Kastrati</t>
  </si>
  <si>
    <t>F. Cambeses</t>
  </si>
  <si>
    <t>Facundo Cambeses</t>
  </si>
  <si>
    <t>J. Bonham</t>
  </si>
  <si>
    <t>Jack Bonham</t>
  </si>
  <si>
    <t>G. Viscarra</t>
  </si>
  <si>
    <t>Guillermo Viscarra</t>
  </si>
  <si>
    <t>J. Busk</t>
  </si>
  <si>
    <t>Jakob Busk</t>
  </si>
  <si>
    <t>E. LÃ³pez</t>
  </si>
  <si>
    <t>D. Zagorac</t>
  </si>
  <si>
    <t>Danijel Zagorac</t>
  </si>
  <si>
    <t>S. Turati</t>
  </si>
  <si>
    <t>Stefano Turati</t>
  </si>
  <si>
    <t>M. Gorgelin</t>
  </si>
  <si>
    <t>Mathieu Gorgelin</t>
  </si>
  <si>
    <t>Q. Braat</t>
  </si>
  <si>
    <t>Quentin Braat</t>
  </si>
  <si>
    <t>J. Archer</t>
  </si>
  <si>
    <t>Jordan Archer</t>
  </si>
  <si>
    <t>N. Manfredini</t>
  </si>
  <si>
    <t>NicolÃ² Manfredini</t>
  </si>
  <si>
    <t>A. Vlad</t>
  </si>
  <si>
    <t>Andrei Vlad</t>
  </si>
  <si>
    <t>FortuÃ±o</t>
  </si>
  <si>
    <t>Ãngel FortuÃ±o ViÃ±as</t>
  </si>
  <si>
    <t>P. Menzel</t>
  </si>
  <si>
    <t>Phillip Menzel</t>
  </si>
  <si>
    <t>Gu Chao</t>
  </si>
  <si>
    <t>Chao Gu</t>
  </si>
  <si>
    <t>J. KarlstrÃ¸m</t>
  </si>
  <si>
    <t>Jacob KarlstrÃ¸m</t>
  </si>
  <si>
    <t>Joel Castro Pereira</t>
  </si>
  <si>
    <t>V. Eicher</t>
  </si>
  <si>
    <t>Vitus Eicher</t>
  </si>
  <si>
    <t>A. Bono</t>
  </si>
  <si>
    <t>Alex Bono</t>
  </si>
  <si>
    <t>S. Aresti</t>
  </si>
  <si>
    <t>Simone Aresti</t>
  </si>
  <si>
    <t>S. Rossbach</t>
  </si>
  <si>
    <t>Sondre Rossbach</t>
  </si>
  <si>
    <t>Z. MacMath</t>
  </si>
  <si>
    <t>Zac MacMath</t>
  </si>
  <si>
    <t>A. Kann</t>
  </si>
  <si>
    <t>Alec Kann</t>
  </si>
  <si>
    <t>F. StankoviÄ‡</t>
  </si>
  <si>
    <t>Filip StankoviÄ‡</t>
  </si>
  <si>
    <t>G. Long</t>
  </si>
  <si>
    <t>George Long</t>
  </si>
  <si>
    <t>L. Pirard</t>
  </si>
  <si>
    <t>Lucas Pirard</t>
  </si>
  <si>
    <t>N. Gillekens</t>
  </si>
  <si>
    <t>Nick Gillekens</t>
  </si>
  <si>
    <t>Neto Volpi</t>
  </si>
  <si>
    <t>Alvino Volpi Neto</t>
  </si>
  <si>
    <t>L. Ojeda</t>
  </si>
  <si>
    <t>Luis Ojeda</t>
  </si>
  <si>
    <t>A. Nurudeen</t>
  </si>
  <si>
    <t>Abdul Manaf Nurudeen</t>
  </si>
  <si>
    <t>F. Petroli</t>
  </si>
  <si>
    <t>Franco Petroli</t>
  </si>
  <si>
    <t>T. Casali</t>
  </si>
  <si>
    <t>Tino Casali</t>
  </si>
  <si>
    <t>F. Al Qarni</t>
  </si>
  <si>
    <t>Fawaz Al Qarni</t>
  </si>
  <si>
    <t>E. Arauz</t>
  </si>
  <si>
    <t>Elder Arauz</t>
  </si>
  <si>
    <t>L. Moser</t>
  </si>
  <si>
    <t>Lennart Moser</t>
  </si>
  <si>
    <t>A. Gabbarini</t>
  </si>
  <si>
    <t>AdriÃ¡n Gabbarini</t>
  </si>
  <si>
    <t>G. Schiavone</t>
  </si>
  <si>
    <t>Giancarlo Schiavone</t>
  </si>
  <si>
    <t>S. Lentinelly</t>
  </si>
  <si>
    <t>SebastiÃ¡n Lentinelly</t>
  </si>
  <si>
    <t>J. Pantemis</t>
  </si>
  <si>
    <t>James Pantemis</t>
  </si>
  <si>
    <t>D. HÅ‚adun</t>
  </si>
  <si>
    <t>Dominik HÅ‚adun</t>
  </si>
  <si>
    <t>L. Badiashile</t>
  </si>
  <si>
    <t>LoÃ¯c Badiashile</t>
  </si>
  <si>
    <t>N. Alblas</t>
  </si>
  <si>
    <t>Norbert Alblas</t>
  </si>
  <si>
    <t>S. Cibois</t>
  </si>
  <si>
    <t>SÃ©bastien Cibois</t>
  </si>
  <si>
    <t>I. Arce</t>
  </si>
  <si>
    <t>Ignacio Arce</t>
  </si>
  <si>
    <t>D. Mitov</t>
  </si>
  <si>
    <t>Dimitar Mitov</t>
  </si>
  <si>
    <t>N. Atubolu</t>
  </si>
  <si>
    <t>Noah Atubolu</t>
  </si>
  <si>
    <t>Sam Long</t>
  </si>
  <si>
    <t>L. Jones</t>
  </si>
  <si>
    <t>A. Mannus</t>
  </si>
  <si>
    <t>Alan Mannus</t>
  </si>
  <si>
    <t>Wu Yake</t>
  </si>
  <si>
    <t>Yake Wu</t>
  </si>
  <si>
    <t>J. Pourtau</t>
  </si>
  <si>
    <t>JerÃ³nimo Pourtau</t>
  </si>
  <si>
    <t>A. Christodoulou</t>
  </si>
  <si>
    <t>Andreas Christodoulou</t>
  </si>
  <si>
    <t>Y. Clementia</t>
  </si>
  <si>
    <t>Yannis Clementia</t>
  </si>
  <si>
    <t>F. Kaplan</t>
  </si>
  <si>
    <t>Ferhat Kaplan</t>
  </si>
  <si>
    <t>R. Matthews</t>
  </si>
  <si>
    <t>Remi Matthews</t>
  </si>
  <si>
    <t>J. Pulskamp</t>
  </si>
  <si>
    <t>John Pulskamp</t>
  </si>
  <si>
    <t>F. Stritzel</t>
  </si>
  <si>
    <t>Florian Stritzel</t>
  </si>
  <si>
    <t>T. Vandenberghe</t>
  </si>
  <si>
    <t>Tom Vandenberghe</t>
  </si>
  <si>
    <t>J. Placide</t>
  </si>
  <si>
    <t>Johny Placide</t>
  </si>
  <si>
    <t>S. Richey</t>
  </si>
  <si>
    <t>Spencer Richey</t>
  </si>
  <si>
    <t>C. Flores</t>
  </si>
  <si>
    <t>Cristian Flores</t>
  </si>
  <si>
    <t>K. Van Langendonck</t>
  </si>
  <si>
    <t>Koen Van Langendonck</t>
  </si>
  <si>
    <t>T. Mikkelsen</t>
  </si>
  <si>
    <t>Thomas Mikkelsen</t>
  </si>
  <si>
    <t>R. Celentano</t>
  </si>
  <si>
    <t>Roman Celentano</t>
  </si>
  <si>
    <t>C. OrtÃ­z</t>
  </si>
  <si>
    <t>Carlos OrtÃ­z</t>
  </si>
  <si>
    <t>L. HroÅ¡Å¡o</t>
  </si>
  <si>
    <t>LukÃ¡Å¡ HroÅ¡Å¡o</t>
  </si>
  <si>
    <t>J. Steele</t>
  </si>
  <si>
    <t>Jason Steele</t>
  </si>
  <si>
    <t>J. Gauci</t>
  </si>
  <si>
    <t>Joe Gauci</t>
  </si>
  <si>
    <t>Alex Craninx</t>
  </si>
  <si>
    <t>Alexandro Marco Craninx Joostens</t>
  </si>
  <si>
    <t>A. Pomini</t>
  </si>
  <si>
    <t>Alberto Pomini</t>
  </si>
  <si>
    <t>S. Bruzzese</t>
  </si>
  <si>
    <t>SÃ©bastien Bruzzese</t>
  </si>
  <si>
    <t>C. Hazard</t>
  </si>
  <si>
    <t>Conor Hazard</t>
  </si>
  <si>
    <t>H. EspÃ­nola</t>
  </si>
  <si>
    <t>HÃ©ctor EspÃ­nola</t>
  </si>
  <si>
    <t>K. Klaesson</t>
  </si>
  <si>
    <t>Kristoffer Klaesson</t>
  </si>
  <si>
    <t>Samuel Soares</t>
  </si>
  <si>
    <t>Samuel Jumpe Soares</t>
  </si>
  <si>
    <t>C. MacGillivray</t>
  </si>
  <si>
    <t>Craig MacGillivray</t>
  </si>
  <si>
    <t>Ricardo Friedrich</t>
  </si>
  <si>
    <t>Ricardo Schuck Friedrich</t>
  </si>
  <si>
    <t>J. Medina</t>
  </si>
  <si>
    <t>Jonathan Medina</t>
  </si>
  <si>
    <t>Ricardo Silva</t>
  </si>
  <si>
    <t>Ricardo Manuel Vieira da Silva</t>
  </si>
  <si>
    <t>A. Iannarilli</t>
  </si>
  <si>
    <t>Antony Iannarilli</t>
  </si>
  <si>
    <t>L. Roberts</t>
  </si>
  <si>
    <t>Liam Roberts</t>
  </si>
  <si>
    <t>A. YiÄŸiter</t>
  </si>
  <si>
    <t>Abdullah YiÄŸiter</t>
  </si>
  <si>
    <t>T. Rojas</t>
  </si>
  <si>
    <t>Tito Rojas</t>
  </si>
  <si>
    <t>L. Maniero</t>
  </si>
  <si>
    <t>Luca Maniero</t>
  </si>
  <si>
    <t>Alejandro SÃ¡nchez</t>
  </si>
  <si>
    <t>Diego Conde</t>
  </si>
  <si>
    <t>Diego JosÃ© Conde Alcolado</t>
  </si>
  <si>
    <t>C. Trueman</t>
  </si>
  <si>
    <t>Connal Trueman</t>
  </si>
  <si>
    <t>M. Pinto</t>
  </si>
  <si>
    <t>Miguel Pinto</t>
  </si>
  <si>
    <t>J. LÃ³pez</t>
  </si>
  <si>
    <t>P. Iliev</t>
  </si>
  <si>
    <t>Plamen Iliev</t>
  </si>
  <si>
    <t>P. Sisniega</t>
  </si>
  <si>
    <t>Pablo Sisniega</t>
  </si>
  <si>
    <t>J. Belshaw</t>
  </si>
  <si>
    <t>James Belshaw</t>
  </si>
  <si>
    <t>B. GÃ¼ngÃ¶rdÃ¼</t>
  </si>
  <si>
    <t>BahadÄ±r GÃ¼ngÃ¶rdÃ¼</t>
  </si>
  <si>
    <t>J. Krahl</t>
  </si>
  <si>
    <t>Julian Krahl</t>
  </si>
  <si>
    <t>J. BlÃ¡zquez</t>
  </si>
  <si>
    <t>JoaquÃ­n BlÃ¡zquez</t>
  </si>
  <si>
    <t>M. Lotka</t>
  </si>
  <si>
    <t>Marcel Lotka</t>
  </si>
  <si>
    <t>J. Stevens</t>
  </si>
  <si>
    <t>Jack Stevens</t>
  </si>
  <si>
    <t>A. Redmayne</t>
  </si>
  <si>
    <t>Andrew Redmayne</t>
  </si>
  <si>
    <t>P. KovÃ¡Å™</t>
  </si>
  <si>
    <t>PÅ™emysl KovÃ¡Å™</t>
  </si>
  <si>
    <t>B. Wilson</t>
  </si>
  <si>
    <t>Ben Wilson</t>
  </si>
  <si>
    <t>F. Kurto</t>
  </si>
  <si>
    <t>Filip Kurto</t>
  </si>
  <si>
    <t>J. Lund</t>
  </si>
  <si>
    <t>Julian Faye Lund</t>
  </si>
  <si>
    <t>A. Fisher</t>
  </si>
  <si>
    <t>Andy Fisher</t>
  </si>
  <si>
    <t>E. Salles</t>
  </si>
  <si>
    <t>Esteban Salles</t>
  </si>
  <si>
    <t>M. Peano</t>
  </si>
  <si>
    <t>Marcos Peano</t>
  </si>
  <si>
    <t>J. Griffiths</t>
  </si>
  <si>
    <t>Josh Griffiths</t>
  </si>
  <si>
    <t>S. Mielitz</t>
  </si>
  <si>
    <t>Sebastian Mielitz</t>
  </si>
  <si>
    <t>D. Bingham</t>
  </si>
  <si>
    <t>David Bingham</t>
  </si>
  <si>
    <t>T. Cardozo</t>
  </si>
  <si>
    <t>Thiago Cardozo</t>
  </si>
  <si>
    <t>Miguel Morro</t>
  </si>
  <si>
    <t>Miguel Ãngel Morro MuÃ±oz</t>
  </si>
  <si>
    <t>J. Bigo</t>
  </si>
  <si>
    <t>Joaquin Bigo</t>
  </si>
  <si>
    <t>K. KamiÅ„ski</t>
  </si>
  <si>
    <t>Krzysztof KamiÅ„ski</t>
  </si>
  <si>
    <t>A. Pears</t>
  </si>
  <si>
    <t>Aynsley Pears</t>
  </si>
  <si>
    <t>E. Bush</t>
  </si>
  <si>
    <t>Evan Bush</t>
  </si>
  <si>
    <t>R. Meara</t>
  </si>
  <si>
    <t>Ryan Meara</t>
  </si>
  <si>
    <t>A. Livieri</t>
  </si>
  <si>
    <t>Alessandro Livieri</t>
  </si>
  <si>
    <t>M. Popa</t>
  </si>
  <si>
    <t>Mihai Popa</t>
  </si>
  <si>
    <t>Z. Hemming</t>
  </si>
  <si>
    <t>Zach Hemming</t>
  </si>
  <si>
    <t>V. JaroÅ¡</t>
  </si>
  <si>
    <t>VÃ­tÄ›zslav JaroÅ¡</t>
  </si>
  <si>
    <t>B. Bayazit</t>
  </si>
  <si>
    <t>Bilal Bayazit</t>
  </si>
  <si>
    <t>W. Norris</t>
  </si>
  <si>
    <t>Will Norris</t>
  </si>
  <si>
    <t>AndrÃ© Paulo</t>
  </si>
  <si>
    <t>AndrÃ© Filipe EusÃ©bio Paulo</t>
  </si>
  <si>
    <t>S. Carson</t>
  </si>
  <si>
    <t>Scott Carson</t>
  </si>
  <si>
    <t>T. Carson</t>
  </si>
  <si>
    <t>Trevor Carson</t>
  </si>
  <si>
    <t>B. Jones</t>
  </si>
  <si>
    <t>Brad Jones</t>
  </si>
  <si>
    <t>M. Knaller</t>
  </si>
  <si>
    <t>Marco Knaller</t>
  </si>
  <si>
    <t>J. Wollacott</t>
  </si>
  <si>
    <t>Jojo Wollacott</t>
  </si>
  <si>
    <t>Javi DÃ­az</t>
  </si>
  <si>
    <t>Javier DÃ­az SÃ¡nchez</t>
  </si>
  <si>
    <t>M. Freese</t>
  </si>
  <si>
    <t>Matt Freese</t>
  </si>
  <si>
    <t>S. Meza</t>
  </si>
  <si>
    <t>SebastiÃ¡n Meza</t>
  </si>
  <si>
    <t>E. Domaschke</t>
  </si>
  <si>
    <t>Erik Domaschke</t>
  </si>
  <si>
    <t>C. Klaus</t>
  </si>
  <si>
    <t>Carl Klaus</t>
  </si>
  <si>
    <t>K. Kahlina</t>
  </si>
  <si>
    <t>Kristijan Kahlina</t>
  </si>
  <si>
    <t>L. Unbehaun</t>
  </si>
  <si>
    <t>Luca Unbehaun</t>
  </si>
  <si>
    <t>C. SÃ¡nchez</t>
  </si>
  <si>
    <t>Christian Joel SÃ¡nchez</t>
  </si>
  <si>
    <t>S. MÃ¼ller</t>
  </si>
  <si>
    <t>Sven MÃ¼ller</t>
  </si>
  <si>
    <t>J. AraÃºz</t>
  </si>
  <si>
    <t>Jorge AraÃºz</t>
  </si>
  <si>
    <t>Joe Lewis</t>
  </si>
  <si>
    <t>J. Camargo</t>
  </si>
  <si>
    <t>JesÃºs Camargo</t>
  </si>
  <si>
    <t>T. Marchiori</t>
  </si>
  <si>
    <t>TomÃ¡s Marchiori</t>
  </si>
  <si>
    <t>Z. Boucher</t>
  </si>
  <si>
    <t>Zacharie Boucher</t>
  </si>
  <si>
    <t>J. CuÃ©llar</t>
  </si>
  <si>
    <t>Jairo CuÃ©llar</t>
  </si>
  <si>
    <t>D. Grimshaw</t>
  </si>
  <si>
    <t>Daniel Grimshaw</t>
  </si>
  <si>
    <t>Iturbe</t>
  </si>
  <si>
    <t>Alejandro Iturbe Encabo</t>
  </si>
  <si>
    <t>S. Benda</t>
  </si>
  <si>
    <t>Steven Benda</t>
  </si>
  <si>
    <t>F. JÃ¶rgensen</t>
  </si>
  <si>
    <t>Filip JÃ¶rgensen</t>
  </si>
  <si>
    <t>M. Chiesa</t>
  </si>
  <si>
    <t>Mattia Chiesa</t>
  </si>
  <si>
    <t>F. Escales</t>
  </si>
  <si>
    <t>Florian Escales</t>
  </si>
  <si>
    <t>Dong Chunyu</t>
  </si>
  <si>
    <t>Chunyu Dong</t>
  </si>
  <si>
    <t>India</t>
  </si>
  <si>
    <t>J. Storevik</t>
  </si>
  <si>
    <t>Jacob Storevik</t>
  </si>
  <si>
    <t>R. Ruiter</t>
  </si>
  <si>
    <t>Robbin Ruiter</t>
  </si>
  <si>
    <t>B. JanoÅ¡eviÄ‡</t>
  </si>
  <si>
    <t>Budimir JanoÅ¡eviÄ‡</t>
  </si>
  <si>
    <t>J. Trafford</t>
  </si>
  <si>
    <t>James Trafford</t>
  </si>
  <si>
    <t>A. Uysal</t>
  </si>
  <si>
    <t>Alperen Uysal</t>
  </si>
  <si>
    <t>G. ArÃ©valos</t>
  </si>
  <si>
    <t>Gustavo ArÃ©valos</t>
  </si>
  <si>
    <t>E. Guarna</t>
  </si>
  <si>
    <t>Enrico Guarna</t>
  </si>
  <si>
    <t>P. Patron</t>
  </si>
  <si>
    <t>Pierre Patron</t>
  </si>
  <si>
    <t>N. Thiede</t>
  </si>
  <si>
    <t>Niclas Thiede</t>
  </si>
  <si>
    <t>L. VÃ¡squez</t>
  </si>
  <si>
    <t>Luis VÃ¡squez</t>
  </si>
  <si>
    <t>K. SentiÄ‡</t>
  </si>
  <si>
    <t>Karlo SentiÄ‡</t>
  </si>
  <si>
    <t>M. Vigorito</t>
  </si>
  <si>
    <t>Mauro Vigorito</t>
  </si>
  <si>
    <t>J. Careaga</t>
  </si>
  <si>
    <t>JesÃºs Careaga</t>
  </si>
  <si>
    <t>Nelson Freitosa</t>
  </si>
  <si>
    <t>Nelson Arturo Freitosa Ruiz</t>
  </si>
  <si>
    <t>T. Hasal</t>
  </si>
  <si>
    <t>Thomas Hasal</t>
  </si>
  <si>
    <t>T. Boss</t>
  </si>
  <si>
    <t>Tim Boss</t>
  </si>
  <si>
    <t>L. McGee</t>
  </si>
  <si>
    <t>Luke McGee</t>
  </si>
  <si>
    <t>J. CÃ¡rdenas</t>
  </si>
  <si>
    <t>JosÃ© CÃ¡rdenas</t>
  </si>
  <si>
    <t>B. Poveda</t>
  </si>
  <si>
    <t>Bruno Poveda</t>
  </si>
  <si>
    <t>A. Russo</t>
  </si>
  <si>
    <t>Alessandro Russo</t>
  </si>
  <si>
    <t>D. Ramaj</t>
  </si>
  <si>
    <t>Diant Ramaj</t>
  </si>
  <si>
    <t>K. Hein</t>
  </si>
  <si>
    <t>Karl Hein</t>
  </si>
  <si>
    <t>M. Roffo</t>
  </si>
  <si>
    <t>Manuel Roffo</t>
  </si>
  <si>
    <t>J. Wright</t>
  </si>
  <si>
    <t>C. Cropper</t>
  </si>
  <si>
    <t>Cody Cropper</t>
  </si>
  <si>
    <t>Cameron Dawson</t>
  </si>
  <si>
    <t>D. Paraschiv</t>
  </si>
  <si>
    <t>Daniel Paraschiv</t>
  </si>
  <si>
    <t>M. Engelhardt</t>
  </si>
  <si>
    <t>Marcel Engelhardt</t>
  </si>
  <si>
    <t>N. Ratti</t>
  </si>
  <si>
    <t>NicolÃ¡s Ratti</t>
  </si>
  <si>
    <t>A. Brunst</t>
  </si>
  <si>
    <t>Alexander Brunst</t>
  </si>
  <si>
    <t>Brian AraÃºjo</t>
  </si>
  <si>
    <t>Brian Rocha AraÃºjo</t>
  </si>
  <si>
    <t>N. Tzanev</t>
  </si>
  <si>
    <t>Nik Tzanev</t>
  </si>
  <si>
    <t>E. Selvik</t>
  </si>
  <si>
    <t>Egil Selvik</t>
  </si>
  <si>
    <t>I. Don</t>
  </si>
  <si>
    <t>Ignacio Don</t>
  </si>
  <si>
    <t>L. Gemello</t>
  </si>
  <si>
    <t>Luca Gemello</t>
  </si>
  <si>
    <t>Jamie Jones</t>
  </si>
  <si>
    <t>E. McGinty</t>
  </si>
  <si>
    <t>Edward McGinty</t>
  </si>
  <si>
    <t>C. GÃ¶nen</t>
  </si>
  <si>
    <t>Cenk GÃ¶nen</t>
  </si>
  <si>
    <t>Q. Westberg</t>
  </si>
  <si>
    <t>Quentin Westberg</t>
  </si>
  <si>
    <t>Y. Thuram</t>
  </si>
  <si>
    <t>Yohann Thuram</t>
  </si>
  <si>
    <t>J. de Lange</t>
  </si>
  <si>
    <t>Jeffrey de Lange</t>
  </si>
  <si>
    <t>H. Bonmann</t>
  </si>
  <si>
    <t>Hendrik Bonmann</t>
  </si>
  <si>
    <t>J. GutÃ­errez</t>
  </si>
  <si>
    <t>Jhohan GutÃ­errez</t>
  </si>
  <si>
    <t>Daniel Rebollo</t>
  </si>
  <si>
    <t>Daniel Rebollo Franco</t>
  </si>
  <si>
    <t>R. Hoffmann</t>
  </si>
  <si>
    <t>Ron-Thorben Hoffmann</t>
  </si>
  <si>
    <t>S. Cleveland</t>
  </si>
  <si>
    <t>Stefan Cleveland</t>
  </si>
  <si>
    <t>H. Bernat</t>
  </si>
  <si>
    <t>Hans Christian Bernat</t>
  </si>
  <si>
    <t>Francisco Meixedo</t>
  </si>
  <si>
    <t>Francisco Meira Meixedo</t>
  </si>
  <si>
    <t>J. Anang</t>
  </si>
  <si>
    <t>Joseph Anang</t>
  </si>
  <si>
    <t>John McCarthy</t>
  </si>
  <si>
    <t>S. George</t>
  </si>
  <si>
    <t>Shamal George</t>
  </si>
  <si>
    <t>C. Doyle</t>
  </si>
  <si>
    <t>K. Vermeer</t>
  </si>
  <si>
    <t>Kenneth Vermeer</t>
  </si>
  <si>
    <t>M. Adamonis</t>
  </si>
  <si>
    <t>Marius Adamonis</t>
  </si>
  <si>
    <t>Altube</t>
  </si>
  <si>
    <t>Diego Altube SuÃ¡rez</t>
  </si>
  <si>
    <t>Gabriel Batista</t>
  </si>
  <si>
    <t>Gabriel Batista de Souza</t>
  </si>
  <si>
    <t>J. Haugaard</t>
  </si>
  <si>
    <t>Jakob Haugaard</t>
  </si>
  <si>
    <t>J. Wildsmith</t>
  </si>
  <si>
    <t>Joe Wildsmith</t>
  </si>
  <si>
    <t>Aritz Castro</t>
  </si>
  <si>
    <t>Aritz Castro PÃ©rez</t>
  </si>
  <si>
    <t>A. Buzbuchi</t>
  </si>
  <si>
    <t>Alexandru Buzbuchi</t>
  </si>
  <si>
    <t>Ã. BogdÃ¡n</t>
  </si>
  <si>
    <t>ÃdÃ¡m BogdÃ¡n</t>
  </si>
  <si>
    <t>T. Mickel</t>
  </si>
  <si>
    <t>Tom Mickel</t>
  </si>
  <si>
    <t>K. Tobiasz</t>
  </si>
  <si>
    <t>Kacper Tobiasz</t>
  </si>
  <si>
    <t>M. Funk</t>
  </si>
  <si>
    <t>Marius Funk</t>
  </si>
  <si>
    <t>S. Breza</t>
  </si>
  <si>
    <t>Sebastian Breza</t>
  </si>
  <si>
    <t>A. Bone</t>
  </si>
  <si>
    <t>AdriÃ¡n Bone</t>
  </si>
  <si>
    <t>T. King</t>
  </si>
  <si>
    <t>Tom King</t>
  </si>
  <si>
    <t>A. Bass</t>
  </si>
  <si>
    <t>Alex Bass</t>
  </si>
  <si>
    <t>S. Nilsen</t>
  </si>
  <si>
    <t>T. Gebauer</t>
  </si>
  <si>
    <t>Thomas Gebauer</t>
  </si>
  <si>
    <t>M. Borgogno</t>
  </si>
  <si>
    <t>MatÃ­as Borgogno</t>
  </si>
  <si>
    <t>R. Popa</t>
  </si>
  <si>
    <t>Robert Popa</t>
  </si>
  <si>
    <t>M. Kos</t>
  </si>
  <si>
    <t>Mirko Kos</t>
  </si>
  <si>
    <t>C. Eriksson</t>
  </si>
  <si>
    <t>Carljohan Eriksson</t>
  </si>
  <si>
    <t>G. Poluzzi</t>
  </si>
  <si>
    <t>Giacomo Poluzzi</t>
  </si>
  <si>
    <t>Roberto RamÃ­rez</t>
  </si>
  <si>
    <t>J. Walsh</t>
  </si>
  <si>
    <t>Joe Walsh</t>
  </si>
  <si>
    <t>JoaquÃ­n Silva</t>
  </si>
  <si>
    <t>Ricardo Fernandes</t>
  </si>
  <si>
    <t>Ricardo JosÃ© da Silva Fernandes</t>
  </si>
  <si>
    <t>K. Niemczycki</t>
  </si>
  <si>
    <t>Karol Niemczycki</t>
  </si>
  <si>
    <t>A. Paulsen</t>
  </si>
  <si>
    <t>Alex Paulsen</t>
  </si>
  <si>
    <t>L. Vigouroux</t>
  </si>
  <si>
    <t>Lawrence Vigouroux</t>
  </si>
  <si>
    <t>R. Perea</t>
  </si>
  <si>
    <t>Rodrigo Perea</t>
  </si>
  <si>
    <t>Manuel BaldÃ©</t>
  </si>
  <si>
    <t>Manuel Mama Samba BaldÃ©</t>
  </si>
  <si>
    <t>L. Burge</t>
  </si>
  <si>
    <t>Lee Burge</t>
  </si>
  <si>
    <t>T. Savin</t>
  </si>
  <si>
    <t>Toby Savin</t>
  </si>
  <si>
    <t>B. Austin</t>
  </si>
  <si>
    <t>Brandon Austin</t>
  </si>
  <si>
    <t>A. Helac</t>
  </si>
  <si>
    <t>Ammar Helac</t>
  </si>
  <si>
    <t>Mikkel Andersen</t>
  </si>
  <si>
    <t>V. Xenopoulos</t>
  </si>
  <si>
    <t>Vasilios Xenopoulos</t>
  </si>
  <si>
    <t>L. GÃ¼tlbauer</t>
  </si>
  <si>
    <t>Lukas GÃ¼tlbauer</t>
  </si>
  <si>
    <t>A. Saipi</t>
  </si>
  <si>
    <t>Amir Saipi</t>
  </si>
  <si>
    <t>Peter Abradanel</t>
  </si>
  <si>
    <t>Peter Nivaldo Abradanel EspÃ­n</t>
  </si>
  <si>
    <t>D. Bielica</t>
  </si>
  <si>
    <t>Daniel Bielica</t>
  </si>
  <si>
    <t>S. Britos</t>
  </si>
  <si>
    <t>SebastiÃ¡n Britos</t>
  </si>
  <si>
    <t>S. Lammens</t>
  </si>
  <si>
    <t>Senne Lammens</t>
  </si>
  <si>
    <t>Yoo Hyun</t>
  </si>
  <si>
    <t>Hyun Yoo</t>
  </si>
  <si>
    <t>J. Coppens</t>
  </si>
  <si>
    <t>Jo Coppens</t>
  </si>
  <si>
    <t>Diego Fuoli</t>
  </si>
  <si>
    <t>Diego LÃ¡zaro Fuoli</t>
  </si>
  <si>
    <t>D. Margush</t>
  </si>
  <si>
    <t>Daniel Margush</t>
  </si>
  <si>
    <t>J. BuriÄ‡</t>
  </si>
  <si>
    <t>Jasmin BuriÄ‡</t>
  </si>
  <si>
    <t>RamÃ³n Juan</t>
  </si>
  <si>
    <t>RamÃ³n Juan RamÃ­rez</t>
  </si>
  <si>
    <t>K. Eisele</t>
  </si>
  <si>
    <t>Kai Eisele</t>
  </si>
  <si>
    <t>L. TerÃ¡n</t>
  </si>
  <si>
    <t>Luis TerÃ¡n</t>
  </si>
  <si>
    <t>A. Iacobucci</t>
  </si>
  <si>
    <t>Alessandro Iacobucci</t>
  </si>
  <si>
    <t>S. Laiton</t>
  </si>
  <si>
    <t>Sonny Laiton</t>
  </si>
  <si>
    <t>C. Straton</t>
  </si>
  <si>
    <t>CÄƒtÄƒlin Straton</t>
  </si>
  <si>
    <t>M. Jeannin</t>
  </si>
  <si>
    <t>Mehdi Jeannin</t>
  </si>
  <si>
    <t>O. Dovin</t>
  </si>
  <si>
    <t>Oliver Dovin</t>
  </si>
  <si>
    <t>D. Cornell</t>
  </si>
  <si>
    <t>David Cornell</t>
  </si>
  <si>
    <t>A. Patterson</t>
  </si>
  <si>
    <t>Anthony Patterson</t>
  </si>
  <si>
    <t>D. Schierl</t>
  </si>
  <si>
    <t>Domenik Schierl</t>
  </si>
  <si>
    <t>A. Lindegaard</t>
  </si>
  <si>
    <t>Anders Lindegaard</t>
  </si>
  <si>
    <t>J. AndrÃ©sson</t>
  </si>
  <si>
    <t>JÃ¶kull AndrÃ©sson</t>
  </si>
  <si>
    <t>B. Garratt</t>
  </si>
  <si>
    <t>Ben Garratt</t>
  </si>
  <si>
    <t>T. SchÃ¼tzenauer</t>
  </si>
  <si>
    <t>Tobias SchÃ¼tzenauer</t>
  </si>
  <si>
    <t>Moha Ramos</t>
  </si>
  <si>
    <t>Mohamed Airam Ramos Wade</t>
  </si>
  <si>
    <t>Aceves</t>
  </si>
  <si>
    <t>Ãlvaro Aceves Catalina</t>
  </si>
  <si>
    <t>D. Rusu</t>
  </si>
  <si>
    <t>Denis Rusu</t>
  </si>
  <si>
    <t>M. KovÃ¡Å™</t>
  </si>
  <si>
    <t>MatÄ›j KovÃ¡Å™</t>
  </si>
  <si>
    <t>G. Singh Sandhu</t>
  </si>
  <si>
    <t>Gurpreet Singh Sandhu</t>
  </si>
  <si>
    <t>J. Bartels</t>
  </si>
  <si>
    <t>Jan-Christoph Bartels</t>
  </si>
  <si>
    <t>B. Mrozek</t>
  </si>
  <si>
    <t>Bartosz Mrozek</t>
  </si>
  <si>
    <t>J. Hoekstra</t>
  </si>
  <si>
    <t>Jan Hoekstra</t>
  </si>
  <si>
    <t>B. Voll</t>
  </si>
  <si>
    <t>Ben Voll</t>
  </si>
  <si>
    <t>A. Sorrentino</t>
  </si>
  <si>
    <t>Alessandro Sorrentino</t>
  </si>
  <si>
    <t>A. Jaakkola</t>
  </si>
  <si>
    <t>Anssi Jaakkola</t>
  </si>
  <si>
    <t>Y. Meykher</t>
  </si>
  <si>
    <t>Yaroslav Meykher</t>
  </si>
  <si>
    <t>M. Mansilla</t>
  </si>
  <si>
    <t>MatÃ­as Mansilla</t>
  </si>
  <si>
    <t>M. Ndiaye</t>
  </si>
  <si>
    <t>R. Farro</t>
  </si>
  <si>
    <t>Ricardo Farro</t>
  </si>
  <si>
    <t>D. Moldovan</t>
  </si>
  <si>
    <t>Dinu Moldovan</t>
  </si>
  <si>
    <t>Han Jiaqi</t>
  </si>
  <si>
    <t>Jiaqi Han</t>
  </si>
  <si>
    <t>V. Chatziemmanouil</t>
  </si>
  <si>
    <t>Vassilis Chatziemmanouil</t>
  </si>
  <si>
    <t>S. DrljaÄa</t>
  </si>
  <si>
    <t>Stefan DrljaÄa</t>
  </si>
  <si>
    <t>M. DelaÄ</t>
  </si>
  <si>
    <t>Matej DelaÄ</t>
  </si>
  <si>
    <t>T. Fayulu</t>
  </si>
  <si>
    <t>Timothy Fayulu</t>
  </si>
  <si>
    <t>Z. Al Bawardi</t>
  </si>
  <si>
    <t>Zaid Al Bawardi</t>
  </si>
  <si>
    <t>Belarus</t>
  </si>
  <si>
    <t>A. Pierre</t>
  </si>
  <si>
    <t>Ãngel JimÃ©nez</t>
  </si>
  <si>
    <t>Ãngel JimÃ©nez Gallego</t>
  </si>
  <si>
    <t>T. Nijhuis</t>
  </si>
  <si>
    <t>Thijmen Nijhuis</t>
  </si>
  <si>
    <t>A. SpahiÄ‡</t>
  </si>
  <si>
    <t>Avdo SpahiÄ‡</t>
  </si>
  <si>
    <t>J. Lynch</t>
  </si>
  <si>
    <t>J. Olschowsky</t>
  </si>
  <si>
    <t>Jan Olschowsky</t>
  </si>
  <si>
    <t>C. Pym</t>
  </si>
  <si>
    <t>Christy Pym</t>
  </si>
  <si>
    <t>D. Bouzanis</t>
  </si>
  <si>
    <t>Dean Bouzanis</t>
  </si>
  <si>
    <t>Park Bae Jong</t>
  </si>
  <si>
    <t>Bae Jong Park</t>
  </si>
  <si>
    <t>F. Ibsen</t>
  </si>
  <si>
    <t>Frederik Ibsen</t>
  </si>
  <si>
    <t>Robby McCrorie</t>
  </si>
  <si>
    <t>P. Dahlberg</t>
  </si>
  <si>
    <t>Pontus Dahlberg</t>
  </si>
  <si>
    <t>P. Boevink</t>
  </si>
  <si>
    <t>Pelle Boevink</t>
  </si>
  <si>
    <t>Antonio Gomis</t>
  </si>
  <si>
    <t>Antonio Gomis AlemaÃ±</t>
  </si>
  <si>
    <t>A. Weidinger</t>
  </si>
  <si>
    <t>Alexander Weidinger</t>
  </si>
  <si>
    <t>J. WrÄ…bel</t>
  </si>
  <si>
    <t>Jakub WrÄ…bel</t>
  </si>
  <si>
    <t>K. Bieszczad</t>
  </si>
  <si>
    <t>Kacper Bieszczad</t>
  </si>
  <si>
    <t>G. Morris</t>
  </si>
  <si>
    <t>Glenn Morris</t>
  </si>
  <si>
    <t>K. Trelowski</t>
  </si>
  <si>
    <t>Kacper Trelowski</t>
  </si>
  <si>
    <t>S. Kolbe</t>
  </si>
  <si>
    <t>Sebastian Kolbe</t>
  </si>
  <si>
    <t>B. Knighton</t>
  </si>
  <si>
    <t>Brad Knighton</t>
  </si>
  <si>
    <t>JoÃ£o GonÃ§alves</t>
  </si>
  <si>
    <t>JoÃ£o Pedro Oliveira GonÃ§alves</t>
  </si>
  <si>
    <t>T. Leysen</t>
  </si>
  <si>
    <t>Tobe Leysen</t>
  </si>
  <si>
    <t>P. Vaitsiakhovich</t>
  </si>
  <si>
    <t>Pilip Vaitsiakhovich</t>
  </si>
  <si>
    <t>A. Kristiansen</t>
  </si>
  <si>
    <t>Anders Kristiansen</t>
  </si>
  <si>
    <t>L. Hornicek</t>
  </si>
  <si>
    <t>Lukas Hornicek</t>
  </si>
  <si>
    <t>V. HladkÃ½</t>
  </si>
  <si>
    <t>VÃ¡clav HladkÃ½</t>
  </si>
  <si>
    <t>Adri LÃ³pez</t>
  </si>
  <si>
    <t>AdriÃ¡n LÃ³pez Garrote</t>
  </si>
  <si>
    <t>Andreas Andersson</t>
  </si>
  <si>
    <t>C. Miszta</t>
  </si>
  <si>
    <t>Cezary Miszta</t>
  </si>
  <si>
    <t>Dalberson</t>
  </si>
  <si>
    <t>Dalberson Ferreira do Amaral</t>
  </si>
  <si>
    <t>S. Mbaye</t>
  </si>
  <si>
    <t>Serigne Mor Mbaye</t>
  </si>
  <si>
    <t>E. Ersu</t>
  </si>
  <si>
    <t>Erten Ersu</t>
  </si>
  <si>
    <t>I. VekiÄ</t>
  </si>
  <si>
    <t>Igor VekiÄ</t>
  </si>
  <si>
    <t>Zhang Lu</t>
  </si>
  <si>
    <t>Lu Zhang</t>
  </si>
  <si>
    <t>A. Maynard-Brewer</t>
  </si>
  <si>
    <t>Ashley Maynard-Brewer</t>
  </si>
  <si>
    <t>Han Rongze</t>
  </si>
  <si>
    <t>Rongze Han</t>
  </si>
  <si>
    <t>B. Ozegovic</t>
  </si>
  <si>
    <t>Benjamin Ozegovic</t>
  </si>
  <si>
    <t>P. Zubczuk</t>
  </si>
  <si>
    <t>Patrick Zubczuk</t>
  </si>
  <si>
    <t>A. Ã˜stbÃ¸</t>
  </si>
  <si>
    <t>Arild Ã˜stbÃ¸</t>
  </si>
  <si>
    <t>L. Marquines</t>
  </si>
  <si>
    <t>Luis Miguel Marquines</t>
  </si>
  <si>
    <t>Lee Tae Hee</t>
  </si>
  <si>
    <t>Tae Hee Lee</t>
  </si>
  <si>
    <t>A. Tarbell</t>
  </si>
  <si>
    <t>Andrew Tarbell</t>
  </si>
  <si>
    <t>J. Bendik</t>
  </si>
  <si>
    <t>Joe Bendik</t>
  </si>
  <si>
    <t>H. Lewis</t>
  </si>
  <si>
    <t>Harry Lewis</t>
  </si>
  <si>
    <t>A. Okonkwo</t>
  </si>
  <si>
    <t>Arthur Okonkwo</t>
  </si>
  <si>
    <t>T. Coremans</t>
  </si>
  <si>
    <t>Tim Coremans</t>
  </si>
  <si>
    <t>S. Westerveld</t>
  </si>
  <si>
    <t>Sem Westerveld</t>
  </si>
  <si>
    <t>D. MesenhÃ¶ler</t>
  </si>
  <si>
    <t>Daniel MesenhÃ¶ler</t>
  </si>
  <si>
    <t>L. Ingolotti</t>
  </si>
  <si>
    <t>Luis Ingolotti</t>
  </si>
  <si>
    <t>L. Raeder</t>
  </si>
  <si>
    <t>Lukas Raeder</t>
  </si>
  <si>
    <t>F. Ravaglia</t>
  </si>
  <si>
    <t>Federico Ravaglia</t>
  </si>
  <si>
    <t>N. Hagen</t>
  </si>
  <si>
    <t>Nicholas Hagen</t>
  </si>
  <si>
    <t>Guatemala</t>
  </si>
  <si>
    <t>Mun Kyung Gun</t>
  </si>
  <si>
    <t>Kyung Gun Mun</t>
  </si>
  <si>
    <t>E. JakupoviÄ‡</t>
  </si>
  <si>
    <t>Eldin JakupoviÄ‡</t>
  </si>
  <si>
    <t>L. Philipp</t>
  </si>
  <si>
    <t>Luca Philipp</t>
  </si>
  <si>
    <t>W. Abdullah</t>
  </si>
  <si>
    <t>Waleed Abdullah</t>
  </si>
  <si>
    <t>A. Lis</t>
  </si>
  <si>
    <t>Adrian Lis</t>
  </si>
  <si>
    <t>J. Barbieri</t>
  </si>
  <si>
    <t>Juniors Barbieri</t>
  </si>
  <si>
    <t>V. RÃ®mniceanu</t>
  </si>
  <si>
    <t>Victor RÃ®mniceanu</t>
  </si>
  <si>
    <t>C. Rushworth</t>
  </si>
  <si>
    <t>Carl Rushworth</t>
  </si>
  <si>
    <t>Pablo CuÃ±at</t>
  </si>
  <si>
    <t>Pablo CuÃ±at Campos</t>
  </si>
  <si>
    <t>T. Glover</t>
  </si>
  <si>
    <t>Tom Glover</t>
  </si>
  <si>
    <t>Ã˜. Ã˜vretveit</t>
  </si>
  <si>
    <t>Ã˜ystein Ã˜vretveit</t>
  </si>
  <si>
    <t>J. Alfonso</t>
  </si>
  <si>
    <t>Juanito Alfonso</t>
  </si>
  <si>
    <t>Ander Iru</t>
  </si>
  <si>
    <t>Ander Iruarrizaga DÃ­ez</t>
  </si>
  <si>
    <t>R. Sallinger</t>
  </si>
  <si>
    <t>Raphael Sallinger</t>
  </si>
  <si>
    <t>K. Forenc</t>
  </si>
  <si>
    <t>Konrad Forenc</t>
  </si>
  <si>
    <t>Berto HÃ³rreo</t>
  </si>
  <si>
    <t>Alberto HÃ³rreo Taveras</t>
  </si>
  <si>
    <t>A. Whiteman</t>
  </si>
  <si>
    <t>Alfie Whiteman</t>
  </si>
  <si>
    <t>L. Andrenacci</t>
  </si>
  <si>
    <t>Lorenzo Andrenacci</t>
  </si>
  <si>
    <t>T. Boulhendi</t>
  </si>
  <si>
    <t>Teddy Boulhendi</t>
  </si>
  <si>
    <t>M. Bleve</t>
  </si>
  <si>
    <t>Marco Bleve</t>
  </si>
  <si>
    <t>J. Golz</t>
  </si>
  <si>
    <t>Jakob Golz</t>
  </si>
  <si>
    <t>J. Heekeren</t>
  </si>
  <si>
    <t>Justin Heekeren</t>
  </si>
  <si>
    <t>H. Ravas</t>
  </si>
  <si>
    <t>Henrich Ravas</t>
  </si>
  <si>
    <t>Toni Fuidias</t>
  </si>
  <si>
    <t>Toni Fuidias Ribera</t>
  </si>
  <si>
    <t>J. Klinsmann</t>
  </si>
  <si>
    <t>Jonathan Klinsmann</t>
  </si>
  <si>
    <t>R. MuÃ±oz</t>
  </si>
  <si>
    <t>Rodrigo MuÃ±oz</t>
  </si>
  <si>
    <t>H. KonatÃ©</t>
  </si>
  <si>
    <t>Hillel KonatÃ©</t>
  </si>
  <si>
    <t>L. Dias</t>
  </si>
  <si>
    <t>Lucas Dias</t>
  </si>
  <si>
    <t>T. Lawal</t>
  </si>
  <si>
    <t>Tobias Lawal</t>
  </si>
  <si>
    <t>Lee Bum Soo</t>
  </si>
  <si>
    <t>Bum Soo Lee</t>
  </si>
  <si>
    <t>M. Howard</t>
  </si>
  <si>
    <t>Mark Howard</t>
  </si>
  <si>
    <t>D. Smarsch</t>
  </si>
  <si>
    <t>Dennis Smarsch</t>
  </si>
  <si>
    <t>D. Callender</t>
  </si>
  <si>
    <t>Drake Callender</t>
  </si>
  <si>
    <t>B. Åžen</t>
  </si>
  <si>
    <t>Batuhan Åžen</t>
  </si>
  <si>
    <t>MagrÃ£o</t>
  </si>
  <si>
    <t>Audenirton Soares da Silva</t>
  </si>
  <si>
    <t>Luis LÃ³pez</t>
  </si>
  <si>
    <t>Luis Federico LÃ³pez AndÃºgar</t>
  </si>
  <si>
    <t>M. Salvi</t>
  </si>
  <si>
    <t>Mirko Salvi</t>
  </si>
  <si>
    <t>C. Irwin</t>
  </si>
  <si>
    <t>Clint Irwin</t>
  </si>
  <si>
    <t>F. Andersson</t>
  </si>
  <si>
    <t>Fredrik Andersson</t>
  </si>
  <si>
    <t>L. Zanotti</t>
  </si>
  <si>
    <t>Luca Zanotti</t>
  </si>
  <si>
    <t>S. Perisan</t>
  </si>
  <si>
    <t>Samuele Perisan</t>
  </si>
  <si>
    <t>L. Finochietto</t>
  </si>
  <si>
    <t>Leandro Finochietto</t>
  </si>
  <si>
    <t>L. Jensen</t>
  </si>
  <si>
    <t>A. Narciso</t>
  </si>
  <si>
    <t>Antonio Narciso</t>
  </si>
  <si>
    <t>M. SÃ¦tra</t>
  </si>
  <si>
    <t>Morten SÃ¦tra</t>
  </si>
  <si>
    <t>K. Joelsson</t>
  </si>
  <si>
    <t>Kalle Joelsson</t>
  </si>
  <si>
    <t>No Dong Geon</t>
  </si>
  <si>
    <t>Dong Geon No</t>
  </si>
  <si>
    <t>F. Al Masrahi</t>
  </si>
  <si>
    <t>Faisal Al Masrahi</t>
  </si>
  <si>
    <t>M. Al Dawsari</t>
  </si>
  <si>
    <t>Mohammed Al Dawsari</t>
  </si>
  <si>
    <t>CaÃ±izares</t>
  </si>
  <si>
    <t>Lucas CaÃ±izares Conchello</t>
  </si>
  <si>
    <t>Jay Lynch</t>
  </si>
  <si>
    <t>L. Popescu</t>
  </si>
  <si>
    <t>LaurenÈ›iu Popescu</t>
  </si>
  <si>
    <t>T. Paterok</t>
  </si>
  <si>
    <t>Tim Paterok</t>
  </si>
  <si>
    <t>N. Klinger</t>
  </si>
  <si>
    <t>Niklas Klinger</t>
  </si>
  <si>
    <t>J. Rasheed</t>
  </si>
  <si>
    <t>Jonathan Rasheed</t>
  </si>
  <si>
    <t>Emilio Bernad</t>
  </si>
  <si>
    <t>Emilio Bernad SÃ¡nchez</t>
  </si>
  <si>
    <t>O. Petersen</t>
  </si>
  <si>
    <t>Oliver Petersen</t>
  </si>
  <si>
    <t>A. Lonergan</t>
  </si>
  <si>
    <t>Andy Lonergan</t>
  </si>
  <si>
    <t>G. SzÃ©csi</t>
  </si>
  <si>
    <t>GergÅ‘ SzÃ©csi</t>
  </si>
  <si>
    <t>M. Lansing</t>
  </si>
  <si>
    <t>Michael Lansing</t>
  </si>
  <si>
    <t>J. Kempin</t>
  </si>
  <si>
    <t>Jon Kempin</t>
  </si>
  <si>
    <t>B. Killip</t>
  </si>
  <si>
    <t>Ben Killip</t>
  </si>
  <si>
    <t>J. Hamilton</t>
  </si>
  <si>
    <t>Jack Hamilton</t>
  </si>
  <si>
    <t>J. Delianov</t>
  </si>
  <si>
    <t>James Delianov</t>
  </si>
  <si>
    <t>P. Lenarcik</t>
  </si>
  <si>
    <t>PaweÅ‚ Lenarcik</t>
  </si>
  <si>
    <t>C. Giuliani</t>
  </si>
  <si>
    <t>Christopher Giuliani</t>
  </si>
  <si>
    <t>Lucas Paes</t>
  </si>
  <si>
    <t>Lucas Paes Souza</t>
  </si>
  <si>
    <t>D. Rogers</t>
  </si>
  <si>
    <t>Danny Rogers</t>
  </si>
  <si>
    <t>A. Zendejas</t>
  </si>
  <si>
    <t>AdriÃ¡n Zendejas</t>
  </si>
  <si>
    <t>F. Ferrero</t>
  </si>
  <si>
    <t>Facundo Ferrero</t>
  </si>
  <si>
    <t>H. Ayala</t>
  </si>
  <si>
    <t>Hugo Ayala</t>
  </si>
  <si>
    <t>Unai Marrero</t>
  </si>
  <si>
    <t>Unai Marrero LarraÃ±aga</t>
  </si>
  <si>
    <t>T. Vaiho</t>
  </si>
  <si>
    <t>Tommi Vaiho</t>
  </si>
  <si>
    <t>M. EÈ™anu</t>
  </si>
  <si>
    <t>Mihai EÈ™anu</t>
  </si>
  <si>
    <t>A. Chapman</t>
  </si>
  <si>
    <t>Aaron Chapman</t>
  </si>
  <si>
    <t>J. Kersken</t>
  </si>
  <si>
    <t>Jonas Kersken</t>
  </si>
  <si>
    <t>G. Innocent</t>
  </si>
  <si>
    <t>Garissone Innocent</t>
  </si>
  <si>
    <t>R. Laidlaw</t>
  </si>
  <si>
    <t>Ross Laidlaw</t>
  </si>
  <si>
    <t>D. ValdÃ©s</t>
  </si>
  <si>
    <t>Daniel ValdÃ©s</t>
  </si>
  <si>
    <t>R. Watson</t>
  </si>
  <si>
    <t>A. Berardi</t>
  </si>
  <si>
    <t>Alessandro Berardi</t>
  </si>
  <si>
    <t>Hou Sen</t>
  </si>
  <si>
    <t>Sen Hou</t>
  </si>
  <si>
    <t>M. Arzamendia</t>
  </si>
  <si>
    <t>Marino Arzamendia</t>
  </si>
  <si>
    <t>J. McKeown</t>
  </si>
  <si>
    <t>James McKeown</t>
  </si>
  <si>
    <t>R. LeszczyÅ„ski</t>
  </si>
  <si>
    <t>RafaÅ‚ LeszczyÅ„ski</t>
  </si>
  <si>
    <t>J. Odehnal</t>
  </si>
  <si>
    <t>Jakob Odehnal</t>
  </si>
  <si>
    <t>O. Piri</t>
  </si>
  <si>
    <t>Onurcan Piri</t>
  </si>
  <si>
    <t>H. Keto</t>
  </si>
  <si>
    <t>Hugo Keto</t>
  </si>
  <si>
    <t>B. Fall</t>
  </si>
  <si>
    <t>Boubacar Fall</t>
  </si>
  <si>
    <t>J. Dixon</t>
  </si>
  <si>
    <t>Joel Dixon</t>
  </si>
  <si>
    <t>N. Rehnen</t>
  </si>
  <si>
    <t>Nikolai Rehnen</t>
  </si>
  <si>
    <t>X. DziekoÅ„ski</t>
  </si>
  <si>
    <t>Xavier DziekoÅ„ski</t>
  </si>
  <si>
    <t>Choe Pil Soo</t>
  </si>
  <si>
    <t>Pil Soo Choe</t>
  </si>
  <si>
    <t>Sergio DÃ­az</t>
  </si>
  <si>
    <t>Sergio DÃ­az Sorroche</t>
  </si>
  <si>
    <t>Pere Joan</t>
  </si>
  <si>
    <t>Pere Joan GarcÃ­a BauzÃ </t>
  </si>
  <si>
    <t>L. Moro</t>
  </si>
  <si>
    <t>Luca Moro</t>
  </si>
  <si>
    <t>L. Reddy</t>
  </si>
  <si>
    <t>Liam Reddy</t>
  </si>
  <si>
    <t>Stojan LukiÄ‡</t>
  </si>
  <si>
    <t>A. Nazih</t>
  </si>
  <si>
    <t>Amjhad Nazih</t>
  </si>
  <si>
    <t>O. CarabalÃ­</t>
  </si>
  <si>
    <t>Omar CarabalÃ­</t>
  </si>
  <si>
    <t>O. Evans</t>
  </si>
  <si>
    <t>Owen Evans</t>
  </si>
  <si>
    <t>S. Kroll</t>
  </si>
  <si>
    <t>Steve Kroll</t>
  </si>
  <si>
    <t>M. Harsman</t>
  </si>
  <si>
    <t>Matthis Harsman</t>
  </si>
  <si>
    <t>M. Hautbois</t>
  </si>
  <si>
    <t>Maxime Hautbois</t>
  </si>
  <si>
    <t>F. Croitoru</t>
  </si>
  <si>
    <t>Flavius Croitoru</t>
  </si>
  <si>
    <t>F. Faist</t>
  </si>
  <si>
    <t>Florian Faist</t>
  </si>
  <si>
    <t>E. Bilgin</t>
  </si>
  <si>
    <t>Emre Bilgin</t>
  </si>
  <si>
    <t>P. Farman</t>
  </si>
  <si>
    <t>Paul Farman</t>
  </si>
  <si>
    <t>A. Cairns</t>
  </si>
  <si>
    <t>Alex Cairns</t>
  </si>
  <si>
    <t>Victor MÃ©ndez</t>
  </si>
  <si>
    <t>Victor MÃ©ndez Exposito</t>
  </si>
  <si>
    <t>C. Ripley</t>
  </si>
  <si>
    <t>Connor Ripley</t>
  </si>
  <si>
    <t>N. Kruth</t>
  </si>
  <si>
    <t>Noah Kruth</t>
  </si>
  <si>
    <t>R. Ducan</t>
  </si>
  <si>
    <t>RÄƒzvan Ducan</t>
  </si>
  <si>
    <t>VÃ­ctor Aznar</t>
  </si>
  <si>
    <t>VÃ­ctor Wehbi Aznar Ussen</t>
  </si>
  <si>
    <t>Ma Zhen</t>
  </si>
  <si>
    <t>Zhen Ma</t>
  </si>
  <si>
    <t>T. Kretzschmar</t>
  </si>
  <si>
    <t>Tom Kretzschmar</t>
  </si>
  <si>
    <t>Juan Ignacio GonzÃ¡lez</t>
  </si>
  <si>
    <t>R. Doohan</t>
  </si>
  <si>
    <t>Ross Doohan</t>
  </si>
  <si>
    <t>M. Buchalik</t>
  </si>
  <si>
    <t>MichaÅ‚ Buchalik</t>
  </si>
  <si>
    <t>Colin Doyle</t>
  </si>
  <si>
    <t>P. Charruau</t>
  </si>
  <si>
    <t>Paul Charruau</t>
  </si>
  <si>
    <t>A. Gremsl</t>
  </si>
  <si>
    <t>Armin Gremsl</t>
  </si>
  <si>
    <t>D. BlaÅ¾eviÄ‡</t>
  </si>
  <si>
    <t>Davor BlaÅ¾eviÄ‡</t>
  </si>
  <si>
    <t>Guo Quanbo</t>
  </si>
  <si>
    <t>Quanbo Guo</t>
  </si>
  <si>
    <t>G. Balanta</t>
  </si>
  <si>
    <t>Gali Balanta</t>
  </si>
  <si>
    <t>S. Walker</t>
  </si>
  <si>
    <t>Sam Walker</t>
  </si>
  <si>
    <t>Iker Ãlvarez</t>
  </si>
  <si>
    <t>Iker Ãlvarez de Eulate</t>
  </si>
  <si>
    <t>Andorra</t>
  </si>
  <si>
    <t>Shi Xiaotian</t>
  </si>
  <si>
    <t>Xiaotian Shi</t>
  </si>
  <si>
    <t>S. Eastwood</t>
  </si>
  <si>
    <t>Simon Eastwood</t>
  </si>
  <si>
    <t>B. Gradecki</t>
  </si>
  <si>
    <t>BartÅ‚omiej Gradecki</t>
  </si>
  <si>
    <t>Pablo Valencia</t>
  </si>
  <si>
    <t>Pablo Valencia GarcÃ­a</t>
  </si>
  <si>
    <t>Cristhian Riveros</t>
  </si>
  <si>
    <t>N. Townsend</t>
  </si>
  <si>
    <t>Nick Townsend</t>
  </si>
  <si>
    <t>C. Burton</t>
  </si>
  <si>
    <t>Callum Burton</t>
  </si>
  <si>
    <t>Ãlex Padilla</t>
  </si>
  <si>
    <t>Alejandro Padilla PÃ©rez</t>
  </si>
  <si>
    <t>T. HolÃ½</t>
  </si>
  <si>
    <t>TomÃ¡Å¡ HolÃ½</t>
  </si>
  <si>
    <t>Celton Biai</t>
  </si>
  <si>
    <t>Celton Ansumane Biai</t>
  </si>
  <si>
    <t>I. Popescu</t>
  </si>
  <si>
    <t>Iustin Popescu</t>
  </si>
  <si>
    <t>Iker Piedra</t>
  </si>
  <si>
    <t>Iker Piedra Blanco</t>
  </si>
  <si>
    <t>Iago DomÃ­nguez</t>
  </si>
  <si>
    <t>Iago DomÃ­nguez RodrÃ­guez</t>
  </si>
  <si>
    <t>A. Bencze</t>
  </si>
  <si>
    <t>Antal Bencze</t>
  </si>
  <si>
    <t>E. Polverino</t>
  </si>
  <si>
    <t>Emanuele Polverino</t>
  </si>
  <si>
    <t>J. Mitchell</t>
  </si>
  <si>
    <t>Jonathan Mitchell</t>
  </si>
  <si>
    <t>A. Dadakdeniz</t>
  </si>
  <si>
    <t>Ataberk Dadakdeniz</t>
  </si>
  <si>
    <t>A. Al Owayshir</t>
  </si>
  <si>
    <t>Abdullah Al Owayshir</t>
  </si>
  <si>
    <t>Chanza</t>
  </si>
  <si>
    <t>Jorge Chanza Zapata</t>
  </si>
  <si>
    <t>O. Hedvall</t>
  </si>
  <si>
    <t>Oscar Hedvall</t>
  </si>
  <si>
    <t>Mouhamadou Sarr</t>
  </si>
  <si>
    <t>Rodolfo RodrÃ­guez</t>
  </si>
  <si>
    <t>Zou Dehai</t>
  </si>
  <si>
    <t>Dehai Zou</t>
  </si>
  <si>
    <t>P. Sequeira</t>
  </si>
  <si>
    <t>Patrick Gilmar Sequeira</t>
  </si>
  <si>
    <t>T. Krapikas</t>
  </si>
  <si>
    <t>Titas Krapikas</t>
  </si>
  <si>
    <t>S. Osigwe</t>
  </si>
  <si>
    <t>Sebastian Osigwe</t>
  </si>
  <si>
    <t>I. Espinoza</t>
  </si>
  <si>
    <t>Italo Espinoza</t>
  </si>
  <si>
    <t>L. Watkowiak</t>
  </si>
  <si>
    <t>Lukas Watkowiak</t>
  </si>
  <si>
    <t>Shao Puliang</t>
  </si>
  <si>
    <t>Puliang Shao</t>
  </si>
  <si>
    <t>Pedro Teixeira</t>
  </si>
  <si>
    <t>JoÃ£o Pedro Teixeira Silva</t>
  </si>
  <si>
    <t>S. MacDonald</t>
  </si>
  <si>
    <t>Shaun MacDonald</t>
  </si>
  <si>
    <t>I. Quispe</t>
  </si>
  <si>
    <t>Ismael Quispe</t>
  </si>
  <si>
    <t>I. Konovalov</t>
  </si>
  <si>
    <t>Ivan Konovalov</t>
  </si>
  <si>
    <t>F. Schock</t>
  </si>
  <si>
    <t>Florian Schock</t>
  </si>
  <si>
    <t>F. Rossi</t>
  </si>
  <si>
    <t>Francesco Rossi</t>
  </si>
  <si>
    <t>E. Edwards Jr.</t>
  </si>
  <si>
    <t>Earl Edwards Jr.</t>
  </si>
  <si>
    <t>A. Al Jadaani</t>
  </si>
  <si>
    <t>Abdullah Al Jadaani</t>
  </si>
  <si>
    <t>Matis Carvalho</t>
  </si>
  <si>
    <t>A. Bukhari</t>
  </si>
  <si>
    <t>Ameen Bukhari</t>
  </si>
  <si>
    <t>J. Schelfhout</t>
  </si>
  <si>
    <t>Jordy Schelfhout</t>
  </si>
  <si>
    <t>J. Day</t>
  </si>
  <si>
    <t>Joe Day</t>
  </si>
  <si>
    <t>K. DÄ…browski</t>
  </si>
  <si>
    <t>Kevin DÄ…browski</t>
  </si>
  <si>
    <t>T. Heward-Belle</t>
  </si>
  <si>
    <t>Thomas Heward-Belle</t>
  </si>
  <si>
    <t>D. Rouyard</t>
  </si>
  <si>
    <t>Davy Rouyard</t>
  </si>
  <si>
    <t>A. Singh</t>
  </si>
  <si>
    <t>Amrinder Singh</t>
  </si>
  <si>
    <t>J. TÃ¥nnander</t>
  </si>
  <si>
    <t>Jakob TÃ¥nnander</t>
  </si>
  <si>
    <t>A. Lastra</t>
  </si>
  <si>
    <t>AgustÃ­n Lastra</t>
  </si>
  <si>
    <t>I. El Maach</t>
  </si>
  <si>
    <t>Issam El Maach</t>
  </si>
  <si>
    <t>H. MuÃ±oz</t>
  </si>
  <si>
    <t>HernÃ¡n MuÃ±oz</t>
  </si>
  <si>
    <t>N. Sauter</t>
  </si>
  <si>
    <t>Niklas Sauter</t>
  </si>
  <si>
    <t>L. Galarza</t>
  </si>
  <si>
    <t>Lucas Galarza</t>
  </si>
  <si>
    <t>W. JÃ¤Ã¤skelÃ¤inen</t>
  </si>
  <si>
    <t>Will JÃ¤Ã¤skelÃ¤inen</t>
  </si>
  <si>
    <t>J. Turner</t>
  </si>
  <si>
    <t>Jake Turner</t>
  </si>
  <si>
    <t>B. Maher</t>
  </si>
  <si>
    <t>Brian Maher</t>
  </si>
  <si>
    <t>T. Romero</t>
  </si>
  <si>
    <t>TomÃ¡s Romero</t>
  </si>
  <si>
    <t>F. Herrera</t>
  </si>
  <si>
    <t>Franco Herrera</t>
  </si>
  <si>
    <t>M. Bu Sanda</t>
  </si>
  <si>
    <t>Mohammed Bu Sanda</t>
  </si>
  <si>
    <t>R. Koczor</t>
  </si>
  <si>
    <t>Raphael Koczor</t>
  </si>
  <si>
    <t>J. Lima</t>
  </si>
  <si>
    <t>Jonathan Lima</t>
  </si>
  <si>
    <t>Richard SÃ¡nchez</t>
  </si>
  <si>
    <t>I. GurÄƒu</t>
  </si>
  <si>
    <t>IonuÈ› GurÄƒu</t>
  </si>
  <si>
    <t>Dudu</t>
  </si>
  <si>
    <t>Eduardo Dos Santos Haesler</t>
  </si>
  <si>
    <t>B. Meredith</t>
  </si>
  <si>
    <t>Bryan Meredith</t>
  </si>
  <si>
    <t>D. Balauru</t>
  </si>
  <si>
    <t>DragoÈ™ Balauru</t>
  </si>
  <si>
    <t>D. Franchi</t>
  </si>
  <si>
    <t>Denis Franchi</t>
  </si>
  <si>
    <t>J. Brattberg</t>
  </si>
  <si>
    <t>Johan Brattberg</t>
  </si>
  <si>
    <t>H. Burgoyne</t>
  </si>
  <si>
    <t>Harry Burgoyne</t>
  </si>
  <si>
    <t>Cheng Yuelei</t>
  </si>
  <si>
    <t>Yuelei Cheng</t>
  </si>
  <si>
    <t>Joe Murphy</t>
  </si>
  <si>
    <t>G. Kobylak</t>
  </si>
  <si>
    <t>Gabriel Kobylak</t>
  </si>
  <si>
    <t>A. Stone</t>
  </si>
  <si>
    <t>Aidan Stone</t>
  </si>
  <si>
    <t>T. Gomez</t>
  </si>
  <si>
    <t>Tomas Gomez</t>
  </si>
  <si>
    <t>Zhang Chong</t>
  </si>
  <si>
    <t>Chong Zhang</t>
  </si>
  <si>
    <t>S. Flinders</t>
  </si>
  <si>
    <t>Scott Flinders</t>
  </si>
  <si>
    <t>L. RieÃŸ</t>
  </si>
  <si>
    <t>Lasse RieÃŸ</t>
  </si>
  <si>
    <t>M. Oxley</t>
  </si>
  <si>
    <t>Mark Oxley</t>
  </si>
  <si>
    <t>W. Asprilla</t>
  </si>
  <si>
    <t>Weibmar Asprilla</t>
  </si>
  <si>
    <t>J. Eastwood</t>
  </si>
  <si>
    <t>Jake Eastwood</t>
  </si>
  <si>
    <t>D. Youfeigane</t>
  </si>
  <si>
    <t>Dominique Youfeigane</t>
  </si>
  <si>
    <t>Diego ValdÃ©s</t>
  </si>
  <si>
    <t>K. McIntosh</t>
  </si>
  <si>
    <t>Kendall McIntosh</t>
  </si>
  <si>
    <t>K. SkjÃ¦rstein</t>
  </si>
  <si>
    <t>Knut-AndrÃ© SkjÃ¦rstein</t>
  </si>
  <si>
    <t>Simen Vidtun Nilsen</t>
  </si>
  <si>
    <t>I. SuÃ¡rez</t>
  </si>
  <si>
    <t>Ignacio SuÃ¡rez</t>
  </si>
  <si>
    <t>K. Bonnevie</t>
  </si>
  <si>
    <t>Kayne Bonnevie</t>
  </si>
  <si>
    <t>A. Tsilingiris</t>
  </si>
  <si>
    <t>Apostolos Tsilingiris</t>
  </si>
  <si>
    <t>A. Al Shammari</t>
  </si>
  <si>
    <t>GonÃ§alo Pinto</t>
  </si>
  <si>
    <t>K. O'Hara</t>
  </si>
  <si>
    <t>Kieran O'Hara</t>
  </si>
  <si>
    <t>B. Unger</t>
  </si>
  <si>
    <t>Bernhard Unger</t>
  </si>
  <si>
    <t>R. Lainton</t>
  </si>
  <si>
    <t>Rob Lainton</t>
  </si>
  <si>
    <t>A. Bhattacharya</t>
  </si>
  <si>
    <t>Arindam Bhattacharya</t>
  </si>
  <si>
    <t>G. Garofani</t>
  </si>
  <si>
    <t>Giovanni Garofani</t>
  </si>
  <si>
    <t>M. Acton</t>
  </si>
  <si>
    <t>Matthew Acton</t>
  </si>
  <si>
    <t>M. Crocombe</t>
  </si>
  <si>
    <t>Max Crocombe</t>
  </si>
  <si>
    <t>M. Bernatene</t>
  </si>
  <si>
    <t>MathÃ­as Bernatene</t>
  </si>
  <si>
    <t>M. Kikkenborg</t>
  </si>
  <si>
    <t>Mads Kikkenborg</t>
  </si>
  <si>
    <t>G. Gambetta</t>
  </si>
  <si>
    <t>Giacomo Gambetta</t>
  </si>
  <si>
    <t>Rory Watson</t>
  </si>
  <si>
    <t>F. Correa</t>
  </si>
  <si>
    <t>Fabrizio Correa</t>
  </si>
  <si>
    <t>M. Tepe</t>
  </si>
  <si>
    <t>Muhammet Taha Tepe</t>
  </si>
  <si>
    <t>L. Ward</t>
  </si>
  <si>
    <t>Lewis Ward</t>
  </si>
  <si>
    <t>B. Lauwers</t>
  </si>
  <si>
    <t>Barry Lauwers</t>
  </si>
  <si>
    <t>G. Micle</t>
  </si>
  <si>
    <t>George Micle</t>
  </si>
  <si>
    <t>L. Claros</t>
  </si>
  <si>
    <t>Leonardo Claros</t>
  </si>
  <si>
    <t>L. AmadÃ©</t>
  </si>
  <si>
    <t>Lautaro AmadÃ©</t>
  </si>
  <si>
    <t>J. Duncan</t>
  </si>
  <si>
    <t>Jack Duncan</t>
  </si>
  <si>
    <t>L. Franco</t>
  </si>
  <si>
    <t>Luis Franco</t>
  </si>
  <si>
    <t>A. Alcorcel</t>
  </si>
  <si>
    <t>Augusto Alcorcel</t>
  </si>
  <si>
    <t>J. Fabri</t>
  </si>
  <si>
    <t>Julien Fabri</t>
  </si>
  <si>
    <t>Du Jia</t>
  </si>
  <si>
    <t>Jia Du</t>
  </si>
  <si>
    <t>R. MorÃ­nigo</t>
  </si>
  <si>
    <t>Rodrigo MorÃ­nigo</t>
  </si>
  <si>
    <t>L. BrÄƒnescu</t>
  </si>
  <si>
    <t>LaurenÈ›iu BrÄƒnescu</t>
  </si>
  <si>
    <t>D. Corozo</t>
  </si>
  <si>
    <t>Dennis Corozo</t>
  </si>
  <si>
    <t>M. Cerofolini</t>
  </si>
  <si>
    <t>Michele Cerofolini</t>
  </si>
  <si>
    <t>J. Rose</t>
  </si>
  <si>
    <t>Jack Rose</t>
  </si>
  <si>
    <t>P. SokÃ³Å‚</t>
  </si>
  <si>
    <t>PaweÅ‚ SokÃ³Å‚</t>
  </si>
  <si>
    <t>Cho Soo Hyuk</t>
  </si>
  <si>
    <t>Soo Hyuk Cho</t>
  </si>
  <si>
    <t>L. Wedl</t>
  </si>
  <si>
    <t>Lukas Wedl</t>
  </si>
  <si>
    <t>L. Sy</t>
  </si>
  <si>
    <t>G. Ranjitsingh</t>
  </si>
  <si>
    <t>Greg Ranjitsingh</t>
  </si>
  <si>
    <t>D. Gorka</t>
  </si>
  <si>
    <t>Dennis Gorka</t>
  </si>
  <si>
    <t>N. Manganelli</t>
  </si>
  <si>
    <t>Nahuel Manganelli</t>
  </si>
  <si>
    <t>Lewis Thomas</t>
  </si>
  <si>
    <t>J. Furlan</t>
  </si>
  <si>
    <t>Jacopo Furlan</t>
  </si>
  <si>
    <t>J. Fierro</t>
  </si>
  <si>
    <t>Julio Fierro</t>
  </si>
  <si>
    <t>B. Hinchliffe</t>
  </si>
  <si>
    <t>Ben Hinchliffe</t>
  </si>
  <si>
    <t>P. Trujillo</t>
  </si>
  <si>
    <t>Pedro Trujillo</t>
  </si>
  <si>
    <t>N. Polster</t>
  </si>
  <si>
    <t>Nikolas Polster</t>
  </si>
  <si>
    <t>F. Sanguinetti</t>
  </si>
  <si>
    <t>Facundo Sanguinetti</t>
  </si>
  <si>
    <t>Hou Yu</t>
  </si>
  <si>
    <t>Yu Hou</t>
  </si>
  <si>
    <t>JosÃ© Oliveira</t>
  </si>
  <si>
    <t>JosÃ© Pedro Ferreira Oliveira</t>
  </si>
  <si>
    <t>E. BÃ¶rdner</t>
  </si>
  <si>
    <t>Elias BÃ¶rdner</t>
  </si>
  <si>
    <t>M. Ferrel</t>
  </si>
  <si>
    <t>Manuel Ferrel</t>
  </si>
  <si>
    <t>B. Rivas</t>
  </si>
  <si>
    <t>Bruno Rivas</t>
  </si>
  <si>
    <t>E. Louro</t>
  </si>
  <si>
    <t>Evan Louro</t>
  </si>
  <si>
    <t>Lluc Matas</t>
  </si>
  <si>
    <t>Lluc Matas GarcÃ­a</t>
  </si>
  <si>
    <t>L. Barraza</t>
  </si>
  <si>
    <t>Luis Barraza</t>
  </si>
  <si>
    <t>R. Vercauteren</t>
  </si>
  <si>
    <t>Rik Vercauteren</t>
  </si>
  <si>
    <t>V. MuÈ›iu</t>
  </si>
  <si>
    <t>Vlad MuÈ›iu</t>
  </si>
  <si>
    <t>I. Kort</t>
  </si>
  <si>
    <t>Ishan Kort</t>
  </si>
  <si>
    <t>K. Peersman</t>
  </si>
  <si>
    <t>Kjell Peersman</t>
  </si>
  <si>
    <t>M. Cox</t>
  </si>
  <si>
    <t>Matthew Cox</t>
  </si>
  <si>
    <t>B. Leneis</t>
  </si>
  <si>
    <t>Benjamin Leneis</t>
  </si>
  <si>
    <t>L. Oppermann</t>
  </si>
  <si>
    <t>Leo Oppermann</t>
  </si>
  <si>
    <t>Jordan Wright</t>
  </si>
  <si>
    <t>Massamba Ndiaye</t>
  </si>
  <si>
    <t>A. Hawsawi</t>
  </si>
  <si>
    <t>D. Lyness</t>
  </si>
  <si>
    <t>Dean Lyness</t>
  </si>
  <si>
    <t>O. Ã–zdemir</t>
  </si>
  <si>
    <t>Orkun Ã–zdemir</t>
  </si>
  <si>
    <t>P. Kuiper</t>
  </si>
  <si>
    <t>Pascal Kuiper</t>
  </si>
  <si>
    <t>Tim Wiesner</t>
  </si>
  <si>
    <t>S. Loach</t>
  </si>
  <si>
    <t>Scott Loach</t>
  </si>
  <si>
    <t>A. Nybo</t>
  </si>
  <si>
    <t>Alexander Nybo</t>
  </si>
  <si>
    <t>T. Puzankov</t>
  </si>
  <si>
    <t>Tymur Puzankov</t>
  </si>
  <si>
    <t>E. Damergy</t>
  </si>
  <si>
    <t>Elias Damergy</t>
  </si>
  <si>
    <t>E. Balcombe</t>
  </si>
  <si>
    <t>Ellery Balcombe</t>
  </si>
  <si>
    <t>N. Kristof</t>
  </si>
  <si>
    <t>Nicolas Kristof</t>
  </si>
  <si>
    <t>Wang Guoming</t>
  </si>
  <si>
    <t>Guoming Wang</t>
  </si>
  <si>
    <t>S. MogoÈ™anu</t>
  </si>
  <si>
    <t>Sorin MogoÈ™anu</t>
  </si>
  <si>
    <t>K. Rauhut</t>
  </si>
  <si>
    <t>Kevin Rauhut</t>
  </si>
  <si>
    <t>E. ErentÃ¼rk</t>
  </si>
  <si>
    <t>Erhan ErentÃ¼rk</t>
  </si>
  <si>
    <t>M. Al Baqawi</t>
  </si>
  <si>
    <t>T. Rehenesh</t>
  </si>
  <si>
    <t>TP Rehenesh</t>
  </si>
  <si>
    <t>David Quintero</t>
  </si>
  <si>
    <t>Lee Gwang Yeon</t>
  </si>
  <si>
    <t>Gwang Yeon Lee</t>
  </si>
  <si>
    <t>F. Wienand</t>
  </si>
  <si>
    <t>Felix Wienand</t>
  </si>
  <si>
    <t>Simon Thomas</t>
  </si>
  <si>
    <t>P. Boer</t>
  </si>
  <si>
    <t>Pietro Boer</t>
  </si>
  <si>
    <t>V. KarakuÅŸ</t>
  </si>
  <si>
    <t>Vedat KarakuÅŸ</t>
  </si>
  <si>
    <t>JoÃ£o Oliveira</t>
  </si>
  <si>
    <t>JoÃ£o Pedro E. Santo Oliveira</t>
  </si>
  <si>
    <t>F. Lehmann</t>
  </si>
  <si>
    <t>Frank Lehmann</t>
  </si>
  <si>
    <t>B. Clarke</t>
  </si>
  <si>
    <t>Brendan Clarke</t>
  </si>
  <si>
    <t>Zhao Bo</t>
  </si>
  <si>
    <t>Bo Zhao</t>
  </si>
  <si>
    <t>Zhang ZhenQiang</t>
  </si>
  <si>
    <t>ZhenQiang Zhang</t>
  </si>
  <si>
    <t>M. Hewelt</t>
  </si>
  <si>
    <t>Mateusz Hewelt</t>
  </si>
  <si>
    <t>R. O'Donnell</t>
  </si>
  <si>
    <t>Richard O'Donnell</t>
  </si>
  <si>
    <t>Owono</t>
  </si>
  <si>
    <t>JesÃºs LÃ¡zaro Owono Ngua Akeng</t>
  </si>
  <si>
    <t>W. HernÃ¡ndez</t>
  </si>
  <si>
    <t>Wilbert HernÃ¡ndez</t>
  </si>
  <si>
    <t>Louis Jones</t>
  </si>
  <si>
    <t>M. Kochalski</t>
  </si>
  <si>
    <t>Mateusz Kochalski</t>
  </si>
  <si>
    <t>F. Fragueda</t>
  </si>
  <si>
    <t>Franco Fragueda</t>
  </si>
  <si>
    <t>D. Kisiel</t>
  </si>
  <si>
    <t>Dominik Kisiel</t>
  </si>
  <si>
    <t>M. SjÃ¸eng</t>
  </si>
  <si>
    <t>Magnus SjÃ¸eng</t>
  </si>
  <si>
    <t>A. PeÃ±a</t>
  </si>
  <si>
    <t>Aldair PeÃ±a</t>
  </si>
  <si>
    <t>M. Acosta</t>
  </si>
  <si>
    <t>Miguel Acosta</t>
  </si>
  <si>
    <t>G. Restes</t>
  </si>
  <si>
    <t>Guillaume Restes</t>
  </si>
  <si>
    <t>Quintela</t>
  </si>
  <si>
    <t>AdriÃ¡n Quintela Moya</t>
  </si>
  <si>
    <t>O. Ba</t>
  </si>
  <si>
    <t>Ousmane Ba</t>
  </si>
  <si>
    <t>C. Tapia</t>
  </si>
  <si>
    <t>Christian Tapia</t>
  </si>
  <si>
    <t>Lucas Flores</t>
  </si>
  <si>
    <t>Lucas Flores de Oliveira</t>
  </si>
  <si>
    <t>R. Ferrario</t>
  </si>
  <si>
    <t>Rafael Ferrario</t>
  </si>
  <si>
    <t>J. Oluwayemi</t>
  </si>
  <si>
    <t>Joshua Oluwayemi</t>
  </si>
  <si>
    <t>T. Durso</t>
  </si>
  <si>
    <t>TomÃ¡s Durso</t>
  </si>
  <si>
    <t>L. Usca</t>
  </si>
  <si>
    <t>LenÃ­n Usca</t>
  </si>
  <si>
    <t>S. Araujo</t>
  </si>
  <si>
    <t>SebastiÃ¡n Araujo</t>
  </si>
  <si>
    <t>A. Al Ruhaili</t>
  </si>
  <si>
    <t>Ahmad Al Ruhaili</t>
  </si>
  <si>
    <t>Pedro GonzÃ¡lez</t>
  </si>
  <si>
    <t>T. Weiner</t>
  </si>
  <si>
    <t>Timon Weiner</t>
  </si>
  <si>
    <t>AdriÃ¡n RodrÃ­guez GimÃ©nez</t>
  </si>
  <si>
    <t>K. Pinargote</t>
  </si>
  <si>
    <t>Kleber Pinargote</t>
  </si>
  <si>
    <t>J. Pukaj</t>
  </si>
  <si>
    <t>Jozef Pukaj</t>
  </si>
  <si>
    <t>Y. Lienard</t>
  </si>
  <si>
    <t>Yann Lienard</t>
  </si>
  <si>
    <t>Park Ji Min</t>
  </si>
  <si>
    <t>Ji Min Park</t>
  </si>
  <si>
    <t>N. LÃ¼bcke</t>
  </si>
  <si>
    <t>Niklas LÃ¼bcke</t>
  </si>
  <si>
    <t>H. Isted</t>
  </si>
  <si>
    <t>Harry Isted</t>
  </si>
  <si>
    <t>J. BriceÃ±o</t>
  </si>
  <si>
    <t>JesÃºs BriceÃ±o</t>
  </si>
  <si>
    <t>M. Al Furayj</t>
  </si>
  <si>
    <t>Muslim Al Furayj</t>
  </si>
  <si>
    <t>D. Odumosu</t>
  </si>
  <si>
    <t>David Odumosu</t>
  </si>
  <si>
    <t>Å½. KostadinoviÄ‡</t>
  </si>
  <si>
    <t>Å½ivko KostadinoviÄ‡</t>
  </si>
  <si>
    <t>Y. Schoonderwaldt</t>
  </si>
  <si>
    <t>Youri Schoonderwaldt</t>
  </si>
  <si>
    <t>D. Richards</t>
  </si>
  <si>
    <t>David Richards</t>
  </si>
  <si>
    <t>G. Parra</t>
  </si>
  <si>
    <t>Geykel Parra</t>
  </si>
  <si>
    <t>J. Grobelny</t>
  </si>
  <si>
    <t>JÄ™drzej Grobelny</t>
  </si>
  <si>
    <t>T. Stahl</t>
  </si>
  <si>
    <t>Toni Stahl</t>
  </si>
  <si>
    <t>V. DekiÄ‡</t>
  </si>
  <si>
    <t>Vladan DekiÄ‡</t>
  </si>
  <si>
    <t>H. Al Watyan</t>
  </si>
  <si>
    <t>Habib Al Watyan</t>
  </si>
  <si>
    <t>B. van der Hoek</t>
  </si>
  <si>
    <t>Bob van der Hoek</t>
  </si>
  <si>
    <t>DarÃ­o Ramos</t>
  </si>
  <si>
    <t>DarÃ­o Ramos Pinazo</t>
  </si>
  <si>
    <t>Joan LÃ³pez</t>
  </si>
  <si>
    <t>N. Sheppard</t>
  </si>
  <si>
    <t>Nathan Sheppard</t>
  </si>
  <si>
    <t>Fang Jingqi</t>
  </si>
  <si>
    <t>Jingqi Fang</t>
  </si>
  <si>
    <t>R. Avram</t>
  </si>
  <si>
    <t>Raul Avram</t>
  </si>
  <si>
    <t>G. Coudert</t>
  </si>
  <si>
    <t>GrÃ©goire Coudert</t>
  </si>
  <si>
    <t>D. Klein</t>
  </si>
  <si>
    <t>Daniel Klein</t>
  </si>
  <si>
    <t>T. Billson</t>
  </si>
  <si>
    <t>Tom Billson</t>
  </si>
  <si>
    <t>J. SzmatuÅ‚a</t>
  </si>
  <si>
    <t>Jakub SzmatuÅ‚a</t>
  </si>
  <si>
    <t>T. Himeur</t>
  </si>
  <si>
    <t>Thomas Himeur</t>
  </si>
  <si>
    <t>L. Ntumba</t>
  </si>
  <si>
    <t>LÃ©vi Ntumba</t>
  </si>
  <si>
    <t>P. Tschernuth</t>
  </si>
  <si>
    <t>Paul Tschernuth</t>
  </si>
  <si>
    <t>Wang Zhifeng</t>
  </si>
  <si>
    <t>Zhifeng Wang</t>
  </si>
  <si>
    <t>A. Attiah</t>
  </si>
  <si>
    <t>Abdulquddus Attiah</t>
  </si>
  <si>
    <t>A. Ureche</t>
  </si>
  <si>
    <t>Andrei Ureche</t>
  </si>
  <si>
    <t>Y. Pandor</t>
  </si>
  <si>
    <t>Yannick Pandor</t>
  </si>
  <si>
    <t>S. Hornby</t>
  </si>
  <si>
    <t>Sam Hornby</t>
  </si>
  <si>
    <t>J. Kesting</t>
  </si>
  <si>
    <t>Joey Kesting</t>
  </si>
  <si>
    <t>B. Scott</t>
  </si>
  <si>
    <t>Brady Scott</t>
  </si>
  <si>
    <t>J. Weyand</t>
  </si>
  <si>
    <t>Jonas Weyand</t>
  </si>
  <si>
    <t>N. Kumar</t>
  </si>
  <si>
    <t>T. Malbec</t>
  </si>
  <si>
    <t>Tidiane Malbec</t>
  </si>
  <si>
    <t>L. Kattimani</t>
  </si>
  <si>
    <t>Laxmikant Kattimani</t>
  </si>
  <si>
    <t>R. Hornos</t>
  </si>
  <si>
    <t>Rafael Hornos</t>
  </si>
  <si>
    <t>M. Abramowicz</t>
  </si>
  <si>
    <t>Mateusz Abramowicz</t>
  </si>
  <si>
    <t>Gianni CassarÃ³</t>
  </si>
  <si>
    <t>Gianni CassarÃ³ Usart</t>
  </si>
  <si>
    <t>S. Moroz</t>
  </si>
  <si>
    <t>Sebastian Moroz</t>
  </si>
  <si>
    <t>J. Huertas</t>
  </si>
  <si>
    <t>Julian Huertas</t>
  </si>
  <si>
    <t>F. Zenobio</t>
  </si>
  <si>
    <t>Felipe Zenobio</t>
  </si>
  <si>
    <t>J. Holmes</t>
  </si>
  <si>
    <t>Jordan Holmes</t>
  </si>
  <si>
    <t>J. Maxted</t>
  </si>
  <si>
    <t>Jonny Maxted</t>
  </si>
  <si>
    <t>S. Massolo</t>
  </si>
  <si>
    <t>Samuele Massolo</t>
  </si>
  <si>
    <t>J. Bekkema</t>
  </si>
  <si>
    <t>Jan Bekkema</t>
  </si>
  <si>
    <t>J. PeÃ±a</t>
  </si>
  <si>
    <t>Jorge PeÃ±a</t>
  </si>
  <si>
    <t>C. Talichmanidis</t>
  </si>
  <si>
    <t>Christos Talichmanidis</t>
  </si>
  <si>
    <t>R. Cancino</t>
  </si>
  <si>
    <t>Rodrigo Cancino</t>
  </si>
  <si>
    <t>N. Fedotov</t>
  </si>
  <si>
    <t>Nikita Fedotov</t>
  </si>
  <si>
    <t>O. Toledo</t>
  </si>
  <si>
    <t>Oscar Toledo</t>
  </si>
  <si>
    <t>L. Margueron</t>
  </si>
  <si>
    <t>Lucas Margueron</t>
  </si>
  <si>
    <t>Kim Dong Heon</t>
  </si>
  <si>
    <t>Dong Heon Kim</t>
  </si>
  <si>
    <t>Enzo LÃ³pez</t>
  </si>
  <si>
    <t>C. De Schrevel</t>
  </si>
  <si>
    <t>Celestin De Schrevel</t>
  </si>
  <si>
    <t>E. Parish</t>
  </si>
  <si>
    <t>Elliot Parish</t>
  </si>
  <si>
    <t>A. Lyska</t>
  </si>
  <si>
    <t>Arthur Lyska</t>
  </si>
  <si>
    <t>P. Jameson</t>
  </si>
  <si>
    <t>Pete Jameson</t>
  </si>
  <si>
    <t>M. Zapytowski</t>
  </si>
  <si>
    <t>Marcel Zapytowski</t>
  </si>
  <si>
    <t>T. Martin</t>
  </si>
  <si>
    <t>Timothy Martin</t>
  </si>
  <si>
    <t>J. Lasso</t>
  </si>
  <si>
    <t>JosÃ© Daniel Lasso</t>
  </si>
  <si>
    <t>D. Reiziger</t>
  </si>
  <si>
    <t>Daan Reiziger</t>
  </si>
  <si>
    <t>S. Ahlers</t>
  </si>
  <si>
    <t>SÃ¶ren Ahlers</t>
  </si>
  <si>
    <t>F. Ravizzoli</t>
  </si>
  <si>
    <t>Franco Ravizzoli</t>
  </si>
  <si>
    <t>RubÃ©n GÃ³mez</t>
  </si>
  <si>
    <t>RubÃ©n GÃ³mez Peris</t>
  </si>
  <si>
    <t>Javi Garrido</t>
  </si>
  <si>
    <t>Javier Garrido LÃ³pez</t>
  </si>
  <si>
    <t>AdriÃ¡n GonzÃ¡lez</t>
  </si>
  <si>
    <t>AdriÃ¡n GonzÃ¡lez Moyano</t>
  </si>
  <si>
    <t>M. Schulze</t>
  </si>
  <si>
    <t>Moritz Schulze</t>
  </si>
  <si>
    <t>K. Letheren</t>
  </si>
  <si>
    <t>Kyle Letheren</t>
  </si>
  <si>
    <t>Ã€lex BaÃ±o</t>
  </si>
  <si>
    <t>Ã€lex BaÃ±o Canellas</t>
  </si>
  <si>
    <t>E. Panicco</t>
  </si>
  <si>
    <t>Elliot Panicco</t>
  </si>
  <si>
    <t>M. Bobjerg</t>
  </si>
  <si>
    <t>Marcus Bobjerg</t>
  </si>
  <si>
    <t>A. Ccorahua</t>
  </si>
  <si>
    <t>Aldair Ccorahua</t>
  </si>
  <si>
    <t>Stuart Moore</t>
  </si>
  <si>
    <t>T. GaljÃ©</t>
  </si>
  <si>
    <t>Timothy GaljÃ©</t>
  </si>
  <si>
    <t>Marc Vidal</t>
  </si>
  <si>
    <t>Marc Vidal Girona</t>
  </si>
  <si>
    <t>S. Deana</t>
  </si>
  <si>
    <t>Steven Deana</t>
  </si>
  <si>
    <t>M. McGinley</t>
  </si>
  <si>
    <t>Mark McGinley</t>
  </si>
  <si>
    <t>Y. KaragÃ¶z</t>
  </si>
  <si>
    <t>Yusuf KaragÃ¶z</t>
  </si>
  <si>
    <t>Ã. De La Cruz</t>
  </si>
  <si>
    <t>Ãngel De La Cruz</t>
  </si>
  <si>
    <t>P. Schulze</t>
  </si>
  <si>
    <t>Philipp Schulze</t>
  </si>
  <si>
    <t>M. Ponath</t>
  </si>
  <si>
    <t>Markus Ponath</t>
  </si>
  <si>
    <t>Z. Jeacock</t>
  </si>
  <si>
    <t>Zach Jeacock</t>
  </si>
  <si>
    <t>L. Loria</t>
  </si>
  <si>
    <t>Leonardo Loria</t>
  </si>
  <si>
    <t>M. Freke</t>
  </si>
  <si>
    <t>Macklin Freke</t>
  </si>
  <si>
    <t>A. Grinwis</t>
  </si>
  <si>
    <t>Adam Grinwis</t>
  </si>
  <si>
    <t>O. Jonsson</t>
  </si>
  <si>
    <t>Oscar Jonsson</t>
  </si>
  <si>
    <t>M. CÃ³rdova</t>
  </si>
  <si>
    <t>MatÃ­as CÃ³rdova</t>
  </si>
  <si>
    <t>T. Ernst</t>
  </si>
  <si>
    <t>Tjark Ernst</t>
  </si>
  <si>
    <t>K. SzymaÅ„ski</t>
  </si>
  <si>
    <t>Karol SzymaÅ„ski</t>
  </si>
  <si>
    <t>M. Bozan</t>
  </si>
  <si>
    <t>Mustafa Burak Bozan</t>
  </si>
  <si>
    <t>F. Marschall</t>
  </si>
  <si>
    <t>Filip Marschall</t>
  </si>
  <si>
    <t>O. Nkambadio</t>
  </si>
  <si>
    <t>Obed Nkambadio</t>
  </si>
  <si>
    <t>E. Dick</t>
  </si>
  <si>
    <t>Eric Dick</t>
  </si>
  <si>
    <t>A. Wichne</t>
  </si>
  <si>
    <t>Amund Wichne</t>
  </si>
  <si>
    <t>F. Rosales</t>
  </si>
  <si>
    <t>Fabio Rosales</t>
  </si>
  <si>
    <t>T. Dickinson</t>
  </si>
  <si>
    <t>Tyla Dickinson</t>
  </si>
  <si>
    <t>R. Scott</t>
  </si>
  <si>
    <t>Ryan Scott</t>
  </si>
  <si>
    <t>L. Fortin</t>
  </si>
  <si>
    <t>Louis Fortin</t>
  </si>
  <si>
    <t>J. de Boer</t>
  </si>
  <si>
    <t>Jan de Boer</t>
  </si>
  <si>
    <t>M. Stajduhar</t>
  </si>
  <si>
    <t>Mason Stajduhar</t>
  </si>
  <si>
    <t>Lee Bum Young</t>
  </si>
  <si>
    <t>Bum Young Lee</t>
  </si>
  <si>
    <t>K. van Dorp</t>
  </si>
  <si>
    <t>Kyan van Dorp</t>
  </si>
  <si>
    <t>J. Nickisch</t>
  </si>
  <si>
    <t>Jonas Nickisch</t>
  </si>
  <si>
    <t>J. Urbig</t>
  </si>
  <si>
    <t>Jonas Urbig</t>
  </si>
  <si>
    <t>C. Dibble</t>
  </si>
  <si>
    <t>Christian Dibble</t>
  </si>
  <si>
    <t>Kim Keun Bae</t>
  </si>
  <si>
    <t>Keun Bae Kim</t>
  </si>
  <si>
    <t>H. Valdimarsson</t>
  </si>
  <si>
    <t>Hakon Valdimarsson</t>
  </si>
  <si>
    <t>F. BenÃ­tez</t>
  </si>
  <si>
    <t>Frankarlos BenÃ­tez</t>
  </si>
  <si>
    <t>P. Zovko</t>
  </si>
  <si>
    <t>Petar Zovko</t>
  </si>
  <si>
    <t>T. Aglietti</t>
  </si>
  <si>
    <t>Tommaso Aglietti</t>
  </si>
  <si>
    <t>T. Roufosse</t>
  </si>
  <si>
    <t>Tom Roufosse</t>
  </si>
  <si>
    <t>K. BÄ…kowski</t>
  </si>
  <si>
    <t>Krzysztof BÄ…kowski</t>
  </si>
  <si>
    <t>V. Lytvynenko</t>
  </si>
  <si>
    <t>Vasyl Lytvynenko</t>
  </si>
  <si>
    <t>W. Dennis</t>
  </si>
  <si>
    <t>Will Dennis</t>
  </si>
  <si>
    <t>E. SatÄ±lmÄ±ÅŸ</t>
  </si>
  <si>
    <t>Emre SatÄ±lmÄ±ÅŸ</t>
  </si>
  <si>
    <t>F. Gebhardt</t>
  </si>
  <si>
    <t>Felix Gebhardt</t>
  </si>
  <si>
    <t>S. Brown</t>
  </si>
  <si>
    <t>Scott Brown</t>
  </si>
  <si>
    <t>N. Al Aqidi</t>
  </si>
  <si>
    <t>Nawaf Al Aqidi</t>
  </si>
  <si>
    <t>M. Backhaus</t>
  </si>
  <si>
    <t>Mio Backhaus</t>
  </si>
  <si>
    <t>D. Adamczyk</t>
  </si>
  <si>
    <t>Daniel Adamczyk</t>
  </si>
  <si>
    <t>Geng Xiaofeng</t>
  </si>
  <si>
    <t>Xiaofeng Geng</t>
  </si>
  <si>
    <t>L. Schaffran</t>
  </si>
  <si>
    <t>Leon Schaffran</t>
  </si>
  <si>
    <t>Juanpe Navarro</t>
  </si>
  <si>
    <t>Juan Pedro Navarro Valverde</t>
  </si>
  <si>
    <t>M. Al Haeti</t>
  </si>
  <si>
    <t>Mohammed Al Haeti</t>
  </si>
  <si>
    <t>M. Ballesteros</t>
  </si>
  <si>
    <t>MartÃ­n Ballesteros</t>
  </si>
  <si>
    <t>P. MÃ¥rtensson</t>
  </si>
  <si>
    <t>Philip MÃ¥rtensson</t>
  </si>
  <si>
    <t>A. Oxborough</t>
  </si>
  <si>
    <t>Aston Oxborough</t>
  </si>
  <si>
    <t>A. Al Aamri</t>
  </si>
  <si>
    <t>Ali Al Aamri</t>
  </si>
  <si>
    <t>G. Wickens</t>
  </si>
  <si>
    <t>George Wickens</t>
  </si>
  <si>
    <t>W. RamÃ­rez</t>
  </si>
  <si>
    <t>Wilson RamÃ­rez</t>
  </si>
  <si>
    <t>J. Vom Steeg</t>
  </si>
  <si>
    <t>Justin Vom Steeg</t>
  </si>
  <si>
    <t>L. GuillÃ©n</t>
  </si>
  <si>
    <t>Luis GuillÃ©n</t>
  </si>
  <si>
    <t>Hwang Sung Min</t>
  </si>
  <si>
    <t>Sung Min Hwang</t>
  </si>
  <si>
    <t>Alexandre Pierre</t>
  </si>
  <si>
    <t>Ãlex Primo</t>
  </si>
  <si>
    <t>Alejandro Primo HernÃ¡ndez</t>
  </si>
  <si>
    <t>M. Hagemoser</t>
  </si>
  <si>
    <t>Max Hagemoser</t>
  </si>
  <si>
    <t>H. Shaian</t>
  </si>
  <si>
    <t>Hussain Shaian</t>
  </si>
  <si>
    <t>Choi Young Eun</t>
  </si>
  <si>
    <t>Young Eun Choi</t>
  </si>
  <si>
    <t>R. Began</t>
  </si>
  <si>
    <t>RÄƒzvan Began</t>
  </si>
  <si>
    <t>M. Sprang</t>
  </si>
  <si>
    <t>Max Sprang</t>
  </si>
  <si>
    <t>J. Gal</t>
  </si>
  <si>
    <t>Jeffrey Gal</t>
  </si>
  <si>
    <t>M. Bignetti</t>
  </si>
  <si>
    <t>Matteo Bignetti</t>
  </si>
  <si>
    <t>Julen</t>
  </si>
  <si>
    <t>Julen FernÃ¡ndez DÃ­az</t>
  </si>
  <si>
    <t>L. Lord</t>
  </si>
  <si>
    <t>Louis Lord</t>
  </si>
  <si>
    <t>M. Spenkelink</t>
  </si>
  <si>
    <t>Mark Spenkelink</t>
  </si>
  <si>
    <t>J. Cabezudo</t>
  </si>
  <si>
    <t>Jorge Cabezudo</t>
  </si>
  <si>
    <t>O. Ravet</t>
  </si>
  <si>
    <t>Oregan Ravet</t>
  </si>
  <si>
    <t>J. Wendlinger</t>
  </si>
  <si>
    <t>Jonas Wendlinger</t>
  </si>
  <si>
    <t>T. Secchi</t>
  </si>
  <si>
    <t>Thomas Secchi</t>
  </si>
  <si>
    <t>Bruno Bertinato</t>
  </si>
  <si>
    <t>Bruno Oliveira Bertinato</t>
  </si>
  <si>
    <t>L. Ketterer</t>
  </si>
  <si>
    <t>Logan Ketterer</t>
  </si>
  <si>
    <t>San NicolÃ¡s</t>
  </si>
  <si>
    <t>Gorka San NicolÃ¡s Gil</t>
  </si>
  <si>
    <t>S. Al Manthari</t>
  </si>
  <si>
    <t>Sultan Al Manthari</t>
  </si>
  <si>
    <t>J. Uribe</t>
  </si>
  <si>
    <t>Juan Uribe</t>
  </si>
  <si>
    <t>I. Bonifazi</t>
  </si>
  <si>
    <t>IvÃ¡n Bonifazi</t>
  </si>
  <si>
    <t>J. Stolarczyk</t>
  </si>
  <si>
    <t>Jakub Stolarczyk</t>
  </si>
  <si>
    <t>T. Sander</t>
  </si>
  <si>
    <t>Theo Sander</t>
  </si>
  <si>
    <t>L. Sedlak</t>
  </si>
  <si>
    <t>Lukas Sedlak</t>
  </si>
  <si>
    <t>R. RÃ­os Novo</t>
  </si>
  <si>
    <t>Rocco RÃ­os Novo</t>
  </si>
  <si>
    <t>T. Callens</t>
  </si>
  <si>
    <t>Thomas Callens</t>
  </si>
  <si>
    <t>L. Steacy</t>
  </si>
  <si>
    <t>Lee Steacy</t>
  </si>
  <si>
    <t>GermÃ¡n FernÃ¡ndez</t>
  </si>
  <si>
    <t>GermÃ¡n FernÃ¡ndez Hidalgo</t>
  </si>
  <si>
    <t>M. SÃ¡nchez Tabares</t>
  </si>
  <si>
    <t>Miguel SÃ¡nchez Tabares</t>
  </si>
  <si>
    <t>T. Roche</t>
  </si>
  <si>
    <t>Thomas Roche</t>
  </si>
  <si>
    <t>V. DrÄƒghia</t>
  </si>
  <si>
    <t>Virgil DrÄƒghia</t>
  </si>
  <si>
    <t>T. Bartouche-Selbonne</t>
  </si>
  <si>
    <t>Teddy Bartouche-Selbonne</t>
  </si>
  <si>
    <t>Abdullah Al Shammari</t>
  </si>
  <si>
    <t>A. Safarikas</t>
  </si>
  <si>
    <t>Alexandros Safarikas</t>
  </si>
  <si>
    <t>R. Al Najjar</t>
  </si>
  <si>
    <t>Raghid Al Najjar</t>
  </si>
  <si>
    <t>M. Bersano</t>
  </si>
  <si>
    <t>Matt Bersano</t>
  </si>
  <si>
    <t>L. Hawryluk</t>
  </si>
  <si>
    <t>Lucien Hawryluk</t>
  </si>
  <si>
    <t>Q. Galvez-Diarra</t>
  </si>
  <si>
    <t>Quentin Galvez-Diarra</t>
  </si>
  <si>
    <t>R. Bettocchi</t>
  </si>
  <si>
    <t>Ricardo Bettocchi</t>
  </si>
  <si>
    <t>S. Selin</t>
  </si>
  <si>
    <t>Sebastian Selin</t>
  </si>
  <si>
    <t>C. Cook</t>
  </si>
  <si>
    <t>Cameron Cook</t>
  </si>
  <si>
    <t>B. House</t>
  </si>
  <si>
    <t>N. De Mol</t>
  </si>
  <si>
    <t>Nils De Mol</t>
  </si>
  <si>
    <t>M. Weier</t>
  </si>
  <si>
    <t>Michael Weier</t>
  </si>
  <si>
    <t>N. Noll</t>
  </si>
  <si>
    <t>Nahuel Noll</t>
  </si>
  <si>
    <t>P. Urminsky</t>
  </si>
  <si>
    <t>Peter Urminsky</t>
  </si>
  <si>
    <t>P. Bourdelle</t>
  </si>
  <si>
    <t>Paul Bourdelle</t>
  </si>
  <si>
    <t>G. MarcianÃ²</t>
  </si>
  <si>
    <t>Giuseppe MarcianÃ²</t>
  </si>
  <si>
    <t>D. Barden</t>
  </si>
  <si>
    <t>Daniel Barden</t>
  </si>
  <si>
    <t>V. Kaith</t>
  </si>
  <si>
    <t>Vishal Kaith</t>
  </si>
  <si>
    <t>Lukas Jensen</t>
  </si>
  <si>
    <t>D. Quintela</t>
  </si>
  <si>
    <t>Dayler Quintela</t>
  </si>
  <si>
    <t>B. Nna Noukeu</t>
  </si>
  <si>
    <t>Blondy Nna Noukeu</t>
  </si>
  <si>
    <t>S. Karssies</t>
  </si>
  <si>
    <t>Sam Karssies</t>
  </si>
  <si>
    <t>J. Schenk</t>
  </si>
  <si>
    <t>Johannes Schenk</t>
  </si>
  <si>
    <t>J. Lillis</t>
  </si>
  <si>
    <t>Josh Lillis</t>
  </si>
  <si>
    <t>N. Aslan</t>
  </si>
  <si>
    <t>Nurullah Aslan</t>
  </si>
  <si>
    <t>Tommy</t>
  </si>
  <si>
    <t>TomÃ¡s Romero Cejudo</t>
  </si>
  <si>
    <t>A. Thomas</t>
  </si>
  <si>
    <t>Andrew Thomas</t>
  </si>
  <si>
    <t>J. Hilton</t>
  </si>
  <si>
    <t>Joe Hilton</t>
  </si>
  <si>
    <t>D. Marzino</t>
  </si>
  <si>
    <t>Dario Marzino</t>
  </si>
  <si>
    <t>C. McCabe</t>
  </si>
  <si>
    <t>Colin McCabe</t>
  </si>
  <si>
    <t>J. Imbrechts</t>
  </si>
  <si>
    <t>Joachim Imbrechts</t>
  </si>
  <si>
    <t>Kim Jung Ho</t>
  </si>
  <si>
    <t>Jung Ho Kim</t>
  </si>
  <si>
    <t>T. Ashby-Hammond</t>
  </si>
  <si>
    <t>Taye Ashby-Hammond</t>
  </si>
  <si>
    <t>R. Roefs</t>
  </si>
  <si>
    <t>Robin Roefs</t>
  </si>
  <si>
    <t>P. Gill</t>
  </si>
  <si>
    <t>Prabhsukhan Gill</t>
  </si>
  <si>
    <t>Jaime DurÃ¡n</t>
  </si>
  <si>
    <t>Jaime DurÃ¡n JimÃ©nez</t>
  </si>
  <si>
    <t>W. Tortolero</t>
  </si>
  <si>
    <t>Williams Tortolero</t>
  </si>
  <si>
    <t>Shin Song Hoon</t>
  </si>
  <si>
    <t>Song Hoon Shin</t>
  </si>
  <si>
    <t>O. Lindell</t>
  </si>
  <si>
    <t>Otto Lindell</t>
  </si>
  <si>
    <t>T. Hendriks</t>
  </si>
  <si>
    <t>Tom Hendriks</t>
  </si>
  <si>
    <t>L. Bendel</t>
  </si>
  <si>
    <t>Luca Bendel</t>
  </si>
  <si>
    <t>L. Zahaczewski</t>
  </si>
  <si>
    <t>Lucas Zahaczewski</t>
  </si>
  <si>
    <t>S. Sargeant</t>
  </si>
  <si>
    <t>Sam Sargeant</t>
  </si>
  <si>
    <t>A. Gorcea</t>
  </si>
  <si>
    <t>Andrei Gorcea</t>
  </si>
  <si>
    <t>S. Beccari</t>
  </si>
  <si>
    <t>Simon Beccari</t>
  </si>
  <si>
    <t>J. Reichert</t>
  </si>
  <si>
    <t>Jan Reichert</t>
  </si>
  <si>
    <t>D. Singh Moirangthem</t>
  </si>
  <si>
    <t>Dheeraj Singh Moirangthem</t>
  </si>
  <si>
    <t>B. Al Baqi</t>
  </si>
  <si>
    <t>Basim Al Baqi</t>
  </si>
  <si>
    <t>S. Van Damme</t>
  </si>
  <si>
    <t>Sef Van Damme</t>
  </si>
  <si>
    <t>J. Arbio</t>
  </si>
  <si>
    <t>JosÃ© Arbio</t>
  </si>
  <si>
    <t>G. Gajardo</t>
  </si>
  <si>
    <t>Guillermo Gajardo</t>
  </si>
  <si>
    <t>J. YÄ±lmaz</t>
  </si>
  <si>
    <t>Jankat YÄ±lmaz</t>
  </si>
  <si>
    <t>T. Gillier</t>
  </si>
  <si>
    <t>Thomas Gillier</t>
  </si>
  <si>
    <t>L. Marson</t>
  </si>
  <si>
    <t>Leonardo Marson</t>
  </si>
  <si>
    <t>Unai Ruiz</t>
  </si>
  <si>
    <t>Unai Ruiz Almandzo</t>
  </si>
  <si>
    <t>M. Al Mahasna</t>
  </si>
  <si>
    <t>Mohammed Al Mahasna</t>
  </si>
  <si>
    <t>M. Neutgens</t>
  </si>
  <si>
    <t>Maximilian Neutgens</t>
  </si>
  <si>
    <t>Liu Weiguo</t>
  </si>
  <si>
    <t>Weiguo Liu</t>
  </si>
  <si>
    <t>D. Skubl</t>
  </si>
  <si>
    <t>David Skubl</t>
  </si>
  <si>
    <t>M. Al Haidari</t>
  </si>
  <si>
    <t>Marwan Al Haidari</t>
  </si>
  <si>
    <t>E. Ogura</t>
  </si>
  <si>
    <t>Emmanuel Ogura</t>
  </si>
  <si>
    <t>T. Ryan</t>
  </si>
  <si>
    <t>Tadhg Ryan</t>
  </si>
  <si>
    <t>B. Minnema</t>
  </si>
  <si>
    <t>Brett Minnema</t>
  </si>
  <si>
    <t>N. Raveyre</t>
  </si>
  <si>
    <t>Noah Raveyre</t>
  </si>
  <si>
    <t>G. Grotta</t>
  </si>
  <si>
    <t>Giovanni Grotta</t>
  </si>
  <si>
    <t>J. Echave</t>
  </si>
  <si>
    <t>Juan JosÃ© Echave</t>
  </si>
  <si>
    <t>M. Dudek</t>
  </si>
  <si>
    <t>Mateusz Dudek</t>
  </si>
  <si>
    <t>M. Wolfs</t>
  </si>
  <si>
    <t>Max Wolfs</t>
  </si>
  <si>
    <t>A. Benediktsson</t>
  </si>
  <si>
    <t>Adam Ingi Benediktsson</t>
  </si>
  <si>
    <t>J. Lindgren</t>
  </si>
  <si>
    <t>Julius Lindgren</t>
  </si>
  <si>
    <t>J. OjrzyÅ„ski</t>
  </si>
  <si>
    <t>Jakub OjrzyÅ„ski</t>
  </si>
  <si>
    <t>N. Hayes</t>
  </si>
  <si>
    <t>Nick Hayes</t>
  </si>
  <si>
    <t>Han Feng</t>
  </si>
  <si>
    <t>Feng Han</t>
  </si>
  <si>
    <t>Mohamed KonÃ©</t>
  </si>
  <si>
    <t>W. Jakobsson</t>
  </si>
  <si>
    <t>Wille Jakobsson</t>
  </si>
  <si>
    <t>D. Aranda</t>
  </si>
  <si>
    <t>Diego Aranda</t>
  </si>
  <si>
    <t>G. Theocharis</t>
  </si>
  <si>
    <t>Georgios Theocharis</t>
  </si>
  <si>
    <t>M. DelavallÃ©e</t>
  </si>
  <si>
    <t>Martin DelavallÃ©e</t>
  </si>
  <si>
    <t>R. Falchou</t>
  </si>
  <si>
    <t>Rayane Falchou</t>
  </si>
  <si>
    <t>Arshdeep Singh</t>
  </si>
  <si>
    <t>J. Burta</t>
  </si>
  <si>
    <t>JÃ³zef Burta</t>
  </si>
  <si>
    <t>T. De Percin</t>
  </si>
  <si>
    <t>ThÃ©o De Percin</t>
  </si>
  <si>
    <t>M. KÃ¶bbing</t>
  </si>
  <si>
    <t>Matthias KÃ¶bbing</t>
  </si>
  <si>
    <t>H. Sulte</t>
  </si>
  <si>
    <t>Hunter Sulte</t>
  </si>
  <si>
    <t>Zhang Yan</t>
  </si>
  <si>
    <t>Yan Zhang</t>
  </si>
  <si>
    <t>M. Al Moqahwi</t>
  </si>
  <si>
    <t>Mohammed Al Moqahwi</t>
  </si>
  <si>
    <t>J. Kindberg</t>
  </si>
  <si>
    <t>Jakob Kindberg</t>
  </si>
  <si>
    <t>A. Sandach</t>
  </si>
  <si>
    <t>Adrian Sandach</t>
  </si>
  <si>
    <t>S. Brynn</t>
  </si>
  <si>
    <t>Sol Brynn</t>
  </si>
  <si>
    <t>L. Jendal</t>
  </si>
  <si>
    <t>Lars Larsson Jendal</t>
  </si>
  <si>
    <t>L. BergstrÃ¶m</t>
  </si>
  <si>
    <t>Lucas BergstrÃ¶m</t>
  </si>
  <si>
    <t>Chen Wei</t>
  </si>
  <si>
    <t>Wei Chen</t>
  </si>
  <si>
    <t>D. Majumder</t>
  </si>
  <si>
    <t>Debjit Majumder</t>
  </si>
  <si>
    <t>H. Cartwright</t>
  </si>
  <si>
    <t>Harvey Cartwright</t>
  </si>
  <si>
    <t>J. McCracken</t>
  </si>
  <si>
    <t>Jon McCracken</t>
  </si>
  <si>
    <t>S. Ostrzinski</t>
  </si>
  <si>
    <t>Silas Ostrzinski</t>
  </si>
  <si>
    <t>M. Jawhar</t>
  </si>
  <si>
    <t>Mansour Jawhar</t>
  </si>
  <si>
    <t>Bao Yaxiong</t>
  </si>
  <si>
    <t>Yaxiong Bao</t>
  </si>
  <si>
    <t>P. Schulte</t>
  </si>
  <si>
    <t>Patrick Schulte</t>
  </si>
  <si>
    <t>J. Bauer</t>
  </si>
  <si>
    <t>Julian Bauer</t>
  </si>
  <si>
    <t>J. Ã†gidius</t>
  </si>
  <si>
    <t>Jonathan Ã†gidius</t>
  </si>
  <si>
    <t>S. Liu</t>
  </si>
  <si>
    <t>Shaoziyang Liu</t>
  </si>
  <si>
    <t>L. Zbinden</t>
  </si>
  <si>
    <t>Leandro Zbinden</t>
  </si>
  <si>
    <t>G. Quilichini</t>
  </si>
  <si>
    <t>Ghjuvanni Quilichini</t>
  </si>
  <si>
    <t>L. Schulz</t>
  </si>
  <si>
    <t>Lasse Schulz</t>
  </si>
  <si>
    <t>N. van Haveren</t>
  </si>
  <si>
    <t>Nigel van Haveren</t>
  </si>
  <si>
    <t>A. Przybek</t>
  </si>
  <si>
    <t>Adam Przybek</t>
  </si>
  <si>
    <t>J. Louchet</t>
  </si>
  <si>
    <t>Jean Louchet</t>
  </si>
  <si>
    <t>M. WeiÃŸ</t>
  </si>
  <si>
    <t>Max WeiÃŸ</t>
  </si>
  <si>
    <t>N. Hahne</t>
  </si>
  <si>
    <t>Nils Hahne</t>
  </si>
  <si>
    <t>G. Saro</t>
  </si>
  <si>
    <t>Gianluca Saro</t>
  </si>
  <si>
    <t>Y. Maronne</t>
  </si>
  <si>
    <t>Yanis Maronne</t>
  </si>
  <si>
    <t>Marcus Andersen</t>
  </si>
  <si>
    <t>P. Cherrie</t>
  </si>
  <si>
    <t>Peter Cherrie</t>
  </si>
  <si>
    <t>W. Mannion</t>
  </si>
  <si>
    <t>Will Mannion</t>
  </si>
  <si>
    <t>N. Suman</t>
  </si>
  <si>
    <t>Nick Suman</t>
  </si>
  <si>
    <t>G. Molin</t>
  </si>
  <si>
    <t>Gustav Molin</t>
  </si>
  <si>
    <t>F. Stople</t>
  </si>
  <si>
    <t>Frank Stople</t>
  </si>
  <si>
    <t>Aurelian PÄƒun</t>
  </si>
  <si>
    <t>A. Stankovic</t>
  </si>
  <si>
    <t>Aleksandar Stankovic</t>
  </si>
  <si>
    <t>A. Pavlesic</t>
  </si>
  <si>
    <t>Adam Pavlesic</t>
  </si>
  <si>
    <t>M. Nelson</t>
  </si>
  <si>
    <t>Michael Nelson</t>
  </si>
  <si>
    <t>C. Mizell</t>
  </si>
  <si>
    <t>Cody Mizell</t>
  </si>
  <si>
    <t>A. Schulz</t>
  </si>
  <si>
    <t>Arne Schulz</t>
  </si>
  <si>
    <t>T. McGill</t>
  </si>
  <si>
    <t>Tom McGill</t>
  </si>
  <si>
    <t>L. PÃ¶hls</t>
  </si>
  <si>
    <t>Leon PÃ¶hls</t>
  </si>
  <si>
    <t>L. Ralte</t>
  </si>
  <si>
    <t>A. TaÅŸdan</t>
  </si>
  <si>
    <t>Abdulkadir TaÅŸdan</t>
  </si>
  <si>
    <t>M. Sutton</t>
  </si>
  <si>
    <t>Matthew Sutton</t>
  </si>
  <si>
    <t>D. Remie</t>
  </si>
  <si>
    <t>Devin Remie</t>
  </si>
  <si>
    <t>P. Schermer</t>
  </si>
  <si>
    <t>Paul Schermer</t>
  </si>
  <si>
    <t>S. Mellack</t>
  </si>
  <si>
    <t>Sebastian Mellack</t>
  </si>
  <si>
    <t>B. Klebaniuk</t>
  </si>
  <si>
    <t>Bartosz Klebaniuk</t>
  </si>
  <si>
    <t>Moataz Al Baqawi</t>
  </si>
  <si>
    <t>N. TÃ¶rnqvist</t>
  </si>
  <si>
    <t>Noel TÃ¶rnqvist</t>
  </si>
  <si>
    <t>G. Singh</t>
  </si>
  <si>
    <t>P. Moser</t>
  </si>
  <si>
    <t>Patrick Moser</t>
  </si>
  <si>
    <t>P. Grave</t>
  </si>
  <si>
    <t>Paul Grave</t>
  </si>
  <si>
    <t>A. Kumar</t>
  </si>
  <si>
    <t>V. Sinisalo</t>
  </si>
  <si>
    <t>Viljami Sinisalo</t>
  </si>
  <si>
    <t>J. Bevan</t>
  </si>
  <si>
    <t>Jaden Bevan</t>
  </si>
  <si>
    <t>L. Beckemeyer</t>
  </si>
  <si>
    <t>Laurenz Beckemeyer</t>
  </si>
  <si>
    <t>N. Broome</t>
  </si>
  <si>
    <t>Nathan Broome</t>
  </si>
  <si>
    <t>M. Kablan</t>
  </si>
  <si>
    <t>Muzaffer Cem Kablan</t>
  </si>
  <si>
    <t>D. Kaya</t>
  </si>
  <si>
    <t>DoÄŸukan Kaya</t>
  </si>
  <si>
    <t>M. Tollefsen</t>
  </si>
  <si>
    <t>Marius Tollefsen</t>
  </si>
  <si>
    <t>Lassana Sy</t>
  </si>
  <si>
    <t>S. Tangvik</t>
  </si>
  <si>
    <t>Sander Tangvik</t>
  </si>
  <si>
    <t>L. Isherwood</t>
  </si>
  <si>
    <t>Liam Isherwood</t>
  </si>
  <si>
    <t>A. Makatounakis</t>
  </si>
  <si>
    <t>Antonis Makatounakis</t>
  </si>
  <si>
    <t>N. Bilokapic</t>
  </si>
  <si>
    <t>Nicholas Bilokapic</t>
  </si>
  <si>
    <t>N. Bagnolini</t>
  </si>
  <si>
    <t>Nicola Bagnolini</t>
  </si>
  <si>
    <t>E. Ã‡etin</t>
  </si>
  <si>
    <t>ErtuÄŸrul Ã‡etin</t>
  </si>
  <si>
    <t>R. Brush</t>
  </si>
  <si>
    <t>Richard Brush</t>
  </si>
  <si>
    <t>Abdulbasit Hawsawi</t>
  </si>
  <si>
    <t>L. Healy</t>
  </si>
  <si>
    <t>Lorcan Healy</t>
  </si>
  <si>
    <t>Brad House</t>
  </si>
  <si>
    <t>M. Nawaz</t>
  </si>
  <si>
    <t>Mohammad Nawaz</t>
  </si>
  <si>
    <t>T. Chatelain</t>
  </si>
  <si>
    <t>ThÃ©o Chatelain</t>
  </si>
  <si>
    <t>F. Kramarz</t>
  </si>
  <si>
    <t>Filip Kramarz</t>
  </si>
  <si>
    <t>J. Peitzmeier</t>
  </si>
  <si>
    <t>Jhonny Peitzmeier</t>
  </si>
  <si>
    <t>R. Sava</t>
  </si>
  <si>
    <t>RÄƒzvan Sava</t>
  </si>
  <si>
    <t>Kian Moore</t>
  </si>
  <si>
    <t>L. Webb</t>
  </si>
  <si>
    <t>Lewis Webb</t>
  </si>
  <si>
    <t>M. Rongier</t>
  </si>
  <si>
    <t>Matthieu Rongier</t>
  </si>
  <si>
    <t>Shi Chenglong</t>
  </si>
  <si>
    <t>J. Dewsnup</t>
  </si>
  <si>
    <t>Jeff Dewsnup</t>
  </si>
  <si>
    <t>M. Braune</t>
  </si>
  <si>
    <t>Maximilian Braune</t>
  </si>
  <si>
    <t>M. Beernaert</t>
  </si>
  <si>
    <t>Martijn Beernaert</t>
  </si>
  <si>
    <t>B. Al Enazi</t>
  </si>
  <si>
    <t>Bader Al Enazi</t>
  </si>
  <si>
    <t>E. Canpolat</t>
  </si>
  <si>
    <t>Erdem Canpolat</t>
  </si>
  <si>
    <t>B. Grawe</t>
  </si>
  <si>
    <t>Benedikt Grawe</t>
  </si>
  <si>
    <t>W. Sibon</t>
  </si>
  <si>
    <t>Wouter Sibon</t>
  </si>
  <si>
    <t>Y. Boyar</t>
  </si>
  <si>
    <t>Yavuz BuÄŸra Boyar</t>
  </si>
  <si>
    <t>K. Singh</t>
  </si>
  <si>
    <t>Kamaljit Singh</t>
  </si>
  <si>
    <t>L. Petzold</t>
  </si>
  <si>
    <t>Luca Petzold</t>
  </si>
  <si>
    <t>V. Andersson</t>
  </si>
  <si>
    <t>Viktor Andersson</t>
  </si>
  <si>
    <t>C. Addai</t>
  </si>
  <si>
    <t>Corey Addai</t>
  </si>
  <si>
    <t>J. Hammel</t>
  </si>
  <si>
    <t>Justin Hammel</t>
  </si>
  <si>
    <t>E. Kirkman</t>
  </si>
  <si>
    <t>Esteban Kirkman</t>
  </si>
  <si>
    <t>R. Dagar</t>
  </si>
  <si>
    <t>Rakshit Dagar</t>
  </si>
  <si>
    <t>S. Jansen</t>
  </si>
  <si>
    <t>Sven Jansen</t>
  </si>
  <si>
    <t>A. GÃ¼lstorff</t>
  </si>
  <si>
    <t>Andreas GÃ¼lstorff</t>
  </si>
  <si>
    <t>M. Ree</t>
  </si>
  <si>
    <t>Magnus Rugland Ree</t>
  </si>
  <si>
    <t>C. dos Santos</t>
  </si>
  <si>
    <t>CJ dos Santos</t>
  </si>
  <si>
    <t>C. Andersson</t>
  </si>
  <si>
    <t>Casper Andersson</t>
  </si>
  <si>
    <t>V. Angelini</t>
  </si>
  <si>
    <t>Vincent Angelini</t>
  </si>
  <si>
    <t>W. Al Enazi</t>
  </si>
  <si>
    <t>Waleed Al Enazi</t>
  </si>
  <si>
    <t>A. MadaliÅ„ski</t>
  </si>
  <si>
    <t>Alan MadaliÅ„ski</t>
  </si>
  <si>
    <t>J. Sveinhaug</t>
  </si>
  <si>
    <t>JÃ¸rgen Sveinhaug</t>
  </si>
  <si>
    <t>M. Chiacig</t>
  </si>
  <si>
    <t>Matteo Chiacig</t>
  </si>
  <si>
    <t>D. Puntigam</t>
  </si>
  <si>
    <t>David Puntigam</t>
  </si>
  <si>
    <t>P. Lachenpa</t>
  </si>
  <si>
    <t>Phurba Lachenpa</t>
  </si>
  <si>
    <t>L. McNicholas</t>
  </si>
  <si>
    <t>Luke McNicholas</t>
  </si>
  <si>
    <t>J. Cisternas</t>
  </si>
  <si>
    <t>Juan Pablo Cisternas</t>
  </si>
  <si>
    <t>L. Ã˜y</t>
  </si>
  <si>
    <t>Leander Ã˜y</t>
  </si>
  <si>
    <t>M. Michu</t>
  </si>
  <si>
    <t>Mirshad Michu</t>
  </si>
  <si>
    <t>M. Ellborg</t>
  </si>
  <si>
    <t>Melker Ellborg</t>
  </si>
  <si>
    <t>O. Mielcarz</t>
  </si>
  <si>
    <t>Oskar Mielcarz</t>
  </si>
  <si>
    <t>B. Al Bahrani</t>
  </si>
  <si>
    <t>Basil Al Bahrani</t>
  </si>
  <si>
    <t>Hwang In Jae</t>
  </si>
  <si>
    <t>In Jae Hwang</t>
  </si>
  <si>
    <t>N. Arvidsson</t>
  </si>
  <si>
    <t>Nils Arvidsson</t>
  </si>
  <si>
    <t>Y. SÃ¶zer</t>
  </si>
  <si>
    <t>Yaren SÃ¶zer</t>
  </si>
  <si>
    <t>W. Meyer</t>
  </si>
  <si>
    <t>Will Meyer</t>
  </si>
  <si>
    <t>Gurmeet Singh</t>
  </si>
  <si>
    <t>Jackson Smith</t>
  </si>
  <si>
    <t>E. Omeragic</t>
  </si>
  <si>
    <t>Edin Omeragic</t>
  </si>
  <si>
    <t>O. Zych</t>
  </si>
  <si>
    <t>Oliwier Zych</t>
  </si>
  <si>
    <t>M. Mahoney</t>
  </si>
  <si>
    <t>Murphy Mahoney</t>
  </si>
  <si>
    <t>Yoo Yeon Soo</t>
  </si>
  <si>
    <t>Yeon Soo Yoo</t>
  </si>
  <si>
    <t>L. Schulze-KÃ¶kelsum</t>
  </si>
  <si>
    <t>Lennart Schulze-KÃ¶kelsum</t>
  </si>
  <si>
    <t>G. Ciocci</t>
  </si>
  <si>
    <t>Giuseppe Ciocci</t>
  </si>
  <si>
    <t>L. Becker</t>
  </si>
  <si>
    <t>Lucas Becker</t>
  </si>
  <si>
    <t>C. Tyler</t>
  </si>
  <si>
    <t>Cian Tyler</t>
  </si>
  <si>
    <t>H. Mociu</t>
  </si>
  <si>
    <t>Haralambie Mociu</t>
  </si>
  <si>
    <t>Liu Shibo</t>
  </si>
  <si>
    <t>Shibo Liu</t>
  </si>
  <si>
    <t>B. Sunderland</t>
  </si>
  <si>
    <t>Beckham Sunderland</t>
  </si>
  <si>
    <t>V. Sima</t>
  </si>
  <si>
    <t>Valentin Sima</t>
  </si>
  <si>
    <t>J. Holden</t>
  </si>
  <si>
    <t>James Holden</t>
  </si>
  <si>
    <t>N. James</t>
  </si>
  <si>
    <t>Noah James</t>
  </si>
  <si>
    <t>M. Kowal</t>
  </si>
  <si>
    <t>Maciej Kowal</t>
  </si>
  <si>
    <t>A. Lai</t>
  </si>
  <si>
    <t>Alessandro Lai</t>
  </si>
  <si>
    <t>I. Boehmer</t>
  </si>
  <si>
    <t>Isaac Boehmer</t>
  </si>
  <si>
    <t>K. van Oevelen</t>
  </si>
  <si>
    <t>Kayne van Oevelen</t>
  </si>
  <si>
    <t>A. Rodriguez</t>
  </si>
  <si>
    <t>Abraham Rodriguez</t>
  </si>
  <si>
    <t>S. Al Wehimid</t>
  </si>
  <si>
    <t>Saleh Al Wehimid</t>
  </si>
  <si>
    <t>J. Chapman</t>
  </si>
  <si>
    <t>Jacob Chapman</t>
  </si>
  <si>
    <t>Michael Kelly</t>
  </si>
  <si>
    <t>Andrea Sorrentino</t>
  </si>
  <si>
    <t>A. Marcucci</t>
  </si>
  <si>
    <t>Anthony Marcucci</t>
  </si>
  <si>
    <t>L. Mack</t>
  </si>
  <si>
    <t>Laurin Mack</t>
  </si>
  <si>
    <t>A. Carrera</t>
  </si>
  <si>
    <t>Antonio Carrera</t>
  </si>
  <si>
    <t>R. Boulais</t>
  </si>
  <si>
    <t>Rudy Boulais</t>
  </si>
  <si>
    <t>E. Piana</t>
  </si>
  <si>
    <t>Edoardo Piana</t>
  </si>
  <si>
    <t>P. Klausen</t>
  </si>
  <si>
    <t>Peder Klausen</t>
  </si>
  <si>
    <t>Naveen Kumar</t>
  </si>
  <si>
    <t>T. Gardies</t>
  </si>
  <si>
    <t>TÃ©va Gardies</t>
  </si>
  <si>
    <t>B. Dumrath</t>
  </si>
  <si>
    <t>Bela Dumrath</t>
  </si>
  <si>
    <t>M. Dehler</t>
  </si>
  <si>
    <t>Maurice Dehler</t>
  </si>
  <si>
    <t>Josh Chapman</t>
  </si>
  <si>
    <t>F. Manfrin</t>
  </si>
  <si>
    <t>Filippo Manfrin</t>
  </si>
  <si>
    <t>J. Pradic</t>
  </si>
  <si>
    <t>James Pradic</t>
  </si>
  <si>
    <t>L. Hiemann</t>
  </si>
  <si>
    <t>Lucas Hiemann</t>
  </si>
  <si>
    <t>A. SÃ¦ther</t>
  </si>
  <si>
    <t>Adrian SÃ¦ther</t>
  </si>
  <si>
    <t>J. Tapia</t>
  </si>
  <si>
    <t>Joshua Tapia</t>
  </si>
  <si>
    <t>J. Carney</t>
  </si>
  <si>
    <t>Jacob Carney</t>
  </si>
  <si>
    <t>K. Agro</t>
  </si>
  <si>
    <t>Koca Manu Agro</t>
  </si>
  <si>
    <t>J. Horz</t>
  </si>
  <si>
    <t>Jannik Horz</t>
  </si>
  <si>
    <t>J. Newman</t>
  </si>
  <si>
    <t>Jack Newman</t>
  </si>
  <si>
    <t>J. Nielsen</t>
  </si>
  <si>
    <t>Jeppe Ã˜rris Nielsen</t>
  </si>
  <si>
    <t>L. Sharma</t>
  </si>
  <si>
    <t>Lara Sharma</t>
  </si>
  <si>
    <t>S. Strand-KolbjÃ¸rnsen</t>
  </si>
  <si>
    <t>Storm Strand-KolbjÃ¸rnsen</t>
  </si>
  <si>
    <t>A. Picornell</t>
  </si>
  <si>
    <t>AndrÃ© Picornell</t>
  </si>
  <si>
    <t>N. Harness</t>
  </si>
  <si>
    <t>Nathan Harness</t>
  </si>
  <si>
    <t>J. Torrance</t>
  </si>
  <si>
    <t>Joel Torrance</t>
  </si>
  <si>
    <t>S. Simons</t>
  </si>
  <si>
    <t>Scott Simons</t>
  </si>
  <si>
    <t>A. Dithmer</t>
  </si>
  <si>
    <t>Andreas Dithmer</t>
  </si>
  <si>
    <t>M. Serbest</t>
  </si>
  <si>
    <t>MÃ¼cahit Serbest</t>
  </si>
  <si>
    <t>H. Gustafsson</t>
  </si>
  <si>
    <t>Hampus Gustafsson</t>
  </si>
  <si>
    <t>S. van der Sluis</t>
  </si>
  <si>
    <t>Scott van der Sluis</t>
  </si>
  <si>
    <t>Xu Jiamin</t>
  </si>
  <si>
    <t>Jiamin Xu</t>
  </si>
  <si>
    <t>F. Brancolini</t>
  </si>
  <si>
    <t>Federico Brancolini</t>
  </si>
  <si>
    <t>R. Luthra</t>
  </si>
  <si>
    <t>Rohan Luthra</t>
  </si>
  <si>
    <t>O. Battersby</t>
  </si>
  <si>
    <t>Ollie Battersby</t>
  </si>
  <si>
    <t>R. Radtke</t>
  </si>
  <si>
    <t>Raphael Radtke</t>
  </si>
  <si>
    <t>S. Weirauch</t>
  </si>
  <si>
    <t>Szymon Weirauch</t>
  </si>
  <si>
    <t>B. Bottomley</t>
  </si>
  <si>
    <t>Ben Bottomley</t>
  </si>
  <si>
    <t>J. Whitworth</t>
  </si>
  <si>
    <t>Joe Whitworth</t>
  </si>
  <si>
    <t>T. Al Hajji</t>
  </si>
  <si>
    <t>Taher Al Hajji</t>
  </si>
  <si>
    <t>G. Marks</t>
  </si>
  <si>
    <t>George Marks</t>
  </si>
  <si>
    <t>L. Sonzogni</t>
  </si>
  <si>
    <t>Luca Sonzogni</t>
  </si>
  <si>
    <t>A. JercÄƒlÄƒu</t>
  </si>
  <si>
    <t>Andrei JercÄƒlÄƒu</t>
  </si>
  <si>
    <t>M. Nielsen</t>
  </si>
  <si>
    <t>Magnus Nielsen</t>
  </si>
  <si>
    <t>C. Brann</t>
  </si>
  <si>
    <t>Conor Brann</t>
  </si>
  <si>
    <t>A. Utiu</t>
  </si>
  <si>
    <t>Alexandru Utiu</t>
  </si>
  <si>
    <t>S. Tickle</t>
  </si>
  <si>
    <t>Sam Tickle</t>
  </si>
  <si>
    <t>G. Lillienberg</t>
  </si>
  <si>
    <t>Gustav Lillienberg</t>
  </si>
  <si>
    <t>A. Morosoli</t>
  </si>
  <si>
    <t>Attilio Morosoli</t>
  </si>
  <si>
    <t>G. Beavers</t>
  </si>
  <si>
    <t>Gavin Beavers</t>
  </si>
  <si>
    <t>Guo Hanru</t>
  </si>
  <si>
    <t>Hanru Guo</t>
  </si>
  <si>
    <t>M. Connelly</t>
  </si>
  <si>
    <t>Matthew Connelly</t>
  </si>
  <si>
    <t>P. Kumar</t>
  </si>
  <si>
    <t>Pawan Kumar</t>
  </si>
  <si>
    <t>S. Banozic</t>
  </si>
  <si>
    <t>Sebastian Banozic</t>
  </si>
  <si>
    <t>Wang Jinshuai</t>
  </si>
  <si>
    <t>Jinshuai Wang</t>
  </si>
  <si>
    <t>Karanjit Singh</t>
  </si>
  <si>
    <t>Xing Yu</t>
  </si>
  <si>
    <t>Yu Xing</t>
  </si>
  <si>
    <t>R. Munro</t>
  </si>
  <si>
    <t>Ross Munro</t>
  </si>
  <si>
    <t>A. MikuÅ‚ko</t>
  </si>
  <si>
    <t>Antoni MikuÅ‚ko</t>
  </si>
  <si>
    <t>D. Moore</t>
  </si>
  <si>
    <t>Daniel Moore</t>
  </si>
  <si>
    <t>K. Molefe</t>
  </si>
  <si>
    <t>Karabo Molefe</t>
  </si>
  <si>
    <t>H. Giles</t>
  </si>
  <si>
    <t>Harvey Giles</t>
  </si>
  <si>
    <t>Xu Shilong</t>
  </si>
  <si>
    <t>Shilong Xu</t>
  </si>
  <si>
    <t>J. Searle</t>
  </si>
  <si>
    <t>Jamie Searle</t>
  </si>
  <si>
    <t>G. De Nitti</t>
  </si>
  <si>
    <t>Gianni De Nitti</t>
  </si>
  <si>
    <t>W. Lakin</t>
  </si>
  <si>
    <t>Will Lakin</t>
  </si>
  <si>
    <t>B. Roy</t>
  </si>
  <si>
    <t>Bhaskar Roy</t>
  </si>
  <si>
    <t>S. Hall</t>
  </si>
  <si>
    <t>Steven Hall</t>
  </si>
  <si>
    <t>E. Wohlgemuth</t>
  </si>
  <si>
    <t>Elija Wohlgemuth</t>
  </si>
  <si>
    <t>J. Amissah</t>
  </si>
  <si>
    <t>Jordan Amissah</t>
  </si>
  <si>
    <t>J. Warshawsky</t>
  </si>
  <si>
    <t>Jack Warshawsky</t>
  </si>
  <si>
    <t>Ci Henglong</t>
  </si>
  <si>
    <t>Henglong Ci</t>
  </si>
  <si>
    <t>Li Guanxi</t>
  </si>
  <si>
    <t>Guanxi Li</t>
  </si>
  <si>
    <t>M. Sanyor</t>
  </si>
  <si>
    <t>Meshari Sanyor</t>
  </si>
  <si>
    <t>C. Slicker</t>
  </si>
  <si>
    <t>Cieran Slicker</t>
  </si>
  <si>
    <t>J. Blunkell</t>
  </si>
  <si>
    <t>Josh Blunkell</t>
  </si>
  <si>
    <t>D. Las</t>
  </si>
  <si>
    <t>Damian Las</t>
  </si>
  <si>
    <t>S. Abramowicz</t>
  </si>
  <si>
    <t>SÅ‚awomir Abramowicz</t>
  </si>
  <si>
    <t>A. Andresen</t>
  </si>
  <si>
    <t>Aske Andresen</t>
  </si>
  <si>
    <t>Kim Chan Yong</t>
  </si>
  <si>
    <t>Chan Yong Kim</t>
  </si>
  <si>
    <t>Lalthuammawia Ralte</t>
  </si>
  <si>
    <t>H. GedÅ‘</t>
  </si>
  <si>
    <t>Hunor GedÅ‘</t>
  </si>
  <si>
    <t>J. Rajczykowski</t>
  </si>
  <si>
    <t>Jakub Rajczykowski</t>
  </si>
  <si>
    <t>Kim Jeong hoon</t>
  </si>
  <si>
    <t>Jeong Hoon Kim</t>
  </si>
  <si>
    <t>T. Cann</t>
  </si>
  <si>
    <t>Ted Cann</t>
  </si>
  <si>
    <t>C. Brady</t>
  </si>
  <si>
    <t>Chris Brady</t>
  </si>
  <si>
    <t>J. Arthur</t>
  </si>
  <si>
    <t>Jack Arthur</t>
  </si>
  <si>
    <t>D. Ciezkowski</t>
  </si>
  <si>
    <t>Dorian Ciezkowski</t>
  </si>
  <si>
    <t>È˜. Tomache</t>
  </si>
  <si>
    <t>È˜erban Tomache</t>
  </si>
  <si>
    <t>J. O'Shaughnessy</t>
  </si>
  <si>
    <t>Joe O'Shaughnessy</t>
  </si>
  <si>
    <t>E. Ochoa</t>
  </si>
  <si>
    <t>Emmanuel Ochoa</t>
  </si>
  <si>
    <t>I. Lucatelli</t>
  </si>
  <si>
    <t>Igor Lucatelli</t>
  </si>
  <si>
    <t>Wu Fei</t>
  </si>
  <si>
    <t>Fei Wu</t>
  </si>
  <si>
    <t>A. Demir</t>
  </si>
  <si>
    <t>AnÄ±l Demir</t>
  </si>
  <si>
    <t>Li Yijia</t>
  </si>
  <si>
    <t>Yijia Li</t>
  </si>
  <si>
    <t>F. Chalupniczak</t>
  </si>
  <si>
    <t>Filip Chalupniczak</t>
  </si>
  <si>
    <t>M. Al Hurayji</t>
  </si>
  <si>
    <t>Mutlaq Al Hurayji</t>
  </si>
  <si>
    <t>A. Davis</t>
  </si>
  <si>
    <t>Aaron Davis</t>
  </si>
  <si>
    <t>O. Al Mermish</t>
  </si>
  <si>
    <t>Osama Al Mermish</t>
  </si>
  <si>
    <t>Baek Jong Beom</t>
  </si>
  <si>
    <t>Jong Beom Baek</t>
  </si>
  <si>
    <t>E. Corvi</t>
  </si>
  <si>
    <t>Edoardo Corvi</t>
  </si>
  <si>
    <t>È˜. MuÈ™at</t>
  </si>
  <si>
    <t>È˜tefan MuÈ™at</t>
  </si>
  <si>
    <t>W. Blackmore</t>
  </si>
  <si>
    <t>Will Blackmore</t>
  </si>
  <si>
    <t>X. Parke</t>
  </si>
  <si>
    <t>Xander Parke</t>
  </si>
  <si>
    <t>E. Ovendale</t>
  </si>
  <si>
    <t>Evan Ovendale</t>
  </si>
  <si>
    <t>O. LodziÅ„ski</t>
  </si>
  <si>
    <t>Oskar LodziÅ„ski</t>
  </si>
  <si>
    <t>A. Burnett</t>
  </si>
  <si>
    <t>Alfie Burnett</t>
  </si>
  <si>
    <t>E. Cox</t>
  </si>
  <si>
    <t>Ethan Cox</t>
  </si>
  <si>
    <t>H. Richardson</t>
  </si>
  <si>
    <t>Heath Richardson</t>
  </si>
  <si>
    <t>K. Thuntsane</t>
  </si>
  <si>
    <t>Kopano Thuntsane</t>
  </si>
  <si>
    <t>B. Kelly</t>
  </si>
  <si>
    <t>Brad Kelly</t>
  </si>
  <si>
    <t>Anuj Kumar</t>
  </si>
  <si>
    <t>Seol Hyeon Bin</t>
  </si>
  <si>
    <t>Hyeon Bin Seol</t>
  </si>
  <si>
    <t>J. Nieuwenhuizen</t>
  </si>
  <si>
    <t>James Nieuwenhuizen</t>
  </si>
  <si>
    <t>A. Abaz</t>
  </si>
  <si>
    <t>Armin Abaz</t>
  </si>
  <si>
    <t>Lee Hak Yun</t>
  </si>
  <si>
    <t>Hak Yun Lee</t>
  </si>
  <si>
    <t>A. Paul</t>
  </si>
  <si>
    <t>Avilash Paul</t>
  </si>
  <si>
    <t>Huo Shenping</t>
  </si>
  <si>
    <t>Shenping Huo</t>
  </si>
  <si>
    <t>S. Suresh</t>
  </si>
  <si>
    <t>Sachin Suresh</t>
  </si>
  <si>
    <t>S. Mitra</t>
  </si>
  <si>
    <t>Samik Mitra</t>
  </si>
  <si>
    <t>Mai Gaolin</t>
  </si>
  <si>
    <t>Gaoling Mai</t>
  </si>
  <si>
    <t>B. Al Shahrani</t>
  </si>
  <si>
    <t>Bandar Al Shahrani</t>
  </si>
  <si>
    <t>S. Ghidotti</t>
  </si>
  <si>
    <t>Simone Ghidotti</t>
  </si>
  <si>
    <t>M. Al Biladi</t>
  </si>
  <si>
    <t>Mohammed Al Biladi</t>
  </si>
  <si>
    <t>Ran Weifeng</t>
  </si>
  <si>
    <t>Weifeng Ran</t>
  </si>
  <si>
    <t>H. Wiles-Richards</t>
  </si>
  <si>
    <t>Harvey Wiles-Richards</t>
  </si>
  <si>
    <t>Sun Jianxiang</t>
  </si>
  <si>
    <t>Jianxiang Sun</t>
  </si>
  <si>
    <t>K. Ablet</t>
  </si>
  <si>
    <t>Kudirat Ablet</t>
  </si>
  <si>
    <t>M. Hurais</t>
  </si>
  <si>
    <t>Meshal Hurais</t>
  </si>
  <si>
    <t>Pang Jiajun</t>
  </si>
  <si>
    <t>Jiajun Pang</t>
  </si>
  <si>
    <t>Niraj Kumar</t>
  </si>
  <si>
    <t>A. Shaikh</t>
  </si>
  <si>
    <t>Arsh Shaikh</t>
  </si>
  <si>
    <t>Ji Jiabao</t>
  </si>
  <si>
    <t>Jiabao Ji</t>
  </si>
  <si>
    <t>D. Robson</t>
  </si>
  <si>
    <t>David Robson</t>
  </si>
  <si>
    <t>A. Gope</t>
  </si>
  <si>
    <t>Amrit Gope</t>
  </si>
  <si>
    <t>G. Mulreany</t>
  </si>
  <si>
    <t>Gavin Mulreany</t>
  </si>
  <si>
    <t>A. Arda</t>
  </si>
  <si>
    <t>Alp Arda</t>
  </si>
  <si>
    <t>Ma Kunyue</t>
  </si>
  <si>
    <t>Kunyue Ma</t>
  </si>
  <si>
    <t>R. Al Muwainea</t>
  </si>
  <si>
    <t>Rashed Al Muwainea</t>
  </si>
  <si>
    <t>J. Lemoignan</t>
  </si>
  <si>
    <t>Jack Lemoignan</t>
  </si>
  <si>
    <t>T. Leitis</t>
  </si>
  <si>
    <t>Toms Leitis</t>
  </si>
  <si>
    <t>A. Taleb</t>
  </si>
  <si>
    <t>Ahmad Taleb</t>
  </si>
  <si>
    <t>S. Padattil</t>
  </si>
  <si>
    <t>Sharon Padattil</t>
  </si>
  <si>
    <t>H. Tiwari</t>
  </si>
  <si>
    <t>Hrithik Tiwari</t>
  </si>
  <si>
    <t>Deng Xiongtao</t>
  </si>
  <si>
    <t>Xiongtao Deng</t>
  </si>
  <si>
    <t>M. Khan</t>
  </si>
  <si>
    <t>Muheet Shabir Khan</t>
  </si>
  <si>
    <t>L. Jongte</t>
  </si>
  <si>
    <t>Lalbiakhlua Jongte</t>
  </si>
  <si>
    <t>Gao Xiang</t>
  </si>
  <si>
    <t>Xiang Gao</t>
  </si>
  <si>
    <t>N. Deka</t>
  </si>
  <si>
    <t>Nikhil Deka</t>
  </si>
  <si>
    <t>V. Yadav</t>
  </si>
  <si>
    <t>Vishal Yadav</t>
  </si>
  <si>
    <t>A. BrÃ®nzea</t>
  </si>
  <si>
    <t>AndreÈ™ BrÃ®nzea</t>
  </si>
  <si>
    <t>SAW</t>
  </si>
  <si>
    <t>EDAS</t>
  </si>
  <si>
    <t>MAUT</t>
  </si>
  <si>
    <t>WASPAS</t>
  </si>
  <si>
    <t>COCOSO</t>
  </si>
  <si>
    <t>TOPSIS</t>
  </si>
  <si>
    <t>MOORA</t>
  </si>
  <si>
    <t>COPRAS</t>
  </si>
  <si>
    <t>VIKOR</t>
  </si>
  <si>
    <t>MABAC</t>
  </si>
  <si>
    <t>ARAS</t>
  </si>
  <si>
    <t>MARCOS</t>
  </si>
  <si>
    <t>OCRA</t>
  </si>
  <si>
    <t>Rank</t>
  </si>
  <si>
    <t xml:space="preserve">TOTAL </t>
  </si>
  <si>
    <t>RANK</t>
  </si>
  <si>
    <t>Count</t>
  </si>
  <si>
    <t>CODAS</t>
  </si>
  <si>
    <t>ELECTRE I</t>
  </si>
  <si>
    <t>167495</t>
  </si>
  <si>
    <t>199339</t>
  </si>
  <si>
    <t>210257</t>
  </si>
  <si>
    <t>175281</t>
  </si>
  <si>
    <t>215698</t>
  </si>
  <si>
    <t>204935</t>
  </si>
  <si>
    <t>176630</t>
  </si>
  <si>
    <t>192448</t>
  </si>
  <si>
    <t>257439</t>
  </si>
  <si>
    <t>221087</t>
  </si>
  <si>
    <t>sum</t>
  </si>
  <si>
    <t>Borda Combination Method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</si>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</sst>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rgb="FF8EA9DB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3" fillId="35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3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/>
      </font>
      <alignment horizontal="center" vertical="center" textRotation="0" wrapText="0" indent="0" justifyLastLine="0" shrinkToFit="0" readingOrder="0"/>
    </dxf>
    <dxf>
      <border outline="0">
        <left style="thin">
          <color rgb="FF8EA9DB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bl_gk" displayName="tbl_gk" ref="B1:J2043" totalsRowShown="0" headerRowDxfId="252" dataDxfId="251">
  <autoFilter ref="B1:J2043" xr:uid="{00000000-0009-0000-0100-000006000000}"/>
  <sortState xmlns:xlrd2="http://schemas.microsoft.com/office/spreadsheetml/2017/richdata2" ref="B2:J2043">
    <sortCondition descending="1" ref="I1:I2043"/>
  </sortState>
  <tableColumns count="9">
    <tableColumn id="1" xr3:uid="{00000000-0010-0000-0000-000001000000}" name="ID" dataDxfId="250"/>
    <tableColumn id="2" xr3:uid="{00000000-0010-0000-0000-000002000000}" name="Name" dataDxfId="249"/>
    <tableColumn id="3" xr3:uid="{00000000-0010-0000-0000-000003000000}" name="FullName" dataDxfId="248"/>
    <tableColumn id="4" xr3:uid="{00000000-0010-0000-0000-000004000000}" name="Age" dataDxfId="247"/>
    <tableColumn id="5" xr3:uid="{00000000-0010-0000-0000-000005000000}" name="Height" dataDxfId="246"/>
    <tableColumn id="6" xr3:uid="{00000000-0010-0000-0000-000006000000}" name="Weight" dataDxfId="245"/>
    <tableColumn id="7" xr3:uid="{00000000-0010-0000-0000-000007000000}" name="Nationality" dataDxfId="244"/>
    <tableColumn id="8" xr3:uid="{00000000-0010-0000-0000-000008000000}" name="Overall" dataDxfId="243"/>
    <tableColumn id="9" xr3:uid="{8C407C2C-5188-498A-AF8C-A92FD7D24BDF}" name="Rank" dataDxfId="242">
      <calculatedColumnFormula>_xlfn.RANK.EQ(tbl_gk[[#This Row],[Overall]],tbl_gk[Overall])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_saw" displayName="tbl_saw" ref="A2:I12" totalsRowShown="0" headerRowDxfId="241" tableBorderDxfId="240">
  <autoFilter ref="A2:I1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0BF4E9EC-90D3-4937-BDE4-D0095BC4B574}" name="Rank" dataDxfId="239"/>
    <tableColumn id="1" xr3:uid="{00000000-0010-0000-0100-000001000000}" name="ID" dataDxfId="238"/>
    <tableColumn id="2" xr3:uid="{00000000-0010-0000-0100-000002000000}" name="Name" dataDxfId="237">
      <calculatedColumnFormula array="1">IF($B3,_xlfn.XLOOKUP($B3,Goalkeepers!$B$2:$B$2043,tbl_gk[Name],""))</calculatedColumnFormula>
    </tableColumn>
    <tableColumn id="3" xr3:uid="{00000000-0010-0000-0100-000003000000}" name="FullName" dataDxfId="236">
      <calculatedColumnFormula array="1">IF($B3,_xlfn.XLOOKUP($B3,Goalkeepers!$B$2:$B$2043,tbl_gk[FullName],""))</calculatedColumnFormula>
    </tableColumn>
    <tableColumn id="4" xr3:uid="{00000000-0010-0000-0100-000004000000}" name="Age" dataDxfId="235">
      <calculatedColumnFormula array="1">IF($B3,_xlfn.XLOOKUP($B3,Goalkeepers!$B$2:$B$2043,tbl_gk[Age],""))</calculatedColumnFormula>
    </tableColumn>
    <tableColumn id="5" xr3:uid="{00000000-0010-0000-0100-000005000000}" name="Height" dataDxfId="234">
      <calculatedColumnFormula array="1">IF($B3,_xlfn.XLOOKUP($B3,Goalkeepers!$B$2:$B$2043,tbl_gk[Height],""))</calculatedColumnFormula>
    </tableColumn>
    <tableColumn id="6" xr3:uid="{00000000-0010-0000-0100-000006000000}" name="Weight" dataDxfId="233">
      <calculatedColumnFormula array="1">IF($B3,_xlfn.XLOOKUP($B3,Goalkeepers!$B$2:$B$2043,tbl_gk[Weight],""))</calculatedColumnFormula>
    </tableColumn>
    <tableColumn id="8" xr3:uid="{00000000-0010-0000-0100-000008000000}" name="Nationality" dataDxfId="232">
      <calculatedColumnFormula array="1">IF($B3,_xlfn.XLOOKUP($B3,Goalkeepers!$B$2:$B$2043,tbl_gk[Nationality],""))</calculatedColumnFormula>
    </tableColumn>
    <tableColumn id="9" xr3:uid="{00000000-0010-0000-0100-000009000000}" name="Overall" dataDxfId="231">
      <calculatedColumnFormula array="1">IF($B3,_xlfn.XLOOKUP($B3,Goalkeepers!$B$2:$B$2043,tbl_gk[Overall],""))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D82F6-704D-4759-BFE1-F782768826E3}" name="tbl_edas" displayName="tbl_edas" ref="A16:I26" totalsRowShown="0" headerRowDxfId="230" tableBorderDxfId="229">
  <autoFilter ref="A16:I26" xr:uid="{8A3D82F6-704D-4759-BFE1-F782768826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1E42377D-F0C8-45F4-A113-EF0A52E89D8A}" name="Rank" dataDxfId="228"/>
    <tableColumn id="1" xr3:uid="{7EEA8440-0299-4C6F-A603-986A655CE372}" name="ID" dataDxfId="227"/>
    <tableColumn id="2" xr3:uid="{557A4866-1586-4349-9897-EE91176EF4DC}" name="Name" dataDxfId="226">
      <calculatedColumnFormula array="1">IF($B17,_xlfn.XLOOKUP($B17,Goalkeepers!$B$2:$B$2043,tbl_gk[Name],""))</calculatedColumnFormula>
    </tableColumn>
    <tableColumn id="3" xr3:uid="{43853A17-D316-4388-A287-64929DAFE6C0}" name="FullName" dataDxfId="225">
      <calculatedColumnFormula array="1">IF($B17,_xlfn.XLOOKUP($B17,Goalkeepers!$B$2:$B$2043,tbl_gk[FullName],""))</calculatedColumnFormula>
    </tableColumn>
    <tableColumn id="4" xr3:uid="{6A5094E4-D93F-47ED-B169-BB2984738BCC}" name="Age" dataDxfId="224">
      <calculatedColumnFormula array="1">IF($B17,_xlfn.XLOOKUP($B17,Goalkeepers!$B$2:$B$2043,tbl_gk[Age],""))</calculatedColumnFormula>
    </tableColumn>
    <tableColumn id="5" xr3:uid="{71633893-F60A-4268-BD50-823525600728}" name="Height" dataDxfId="223">
      <calculatedColumnFormula array="1">IF($B17,_xlfn.XLOOKUP($B17,Goalkeepers!$B$2:$B$2043,tbl_gk[Height],""))</calculatedColumnFormula>
    </tableColumn>
    <tableColumn id="6" xr3:uid="{2C9710A4-2A20-4407-8D9C-2AA31A6BA588}" name="Weight" dataDxfId="222">
      <calculatedColumnFormula array="1">IF($B17,_xlfn.XLOOKUP($B17,Goalkeepers!$B$2:$B$2043,tbl_gk[Weight],""))</calculatedColumnFormula>
    </tableColumn>
    <tableColumn id="8" xr3:uid="{23759949-A00A-4DB7-B9DA-6113516113D4}" name="Nationality" dataDxfId="221">
      <calculatedColumnFormula array="1">IF($B17,_xlfn.XLOOKUP($B17,Goalkeepers!$B$2:$B$2043,tbl_gk[Nationality],""))</calculatedColumnFormula>
    </tableColumn>
    <tableColumn id="9" xr3:uid="{F4FFCE80-622A-442A-8B5A-73D7D6590F32}" name="Overall" dataDxfId="220">
      <calculatedColumnFormula array="1">IF($B17,_xlfn.XLOOKUP($B17,Goalkeepers!$B$2:$B$2043,tbl_gk[Overall],""))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0D471-6E72-4C00-86D3-D80A84885567}" name="tbl_maut" displayName="tbl_maut" ref="A30:I40" totalsRowShown="0" headerRowDxfId="219" tableBorderDxfId="218">
  <autoFilter ref="A30:I40" xr:uid="{1980D471-6E72-4C00-86D3-D80A848855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6E5EBA86-5509-4A4B-A17D-953B267052A9}" name="Rank" dataDxfId="217"/>
    <tableColumn id="1" xr3:uid="{1F2240B0-3898-4FE6-BF22-D4EB1D858A6D}" name="ID" dataDxfId="216"/>
    <tableColumn id="2" xr3:uid="{061811B2-3BEF-483F-ACE8-FB9F419B773B}" name="Name" dataDxfId="215">
      <calculatedColumnFormula array="1">IF($B31,_xlfn.XLOOKUP($B31,Goalkeepers!$B$2:$B$2043,tbl_gk[Name],""))</calculatedColumnFormula>
    </tableColumn>
    <tableColumn id="3" xr3:uid="{AD57AB2A-8BFF-47F4-A165-47FBC78AEB3E}" name="FullName" dataDxfId="214">
      <calculatedColumnFormula array="1">IF($B31,_xlfn.XLOOKUP($B31,Goalkeepers!$B$2:$B$2043,tbl_gk[FullName],""))</calculatedColumnFormula>
    </tableColumn>
    <tableColumn id="4" xr3:uid="{8250060A-74BC-4C5F-A0EF-4C1626574A48}" name="Age" dataDxfId="213">
      <calculatedColumnFormula array="1">IF($B31,_xlfn.XLOOKUP($B31,Goalkeepers!$B$2:$B$2043,tbl_gk[Age],""))</calculatedColumnFormula>
    </tableColumn>
    <tableColumn id="5" xr3:uid="{836C61D1-DC4B-4CD8-9BB8-9DFB01307091}" name="Height" dataDxfId="212">
      <calculatedColumnFormula array="1">IF($B31,_xlfn.XLOOKUP($B31,Goalkeepers!$B$2:$B$2043,tbl_gk[Height],""))</calculatedColumnFormula>
    </tableColumn>
    <tableColumn id="6" xr3:uid="{48ADD8ED-B72F-4101-9002-2181A3C6738A}" name="Weight" dataDxfId="211">
      <calculatedColumnFormula array="1">IF($B31,_xlfn.XLOOKUP($B31,Goalkeepers!$B$2:$B$2043,tbl_gk[Weight],""))</calculatedColumnFormula>
    </tableColumn>
    <tableColumn id="8" xr3:uid="{0E8577C6-F376-437E-ADB0-F0F04258BC36}" name="Nationality" dataDxfId="210">
      <calculatedColumnFormula array="1">IF($B31,_xlfn.XLOOKUP($B31,Goalkeepers!$B$2:$B$2043,tbl_gk[Nationality],""))</calculatedColumnFormula>
    </tableColumn>
    <tableColumn id="9" xr3:uid="{898E5280-0A5E-4E30-A1DD-7F0CFE50E544}" name="Overall" dataDxfId="209">
      <calculatedColumnFormula array="1">IF($B31,_xlfn.XLOOKUP($B31,Goalkeepers!$B$2:$B$2043,tbl_gk[Overall],""))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F57A3E-6182-4481-9E1F-929AC02A0D4D}" name="tbl_waspas" displayName="tbl_waspas" ref="A44:I54" totalsRowShown="0" headerRowDxfId="208" tableBorderDxfId="207">
  <autoFilter ref="A44:I54" xr:uid="{8BF57A3E-6182-4481-9E1F-929AC02A0D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0D53C42D-400C-4D09-B487-A09D553169AD}" name="Rank" dataDxfId="206"/>
    <tableColumn id="1" xr3:uid="{1686C491-952B-4387-8A8F-952AA858DFCF}" name="ID" dataDxfId="205"/>
    <tableColumn id="2" xr3:uid="{114EA86E-6FB9-42B3-A492-C8505D0A3F55}" name="Name" dataDxfId="204">
      <calculatedColumnFormula array="1">IF($B45,_xlfn.XLOOKUP($B45,Goalkeepers!$B$2:$B$2043,tbl_gk[Name],""))</calculatedColumnFormula>
    </tableColumn>
    <tableColumn id="3" xr3:uid="{BD133E19-5A0E-4E2A-8E9B-A2686B0A3404}" name="FullName" dataDxfId="203">
      <calculatedColumnFormula array="1">IF($B45,_xlfn.XLOOKUP($B45,Goalkeepers!$B$2:$B$2043,tbl_gk[FullName],""))</calculatedColumnFormula>
    </tableColumn>
    <tableColumn id="4" xr3:uid="{A07D1F48-D960-4BE5-A498-5E294E6D4A86}" name="Age" dataDxfId="202">
      <calculatedColumnFormula array="1">IF($B45,_xlfn.XLOOKUP($B45,Goalkeepers!$B$2:$B$2043,tbl_gk[Age],""))</calculatedColumnFormula>
    </tableColumn>
    <tableColumn id="5" xr3:uid="{9E777B34-ACE7-4C94-8EA6-93E45506C733}" name="Height" dataDxfId="201">
      <calculatedColumnFormula array="1">IF($B45,_xlfn.XLOOKUP($B45,Goalkeepers!$B$2:$B$2043,tbl_gk[Height],""))</calculatedColumnFormula>
    </tableColumn>
    <tableColumn id="6" xr3:uid="{A197EF1E-35F4-4C8B-87FB-D8428ED8D531}" name="Weight" dataDxfId="200">
      <calculatedColumnFormula array="1">IF($B45,_xlfn.XLOOKUP($B45,Goalkeepers!$B$2:$B$2043,tbl_gk[Weight],""))</calculatedColumnFormula>
    </tableColumn>
    <tableColumn id="8" xr3:uid="{7B415684-AC98-48BC-876D-05C1D1C55A4F}" name="Nationality" dataDxfId="199">
      <calculatedColumnFormula array="1">IF($B45,_xlfn.XLOOKUP($B45,Goalkeepers!$B$2:$B$2043,tbl_gk[Nationality],""))</calculatedColumnFormula>
    </tableColumn>
    <tableColumn id="9" xr3:uid="{75193479-3287-4903-9CBB-2F9F26096889}" name="Overall" dataDxfId="198">
      <calculatedColumnFormula array="1">IF($B45,_xlfn.XLOOKUP($B45,Goalkeepers!$B$2:$B$2043,tbl_gk[Overall],""))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1DEECB-235C-410D-AF46-99A268A4B468}" name="tbl_cocoso" displayName="tbl_cocoso" ref="A58:I68" totalsRowShown="0" headerRowDxfId="197" tableBorderDxfId="196">
  <autoFilter ref="A58:I68" xr:uid="{D91DEECB-235C-410D-AF46-99A268A4B4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6AF32859-E930-4FD1-9540-A17CC6E4F071}" name="Rank" dataDxfId="195"/>
    <tableColumn id="1" xr3:uid="{E8322E2C-249A-4C8B-A01F-73E0A2DA9BFD}" name="ID" dataDxfId="194"/>
    <tableColumn id="2" xr3:uid="{64FBC576-1C29-4F67-B52C-814FE59A3FB9}" name="Name" dataDxfId="193">
      <calculatedColumnFormula array="1">IF($B59,_xlfn.XLOOKUP($B59,Goalkeepers!$B$2:$B$2043,tbl_gk[Name],""))</calculatedColumnFormula>
    </tableColumn>
    <tableColumn id="3" xr3:uid="{0F0E9E63-4C04-4D17-909E-C933C8956545}" name="FullName" dataDxfId="192">
      <calculatedColumnFormula array="1">IF($B59,_xlfn.XLOOKUP($B59,Goalkeepers!$B$2:$B$2043,tbl_gk[FullName],""))</calculatedColumnFormula>
    </tableColumn>
    <tableColumn id="4" xr3:uid="{06CB4C87-FA4D-465D-B575-46C5ADF5F321}" name="Age" dataDxfId="191">
      <calculatedColumnFormula array="1">IF($B59,_xlfn.XLOOKUP($B59,Goalkeepers!$B$2:$B$2043,tbl_gk[Age],""))</calculatedColumnFormula>
    </tableColumn>
    <tableColumn id="5" xr3:uid="{722AAF8F-5982-4774-BB17-DC129EF7AA34}" name="Height" dataDxfId="190">
      <calculatedColumnFormula array="1">IF($B59,_xlfn.XLOOKUP($B59,Goalkeepers!$B$2:$B$2043,tbl_gk[Height],""))</calculatedColumnFormula>
    </tableColumn>
    <tableColumn id="6" xr3:uid="{93B09D3B-F16E-4257-9B3B-155BF6EA5D83}" name="Weight" dataDxfId="189">
      <calculatedColumnFormula array="1">IF($B59,_xlfn.XLOOKUP($B59,Goalkeepers!$B$2:$B$2043,tbl_gk[Weight],""))</calculatedColumnFormula>
    </tableColumn>
    <tableColumn id="8" xr3:uid="{51BDB59F-E4B3-43B8-B8A2-94F257F9DA63}" name="Nationality" dataDxfId="188">
      <calculatedColumnFormula array="1">IF($B59,_xlfn.XLOOKUP($B59,Goalkeepers!$B$2:$B$2043,tbl_gk[Nationality],""))</calculatedColumnFormula>
    </tableColumn>
    <tableColumn id="9" xr3:uid="{95EC4A86-4FA6-4539-9119-0F91BC3B0716}" name="Overall" dataDxfId="187">
      <calculatedColumnFormula array="1">IF($B59,_xlfn.XLOOKUP($B59,Goalkeepers!$B$2:$B$2043,tbl_gk[Overall],""))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042E41-D863-44C6-8542-13A4852E569A}" name="tbl_topsis" displayName="tbl_topsis" ref="A72:I82" totalsRowShown="0" headerRowDxfId="186" tableBorderDxfId="185">
  <autoFilter ref="A72:I82" xr:uid="{3F042E41-D863-44C6-8542-13A4852E56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9F949601-F551-4FF5-BD22-7AB17174411D}" name="Rank" dataDxfId="184"/>
    <tableColumn id="1" xr3:uid="{7B8C4280-AF6E-458F-B34D-2846A28E2B73}" name="ID" dataDxfId="183"/>
    <tableColumn id="2" xr3:uid="{07644839-FC57-40C7-9270-71CDA4AFCBBA}" name="Name" dataDxfId="182">
      <calculatedColumnFormula array="1">IF($B73,_xlfn.XLOOKUP($B73,Goalkeepers!$B$2:$B$2043,tbl_gk[Name],""))</calculatedColumnFormula>
    </tableColumn>
    <tableColumn id="3" xr3:uid="{62906640-5C35-446E-8DFA-FA4E4FC05599}" name="FullName" dataDxfId="181">
      <calculatedColumnFormula array="1">IF($B73,_xlfn.XLOOKUP($B73,Goalkeepers!$B$2:$B$2043,tbl_gk[FullName],""))</calculatedColumnFormula>
    </tableColumn>
    <tableColumn id="4" xr3:uid="{4843A8DA-8699-4421-8F13-35F419ED6CBC}" name="Age" dataDxfId="180">
      <calculatedColumnFormula array="1">IF($B73,_xlfn.XLOOKUP($B73,Goalkeepers!$B$2:$B$2043,tbl_gk[Age],""))</calculatedColumnFormula>
    </tableColumn>
    <tableColumn id="5" xr3:uid="{5EAA6596-794C-4BBE-BDE2-212B1274A4D0}" name="Height" dataDxfId="179">
      <calculatedColumnFormula array="1">IF($B73,_xlfn.XLOOKUP($B73,Goalkeepers!$B$2:$B$2043,tbl_gk[Height],""))</calculatedColumnFormula>
    </tableColumn>
    <tableColumn id="6" xr3:uid="{40773DD8-5ADF-41E4-B0E7-EC62EA7C10B4}" name="Weight" dataDxfId="178">
      <calculatedColumnFormula array="1">IF($B73,_xlfn.XLOOKUP($B73,Goalkeepers!$B$2:$B$2043,tbl_gk[Weight],""))</calculatedColumnFormula>
    </tableColumn>
    <tableColumn id="8" xr3:uid="{7D82E080-A0F2-4DBE-96BA-B502F52950F9}" name="Nationality" dataDxfId="177">
      <calculatedColumnFormula array="1">IF($B73,_xlfn.XLOOKUP($B73,Goalkeepers!$B$2:$B$2043,tbl_gk[Nationality],""))</calculatedColumnFormula>
    </tableColumn>
    <tableColumn id="9" xr3:uid="{CB8EBAE5-C1DA-46CE-B4C2-11435A92A8B9}" name="Overall" dataDxfId="176">
      <calculatedColumnFormula array="1">IF($B73,_xlfn.XLOOKUP($B73,Goalkeepers!$B$2:$B$2043,tbl_gk[Overall],""))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FBB48A-34DC-452E-A564-082F5A3D577C}" name="tbl_moora" displayName="tbl_moora" ref="A86:I96" totalsRowShown="0" headerRowDxfId="175" tableBorderDxfId="174">
  <autoFilter ref="A86:I96" xr:uid="{C8FBB48A-34DC-452E-A564-082F5A3D57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10216511-8936-4526-BFD8-7D6260189C71}" name="Rank" dataDxfId="173"/>
    <tableColumn id="1" xr3:uid="{D42BF995-1474-4EC9-A0D7-17124228146C}" name="ID" dataDxfId="172"/>
    <tableColumn id="2" xr3:uid="{65E97B14-9DE7-45C8-A021-CFE5AE4E8493}" name="Name" dataDxfId="171">
      <calculatedColumnFormula array="1">IF($B87,_xlfn.XLOOKUP($B87,Goalkeepers!$B$2:$B$2043,tbl_gk[Name],""))</calculatedColumnFormula>
    </tableColumn>
    <tableColumn id="3" xr3:uid="{C94F13B4-B227-4E3F-9DE2-EE90C0DF00AF}" name="FullName" dataDxfId="170">
      <calculatedColumnFormula array="1">IF($B87,_xlfn.XLOOKUP($B87,Goalkeepers!$B$2:$B$2043,tbl_gk[FullName],""))</calculatedColumnFormula>
    </tableColumn>
    <tableColumn id="4" xr3:uid="{BA64DA1F-A9B6-487D-A5B6-FABA22EDE6F9}" name="Age" dataDxfId="169">
      <calculatedColumnFormula array="1">IF($B87,_xlfn.XLOOKUP($B87,Goalkeepers!$B$2:$B$2043,tbl_gk[Age],""))</calculatedColumnFormula>
    </tableColumn>
    <tableColumn id="5" xr3:uid="{45EFA798-B5FE-410A-8640-CECBF01743B6}" name="Height" dataDxfId="168">
      <calculatedColumnFormula array="1">IF($B87,_xlfn.XLOOKUP($B87,Goalkeepers!$B$2:$B$2043,tbl_gk[Height],""))</calculatedColumnFormula>
    </tableColumn>
    <tableColumn id="6" xr3:uid="{4C122F57-3E7E-45C1-BCEF-C5DE8F846855}" name="Weight" dataDxfId="167">
      <calculatedColumnFormula array="1">IF($B87,_xlfn.XLOOKUP($B87,Goalkeepers!$B$2:$B$2043,tbl_gk[Weight],""))</calculatedColumnFormula>
    </tableColumn>
    <tableColumn id="8" xr3:uid="{4DC2BAF1-772A-409D-98C6-B6E9FAB93DAB}" name="Nationality" dataDxfId="166">
      <calculatedColumnFormula array="1">IF($B87,_xlfn.XLOOKUP($B87,Goalkeepers!$B$2:$B$2043,tbl_gk[Nationality],""))</calculatedColumnFormula>
    </tableColumn>
    <tableColumn id="9" xr3:uid="{B9D65D88-0334-4842-99C9-3BC1FAFABBA7}" name="Overall" dataDxfId="165">
      <calculatedColumnFormula array="1">IF($B87,_xlfn.XLOOKUP($B87,Goalkeepers!$B$2:$B$2043,tbl_gk[Overall],""))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F4596E-DEBC-452A-832A-1F02B845FA0D}" name="tbl_copras" displayName="tbl_copras" ref="A100:I110" totalsRowShown="0" headerRowDxfId="164" tableBorderDxfId="163">
  <autoFilter ref="A100:I110" xr:uid="{8BF4596E-DEBC-452A-832A-1F02B845FA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F717D3D6-489F-4153-A19D-5C108747F653}" name="Rank" dataDxfId="162"/>
    <tableColumn id="1" xr3:uid="{E69E05E7-A612-423F-B504-7E894356AE3E}" name="ID" dataDxfId="161"/>
    <tableColumn id="2" xr3:uid="{B8B4E7B9-2A1B-4AE0-9347-FFD4A71B670A}" name="Name" dataDxfId="160">
      <calculatedColumnFormula array="1">IF($B101,_xlfn.XLOOKUP($B101,Goalkeepers!$B$2:$B$2043,tbl_gk[Name],""))</calculatedColumnFormula>
    </tableColumn>
    <tableColumn id="3" xr3:uid="{9EE88419-813C-417A-9AC2-1ECB1BC8BF80}" name="FullName" dataDxfId="159">
      <calculatedColumnFormula array="1">IF($B101,_xlfn.XLOOKUP($B101,Goalkeepers!$B$2:$B$2043,tbl_gk[FullName],""))</calculatedColumnFormula>
    </tableColumn>
    <tableColumn id="4" xr3:uid="{6D42DF21-7962-4467-9D60-5C6268998B6E}" name="Age" dataDxfId="158">
      <calculatedColumnFormula array="1">IF($B101,_xlfn.XLOOKUP($B101,Goalkeepers!$B$2:$B$2043,tbl_gk[Age],""))</calculatedColumnFormula>
    </tableColumn>
    <tableColumn id="5" xr3:uid="{588CDB85-C296-4DF9-BB3E-14D7730E16FC}" name="Height" dataDxfId="157">
      <calculatedColumnFormula array="1">IF($B101,_xlfn.XLOOKUP($B101,Goalkeepers!$B$2:$B$2043,tbl_gk[Height],""))</calculatedColumnFormula>
    </tableColumn>
    <tableColumn id="6" xr3:uid="{EC5F80EB-4D88-4CFD-BCBE-F5CC11DF9F48}" name="Weight" dataDxfId="156">
      <calculatedColumnFormula array="1">IF($B101,_xlfn.XLOOKUP($B101,Goalkeepers!$B$2:$B$2043,tbl_gk[Weight],""))</calculatedColumnFormula>
    </tableColumn>
    <tableColumn id="8" xr3:uid="{27BADE03-9BCC-4602-A6DE-C950F7932310}" name="Nationality" dataDxfId="155">
      <calculatedColumnFormula array="1">IF($B101,_xlfn.XLOOKUP($B101,Goalkeepers!$B$2:$B$2043,tbl_gk[Nationality],""))</calculatedColumnFormula>
    </tableColumn>
    <tableColumn id="9" xr3:uid="{1F9C6BD3-5B7E-422E-9CA4-99386C5D92AC}" name="Overall" dataDxfId="154">
      <calculatedColumnFormula array="1">IF($B101,_xlfn.XLOOKUP($B101,Goalkeepers!$B$2:$B$2043,tbl_gk[Overall],""))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52CF31-99A2-4102-82F4-D6817AECC715}" name="tbl_vikor" displayName="tbl_vikor" ref="A114:I124" totalsRowShown="0" headerRowDxfId="153" tableBorderDxfId="152">
  <autoFilter ref="A114:I124" xr:uid="{FD52CF31-99A2-4102-82F4-D6817AECC7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0F9E9108-4AA6-4007-830F-63E44FE624D0}" name="Rank" dataDxfId="151"/>
    <tableColumn id="1" xr3:uid="{635D726D-9508-4FAC-BD75-E1AFF02A8786}" name="ID" dataDxfId="150"/>
    <tableColumn id="2" xr3:uid="{C61D6B5D-FAF3-4966-99A2-9894EAE7326F}" name="Name" dataDxfId="149">
      <calculatedColumnFormula array="1">IF($B115,_xlfn.XLOOKUP($B115,Goalkeepers!$B$2:$B$2043,tbl_gk[Name],""))</calculatedColumnFormula>
    </tableColumn>
    <tableColumn id="3" xr3:uid="{2BD2B52E-DD38-4EE1-92C3-A0BCFD49DDC0}" name="FullName" dataDxfId="148">
      <calculatedColumnFormula array="1">IF($B115,_xlfn.XLOOKUP($B115,Goalkeepers!$B$2:$B$2043,tbl_gk[FullName],""))</calculatedColumnFormula>
    </tableColumn>
    <tableColumn id="4" xr3:uid="{CE0AFD52-CF73-4DD7-98D8-769A18AF5B44}" name="Age" dataDxfId="147">
      <calculatedColumnFormula array="1">IF($B115,_xlfn.XLOOKUP($B115,Goalkeepers!$B$2:$B$2043,tbl_gk[Age],""))</calculatedColumnFormula>
    </tableColumn>
    <tableColumn id="5" xr3:uid="{0E2C7C05-6BEB-44A9-A4AA-71C940A936E5}" name="Height" dataDxfId="146">
      <calculatedColumnFormula array="1">IF($B115,_xlfn.XLOOKUP($B115,Goalkeepers!$B$2:$B$2043,tbl_gk[Height],""))</calculatedColumnFormula>
    </tableColumn>
    <tableColumn id="6" xr3:uid="{724366CA-F519-4FC7-9A86-F70B71AE6A0F}" name="Weight" dataDxfId="145">
      <calculatedColumnFormula array="1">IF($B115,_xlfn.XLOOKUP($B115,Goalkeepers!$B$2:$B$2043,tbl_gk[Weight],""))</calculatedColumnFormula>
    </tableColumn>
    <tableColumn id="8" xr3:uid="{D629A6D6-0530-4A51-814A-CBD7904AA5B2}" name="Nationality" dataDxfId="144">
      <calculatedColumnFormula array="1">IF($B115,_xlfn.XLOOKUP($B115,Goalkeepers!$B$2:$B$2043,tbl_gk[Nationality],""))</calculatedColumnFormula>
    </tableColumn>
    <tableColumn id="9" xr3:uid="{D6AC29C0-74A3-4998-A1AF-BB340ABBAB90}" name="Overall" dataDxfId="143">
      <calculatedColumnFormula array="1">IF($B115,_xlfn.XLOOKUP($B115,Goalkeepers!$B$2:$B$2043,tbl_gk[Overall],""))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42DCF0-D3D4-4D28-992F-95D001AE8350}" name="tbl_mabac" displayName="tbl_mabac" ref="A128:I138" totalsRowShown="0" headerRowDxfId="142" tableBorderDxfId="141">
  <autoFilter ref="A128:I138" xr:uid="{B142DCF0-D3D4-4D28-992F-95D001AE83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8FF5F8C7-69FF-4034-8C5C-81738D767CA1}" name="Rank" dataDxfId="140"/>
    <tableColumn id="1" xr3:uid="{19BF4A8F-16E1-4B2F-98A5-8355DF444EF6}" name="ID" dataDxfId="139"/>
    <tableColumn id="2" xr3:uid="{D63C3671-11B5-44F3-9185-85CE039132C0}" name="Name" dataDxfId="138">
      <calculatedColumnFormula array="1">IF($B129,_xlfn.XLOOKUP($B129,Goalkeepers!$B$2:$B$2043,tbl_gk[Name],""))</calculatedColumnFormula>
    </tableColumn>
    <tableColumn id="3" xr3:uid="{3A44AAE8-7EDB-4788-9C83-4EAC024D3BD7}" name="FullName" dataDxfId="137">
      <calculatedColumnFormula array="1">IF($B129,_xlfn.XLOOKUP($B129,Goalkeepers!$B$2:$B$2043,tbl_gk[FullName],""))</calculatedColumnFormula>
    </tableColumn>
    <tableColumn id="4" xr3:uid="{CC6D337C-778E-4BAB-9F0B-EF028FA4DC95}" name="Age" dataDxfId="136">
      <calculatedColumnFormula array="1">IF($B129,_xlfn.XLOOKUP($B129,Goalkeepers!$B$2:$B$2043,tbl_gk[Age],""))</calculatedColumnFormula>
    </tableColumn>
    <tableColumn id="5" xr3:uid="{D63599C0-D274-4D0B-A47F-F0AC802EE7F7}" name="Height" dataDxfId="135">
      <calculatedColumnFormula array="1">IF($B129,_xlfn.XLOOKUP($B129,Goalkeepers!$B$2:$B$2043,tbl_gk[Height],""))</calculatedColumnFormula>
    </tableColumn>
    <tableColumn id="6" xr3:uid="{5F3170E7-9571-4ACC-8D8D-20D0187D5005}" name="Weight" dataDxfId="134">
      <calculatedColumnFormula array="1">IF($B129,_xlfn.XLOOKUP($B129,Goalkeepers!$B$2:$B$2043,tbl_gk[Weight],""))</calculatedColumnFormula>
    </tableColumn>
    <tableColumn id="8" xr3:uid="{8CD31A75-3A98-44D8-9A5E-AE20D111E219}" name="Nationality" dataDxfId="133">
      <calculatedColumnFormula array="1">IF($B129,_xlfn.XLOOKUP($B129,Goalkeepers!$B$2:$B$2043,tbl_gk[Nationality],""))</calculatedColumnFormula>
    </tableColumn>
    <tableColumn id="9" xr3:uid="{03B6B175-4254-4430-A042-AF03DDB1F793}" name="Overall" dataDxfId="132">
      <calculatedColumnFormula array="1">IF($B129,_xlfn.XLOOKUP($B129,Goalkeepers!$B$2:$B$2043,tbl_gk[Overall],""))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1A6B60-2C34-4EF7-81ED-E5804AB09167}" name="tbl_aras" displayName="tbl_aras" ref="A142:I152" totalsRowShown="0" headerRowDxfId="131" tableBorderDxfId="130">
  <autoFilter ref="A142:I152" xr:uid="{2A1A6B60-2C34-4EF7-81ED-E5804AB091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44595AAD-1712-4963-A479-7D6BF8BB147F}" name="Rank" dataDxfId="129"/>
    <tableColumn id="1" xr3:uid="{00A00E59-DD53-4C94-BBC1-D059DFCE491E}" name="ID" dataDxfId="128"/>
    <tableColumn id="2" xr3:uid="{E0120B3E-D31A-4A9E-B1EB-D09C3205AB35}" name="Name" dataDxfId="127">
      <calculatedColumnFormula array="1">IF($B143,_xlfn.XLOOKUP($B143,Goalkeepers!$B$2:$B$2043,tbl_gk[Name],""))</calculatedColumnFormula>
    </tableColumn>
    <tableColumn id="3" xr3:uid="{215C4AFD-5A30-4A5B-B8F2-CB411C313DAA}" name="FullName" dataDxfId="126">
      <calculatedColumnFormula array="1">IF($B143,_xlfn.XLOOKUP($B143,Goalkeepers!$B$2:$B$2043,tbl_gk[FullName],""))</calculatedColumnFormula>
    </tableColumn>
    <tableColumn id="4" xr3:uid="{BD35C9ED-AAFC-40D8-887C-74756487CA20}" name="Age" dataDxfId="125">
      <calculatedColumnFormula array="1">IF($B143,_xlfn.XLOOKUP($B143,Goalkeepers!$B$2:$B$2043,tbl_gk[Age],""))</calculatedColumnFormula>
    </tableColumn>
    <tableColumn id="5" xr3:uid="{EBDF8EA1-19E0-4477-8FE9-EC697D6245BC}" name="Height" dataDxfId="124">
      <calculatedColumnFormula array="1">IF($B143,_xlfn.XLOOKUP($B143,Goalkeepers!$B$2:$B$2043,tbl_gk[Height],""))</calculatedColumnFormula>
    </tableColumn>
    <tableColumn id="6" xr3:uid="{FE6193C5-579B-4CCF-8D19-C28E084E8928}" name="Weight" dataDxfId="123">
      <calculatedColumnFormula array="1">IF($B143,_xlfn.XLOOKUP($B143,Goalkeepers!$B$2:$B$2043,tbl_gk[Weight],""))</calculatedColumnFormula>
    </tableColumn>
    <tableColumn id="8" xr3:uid="{89C96588-382F-4EC8-96DD-0B9D4B93CE1E}" name="Nationality" dataDxfId="122">
      <calculatedColumnFormula array="1">IF($B143,_xlfn.XLOOKUP($B143,Goalkeepers!$B$2:$B$2043,tbl_gk[Nationality],""))</calculatedColumnFormula>
    </tableColumn>
    <tableColumn id="9" xr3:uid="{FAE0EB83-38F9-46FE-B1D8-F8C6E611A4E0}" name="Overall" dataDxfId="121">
      <calculatedColumnFormula array="1">IF($B143,_xlfn.XLOOKUP($B143,Goalkeepers!$B$2:$B$2043,tbl_gk[Overall],""))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49D953-AADE-4159-8FA3-6A7B42167350}" name="tbl_marcos" displayName="tbl_marcos" ref="A156:I166" totalsRowShown="0" headerRowDxfId="120" tableBorderDxfId="119">
  <autoFilter ref="A156:I166" xr:uid="{5349D953-AADE-4159-8FA3-6A7B421673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0FA819B4-0BA3-42A6-9988-674F6581BFED}" name="Rank" dataDxfId="118"/>
    <tableColumn id="1" xr3:uid="{DD08B08F-0C58-4A06-AC0C-89484794A5D9}" name="ID" dataDxfId="117"/>
    <tableColumn id="2" xr3:uid="{484C46D7-4BEB-451A-851F-7DA1950056DE}" name="Name" dataDxfId="116">
      <calculatedColumnFormula array="1">IF($B157,_xlfn.XLOOKUP($B157,Goalkeepers!$B$2:$B$2043,tbl_gk[Name],""))</calculatedColumnFormula>
    </tableColumn>
    <tableColumn id="3" xr3:uid="{C590F6F4-2D9F-442E-9AB2-1DC59E0F35EE}" name="FullName" dataDxfId="115">
      <calculatedColumnFormula array="1">IF($B157,_xlfn.XLOOKUP($B157,Goalkeepers!$B$2:$B$2043,tbl_gk[FullName],""))</calculatedColumnFormula>
    </tableColumn>
    <tableColumn id="4" xr3:uid="{8A32C162-4750-4D93-A0B9-CFFB157C1C9F}" name="Age" dataDxfId="114">
      <calculatedColumnFormula array="1">IF($B157,_xlfn.XLOOKUP($B157,Goalkeepers!$B$2:$B$2043,tbl_gk[Age],""))</calculatedColumnFormula>
    </tableColumn>
    <tableColumn id="5" xr3:uid="{2365D04B-E9CA-4701-92C3-85C84B6C24F5}" name="Height" dataDxfId="113">
      <calculatedColumnFormula array="1">IF($B157,_xlfn.XLOOKUP($B157,Goalkeepers!$B$2:$B$2043,tbl_gk[Height],""))</calculatedColumnFormula>
    </tableColumn>
    <tableColumn id="6" xr3:uid="{B756E608-78F5-414A-8787-4C56BC4AEFCC}" name="Weight" dataDxfId="112">
      <calculatedColumnFormula array="1">IF($B157,_xlfn.XLOOKUP($B157,Goalkeepers!$B$2:$B$2043,tbl_gk[Weight],""))</calculatedColumnFormula>
    </tableColumn>
    <tableColumn id="8" xr3:uid="{37AAA9F5-2247-4FA1-8130-D844FCF3EC18}" name="Nationality" dataDxfId="111">
      <calculatedColumnFormula array="1">IF($B157,_xlfn.XLOOKUP($B157,Goalkeepers!$B$2:$B$2043,tbl_gk[Nationality],""))</calculatedColumnFormula>
    </tableColumn>
    <tableColumn id="9" xr3:uid="{A47616E5-BF5F-44EA-A618-430188BDFC11}" name="Overall" dataDxfId="110">
      <calculatedColumnFormula array="1">IF($B157,_xlfn.XLOOKUP($B157,Goalkeepers!$B$2:$B$2043,tbl_gk[Overall],""))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0BA952-F20B-4AFD-89F1-AB9CD6931689}" name="tbl_ocra" displayName="tbl_ocra" ref="A170:I180" totalsRowShown="0" headerRowDxfId="109" tableBorderDxfId="108">
  <autoFilter ref="A170:I180" xr:uid="{2C0BA952-F20B-4AFD-89F1-AB9CD69316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E0924E3A-35C0-4F2B-BD37-A82CF3B65142}" name="Rank" dataDxfId="107"/>
    <tableColumn id="1" xr3:uid="{4BB3EA7A-8F05-403F-8D0D-60BA2C5468BA}" name="ID" dataDxfId="106"/>
    <tableColumn id="2" xr3:uid="{A0F05D14-F53E-4361-87E0-7D4B75021823}" name="Name" dataDxfId="105">
      <calculatedColumnFormula array="1">IF($B171,_xlfn.XLOOKUP($B171,Goalkeepers!$B$2:$B$2043,tbl_gk[Name],""))</calculatedColumnFormula>
    </tableColumn>
    <tableColumn id="3" xr3:uid="{8B4D10EB-547B-4AE1-B643-58E11581E2B9}" name="FullName" dataDxfId="104">
      <calculatedColumnFormula array="1">IF($B171,_xlfn.XLOOKUP($B171,Goalkeepers!$B$2:$B$2043,tbl_gk[FullName],""))</calculatedColumnFormula>
    </tableColumn>
    <tableColumn id="4" xr3:uid="{E6589E13-E0D4-4B1E-8CF7-5F4304458786}" name="Age" dataDxfId="103">
      <calculatedColumnFormula array="1">IF($B171,_xlfn.XLOOKUP($B171,Goalkeepers!$B$2:$B$2043,tbl_gk[Age],""))</calculatedColumnFormula>
    </tableColumn>
    <tableColumn id="5" xr3:uid="{373031CA-4A2B-45DA-A1F0-719CBF564CA5}" name="Height" dataDxfId="102">
      <calculatedColumnFormula array="1">IF($B171,_xlfn.XLOOKUP($B171,Goalkeepers!$B$2:$B$2043,tbl_gk[Height],""))</calculatedColumnFormula>
    </tableColumn>
    <tableColumn id="6" xr3:uid="{3FAEC1CA-7E22-4F78-BA28-706E2212DBC1}" name="Weight" dataDxfId="101">
      <calculatedColumnFormula array="1">IF($B171,_xlfn.XLOOKUP($B171,Goalkeepers!$B$2:$B$2043,tbl_gk[Weight],""))</calculatedColumnFormula>
    </tableColumn>
    <tableColumn id="8" xr3:uid="{E47DB9D8-FDED-45AF-BB51-2C7D53A0FBAC}" name="Nationality" dataDxfId="100">
      <calculatedColumnFormula array="1">IF($B171,_xlfn.XLOOKUP($B171,Goalkeepers!$B$2:$B$2043,tbl_gk[Nationality],""))</calculatedColumnFormula>
    </tableColumn>
    <tableColumn id="9" xr3:uid="{DFF08007-4788-4C9C-9ECD-ECCB2B013B79}" name="Overall" dataDxfId="99">
      <calculatedColumnFormula array="1">IF($B171,_xlfn.XLOOKUP($B171,Goalkeepers!$B$2:$B$2043,tbl_gk[Overall],""))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E9C125-86F3-435F-AD8E-E1F9DC5CC805}" name="tbl_total" displayName="tbl_total" ref="A1:N35" totalsRowShown="0" headerRowDxfId="98" dataDxfId="97">
  <autoFilter ref="A1:N35" xr:uid="{50E9C125-86F3-435F-AD8E-E1F9DC5CC805}"/>
  <tableColumns count="14">
    <tableColumn id="1" xr3:uid="{8C39FD3A-6B1F-4284-B7D9-CBC3EAB7D2FD}" name="ID" dataDxfId="96"/>
    <tableColumn id="2" xr3:uid="{4BE9C386-3B5C-459F-AA64-747389D2D860}" name="SAW" dataDxfId="95">
      <calculatedColumnFormula>_xlfn.XLOOKUP(tbl_total[[#This Row],[ID]],tbl_saw[ID],tbl_saw[Rank],0)</calculatedColumnFormula>
    </tableColumn>
    <tableColumn id="3" xr3:uid="{DBD84018-ACC7-4038-8168-88386D5BA52A}" name="EDAS" dataDxfId="94">
      <calculatedColumnFormula>_xlfn.XLOOKUP(tbl_total[[#This Row],[ID]],tbl_edas[ID],tbl_edas[Rank],0)</calculatedColumnFormula>
    </tableColumn>
    <tableColumn id="4" xr3:uid="{744D20A7-B219-47CA-8444-41DBFC129879}" name="MAUT" dataDxfId="93">
      <calculatedColumnFormula>_xlfn.XLOOKUP(tbl_total[[#This Row],[ID]],tbl_maut[ID],tbl_maut[Rank],0)</calculatedColumnFormula>
    </tableColumn>
    <tableColumn id="5" xr3:uid="{A96D13FC-0CDC-4467-B6A1-713013EDC75B}" name="WASPAS" dataDxfId="92">
      <calculatedColumnFormula>_xlfn.XLOOKUP(tbl_total[[#This Row],[ID]],tbl_waspas[ID],tbl_waspas[Rank],0)</calculatedColumnFormula>
    </tableColumn>
    <tableColumn id="6" xr3:uid="{FD999103-CC84-45EC-BD4F-90F01D47676D}" name="COCOSO" dataDxfId="91">
      <calculatedColumnFormula>_xlfn.XLOOKUP(tbl_total[[#This Row],[ID]],tbl_cocoso[ID],tbl_cocoso[Rank],0)</calculatedColumnFormula>
    </tableColumn>
    <tableColumn id="7" xr3:uid="{39389438-2972-4483-872A-70A9065521CB}" name="TOPSIS" dataDxfId="90">
      <calculatedColumnFormula>_xlfn.XLOOKUP(tbl_total[[#This Row],[ID]],tbl_topsis[ID],tbl_topsis[Rank],0)</calculatedColumnFormula>
    </tableColumn>
    <tableColumn id="8" xr3:uid="{11B4D5F9-2E4F-4B92-AA80-971FD7F6C85B}" name="MOORA" dataDxfId="89">
      <calculatedColumnFormula>_xlfn.XLOOKUP(tbl_total[[#This Row],[ID]],tbl_moora[ID],tbl_moora[Rank],0)</calculatedColumnFormula>
    </tableColumn>
    <tableColumn id="9" xr3:uid="{A7D4AF2E-DD0D-4374-B346-5D9B7C2327A4}" name="COPRAS" dataDxfId="88">
      <calculatedColumnFormula>_xlfn.XLOOKUP(tbl_total[[#This Row],[ID]],tbl_copras[ID],tbl_copras[Rank],0)</calculatedColumnFormula>
    </tableColumn>
    <tableColumn id="10" xr3:uid="{8A8D1B66-A7E5-45BF-91A3-A5B0AF39A2C8}" name="VIKOR" dataDxfId="87">
      <calculatedColumnFormula>_xlfn.XLOOKUP(tbl_total[[#This Row],[ID]],tbl_vikor[ID],tbl_vikor[Rank],0)</calculatedColumnFormula>
    </tableColumn>
    <tableColumn id="11" xr3:uid="{531D9767-8F9F-43C4-8F88-4A7349DEDAB8}" name="MABAC" dataDxfId="86">
      <calculatedColumnFormula>_xlfn.XLOOKUP(tbl_total[[#This Row],[ID]],tbl_mabac[ID],tbl_mabac[Rank],0)</calculatedColumnFormula>
    </tableColumn>
    <tableColumn id="12" xr3:uid="{07F7A2B2-7353-4DA4-AA34-1662240F84D0}" name="ARAS" dataDxfId="85">
      <calculatedColumnFormula>_xlfn.XLOOKUP(tbl_total[[#This Row],[ID]],tbl_aras[ID],tbl_aras[Rank],0)</calculatedColumnFormula>
    </tableColumn>
    <tableColumn id="14" xr3:uid="{A44B91E0-5E7B-49FC-B0A0-3B0D8F634372}" name="MARCOS" dataDxfId="84">
      <calculatedColumnFormula>_xlfn.XLOOKUP(tbl_total[[#This Row],[ID]],tbl_marcos[ID],tbl_marcos[Rank],0)</calculatedColumnFormula>
    </tableColumn>
    <tableColumn id="15" xr3:uid="{C954F2FF-1F5A-4FCA-94F6-0FDBC372370B}" name="OCRA" dataDxfId="83">
      <calculatedColumnFormula>_xlfn.XLOOKUP(tbl_total[[#This Row],[ID]],tbl_ocra[ID],tbl_ocra[Rank],0)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47773CB-F8AE-4501-A8A7-087FF8B1EA24}" name="tbl_total_calc" displayName="tbl_total_calc" ref="A1:Q35" totalsRowShown="0" headerRowDxfId="82" dataDxfId="81">
  <autoFilter ref="A1:Q35" xr:uid="{50E9C125-86F3-435F-AD8E-E1F9DC5CC805}"/>
  <tableColumns count="17">
    <tableColumn id="1" xr3:uid="{37457462-4480-4825-B59E-E1E36799DEF7}" name="ID" dataDxfId="80"/>
    <tableColumn id="2" xr3:uid="{1352EA7A-4545-461C-B89E-64BBA3D811E3}" name="SAW" dataDxfId="79">
      <calculatedColumnFormula>IF(tbl_total[[#This Row],[SAW]] = 0, 0, 11-tbl_total[[#This Row],[SAW]])</calculatedColumnFormula>
    </tableColumn>
    <tableColumn id="3" xr3:uid="{BCB2B1F6-1173-4829-BD53-79294473C441}" name="EDAS" dataDxfId="78">
      <calculatedColumnFormula>IF(tbl_total[[#This Row],[EDAS]] = 0, 0, 11-tbl_total[[#This Row],[EDAS]])</calculatedColumnFormula>
    </tableColumn>
    <tableColumn id="4" xr3:uid="{1F2333ED-4C4E-4392-A904-92F206D0291B}" name="MAUT" dataDxfId="77">
      <calculatedColumnFormula>IF(tbl_total[[#This Row],[MAUT]] = 0, 0, 11-tbl_total[[#This Row],[MAUT]])</calculatedColumnFormula>
    </tableColumn>
    <tableColumn id="5" xr3:uid="{CEC284BE-C17C-45DC-AEFD-F6C0E3670F8F}" name="WASPAS" dataDxfId="76">
      <calculatedColumnFormula>IF(tbl_total[[#This Row],[WASPAS]] = 0, 0, 11-tbl_total[[#This Row],[WASPAS]])</calculatedColumnFormula>
    </tableColumn>
    <tableColumn id="6" xr3:uid="{15092E2C-5CA9-46BF-8447-05ADD033AEC7}" name="COCOSO" dataDxfId="75">
      <calculatedColumnFormula>IF(tbl_total[[#This Row],[COCOSO]] = 0, 0, 11-tbl_total[[#This Row],[COCOSO]])</calculatedColumnFormula>
    </tableColumn>
    <tableColumn id="7" xr3:uid="{887B82D4-0307-4FD0-B132-3431AF5429E2}" name="TOPSIS" dataDxfId="74">
      <calculatedColumnFormula>IF(tbl_total[[#This Row],[TOPSIS]] = 0, 0, 11-tbl_total[[#This Row],[TOPSIS]])</calculatedColumnFormula>
    </tableColumn>
    <tableColumn id="8" xr3:uid="{0EAA18BA-17CC-4262-9C17-A24E29DEB9AD}" name="MOORA" dataDxfId="73">
      <calculatedColumnFormula>IF(tbl_total[[#This Row],[MOORA]] = 0, 0, 11-tbl_total[[#This Row],[MOORA]])</calculatedColumnFormula>
    </tableColumn>
    <tableColumn id="9" xr3:uid="{C86C9EA7-7FAF-445E-8425-2DCC1CF2D89F}" name="COPRAS" dataDxfId="72">
      <calculatedColumnFormula>IF(tbl_total[[#This Row],[COPRAS]] = 0, 0, 11-tbl_total[[#This Row],[COPRAS]])</calculatedColumnFormula>
    </tableColumn>
    <tableColumn id="10" xr3:uid="{9CD007C5-A89C-47A6-BA80-FEBA33A1AD4E}" name="VIKOR" dataDxfId="71">
      <calculatedColumnFormula>IF(tbl_total[[#This Row],[VIKOR]] = 0, 0, 11-tbl_total[[#This Row],[VIKOR]])</calculatedColumnFormula>
    </tableColumn>
    <tableColumn id="11" xr3:uid="{210728C1-7249-4010-A879-1DA2DFFBD2B7}" name="MABAC" dataDxfId="70">
      <calculatedColumnFormula>IF(tbl_total[[#This Row],[MABAC]] = 0, 0, 11-tbl_total[[#This Row],[MABAC]])</calculatedColumnFormula>
    </tableColumn>
    <tableColumn id="12" xr3:uid="{48808119-5A4D-4110-BA8F-1428C7694470}" name="ARAS" dataDxfId="69">
      <calculatedColumnFormula>IF(tbl_total[[#This Row],[ARAS]] = 0, 0, 11-tbl_total[[#This Row],[ARAS]])</calculatedColumnFormula>
    </tableColumn>
    <tableColumn id="14" xr3:uid="{D6C07941-6601-48BF-8310-A4C6BBF948DD}" name="MARCOS" dataDxfId="68">
      <calculatedColumnFormula>IF(tbl_total[[#This Row],[MARCOS]] = 0, 0, 11-tbl_total[[#This Row],[MARCOS]])</calculatedColumnFormula>
    </tableColumn>
    <tableColumn id="15" xr3:uid="{35D27EF1-849C-42EE-9CBE-0AFCCBD4E26E}" name="OCRA" dataDxfId="67">
      <calculatedColumnFormula>IF(tbl_total[[#This Row],[OCRA]] = 0, 0, 11-tbl_total[[#This Row],[OCRA]])</calculatedColumnFormula>
    </tableColumn>
    <tableColumn id="17" xr3:uid="{EF298D5F-3AE1-4D9E-8E34-EBDB554E152B}" name="TOTAL " dataDxfId="66">
      <calculatedColumnFormula>SUM(tbl_total_calc[[#This Row],[SAW]:[OCRA]])</calculatedColumnFormula>
    </tableColumn>
    <tableColumn id="21" xr3:uid="{6B8A0D20-F0E1-44E0-8BDA-A9D84C9C80CE}" name="Count" dataDxfId="65"/>
    <tableColumn id="20" xr3:uid="{F8E6DFB7-74D2-4F48-A2C0-E7CF0C38E549}" name="RANK" dataDxfId="64">
      <calculatedColumnFormula>_xlfn.RANK.EQ(tbl_total_calc[[#This Row],[TOTAL ]],tbl_total_calc[[TOTAL 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4405DB-8EA1-4FBC-99B2-15205E20DCF2}" name="tbl_top10" displayName="tbl_top10" ref="A1:I11" totalsRowShown="0" headerRowDxfId="63" tableBorderDxfId="62">
  <autoFilter ref="A1:I1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A3F055DD-57D4-413C-A15E-967B651D0A77}" name="Rank" dataDxfId="61"/>
    <tableColumn id="1" xr3:uid="{40EC67BC-5EAB-4BC9-AAF6-84FB22BF7153}" name="ID" dataDxfId="60"/>
    <tableColumn id="2" xr3:uid="{C0975D15-971D-4215-ABB0-2D73835CBF39}" name="Name" dataDxfId="59">
      <calculatedColumnFormula array="1">_xlfn.XLOOKUP($B2,Goalkeepers!$B$2:$B$2043,tbl_gk[Name])</calculatedColumnFormula>
    </tableColumn>
    <tableColumn id="3" xr3:uid="{DEF62B4B-7620-430B-9BEC-8F0DDCBA6C85}" name="FullName" dataDxfId="58">
      <calculatedColumnFormula array="1">_xlfn.XLOOKUP($B2,Goalkeepers!$B$2:$B$2043,tbl_gk[FullName])</calculatedColumnFormula>
    </tableColumn>
    <tableColumn id="4" xr3:uid="{89FBB510-90C2-484D-958C-753C97EA4A09}" name="Age" dataDxfId="57">
      <calculatedColumnFormula array="1">_xlfn.XLOOKUP($B2,Goalkeepers!$B$2:$B$2043,tbl_gk[Age])</calculatedColumnFormula>
    </tableColumn>
    <tableColumn id="5" xr3:uid="{797D8479-8E14-4031-9B89-A3FFD7BAF2C9}" name="Height" dataDxfId="56">
      <calculatedColumnFormula array="1">_xlfn.XLOOKUP($B2,Goalkeepers!$B$2:$B$2043,tbl_gk[Height])</calculatedColumnFormula>
    </tableColumn>
    <tableColumn id="6" xr3:uid="{9997E58B-9244-4C90-863B-3F49714E657B}" name="Weight" dataDxfId="55">
      <calculatedColumnFormula array="1">_xlfn.XLOOKUP($B2,Goalkeepers!$B$2:$B$2043,tbl_gk[Weight])</calculatedColumnFormula>
    </tableColumn>
    <tableColumn id="8" xr3:uid="{65EC5F21-710D-4E54-BB81-CDBBC4E95825}" name="Nationality" dataDxfId="54">
      <calculatedColumnFormula array="1">_xlfn.XLOOKUP($B2,Goalkeepers!$B$2:$B$2043,tbl_gk[Nationality])</calculatedColumnFormula>
    </tableColumn>
    <tableColumn id="9" xr3:uid="{C122CBAB-6F9C-4144-AD03-DE8A4922C4FD}" name="Overall" dataDxfId="53">
      <calculatedColumnFormula array="1">_xlfn.XLOOKUP($B2,Goalkeepers!$B$2:$B$2043,tbl_gk[Overall])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9C5500A-EBA6-4077-B985-C529BABCD653}" name="tbl_codas" displayName="tbl_codas" ref="A2:I12" totalsRowShown="0" headerRowDxfId="52" tableBorderDxfId="51">
  <autoFilter ref="A2:I1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7D558265-5494-418C-BC3F-5794F602E765}" name="Rank" dataDxfId="50"/>
    <tableColumn id="1" xr3:uid="{270F2F23-5BC6-406E-94F8-2A47B96FC8F4}" name="ID" dataDxfId="49"/>
    <tableColumn id="2" xr3:uid="{B85B03D0-E522-4DB3-B97B-C3F9C3C4073C}" name="Name">
      <calculatedColumnFormula array="1">IF($B3,_xlfn.XLOOKUP($B3,Goalkeepers!$B$2:$B$2043,tbl_gk[Name],""))</calculatedColumnFormula>
    </tableColumn>
    <tableColumn id="3" xr3:uid="{A5A73EC8-05DB-4F9C-8930-C73227D22B86}" name="FullName">
      <calculatedColumnFormula array="1">IF($B3,_xlfn.XLOOKUP($B3,Goalkeepers!$B$2:$B$2043,tbl_gk[FullName],""))</calculatedColumnFormula>
    </tableColumn>
    <tableColumn id="4" xr3:uid="{0DB7BC6B-F33C-4E75-B7EE-A372143BFD66}" name="Age" dataDxfId="48">
      <calculatedColumnFormula array="1">IF($B3,_xlfn.XLOOKUP($B3,Goalkeepers!$B$2:$B$2043,tbl_gk[Age],""))</calculatedColumnFormula>
    </tableColumn>
    <tableColumn id="5" xr3:uid="{6F8447F7-AB5F-4AFA-AE10-4FDD9995A86E}" name="Height" dataDxfId="47">
      <calculatedColumnFormula array="1">IF($B3,_xlfn.XLOOKUP($B3,Goalkeepers!$B$2:$B$2043,tbl_gk[Height],""))</calculatedColumnFormula>
    </tableColumn>
    <tableColumn id="6" xr3:uid="{1450547D-AFA3-4F13-8D44-2E7150316EC8}" name="Weight" dataDxfId="46">
      <calculatedColumnFormula array="1">IF($B3,_xlfn.XLOOKUP($B3,Goalkeepers!$B$2:$B$2043,tbl_gk[Weight],""))</calculatedColumnFormula>
    </tableColumn>
    <tableColumn id="8" xr3:uid="{4F0A2726-AFA4-47BD-982F-888A8A4AF110}" name="Nationality" dataDxfId="45">
      <calculatedColumnFormula array="1">IF($B3,_xlfn.XLOOKUP($B3,Goalkeepers!$B$2:$B$2043,tbl_gk[Nationality],""))</calculatedColumnFormula>
    </tableColumn>
    <tableColumn id="9" xr3:uid="{DBBCB49D-AED0-4B3B-9A8E-64977A407041}" name="Overall" dataDxfId="44">
      <calculatedColumnFormula array="1">IF($B3,_xlfn.XLOOKUP($B3,Goalkeepers!$B$2:$B$2043,tbl_gk[Overall],""))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CA22CF4-1CD6-4A85-9D7F-A0D10CDC2666}" name="tbl_electre" displayName="tbl_electre" ref="A16:I26" totalsRowShown="0" headerRowDxfId="43" tableBorderDxfId="42">
  <autoFilter ref="A16:I26" xr:uid="{8A3D82F6-704D-4759-BFE1-F782768826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0E0B7ED1-2DBA-4D2B-A7D5-D3D6919665BF}" name="Rank" dataDxfId="41"/>
    <tableColumn id="1" xr3:uid="{4DF13F14-A480-4A67-A046-CD44C7D0A753}" name="ID" dataDxfId="40"/>
    <tableColumn id="2" xr3:uid="{469A1818-A297-4EB0-8E54-C2C7339F3163}" name="Name">
      <calculatedColumnFormula array="1">IF($B17,_xlfn.XLOOKUP($B17,Goalkeepers!$B$2:$B$2043,tbl_gk[Name],""))</calculatedColumnFormula>
    </tableColumn>
    <tableColumn id="3" xr3:uid="{90496E7B-7187-483A-BF68-363B9A90DAA1}" name="FullName">
      <calculatedColumnFormula array="1">IF($B17,_xlfn.XLOOKUP($B17,Goalkeepers!$B$2:$B$2043,tbl_gk[FullName],""))</calculatedColumnFormula>
    </tableColumn>
    <tableColumn id="4" xr3:uid="{A9F3EDBD-5D85-4319-9AE7-3DF15F029A7D}" name="Age" dataDxfId="39">
      <calculatedColumnFormula array="1">IF($B17,_xlfn.XLOOKUP($B17,Goalkeepers!$B$2:$B$2043,tbl_gk[Age],""))</calculatedColumnFormula>
    </tableColumn>
    <tableColumn id="5" xr3:uid="{95E03402-21B4-4F78-AC8F-31ECF6C718AB}" name="Height" dataDxfId="38">
      <calculatedColumnFormula array="1">IF($B17,_xlfn.XLOOKUP($B17,Goalkeepers!$B$2:$B$2043,tbl_gk[Height],""))</calculatedColumnFormula>
    </tableColumn>
    <tableColumn id="6" xr3:uid="{41B65676-2417-4E50-A445-442BDFE4656D}" name="Weight" dataDxfId="37">
      <calculatedColumnFormula array="1">IF($B17,_xlfn.XLOOKUP($B17,Goalkeepers!$B$2:$B$2043,tbl_gk[Weight],""))</calculatedColumnFormula>
    </tableColumn>
    <tableColumn id="8" xr3:uid="{A59DE3D7-D7B8-4164-BD1B-9584A120CDA1}" name="Nationality" dataDxfId="36">
      <calculatedColumnFormula array="1">IF($B17,_xlfn.XLOOKUP($B17,Goalkeepers!$B$2:$B$2043,tbl_gk[Nationality],""))</calculatedColumnFormula>
    </tableColumn>
    <tableColumn id="9" xr3:uid="{4B1F22DA-685D-4044-A684-A2BEE01B204A}" name="Overall" dataDxfId="35">
      <calculatedColumnFormula array="1">IF($B17,_xlfn.XLOOKUP($B17,Goalkeepers!$B$2:$B$2043,tbl_gk[Overall],""))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AFB403-BC3C-4525-86E2-4FDB4A75E73F}" name="tbl_regime1" displayName="tbl_regime1" ref="A30:I40" totalsRowShown="0" headerRowDxfId="34" tableBorderDxfId="33">
  <autoFilter ref="A30:I40" xr:uid="{1980D471-6E72-4C00-86D3-D80A848855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8640E3E3-1D49-4E63-B709-0993FAB646AF}" name="Rank" dataDxfId="32"/>
    <tableColumn id="1" xr3:uid="{4DA3AE26-47FD-4B73-A1D0-25ACF8A9DD66}" name="ID" dataDxfId="31"/>
    <tableColumn id="2" xr3:uid="{96606FF2-846B-4FAD-A91C-19EC4AAFBCCA}" name="Name">
      <calculatedColumnFormula array="1">IF($B31,_xlfn.XLOOKUP($B31,Goalkeepers!$B$2:$B$2043,tbl_gk[Name],""))</calculatedColumnFormula>
    </tableColumn>
    <tableColumn id="3" xr3:uid="{9E3F6F25-4E21-4765-96EB-544A7031D518}" name="FullName">
      <calculatedColumnFormula array="1">IF($B31,_xlfn.XLOOKUP($B31,Goalkeepers!$B$2:$B$2043,tbl_gk[FullName],""))</calculatedColumnFormula>
    </tableColumn>
    <tableColumn id="4" xr3:uid="{650C523B-49AC-456A-92F9-45E25C907844}" name="Age" dataDxfId="30">
      <calculatedColumnFormula array="1">IF($B31,_xlfn.XLOOKUP($B31,Goalkeepers!$B$2:$B$2043,tbl_gk[Age],""))</calculatedColumnFormula>
    </tableColumn>
    <tableColumn id="5" xr3:uid="{809EBA37-EDD1-4258-9625-0C3987A29C77}" name="Height" dataDxfId="29">
      <calculatedColumnFormula array="1">IF($B31,_xlfn.XLOOKUP($B31,Goalkeepers!$B$2:$B$2043,tbl_gk[Height],""))</calculatedColumnFormula>
    </tableColumn>
    <tableColumn id="6" xr3:uid="{FC9FCDBB-DDA3-441F-8CB7-3BDF6E1B17E4}" name="Weight" dataDxfId="28">
      <calculatedColumnFormula array="1">IF($B31,_xlfn.XLOOKUP($B31,Goalkeepers!$B$2:$B$2043,tbl_gk[Weight],""))</calculatedColumnFormula>
    </tableColumn>
    <tableColumn id="8" xr3:uid="{CA1B0F62-16C0-444A-B679-323A00A26EC9}" name="Nationality" dataDxfId="27">
      <calculatedColumnFormula array="1">IF($B31,_xlfn.XLOOKUP($B31,Goalkeepers!$B$2:$B$2043,tbl_gk[Nationality],""))</calculatedColumnFormula>
    </tableColumn>
    <tableColumn id="9" xr3:uid="{D2DA6910-444F-4BC4-B181-A47C888EACD9}" name="Overall" dataDxfId="26">
      <calculatedColumnFormula array="1">IF($B31,_xlfn.XLOOKUP($B31,Goalkeepers!$B$2:$B$2043,tbl_gk[Overall],""))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9B80C71-0E4F-4B48-8317-7ECCCC9399F3}" name="Table13" displayName="Table13" ref="A2:M12" totalsRowShown="0" headerRowDxfId="25" dataDxfId="24">
  <autoFilter ref="A2:M12" xr:uid="{89B80C71-0E4F-4B48-8317-7ECCCC9399F3}"/>
  <tableColumns count="13">
    <tableColumn id="1" xr3:uid="{970A70ED-0470-4BF7-9427-937324038C2B}" name="ID" dataDxfId="23"/>
    <tableColumn id="2" xr3:uid="{4AB827EF-551C-4690-ADFB-735834A6A7B3}" name="167495" dataDxfId="22"/>
    <tableColumn id="3" xr3:uid="{D9DDD64D-0A40-454E-9C93-C0F806F68024}" name="199339" dataDxfId="21"/>
    <tableColumn id="4" xr3:uid="{6D792ECF-6C18-441A-9E7A-8B0DB076CEA7}" name="210257" dataDxfId="20"/>
    <tableColumn id="5" xr3:uid="{FD024A7D-2241-4170-960B-2CBC05E431F2}" name="175281" dataDxfId="19"/>
    <tableColumn id="6" xr3:uid="{A5C8FEA2-914F-4DAB-9652-B1355AB5ED1B}" name="215698" dataDxfId="18"/>
    <tableColumn id="7" xr3:uid="{6235A83E-51CB-4D4A-AE50-76302C06192F}" name="204935" dataDxfId="17"/>
    <tableColumn id="8" xr3:uid="{B3D1E1D0-EE6E-4D14-8699-55D058F16E5A}" name="176630" dataDxfId="16"/>
    <tableColumn id="9" xr3:uid="{680D0A45-A538-4FA5-A681-F8FFEDF00521}" name="192448" dataDxfId="15"/>
    <tableColumn id="10" xr3:uid="{6DB3AC35-7F8F-4A5E-A347-5DC2E6000912}" name="257439" dataDxfId="14"/>
    <tableColumn id="11" xr3:uid="{2BE68CC9-F50D-4B8D-AE78-2F8942DCC0F1}" name="221087" dataDxfId="13"/>
    <tableColumn id="12" xr3:uid="{B8706395-26C7-4F0E-A4F2-75D9FC25EDDD}" name="sum" dataDxfId="12">
      <calculatedColumnFormula>SUM('TOP GK CALC'!$B3:$K3)</calculatedColumnFormula>
    </tableColumn>
    <tableColumn id="13" xr3:uid="{FEE10A27-AE3B-448F-BF52-80ECD22B1085}" name="Rank" dataDxfId="11">
      <calculatedColumnFormula>_xlfn.RANK.EQ('TOP GK CALC'!$L3,'TOP GK CALC'!$L$3:$L$12)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BCD6DAA-4625-4342-9C69-2519F86C0024}" name="tbl_top1055" displayName="tbl_top1055" ref="A1:I11" totalsRowShown="0" headerRowDxfId="10" tableBorderDxfId="9">
  <autoFilter ref="A1:I1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7" xr3:uid="{93C2D7A2-B34B-4BE1-91D3-311A77757FFE}" name="Rank" dataDxfId="8"/>
    <tableColumn id="1" xr3:uid="{38F26AE9-4923-4DDC-95A0-9AAC4F9F1753}" name="ID" dataDxfId="7"/>
    <tableColumn id="2" xr3:uid="{2AE4A60C-A7B4-499B-BF21-B53C5D9F3A01}" name="Name" dataDxfId="6">
      <calculatedColumnFormula array="1">_xlfn.XLOOKUP($B2,Goalkeepers!$B$2:$B$2043,tbl_gk[Name])</calculatedColumnFormula>
    </tableColumn>
    <tableColumn id="3" xr3:uid="{84F039BC-D9A4-401B-A335-C4C06BC43BED}" name="FullName" dataDxfId="5">
      <calculatedColumnFormula array="1">_xlfn.XLOOKUP($B2,Goalkeepers!$B$2:$B$2043,tbl_gk[FullName])</calculatedColumnFormula>
    </tableColumn>
    <tableColumn id="4" xr3:uid="{4190E847-F669-4E08-B500-48761A96439E}" name="Age" dataDxfId="4">
      <calculatedColumnFormula array="1">_xlfn.XLOOKUP($B2,Goalkeepers!$B$2:$B$2043,tbl_gk[Age])</calculatedColumnFormula>
    </tableColumn>
    <tableColumn id="5" xr3:uid="{231EC941-98B5-4BF6-8687-32D93CC8C293}" name="Height" dataDxfId="3">
      <calculatedColumnFormula array="1">_xlfn.XLOOKUP($B2,Goalkeepers!$B$2:$B$2043,tbl_gk[Height])</calculatedColumnFormula>
    </tableColumn>
    <tableColumn id="6" xr3:uid="{B7F33076-B385-4818-B239-4F010CE29F85}" name="Weight" dataDxfId="2">
      <calculatedColumnFormula array="1">_xlfn.XLOOKUP($B2,Goalkeepers!$B$2:$B$2043,tbl_gk[Weight])</calculatedColumnFormula>
    </tableColumn>
    <tableColumn id="8" xr3:uid="{A8EDB791-3C38-45F9-9D6B-2CB46F12E056}" name="Nationality" dataDxfId="1">
      <calculatedColumnFormula array="1">_xlfn.XLOOKUP($B2,Goalkeepers!$B$2:$B$2043,tbl_gk[Nationality])</calculatedColumnFormula>
    </tableColumn>
    <tableColumn id="9" xr3:uid="{A7719130-FA99-46C5-B887-6F89E11E5C07}" name="Overall" dataDxfId="0">
      <calculatedColumnFormula array="1">_xlfn.XLOOKUP($B2,Goalkeepers!$B$2:$B$2043,tbl_gk[Overall])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3"/>
  <sheetViews>
    <sheetView topLeftCell="B1" workbookViewId="0">
      <selection activeCell="B1" sqref="B1"/>
    </sheetView>
  </sheetViews>
  <sheetFormatPr defaultRowHeight="14.4" x14ac:dyDescent="0.55000000000000004"/>
  <cols>
    <col min="1" max="1" width="8.83984375" hidden="1" customWidth="1"/>
    <col min="2" max="2" width="6.83984375" style="2" bestFit="1" customWidth="1"/>
    <col min="3" max="3" width="18.62890625" style="6" bestFit="1" customWidth="1"/>
    <col min="4" max="4" width="31.62890625" style="6" bestFit="1" customWidth="1"/>
    <col min="5" max="5" width="8.20703125" bestFit="1" customWidth="1"/>
    <col min="6" max="6" width="10.47265625" bestFit="1" customWidth="1"/>
    <col min="7" max="7" width="11.05078125" bestFit="1" customWidth="1"/>
    <col min="8" max="8" width="19.578125" bestFit="1" customWidth="1"/>
    <col min="9" max="9" width="10.9453125" bestFit="1" customWidth="1"/>
  </cols>
  <sheetData>
    <row r="1" spans="2:10" x14ac:dyDescent="0.55000000000000004">
      <c r="B1" s="3" t="s">
        <v>0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4174</v>
      </c>
    </row>
    <row r="2" spans="2:10" x14ac:dyDescent="0.55000000000000004">
      <c r="B2" s="3">
        <v>167495</v>
      </c>
      <c r="C2" s="5" t="s">
        <v>14</v>
      </c>
      <c r="D2" s="5" t="s">
        <v>15</v>
      </c>
      <c r="E2" s="1">
        <v>36</v>
      </c>
      <c r="F2" s="1">
        <v>193</v>
      </c>
      <c r="G2" s="1">
        <v>93</v>
      </c>
      <c r="H2" s="1" t="s">
        <v>16</v>
      </c>
      <c r="I2" s="1">
        <v>90</v>
      </c>
      <c r="J2" s="1">
        <f>_xlfn.RANK.EQ(tbl_gk[[#This Row],[Overall]],tbl_gk[Overall])</f>
        <v>1</v>
      </c>
    </row>
    <row r="3" spans="2:10" x14ac:dyDescent="0.55000000000000004">
      <c r="B3" s="3">
        <v>192119</v>
      </c>
      <c r="C3" s="5" t="s">
        <v>12</v>
      </c>
      <c r="D3" s="5" t="s">
        <v>13</v>
      </c>
      <c r="E3" s="1">
        <v>30</v>
      </c>
      <c r="F3" s="1">
        <v>199</v>
      </c>
      <c r="G3" s="1">
        <v>96</v>
      </c>
      <c r="H3" s="1" t="s">
        <v>11</v>
      </c>
      <c r="I3" s="1">
        <v>90</v>
      </c>
      <c r="J3" s="1">
        <f>_xlfn.RANK.EQ(tbl_gk[[#This Row],[Overall]],tbl_gk[Overall])</f>
        <v>1</v>
      </c>
    </row>
    <row r="4" spans="2:10" x14ac:dyDescent="0.55000000000000004">
      <c r="B4" s="3">
        <v>200389</v>
      </c>
      <c r="C4" s="5" t="s">
        <v>22</v>
      </c>
      <c r="D4" s="5" t="s">
        <v>23</v>
      </c>
      <c r="E4" s="1">
        <v>29</v>
      </c>
      <c r="F4" s="1">
        <v>188</v>
      </c>
      <c r="G4" s="1">
        <v>87</v>
      </c>
      <c r="H4" s="1" t="s">
        <v>24</v>
      </c>
      <c r="I4" s="1">
        <v>89</v>
      </c>
      <c r="J4" s="1">
        <f>_xlfn.RANK.EQ(tbl_gk[[#This Row],[Overall]],tbl_gk[Overall])</f>
        <v>3</v>
      </c>
    </row>
    <row r="5" spans="2:10" x14ac:dyDescent="0.55000000000000004">
      <c r="B5" s="3">
        <v>210257</v>
      </c>
      <c r="C5" s="5" t="s">
        <v>26</v>
      </c>
      <c r="D5" s="5" t="s">
        <v>27</v>
      </c>
      <c r="E5" s="1">
        <v>28</v>
      </c>
      <c r="F5" s="1">
        <v>188</v>
      </c>
      <c r="G5" s="1">
        <v>86</v>
      </c>
      <c r="H5" s="1" t="s">
        <v>20</v>
      </c>
      <c r="I5" s="1">
        <v>89</v>
      </c>
      <c r="J5" s="1">
        <f>_xlfn.RANK.EQ(tbl_gk[[#This Row],[Overall]],tbl_gk[Overall])</f>
        <v>3</v>
      </c>
    </row>
    <row r="6" spans="2:10" x14ac:dyDescent="0.55000000000000004">
      <c r="B6" s="3">
        <v>212831</v>
      </c>
      <c r="C6" s="5" t="s">
        <v>28</v>
      </c>
      <c r="D6" s="5" t="s">
        <v>29</v>
      </c>
      <c r="E6" s="1">
        <v>29</v>
      </c>
      <c r="F6" s="1">
        <v>191</v>
      </c>
      <c r="G6" s="1">
        <v>91</v>
      </c>
      <c r="H6" s="1" t="s">
        <v>20</v>
      </c>
      <c r="I6" s="1">
        <v>89</v>
      </c>
      <c r="J6" s="1">
        <f>_xlfn.RANK.EQ(tbl_gk[[#This Row],[Overall]],tbl_gk[Overall])</f>
        <v>3</v>
      </c>
    </row>
    <row r="7" spans="2:10" x14ac:dyDescent="0.55000000000000004">
      <c r="B7" s="3">
        <v>192448</v>
      </c>
      <c r="C7" s="5" t="s">
        <v>37</v>
      </c>
      <c r="D7" s="5" t="s">
        <v>38</v>
      </c>
      <c r="E7" s="1">
        <v>30</v>
      </c>
      <c r="F7" s="1">
        <v>187</v>
      </c>
      <c r="G7" s="1">
        <v>85</v>
      </c>
      <c r="H7" s="1" t="s">
        <v>16</v>
      </c>
      <c r="I7" s="1">
        <v>88</v>
      </c>
      <c r="J7" s="1">
        <f>_xlfn.RANK.EQ(tbl_gk[[#This Row],[Overall]],tbl_gk[Overall])</f>
        <v>6</v>
      </c>
    </row>
    <row r="8" spans="2:10" x14ac:dyDescent="0.55000000000000004">
      <c r="B8" s="3">
        <v>193041</v>
      </c>
      <c r="C8" s="5" t="s">
        <v>34</v>
      </c>
      <c r="D8" s="5" t="s">
        <v>35</v>
      </c>
      <c r="E8" s="1">
        <v>35</v>
      </c>
      <c r="F8" s="1">
        <v>185</v>
      </c>
      <c r="G8" s="1">
        <v>80</v>
      </c>
      <c r="H8" s="1" t="s">
        <v>36</v>
      </c>
      <c r="I8" s="1">
        <v>88</v>
      </c>
      <c r="J8" s="1">
        <f>_xlfn.RANK.EQ(tbl_gk[[#This Row],[Overall]],tbl_gk[Overall])</f>
        <v>6</v>
      </c>
    </row>
    <row r="9" spans="2:10" x14ac:dyDescent="0.55000000000000004">
      <c r="B9" s="3">
        <v>230621</v>
      </c>
      <c r="C9" s="5" t="s">
        <v>31</v>
      </c>
      <c r="D9" s="5" t="s">
        <v>32</v>
      </c>
      <c r="E9" s="1">
        <v>23</v>
      </c>
      <c r="F9" s="1">
        <v>196</v>
      </c>
      <c r="G9" s="1">
        <v>90</v>
      </c>
      <c r="H9" s="1" t="s">
        <v>33</v>
      </c>
      <c r="I9" s="1">
        <v>88</v>
      </c>
      <c r="J9" s="1">
        <f>_xlfn.RANK.EQ(tbl_gk[[#This Row],[Overall]],tbl_gk[Overall])</f>
        <v>6</v>
      </c>
    </row>
    <row r="10" spans="2:10" x14ac:dyDescent="0.55000000000000004">
      <c r="B10" s="3">
        <v>167948</v>
      </c>
      <c r="C10" s="5" t="s">
        <v>41</v>
      </c>
      <c r="D10" s="5" t="s">
        <v>42</v>
      </c>
      <c r="E10" s="1">
        <v>35</v>
      </c>
      <c r="F10" s="1">
        <v>188</v>
      </c>
      <c r="G10" s="1">
        <v>82</v>
      </c>
      <c r="H10" s="1" t="s">
        <v>9</v>
      </c>
      <c r="I10" s="1">
        <v>87</v>
      </c>
      <c r="J10" s="1">
        <f>_xlfn.RANK.EQ(tbl_gk[[#This Row],[Overall]],tbl_gk[Overall])</f>
        <v>9</v>
      </c>
    </row>
    <row r="11" spans="2:10" x14ac:dyDescent="0.55000000000000004">
      <c r="B11" s="3">
        <v>193080</v>
      </c>
      <c r="C11" s="5" t="s">
        <v>43</v>
      </c>
      <c r="D11" s="5" t="s">
        <v>44</v>
      </c>
      <c r="E11" s="1">
        <v>31</v>
      </c>
      <c r="F11" s="1">
        <v>192</v>
      </c>
      <c r="G11" s="1">
        <v>76</v>
      </c>
      <c r="H11" s="1" t="s">
        <v>40</v>
      </c>
      <c r="I11" s="1">
        <v>87</v>
      </c>
      <c r="J11" s="1">
        <f>_xlfn.RANK.EQ(tbl_gk[[#This Row],[Overall]],tbl_gk[Overall])</f>
        <v>9</v>
      </c>
    </row>
    <row r="12" spans="2:10" x14ac:dyDescent="0.55000000000000004">
      <c r="B12" s="3">
        <v>215698</v>
      </c>
      <c r="C12" s="5" t="s">
        <v>45</v>
      </c>
      <c r="D12" s="5" t="s">
        <v>46</v>
      </c>
      <c r="E12" s="1">
        <v>26</v>
      </c>
      <c r="F12" s="1">
        <v>191</v>
      </c>
      <c r="G12" s="1">
        <v>89</v>
      </c>
      <c r="H12" s="1" t="s">
        <v>9</v>
      </c>
      <c r="I12" s="1">
        <v>87</v>
      </c>
      <c r="J12" s="1">
        <f>_xlfn.RANK.EQ(tbl_gk[[#This Row],[Overall]],tbl_gk[Overall])</f>
        <v>9</v>
      </c>
    </row>
    <row r="13" spans="2:10" x14ac:dyDescent="0.55000000000000004">
      <c r="B13" s="3">
        <v>186153</v>
      </c>
      <c r="C13" s="5" t="s">
        <v>50</v>
      </c>
      <c r="D13" s="5" t="s">
        <v>51</v>
      </c>
      <c r="E13" s="1">
        <v>32</v>
      </c>
      <c r="F13" s="1">
        <v>195</v>
      </c>
      <c r="G13" s="1">
        <v>90</v>
      </c>
      <c r="H13" s="1" t="s">
        <v>10</v>
      </c>
      <c r="I13" s="1">
        <v>86</v>
      </c>
      <c r="J13" s="1">
        <f>_xlfn.RANK.EQ(tbl_gk[[#This Row],[Overall]],tbl_gk[Overall])</f>
        <v>12</v>
      </c>
    </row>
    <row r="14" spans="2:10" x14ac:dyDescent="0.55000000000000004">
      <c r="B14" s="3">
        <v>188943</v>
      </c>
      <c r="C14" s="5" t="s">
        <v>52</v>
      </c>
      <c r="D14" s="5" t="s">
        <v>53</v>
      </c>
      <c r="E14" s="1">
        <v>31</v>
      </c>
      <c r="F14" s="1">
        <v>189</v>
      </c>
      <c r="G14" s="1">
        <v>84</v>
      </c>
      <c r="H14" s="1" t="s">
        <v>16</v>
      </c>
      <c r="I14" s="1">
        <v>86</v>
      </c>
      <c r="J14" s="1">
        <f>_xlfn.RANK.EQ(tbl_gk[[#This Row],[Overall]],tbl_gk[Overall])</f>
        <v>12</v>
      </c>
    </row>
    <row r="15" spans="2:10" x14ac:dyDescent="0.55000000000000004">
      <c r="B15" s="3">
        <v>234642</v>
      </c>
      <c r="C15" s="5" t="s">
        <v>55</v>
      </c>
      <c r="D15" s="5" t="s">
        <v>56</v>
      </c>
      <c r="E15" s="1">
        <v>30</v>
      </c>
      <c r="F15" s="1">
        <v>197</v>
      </c>
      <c r="G15" s="1">
        <v>86</v>
      </c>
      <c r="H15" s="1" t="s">
        <v>25</v>
      </c>
      <c r="I15" s="1">
        <v>86</v>
      </c>
      <c r="J15" s="1">
        <f>_xlfn.RANK.EQ(tbl_gk[[#This Row],[Overall]],tbl_gk[Overall])</f>
        <v>12</v>
      </c>
    </row>
    <row r="16" spans="2:10" x14ac:dyDescent="0.55000000000000004">
      <c r="B16" s="3">
        <v>177683</v>
      </c>
      <c r="C16" s="5" t="s">
        <v>62</v>
      </c>
      <c r="D16" s="5" t="s">
        <v>63</v>
      </c>
      <c r="E16" s="1">
        <v>33</v>
      </c>
      <c r="F16" s="1">
        <v>183</v>
      </c>
      <c r="G16" s="1">
        <v>79</v>
      </c>
      <c r="H16" s="1" t="s">
        <v>64</v>
      </c>
      <c r="I16" s="1">
        <v>85</v>
      </c>
      <c r="J16" s="1">
        <f>_xlfn.RANK.EQ(tbl_gk[[#This Row],[Overall]],tbl_gk[Overall])</f>
        <v>15</v>
      </c>
    </row>
    <row r="17" spans="2:10" x14ac:dyDescent="0.55000000000000004">
      <c r="B17" s="3">
        <v>185122</v>
      </c>
      <c r="C17" s="5" t="s">
        <v>59</v>
      </c>
      <c r="D17" s="5" t="s">
        <v>60</v>
      </c>
      <c r="E17" s="1">
        <v>32</v>
      </c>
      <c r="F17" s="1">
        <v>191</v>
      </c>
      <c r="G17" s="1">
        <v>86</v>
      </c>
      <c r="H17" s="1" t="s">
        <v>61</v>
      </c>
      <c r="I17" s="1">
        <v>85</v>
      </c>
      <c r="J17" s="1">
        <f>_xlfn.RANK.EQ(tbl_gk[[#This Row],[Overall]],tbl_gk[Overall])</f>
        <v>15</v>
      </c>
    </row>
    <row r="18" spans="2:10" x14ac:dyDescent="0.55000000000000004">
      <c r="B18" s="3">
        <v>162835</v>
      </c>
      <c r="C18" s="5" t="s">
        <v>65</v>
      </c>
      <c r="D18" s="5" t="s">
        <v>66</v>
      </c>
      <c r="E18" s="1">
        <v>37</v>
      </c>
      <c r="F18" s="1">
        <v>193</v>
      </c>
      <c r="G18" s="1">
        <v>92</v>
      </c>
      <c r="H18" s="1" t="s">
        <v>24</v>
      </c>
      <c r="I18" s="1">
        <v>84</v>
      </c>
      <c r="J18" s="1">
        <f>_xlfn.RANK.EQ(tbl_gk[[#This Row],[Overall]],tbl_gk[Overall])</f>
        <v>17</v>
      </c>
    </row>
    <row r="19" spans="2:10" x14ac:dyDescent="0.55000000000000004">
      <c r="B19" s="3">
        <v>192984</v>
      </c>
      <c r="C19" s="5" t="s">
        <v>77</v>
      </c>
      <c r="D19" s="5" t="s">
        <v>78</v>
      </c>
      <c r="E19" s="1">
        <v>30</v>
      </c>
      <c r="F19" s="1">
        <v>197</v>
      </c>
      <c r="G19" s="1">
        <v>86</v>
      </c>
      <c r="H19" s="1" t="s">
        <v>11</v>
      </c>
      <c r="I19" s="1">
        <v>84</v>
      </c>
      <c r="J19" s="1">
        <f>_xlfn.RANK.EQ(tbl_gk[[#This Row],[Overall]],tbl_gk[Overall])</f>
        <v>17</v>
      </c>
    </row>
    <row r="20" spans="2:10" x14ac:dyDescent="0.55000000000000004">
      <c r="B20" s="3">
        <v>202811</v>
      </c>
      <c r="C20" s="5" t="s">
        <v>74</v>
      </c>
      <c r="D20" s="5" t="s">
        <v>75</v>
      </c>
      <c r="E20" s="1">
        <v>29</v>
      </c>
      <c r="F20" s="1">
        <v>195</v>
      </c>
      <c r="G20" s="1">
        <v>88</v>
      </c>
      <c r="H20" s="1" t="s">
        <v>8</v>
      </c>
      <c r="I20" s="1">
        <v>84</v>
      </c>
      <c r="J20" s="1">
        <f>_xlfn.RANK.EQ(tbl_gk[[#This Row],[Overall]],tbl_gk[Overall])</f>
        <v>17</v>
      </c>
    </row>
    <row r="21" spans="2:10" x14ac:dyDescent="0.55000000000000004">
      <c r="B21" s="3">
        <v>209981</v>
      </c>
      <c r="C21" s="5" t="s">
        <v>69</v>
      </c>
      <c r="D21" s="5" t="s">
        <v>70</v>
      </c>
      <c r="E21" s="1">
        <v>31</v>
      </c>
      <c r="F21" s="1">
        <v>192</v>
      </c>
      <c r="G21" s="1">
        <v>78</v>
      </c>
      <c r="H21" s="1" t="s">
        <v>71</v>
      </c>
      <c r="I21" s="1">
        <v>84</v>
      </c>
      <c r="J21" s="1">
        <f>_xlfn.RANK.EQ(tbl_gk[[#This Row],[Overall]],tbl_gk[Overall])</f>
        <v>17</v>
      </c>
    </row>
    <row r="22" spans="2:10" x14ac:dyDescent="0.55000000000000004">
      <c r="B22" s="3">
        <v>163587</v>
      </c>
      <c r="C22" s="5" t="s">
        <v>90</v>
      </c>
      <c r="D22" s="5" t="s">
        <v>91</v>
      </c>
      <c r="E22" s="1">
        <v>35</v>
      </c>
      <c r="F22" s="1">
        <v>189</v>
      </c>
      <c r="G22" s="1">
        <v>89</v>
      </c>
      <c r="H22" s="1" t="s">
        <v>87</v>
      </c>
      <c r="I22" s="1">
        <v>83</v>
      </c>
      <c r="J22" s="1">
        <f>_xlfn.RANK.EQ(tbl_gk[[#This Row],[Overall]],tbl_gk[Overall])</f>
        <v>21</v>
      </c>
    </row>
    <row r="23" spans="2:10" x14ac:dyDescent="0.55000000000000004">
      <c r="B23" s="3">
        <v>190941</v>
      </c>
      <c r="C23" s="5" t="s">
        <v>93</v>
      </c>
      <c r="D23" s="5" t="s">
        <v>94</v>
      </c>
      <c r="E23" s="1">
        <v>32</v>
      </c>
      <c r="F23" s="1">
        <v>192</v>
      </c>
      <c r="G23" s="1">
        <v>85</v>
      </c>
      <c r="H23" s="1" t="s">
        <v>95</v>
      </c>
      <c r="I23" s="1">
        <v>83</v>
      </c>
      <c r="J23" s="1">
        <f>_xlfn.RANK.EQ(tbl_gk[[#This Row],[Overall]],tbl_gk[Overall])</f>
        <v>21</v>
      </c>
    </row>
    <row r="24" spans="2:10" x14ac:dyDescent="0.55000000000000004">
      <c r="B24" s="3">
        <v>193698</v>
      </c>
      <c r="C24" s="5" t="s">
        <v>96</v>
      </c>
      <c r="D24" s="5" t="s">
        <v>97</v>
      </c>
      <c r="E24" s="1">
        <v>32</v>
      </c>
      <c r="F24" s="1">
        <v>187</v>
      </c>
      <c r="G24" s="1">
        <v>82</v>
      </c>
      <c r="H24" s="1" t="s">
        <v>16</v>
      </c>
      <c r="I24" s="1">
        <v>83</v>
      </c>
      <c r="J24" s="1">
        <f>_xlfn.RANK.EQ(tbl_gk[[#This Row],[Overall]],tbl_gk[Overall])</f>
        <v>21</v>
      </c>
    </row>
    <row r="25" spans="2:10" x14ac:dyDescent="0.55000000000000004">
      <c r="B25" s="3">
        <v>230869</v>
      </c>
      <c r="C25" s="5" t="s">
        <v>85</v>
      </c>
      <c r="D25" s="5" t="s">
        <v>86</v>
      </c>
      <c r="E25" s="1">
        <v>25</v>
      </c>
      <c r="F25" s="1">
        <v>190</v>
      </c>
      <c r="G25" s="1">
        <v>89</v>
      </c>
      <c r="H25" s="1" t="s">
        <v>40</v>
      </c>
      <c r="I25" s="1">
        <v>83</v>
      </c>
      <c r="J25" s="1">
        <f>_xlfn.RANK.EQ(tbl_gk[[#This Row],[Overall]],tbl_gk[Overall])</f>
        <v>21</v>
      </c>
    </row>
    <row r="26" spans="2:10" x14ac:dyDescent="0.55000000000000004">
      <c r="B26" s="3">
        <v>235073</v>
      </c>
      <c r="C26" s="5" t="s">
        <v>88</v>
      </c>
      <c r="D26" s="5" t="s">
        <v>89</v>
      </c>
      <c r="E26" s="1">
        <v>24</v>
      </c>
      <c r="F26" s="1">
        <v>195</v>
      </c>
      <c r="G26" s="1">
        <v>88</v>
      </c>
      <c r="H26" s="1" t="s">
        <v>64</v>
      </c>
      <c r="I26" s="1">
        <v>83</v>
      </c>
      <c r="J26" s="1">
        <f>_xlfn.RANK.EQ(tbl_gk[[#This Row],[Overall]],tbl_gk[Overall])</f>
        <v>21</v>
      </c>
    </row>
    <row r="27" spans="2:10" x14ac:dyDescent="0.55000000000000004">
      <c r="B27" s="3">
        <v>164835</v>
      </c>
      <c r="C27" s="5" t="s">
        <v>116</v>
      </c>
      <c r="D27" s="5" t="s">
        <v>117</v>
      </c>
      <c r="E27" s="1">
        <v>37</v>
      </c>
      <c r="F27" s="1">
        <v>190</v>
      </c>
      <c r="G27" s="1">
        <v>83</v>
      </c>
      <c r="H27" s="1" t="s">
        <v>10</v>
      </c>
      <c r="I27" s="1">
        <v>82</v>
      </c>
      <c r="J27" s="1">
        <f>_xlfn.RANK.EQ(tbl_gk[[#This Row],[Overall]],tbl_gk[Overall])</f>
        <v>26</v>
      </c>
    </row>
    <row r="28" spans="2:10" x14ac:dyDescent="0.55000000000000004">
      <c r="B28" s="3">
        <v>178005</v>
      </c>
      <c r="C28" s="5" t="s">
        <v>118</v>
      </c>
      <c r="D28" s="5" t="s">
        <v>119</v>
      </c>
      <c r="E28" s="1">
        <v>34</v>
      </c>
      <c r="F28" s="1">
        <v>190</v>
      </c>
      <c r="G28" s="1">
        <v>84</v>
      </c>
      <c r="H28" s="1" t="s">
        <v>17</v>
      </c>
      <c r="I28" s="1">
        <v>82</v>
      </c>
      <c r="J28" s="1">
        <f>_xlfn.RANK.EQ(tbl_gk[[#This Row],[Overall]],tbl_gk[Overall])</f>
        <v>26</v>
      </c>
    </row>
    <row r="29" spans="2:10" x14ac:dyDescent="0.55000000000000004">
      <c r="B29" s="3">
        <v>199482</v>
      </c>
      <c r="C29" s="5" t="s">
        <v>120</v>
      </c>
      <c r="D29" s="5" t="s">
        <v>121</v>
      </c>
      <c r="E29" s="1">
        <v>31</v>
      </c>
      <c r="F29" s="1">
        <v>184</v>
      </c>
      <c r="G29" s="1">
        <v>81</v>
      </c>
      <c r="H29" s="1" t="s">
        <v>17</v>
      </c>
      <c r="I29" s="1">
        <v>82</v>
      </c>
      <c r="J29" s="1">
        <f>_xlfn.RANK.EQ(tbl_gk[[#This Row],[Overall]],tbl_gk[Overall])</f>
        <v>26</v>
      </c>
    </row>
    <row r="30" spans="2:10" x14ac:dyDescent="0.55000000000000004">
      <c r="B30" s="3">
        <v>204935</v>
      </c>
      <c r="C30" s="5" t="s">
        <v>113</v>
      </c>
      <c r="D30" s="5" t="s">
        <v>114</v>
      </c>
      <c r="E30" s="1">
        <v>28</v>
      </c>
      <c r="F30" s="1">
        <v>185</v>
      </c>
      <c r="G30" s="1">
        <v>77</v>
      </c>
      <c r="H30" s="1" t="s">
        <v>19</v>
      </c>
      <c r="I30" s="1">
        <v>82</v>
      </c>
      <c r="J30" s="1">
        <f>_xlfn.RANK.EQ(tbl_gk[[#This Row],[Overall]],tbl_gk[Overall])</f>
        <v>26</v>
      </c>
    </row>
    <row r="31" spans="2:10" x14ac:dyDescent="0.55000000000000004">
      <c r="B31" s="3">
        <v>215316</v>
      </c>
      <c r="C31" s="5" t="s">
        <v>98</v>
      </c>
      <c r="D31" s="5" t="s">
        <v>99</v>
      </c>
      <c r="E31" s="1">
        <v>30</v>
      </c>
      <c r="F31" s="1">
        <v>189</v>
      </c>
      <c r="G31" s="1">
        <v>84</v>
      </c>
      <c r="H31" s="1" t="s">
        <v>8</v>
      </c>
      <c r="I31" s="1">
        <v>82</v>
      </c>
      <c r="J31" s="1">
        <f>_xlfn.RANK.EQ(tbl_gk[[#This Row],[Overall]],tbl_gk[Overall])</f>
        <v>26</v>
      </c>
    </row>
    <row r="32" spans="2:10" x14ac:dyDescent="0.55000000000000004">
      <c r="B32" s="3">
        <v>223952</v>
      </c>
      <c r="C32" s="5" t="s">
        <v>100</v>
      </c>
      <c r="D32" s="5" t="s">
        <v>101</v>
      </c>
      <c r="E32" s="1">
        <v>29</v>
      </c>
      <c r="F32" s="1">
        <v>192</v>
      </c>
      <c r="G32" s="1">
        <v>85</v>
      </c>
      <c r="H32" s="1" t="s">
        <v>40</v>
      </c>
      <c r="I32" s="1">
        <v>82</v>
      </c>
      <c r="J32" s="1">
        <f>_xlfn.RANK.EQ(tbl_gk[[#This Row],[Overall]],tbl_gk[Overall])</f>
        <v>26</v>
      </c>
    </row>
    <row r="33" spans="2:10" x14ac:dyDescent="0.55000000000000004">
      <c r="B33" s="3">
        <v>226753</v>
      </c>
      <c r="C33" s="5" t="s">
        <v>102</v>
      </c>
      <c r="D33" s="5" t="s">
        <v>103</v>
      </c>
      <c r="E33" s="1">
        <v>26</v>
      </c>
      <c r="F33" s="1">
        <v>190</v>
      </c>
      <c r="G33" s="1">
        <v>93</v>
      </c>
      <c r="H33" s="1" t="s">
        <v>76</v>
      </c>
      <c r="I33" s="1">
        <v>82</v>
      </c>
      <c r="J33" s="1">
        <f>_xlfn.RANK.EQ(tbl_gk[[#This Row],[Overall]],tbl_gk[Overall])</f>
        <v>26</v>
      </c>
    </row>
    <row r="34" spans="2:10" x14ac:dyDescent="0.55000000000000004">
      <c r="B34" s="3">
        <v>227127</v>
      </c>
      <c r="C34" s="5" t="s">
        <v>104</v>
      </c>
      <c r="D34" s="5" t="s">
        <v>105</v>
      </c>
      <c r="E34" s="1">
        <v>27</v>
      </c>
      <c r="F34" s="1">
        <v>192</v>
      </c>
      <c r="G34" s="1">
        <v>79</v>
      </c>
      <c r="H34" s="1" t="s">
        <v>40</v>
      </c>
      <c r="I34" s="1">
        <v>82</v>
      </c>
      <c r="J34" s="1">
        <f>_xlfn.RANK.EQ(tbl_gk[[#This Row],[Overall]],tbl_gk[Overall])</f>
        <v>26</v>
      </c>
    </row>
    <row r="35" spans="2:10" x14ac:dyDescent="0.55000000000000004">
      <c r="B35" s="3">
        <v>230182</v>
      </c>
      <c r="C35" s="5" t="s">
        <v>110</v>
      </c>
      <c r="D35" s="5" t="s">
        <v>111</v>
      </c>
      <c r="E35" s="1">
        <v>22</v>
      </c>
      <c r="F35" s="1">
        <v>183</v>
      </c>
      <c r="G35" s="1">
        <v>77</v>
      </c>
      <c r="H35" s="1" t="s">
        <v>20</v>
      </c>
      <c r="I35" s="1">
        <v>82</v>
      </c>
      <c r="J35" s="1">
        <f>_xlfn.RANK.EQ(tbl_gk[[#This Row],[Overall]],tbl_gk[Overall])</f>
        <v>26</v>
      </c>
    </row>
    <row r="36" spans="2:10" x14ac:dyDescent="0.55000000000000004">
      <c r="B36" s="3">
        <v>233934</v>
      </c>
      <c r="C36" s="5" t="s">
        <v>107</v>
      </c>
      <c r="D36" s="5" t="s">
        <v>108</v>
      </c>
      <c r="E36" s="1">
        <v>24</v>
      </c>
      <c r="F36" s="1">
        <v>191</v>
      </c>
      <c r="G36" s="1">
        <v>77</v>
      </c>
      <c r="H36" s="1" t="s">
        <v>19</v>
      </c>
      <c r="I36" s="1">
        <v>82</v>
      </c>
      <c r="J36" s="1">
        <f>_xlfn.RANK.EQ(tbl_gk[[#This Row],[Overall]],tbl_gk[Overall])</f>
        <v>26</v>
      </c>
    </row>
    <row r="37" spans="2:10" x14ac:dyDescent="0.55000000000000004">
      <c r="B37" s="3">
        <v>178086</v>
      </c>
      <c r="C37" s="5" t="s">
        <v>131</v>
      </c>
      <c r="D37" s="5" t="s">
        <v>132</v>
      </c>
      <c r="E37" s="1">
        <v>35</v>
      </c>
      <c r="F37" s="1">
        <v>190</v>
      </c>
      <c r="G37" s="1">
        <v>94</v>
      </c>
      <c r="H37" s="1" t="s">
        <v>40</v>
      </c>
      <c r="I37" s="1">
        <v>81</v>
      </c>
      <c r="J37" s="1">
        <f>_xlfn.RANK.EQ(tbl_gk[[#This Row],[Overall]],tbl_gk[Overall])</f>
        <v>36</v>
      </c>
    </row>
    <row r="38" spans="2:10" x14ac:dyDescent="0.55000000000000004">
      <c r="B38" s="3">
        <v>193105</v>
      </c>
      <c r="C38" s="5" t="s">
        <v>123</v>
      </c>
      <c r="D38" s="5" t="s">
        <v>124</v>
      </c>
      <c r="E38" s="1">
        <v>29</v>
      </c>
      <c r="F38" s="1">
        <v>195</v>
      </c>
      <c r="G38" s="1">
        <v>94</v>
      </c>
      <c r="H38" s="1" t="s">
        <v>9</v>
      </c>
      <c r="I38" s="1">
        <v>81</v>
      </c>
      <c r="J38" s="1">
        <f>_xlfn.RANK.EQ(tbl_gk[[#This Row],[Overall]],tbl_gk[Overall])</f>
        <v>36</v>
      </c>
    </row>
    <row r="39" spans="2:10" x14ac:dyDescent="0.55000000000000004">
      <c r="B39" s="3">
        <v>194404</v>
      </c>
      <c r="C39" s="5" t="s">
        <v>125</v>
      </c>
      <c r="D39" s="5" t="s">
        <v>126</v>
      </c>
      <c r="E39" s="1">
        <v>32</v>
      </c>
      <c r="F39" s="1">
        <v>190</v>
      </c>
      <c r="G39" s="1">
        <v>84</v>
      </c>
      <c r="H39" s="1" t="s">
        <v>20</v>
      </c>
      <c r="I39" s="1">
        <v>81</v>
      </c>
      <c r="J39" s="1">
        <f>_xlfn.RANK.EQ(tbl_gk[[#This Row],[Overall]],tbl_gk[Overall])</f>
        <v>36</v>
      </c>
    </row>
    <row r="40" spans="2:10" x14ac:dyDescent="0.55000000000000004">
      <c r="B40" s="3">
        <v>203841</v>
      </c>
      <c r="C40" s="5" t="s">
        <v>129</v>
      </c>
      <c r="D40" s="5" t="s">
        <v>130</v>
      </c>
      <c r="E40" s="1">
        <v>30</v>
      </c>
      <c r="F40" s="1">
        <v>199</v>
      </c>
      <c r="G40" s="1">
        <v>76</v>
      </c>
      <c r="H40" s="1" t="s">
        <v>19</v>
      </c>
      <c r="I40" s="1">
        <v>81</v>
      </c>
      <c r="J40" s="1">
        <f>_xlfn.RANK.EQ(tbl_gk[[#This Row],[Overall]],tbl_gk[Overall])</f>
        <v>36</v>
      </c>
    </row>
    <row r="41" spans="2:10" x14ac:dyDescent="0.55000000000000004">
      <c r="B41" s="3">
        <v>211990</v>
      </c>
      <c r="C41" s="5" t="s">
        <v>136</v>
      </c>
      <c r="D41" s="5" t="s">
        <v>137</v>
      </c>
      <c r="E41" s="1">
        <v>28</v>
      </c>
      <c r="F41" s="1">
        <v>190</v>
      </c>
      <c r="G41" s="1">
        <v>81</v>
      </c>
      <c r="H41" s="1" t="s">
        <v>138</v>
      </c>
      <c r="I41" s="1">
        <v>81</v>
      </c>
      <c r="J41" s="1">
        <f>_xlfn.RANK.EQ(tbl_gk[[#This Row],[Overall]],tbl_gk[Overall])</f>
        <v>36</v>
      </c>
    </row>
    <row r="42" spans="2:10" x14ac:dyDescent="0.55000000000000004">
      <c r="B42" s="3">
        <v>212442</v>
      </c>
      <c r="C42" s="5" t="s">
        <v>134</v>
      </c>
      <c r="D42" s="5" t="s">
        <v>135</v>
      </c>
      <c r="E42" s="1">
        <v>29</v>
      </c>
      <c r="F42" s="1">
        <v>192</v>
      </c>
      <c r="G42" s="1">
        <v>84</v>
      </c>
      <c r="H42" s="1" t="s">
        <v>17</v>
      </c>
      <c r="I42" s="1">
        <v>81</v>
      </c>
      <c r="J42" s="1">
        <f>_xlfn.RANK.EQ(tbl_gk[[#This Row],[Overall]],tbl_gk[Overall])</f>
        <v>36</v>
      </c>
    </row>
    <row r="43" spans="2:10" x14ac:dyDescent="0.55000000000000004">
      <c r="B43" s="3">
        <v>214979</v>
      </c>
      <c r="C43" s="5" t="s">
        <v>139</v>
      </c>
      <c r="D43" s="5" t="s">
        <v>140</v>
      </c>
      <c r="E43" s="1">
        <v>28</v>
      </c>
      <c r="F43" s="1">
        <v>191</v>
      </c>
      <c r="G43" s="1">
        <v>93</v>
      </c>
      <c r="H43" s="1" t="s">
        <v>8</v>
      </c>
      <c r="I43" s="1">
        <v>81</v>
      </c>
      <c r="J43" s="1">
        <f>_xlfn.RANK.EQ(tbl_gk[[#This Row],[Overall]],tbl_gk[Overall])</f>
        <v>36</v>
      </c>
    </row>
    <row r="44" spans="2:10" x14ac:dyDescent="0.55000000000000004">
      <c r="B44" s="3">
        <v>163489</v>
      </c>
      <c r="C44" s="5" t="s">
        <v>162</v>
      </c>
      <c r="D44" s="5" t="s">
        <v>163</v>
      </c>
      <c r="E44" s="1">
        <v>35</v>
      </c>
      <c r="F44" s="1">
        <v>189</v>
      </c>
      <c r="G44" s="1">
        <v>82</v>
      </c>
      <c r="H44" s="1" t="s">
        <v>33</v>
      </c>
      <c r="I44" s="1">
        <v>80</v>
      </c>
      <c r="J44" s="1">
        <f>_xlfn.RANK.EQ(tbl_gk[[#This Row],[Overall]],tbl_gk[Overall])</f>
        <v>43</v>
      </c>
    </row>
    <row r="45" spans="2:10" x14ac:dyDescent="0.55000000000000004">
      <c r="B45" s="3">
        <v>173426</v>
      </c>
      <c r="C45" s="5" t="s">
        <v>164</v>
      </c>
      <c r="D45" s="5" t="s">
        <v>165</v>
      </c>
      <c r="E45" s="1">
        <v>34</v>
      </c>
      <c r="F45" s="1">
        <v>193</v>
      </c>
      <c r="G45" s="1">
        <v>87</v>
      </c>
      <c r="H45" s="1" t="s">
        <v>11</v>
      </c>
      <c r="I45" s="1">
        <v>80</v>
      </c>
      <c r="J45" s="1">
        <f>_xlfn.RANK.EQ(tbl_gk[[#This Row],[Overall]],tbl_gk[Overall])</f>
        <v>43</v>
      </c>
    </row>
    <row r="46" spans="2:10" x14ac:dyDescent="0.55000000000000004">
      <c r="B46" s="3">
        <v>176550</v>
      </c>
      <c r="C46" s="5" t="s">
        <v>166</v>
      </c>
      <c r="D46" s="5" t="s">
        <v>167</v>
      </c>
      <c r="E46" s="1">
        <v>33</v>
      </c>
      <c r="F46" s="1">
        <v>183</v>
      </c>
      <c r="G46" s="1">
        <v>80</v>
      </c>
      <c r="H46" s="1" t="s">
        <v>80</v>
      </c>
      <c r="I46" s="1">
        <v>80</v>
      </c>
      <c r="J46" s="1">
        <f>_xlfn.RANK.EQ(tbl_gk[[#This Row],[Overall]],tbl_gk[Overall])</f>
        <v>43</v>
      </c>
    </row>
    <row r="47" spans="2:10" x14ac:dyDescent="0.55000000000000004">
      <c r="B47" s="3">
        <v>192563</v>
      </c>
      <c r="C47" s="5" t="s">
        <v>160</v>
      </c>
      <c r="D47" s="5" t="s">
        <v>161</v>
      </c>
      <c r="E47" s="1">
        <v>30</v>
      </c>
      <c r="F47" s="1">
        <v>190</v>
      </c>
      <c r="G47" s="1">
        <v>83</v>
      </c>
      <c r="H47" s="1" t="s">
        <v>16</v>
      </c>
      <c r="I47" s="1">
        <v>80</v>
      </c>
      <c r="J47" s="1">
        <f>_xlfn.RANK.EQ(tbl_gk[[#This Row],[Overall]],tbl_gk[Overall])</f>
        <v>43</v>
      </c>
    </row>
    <row r="48" spans="2:10" x14ac:dyDescent="0.55000000000000004">
      <c r="B48" s="3">
        <v>199987</v>
      </c>
      <c r="C48" s="5" t="s">
        <v>154</v>
      </c>
      <c r="D48" s="5" t="s">
        <v>155</v>
      </c>
      <c r="E48" s="1">
        <v>33</v>
      </c>
      <c r="F48" s="1">
        <v>185</v>
      </c>
      <c r="G48" s="1">
        <v>83</v>
      </c>
      <c r="H48" s="1" t="s">
        <v>18</v>
      </c>
      <c r="I48" s="1">
        <v>80</v>
      </c>
      <c r="J48" s="1">
        <f>_xlfn.RANK.EQ(tbl_gk[[#This Row],[Overall]],tbl_gk[Overall])</f>
        <v>43</v>
      </c>
    </row>
    <row r="49" spans="2:10" x14ac:dyDescent="0.55000000000000004">
      <c r="B49" s="3">
        <v>200159</v>
      </c>
      <c r="C49" s="5" t="s">
        <v>156</v>
      </c>
      <c r="D49" s="5" t="s">
        <v>157</v>
      </c>
      <c r="E49" s="1">
        <v>29</v>
      </c>
      <c r="F49" s="1">
        <v>185</v>
      </c>
      <c r="G49" s="1">
        <v>88</v>
      </c>
      <c r="H49" s="1" t="s">
        <v>16</v>
      </c>
      <c r="I49" s="1">
        <v>80</v>
      </c>
      <c r="J49" s="1">
        <f>_xlfn.RANK.EQ(tbl_gk[[#This Row],[Overall]],tbl_gk[Overall])</f>
        <v>43</v>
      </c>
    </row>
    <row r="50" spans="2:10" x14ac:dyDescent="0.55000000000000004">
      <c r="B50" s="3">
        <v>204234</v>
      </c>
      <c r="C50" s="5" t="s">
        <v>158</v>
      </c>
      <c r="D50" s="5" t="s">
        <v>159</v>
      </c>
      <c r="E50" s="1">
        <v>30</v>
      </c>
      <c r="F50" s="1">
        <v>180</v>
      </c>
      <c r="G50" s="1">
        <v>70</v>
      </c>
      <c r="H50" s="1" t="s">
        <v>40</v>
      </c>
      <c r="I50" s="1">
        <v>80</v>
      </c>
      <c r="J50" s="1">
        <f>_xlfn.RANK.EQ(tbl_gk[[#This Row],[Overall]],tbl_gk[Overall])</f>
        <v>43</v>
      </c>
    </row>
    <row r="51" spans="2:10" x14ac:dyDescent="0.55000000000000004">
      <c r="B51" s="3">
        <v>205659</v>
      </c>
      <c r="C51" s="5" t="s">
        <v>168</v>
      </c>
      <c r="D51" s="5" t="s">
        <v>169</v>
      </c>
      <c r="E51" s="1">
        <v>28</v>
      </c>
      <c r="F51" s="1">
        <v>184</v>
      </c>
      <c r="G51" s="1">
        <v>78</v>
      </c>
      <c r="H51" s="1" t="s">
        <v>33</v>
      </c>
      <c r="I51" s="1">
        <v>80</v>
      </c>
      <c r="J51" s="1">
        <f>_xlfn.RANK.EQ(tbl_gk[[#This Row],[Overall]],tbl_gk[Overall])</f>
        <v>43</v>
      </c>
    </row>
    <row r="52" spans="2:10" x14ac:dyDescent="0.55000000000000004">
      <c r="B52" s="3">
        <v>206585</v>
      </c>
      <c r="C52" s="5" t="s">
        <v>172</v>
      </c>
      <c r="D52" s="5" t="s">
        <v>173</v>
      </c>
      <c r="E52" s="1">
        <v>27</v>
      </c>
      <c r="F52" s="1">
        <v>186</v>
      </c>
      <c r="G52" s="1">
        <v>88</v>
      </c>
      <c r="H52" s="1" t="s">
        <v>40</v>
      </c>
      <c r="I52" s="1">
        <v>80</v>
      </c>
      <c r="J52" s="1">
        <f>_xlfn.RANK.EQ(tbl_gk[[#This Row],[Overall]],tbl_gk[Overall])</f>
        <v>43</v>
      </c>
    </row>
    <row r="53" spans="2:10" x14ac:dyDescent="0.55000000000000004">
      <c r="B53" s="3">
        <v>210385</v>
      </c>
      <c r="C53" s="5" t="s">
        <v>180</v>
      </c>
      <c r="D53" s="5" t="s">
        <v>181</v>
      </c>
      <c r="E53" s="1">
        <v>28</v>
      </c>
      <c r="F53" s="1">
        <v>191</v>
      </c>
      <c r="G53" s="1">
        <v>91</v>
      </c>
      <c r="H53" s="1" t="s">
        <v>17</v>
      </c>
      <c r="I53" s="1">
        <v>80</v>
      </c>
      <c r="J53" s="1">
        <f>_xlfn.RANK.EQ(tbl_gk[[#This Row],[Overall]],tbl_gk[Overall])</f>
        <v>43</v>
      </c>
    </row>
    <row r="54" spans="2:10" x14ac:dyDescent="0.55000000000000004">
      <c r="B54" s="3">
        <v>211738</v>
      </c>
      <c r="C54" s="5" t="s">
        <v>182</v>
      </c>
      <c r="D54" s="5" t="s">
        <v>183</v>
      </c>
      <c r="E54" s="1">
        <v>29</v>
      </c>
      <c r="F54" s="1">
        <v>195</v>
      </c>
      <c r="G54" s="1">
        <v>87</v>
      </c>
      <c r="H54" s="1" t="s">
        <v>18</v>
      </c>
      <c r="I54" s="1">
        <v>80</v>
      </c>
      <c r="J54" s="1">
        <f>_xlfn.RANK.EQ(tbl_gk[[#This Row],[Overall]],tbl_gk[Overall])</f>
        <v>43</v>
      </c>
    </row>
    <row r="55" spans="2:10" x14ac:dyDescent="0.55000000000000004">
      <c r="B55" s="3">
        <v>215223</v>
      </c>
      <c r="C55" s="5" t="s">
        <v>178</v>
      </c>
      <c r="D55" s="5" t="s">
        <v>179</v>
      </c>
      <c r="E55" s="1">
        <v>29</v>
      </c>
      <c r="F55" s="1">
        <v>191</v>
      </c>
      <c r="G55" s="1">
        <v>93</v>
      </c>
      <c r="H55" s="1" t="s">
        <v>8</v>
      </c>
      <c r="I55" s="1">
        <v>80</v>
      </c>
      <c r="J55" s="1">
        <f>_xlfn.RANK.EQ(tbl_gk[[#This Row],[Overall]],tbl_gk[Overall])</f>
        <v>43</v>
      </c>
    </row>
    <row r="56" spans="2:10" x14ac:dyDescent="0.55000000000000004">
      <c r="B56" s="3">
        <v>219522</v>
      </c>
      <c r="C56" s="5" t="s">
        <v>170</v>
      </c>
      <c r="D56" s="5" t="s">
        <v>171</v>
      </c>
      <c r="E56" s="1">
        <v>29</v>
      </c>
      <c r="F56" s="1">
        <v>186</v>
      </c>
      <c r="G56" s="1">
        <v>83</v>
      </c>
      <c r="H56" s="1" t="s">
        <v>8</v>
      </c>
      <c r="I56" s="1">
        <v>80</v>
      </c>
      <c r="J56" s="1">
        <f>_xlfn.RANK.EQ(tbl_gk[[#This Row],[Overall]],tbl_gk[Overall])</f>
        <v>43</v>
      </c>
    </row>
    <row r="57" spans="2:10" x14ac:dyDescent="0.55000000000000004">
      <c r="B57" s="3">
        <v>220407</v>
      </c>
      <c r="C57" s="5" t="s">
        <v>176</v>
      </c>
      <c r="D57" s="5" t="s">
        <v>177</v>
      </c>
      <c r="E57" s="1">
        <v>33</v>
      </c>
      <c r="F57" s="1">
        <v>190</v>
      </c>
      <c r="G57" s="1">
        <v>80</v>
      </c>
      <c r="H57" s="1" t="s">
        <v>54</v>
      </c>
      <c r="I57" s="1">
        <v>80</v>
      </c>
      <c r="J57" s="1">
        <f>_xlfn.RANK.EQ(tbl_gk[[#This Row],[Overall]],tbl_gk[Overall])</f>
        <v>43</v>
      </c>
    </row>
    <row r="58" spans="2:10" x14ac:dyDescent="0.55000000000000004">
      <c r="B58" s="3">
        <v>226300</v>
      </c>
      <c r="C58" s="5" t="s">
        <v>174</v>
      </c>
      <c r="D58" s="5" t="s">
        <v>175</v>
      </c>
      <c r="E58" s="1">
        <v>26</v>
      </c>
      <c r="F58" s="1">
        <v>191</v>
      </c>
      <c r="G58" s="1">
        <v>82</v>
      </c>
      <c r="H58" s="1" t="s">
        <v>72</v>
      </c>
      <c r="I58" s="1">
        <v>80</v>
      </c>
      <c r="J58" s="1">
        <f>_xlfn.RANK.EQ(tbl_gk[[#This Row],[Overall]],tbl_gk[Overall])</f>
        <v>43</v>
      </c>
    </row>
    <row r="59" spans="2:10" x14ac:dyDescent="0.55000000000000004">
      <c r="B59" s="3">
        <v>227290</v>
      </c>
      <c r="C59" s="5" t="s">
        <v>148</v>
      </c>
      <c r="D59" s="5" t="s">
        <v>149</v>
      </c>
      <c r="E59" s="1">
        <v>30</v>
      </c>
      <c r="F59" s="1">
        <v>194</v>
      </c>
      <c r="G59" s="1">
        <v>94</v>
      </c>
      <c r="H59" s="1" t="s">
        <v>57</v>
      </c>
      <c r="I59" s="1">
        <v>80</v>
      </c>
      <c r="J59" s="1">
        <f>_xlfn.RANK.EQ(tbl_gk[[#This Row],[Overall]],tbl_gk[Overall])</f>
        <v>43</v>
      </c>
    </row>
    <row r="60" spans="2:10" x14ac:dyDescent="0.55000000000000004">
      <c r="B60" s="3">
        <v>230204</v>
      </c>
      <c r="C60" s="5" t="s">
        <v>144</v>
      </c>
      <c r="D60" s="5" t="s">
        <v>145</v>
      </c>
      <c r="E60" s="1">
        <v>26</v>
      </c>
      <c r="F60" s="1">
        <v>182</v>
      </c>
      <c r="G60" s="1">
        <v>74</v>
      </c>
      <c r="H60" s="1" t="s">
        <v>20</v>
      </c>
      <c r="I60" s="1">
        <v>80</v>
      </c>
      <c r="J60" s="1">
        <f>_xlfn.RANK.EQ(tbl_gk[[#This Row],[Overall]],tbl_gk[Overall])</f>
        <v>43</v>
      </c>
    </row>
    <row r="61" spans="2:10" x14ac:dyDescent="0.55000000000000004">
      <c r="B61" s="3">
        <v>231691</v>
      </c>
      <c r="C61" s="5" t="s">
        <v>142</v>
      </c>
      <c r="D61" s="5" t="s">
        <v>143</v>
      </c>
      <c r="E61" s="1">
        <v>23</v>
      </c>
      <c r="F61" s="1">
        <v>196</v>
      </c>
      <c r="G61" s="1">
        <v>90</v>
      </c>
      <c r="H61" s="1" t="s">
        <v>9</v>
      </c>
      <c r="I61" s="1">
        <v>80</v>
      </c>
      <c r="J61" s="1">
        <f>_xlfn.RANK.EQ(tbl_gk[[#This Row],[Overall]],tbl_gk[Overall])</f>
        <v>43</v>
      </c>
    </row>
    <row r="62" spans="2:10" x14ac:dyDescent="0.55000000000000004">
      <c r="B62" s="3">
        <v>241671</v>
      </c>
      <c r="C62" s="5" t="s">
        <v>151</v>
      </c>
      <c r="D62" s="5" t="s">
        <v>152</v>
      </c>
      <c r="E62" s="1">
        <v>27</v>
      </c>
      <c r="F62" s="1">
        <v>187</v>
      </c>
      <c r="G62" s="1">
        <v>79</v>
      </c>
      <c r="H62" s="1" t="s">
        <v>39</v>
      </c>
      <c r="I62" s="1">
        <v>80</v>
      </c>
      <c r="J62" s="1">
        <f>_xlfn.RANK.EQ(tbl_gk[[#This Row],[Overall]],tbl_gk[Overall])</f>
        <v>43</v>
      </c>
    </row>
    <row r="63" spans="2:10" x14ac:dyDescent="0.55000000000000004">
      <c r="B63" s="3">
        <v>1179</v>
      </c>
      <c r="C63" s="5" t="s">
        <v>213</v>
      </c>
      <c r="D63" s="5" t="s">
        <v>214</v>
      </c>
      <c r="E63" s="1">
        <v>44</v>
      </c>
      <c r="F63" s="1">
        <v>192</v>
      </c>
      <c r="G63" s="1">
        <v>92</v>
      </c>
      <c r="H63" s="1" t="s">
        <v>33</v>
      </c>
      <c r="I63" s="1">
        <v>79</v>
      </c>
      <c r="J63" s="1">
        <f>RANK(tbl_gk[[#This Row],[Overall]],tbl_gk[Overall])</f>
        <v>62</v>
      </c>
    </row>
    <row r="64" spans="2:10" x14ac:dyDescent="0.55000000000000004">
      <c r="B64" s="3">
        <v>146748</v>
      </c>
      <c r="C64" s="5" t="s">
        <v>189</v>
      </c>
      <c r="D64" s="5" t="s">
        <v>190</v>
      </c>
      <c r="E64" s="1">
        <v>40</v>
      </c>
      <c r="F64" s="1">
        <v>196</v>
      </c>
      <c r="G64" s="1">
        <v>89</v>
      </c>
      <c r="H64" s="1" t="s">
        <v>40</v>
      </c>
      <c r="I64" s="1">
        <v>79</v>
      </c>
      <c r="J64" s="1">
        <f>_xlfn.RANK.EQ(tbl_gk[[#This Row],[Overall]],tbl_gk[Overall])</f>
        <v>62</v>
      </c>
    </row>
    <row r="65" spans="2:10" x14ac:dyDescent="0.55000000000000004">
      <c r="B65" s="3">
        <v>163705</v>
      </c>
      <c r="C65" s="5" t="s">
        <v>206</v>
      </c>
      <c r="D65" s="5" t="s">
        <v>207</v>
      </c>
      <c r="E65" s="1">
        <v>37</v>
      </c>
      <c r="F65" s="1">
        <v>185</v>
      </c>
      <c r="G65" s="1">
        <v>82</v>
      </c>
      <c r="H65" s="1" t="s">
        <v>9</v>
      </c>
      <c r="I65" s="1">
        <v>79</v>
      </c>
      <c r="J65" s="1">
        <f>_xlfn.RANK.EQ(tbl_gk[[#This Row],[Overall]],tbl_gk[Overall])</f>
        <v>62</v>
      </c>
    </row>
    <row r="66" spans="2:10" x14ac:dyDescent="0.55000000000000004">
      <c r="B66" s="3">
        <v>178750</v>
      </c>
      <c r="C66" s="5" t="s">
        <v>209</v>
      </c>
      <c r="D66" s="5" t="s">
        <v>210</v>
      </c>
      <c r="E66" s="1">
        <v>33</v>
      </c>
      <c r="F66" s="1">
        <v>189</v>
      </c>
      <c r="G66" s="1">
        <v>87</v>
      </c>
      <c r="H66" s="1" t="s">
        <v>40</v>
      </c>
      <c r="I66" s="1">
        <v>79</v>
      </c>
      <c r="J66" s="1">
        <f>_xlfn.RANK.EQ(tbl_gk[[#This Row],[Overall]],tbl_gk[Overall])</f>
        <v>62</v>
      </c>
    </row>
    <row r="67" spans="2:10" x14ac:dyDescent="0.55000000000000004">
      <c r="B67" s="3">
        <v>182494</v>
      </c>
      <c r="C67" s="5" t="s">
        <v>211</v>
      </c>
      <c r="D67" s="5" t="s">
        <v>212</v>
      </c>
      <c r="E67" s="1">
        <v>36</v>
      </c>
      <c r="F67" s="1">
        <v>190</v>
      </c>
      <c r="G67" s="1">
        <v>74</v>
      </c>
      <c r="H67" s="1" t="s">
        <v>67</v>
      </c>
      <c r="I67" s="1">
        <v>79</v>
      </c>
      <c r="J67" s="1">
        <f>_xlfn.RANK.EQ(tbl_gk[[#This Row],[Overall]],tbl_gk[Overall])</f>
        <v>62</v>
      </c>
    </row>
    <row r="68" spans="2:10" x14ac:dyDescent="0.55000000000000004">
      <c r="B68" s="3">
        <v>189690</v>
      </c>
      <c r="C68" s="5" t="s">
        <v>191</v>
      </c>
      <c r="D68" s="5" t="s">
        <v>192</v>
      </c>
      <c r="E68" s="1">
        <v>35</v>
      </c>
      <c r="F68" s="1">
        <v>190</v>
      </c>
      <c r="G68" s="1">
        <v>80</v>
      </c>
      <c r="H68" s="1" t="s">
        <v>40</v>
      </c>
      <c r="I68" s="1">
        <v>79</v>
      </c>
      <c r="J68" s="1">
        <f>_xlfn.RANK.EQ(tbl_gk[[#This Row],[Overall]],tbl_gk[Overall])</f>
        <v>62</v>
      </c>
    </row>
    <row r="69" spans="2:10" x14ac:dyDescent="0.55000000000000004">
      <c r="B69" s="3">
        <v>190745</v>
      </c>
      <c r="C69" s="5" t="s">
        <v>230</v>
      </c>
      <c r="D69" s="5" t="s">
        <v>231</v>
      </c>
      <c r="E69" s="1">
        <v>31</v>
      </c>
      <c r="F69" s="1">
        <v>191</v>
      </c>
      <c r="G69" s="1">
        <v>80</v>
      </c>
      <c r="H69" s="1" t="s">
        <v>33</v>
      </c>
      <c r="I69" s="1">
        <v>79</v>
      </c>
      <c r="J69" s="1">
        <f>_xlfn.RANK.EQ(tbl_gk[[#This Row],[Overall]],tbl_gk[Overall])</f>
        <v>62</v>
      </c>
    </row>
    <row r="70" spans="2:10" x14ac:dyDescent="0.55000000000000004">
      <c r="B70" s="3">
        <v>198009</v>
      </c>
      <c r="C70" s="5" t="s">
        <v>228</v>
      </c>
      <c r="D70" s="5" t="s">
        <v>229</v>
      </c>
      <c r="E70" s="1">
        <v>29</v>
      </c>
      <c r="F70" s="1">
        <v>188</v>
      </c>
      <c r="G70" s="1">
        <v>77</v>
      </c>
      <c r="H70" s="1" t="s">
        <v>33</v>
      </c>
      <c r="I70" s="1">
        <v>79</v>
      </c>
      <c r="J70" s="1">
        <f>_xlfn.RANK.EQ(tbl_gk[[#This Row],[Overall]],tbl_gk[Overall])</f>
        <v>62</v>
      </c>
    </row>
    <row r="71" spans="2:10" x14ac:dyDescent="0.55000000000000004">
      <c r="B71" s="3">
        <v>199339</v>
      </c>
      <c r="C71" s="5" t="s">
        <v>226</v>
      </c>
      <c r="D71" s="5" t="s">
        <v>227</v>
      </c>
      <c r="E71" s="1">
        <v>33</v>
      </c>
      <c r="F71" s="1">
        <v>186</v>
      </c>
      <c r="G71" s="1">
        <v>83</v>
      </c>
      <c r="H71" s="1" t="s">
        <v>16</v>
      </c>
      <c r="I71" s="1">
        <v>79</v>
      </c>
      <c r="J71" s="1">
        <f>_xlfn.RANK.EQ(tbl_gk[[#This Row],[Overall]],tbl_gk[Overall])</f>
        <v>62</v>
      </c>
    </row>
    <row r="72" spans="2:10" x14ac:dyDescent="0.55000000000000004">
      <c r="B72" s="3">
        <v>199641</v>
      </c>
      <c r="C72" s="5" t="s">
        <v>224</v>
      </c>
      <c r="D72" s="5" t="s">
        <v>225</v>
      </c>
      <c r="E72" s="1">
        <v>30</v>
      </c>
      <c r="F72" s="1">
        <v>190</v>
      </c>
      <c r="G72" s="1">
        <v>88</v>
      </c>
      <c r="H72" s="1" t="s">
        <v>11</v>
      </c>
      <c r="I72" s="1">
        <v>79</v>
      </c>
      <c r="J72" s="1">
        <f>_xlfn.RANK.EQ(tbl_gk[[#This Row],[Overall]],tbl_gk[Overall])</f>
        <v>62</v>
      </c>
    </row>
    <row r="73" spans="2:10" x14ac:dyDescent="0.55000000000000004">
      <c r="B73" s="3">
        <v>201095</v>
      </c>
      <c r="C73" s="5" t="s">
        <v>222</v>
      </c>
      <c r="D73" s="5" t="s">
        <v>223</v>
      </c>
      <c r="E73" s="1">
        <v>34</v>
      </c>
      <c r="F73" s="1">
        <v>188</v>
      </c>
      <c r="G73" s="1">
        <v>85</v>
      </c>
      <c r="H73" s="1" t="s">
        <v>8</v>
      </c>
      <c r="I73" s="1">
        <v>79</v>
      </c>
      <c r="J73" s="1">
        <f>_xlfn.RANK.EQ(tbl_gk[[#This Row],[Overall]],tbl_gk[Overall])</f>
        <v>62</v>
      </c>
    </row>
    <row r="74" spans="2:10" x14ac:dyDescent="0.55000000000000004">
      <c r="B74" s="3">
        <v>208104</v>
      </c>
      <c r="C74" s="5" t="s">
        <v>238</v>
      </c>
      <c r="D74" s="5" t="s">
        <v>239</v>
      </c>
      <c r="E74" s="1">
        <v>29</v>
      </c>
      <c r="F74" s="1">
        <v>190</v>
      </c>
      <c r="G74" s="1">
        <v>84</v>
      </c>
      <c r="H74" s="1" t="s">
        <v>20</v>
      </c>
      <c r="I74" s="1">
        <v>79</v>
      </c>
      <c r="J74" s="1">
        <f>_xlfn.RANK.EQ(tbl_gk[[#This Row],[Overall]],tbl_gk[Overall])</f>
        <v>62</v>
      </c>
    </row>
    <row r="75" spans="2:10" x14ac:dyDescent="0.55000000000000004">
      <c r="B75" s="3">
        <v>214584</v>
      </c>
      <c r="C75" s="5" t="s">
        <v>233</v>
      </c>
      <c r="D75" s="5" t="s">
        <v>234</v>
      </c>
      <c r="E75" s="1">
        <v>35</v>
      </c>
      <c r="F75" s="1">
        <v>189</v>
      </c>
      <c r="G75" s="1">
        <v>88</v>
      </c>
      <c r="H75" s="1" t="s">
        <v>8</v>
      </c>
      <c r="I75" s="1">
        <v>79</v>
      </c>
      <c r="J75" s="1">
        <f>_xlfn.RANK.EQ(tbl_gk[[#This Row],[Overall]],tbl_gk[Overall])</f>
        <v>62</v>
      </c>
    </row>
    <row r="76" spans="2:10" x14ac:dyDescent="0.55000000000000004">
      <c r="B76" s="3">
        <v>221087</v>
      </c>
      <c r="C76" s="5" t="s">
        <v>219</v>
      </c>
      <c r="D76" s="5" t="s">
        <v>220</v>
      </c>
      <c r="E76" s="1">
        <v>27</v>
      </c>
      <c r="F76" s="1">
        <v>189</v>
      </c>
      <c r="G76" s="1">
        <v>77</v>
      </c>
      <c r="H76" s="1" t="s">
        <v>40</v>
      </c>
      <c r="I76" s="1">
        <v>79</v>
      </c>
      <c r="J76" s="1">
        <f>_xlfn.RANK.EQ(tbl_gk[[#This Row],[Overall]],tbl_gk[Overall])</f>
        <v>62</v>
      </c>
    </row>
    <row r="77" spans="2:10" x14ac:dyDescent="0.55000000000000004">
      <c r="B77" s="3">
        <v>223550</v>
      </c>
      <c r="C77" s="5" t="s">
        <v>202</v>
      </c>
      <c r="D77" s="5" t="s">
        <v>203</v>
      </c>
      <c r="E77" s="1">
        <v>28</v>
      </c>
      <c r="F77" s="1">
        <v>189</v>
      </c>
      <c r="G77" s="1">
        <v>80</v>
      </c>
      <c r="H77" s="1" t="s">
        <v>64</v>
      </c>
      <c r="I77" s="1">
        <v>79</v>
      </c>
      <c r="J77" s="1">
        <f>_xlfn.RANK.EQ(tbl_gk[[#This Row],[Overall]],tbl_gk[Overall])</f>
        <v>62</v>
      </c>
    </row>
    <row r="78" spans="2:10" x14ac:dyDescent="0.55000000000000004">
      <c r="B78" s="3">
        <v>227275</v>
      </c>
      <c r="C78" s="5" t="s">
        <v>197</v>
      </c>
      <c r="D78" s="5" t="s">
        <v>198</v>
      </c>
      <c r="E78" s="1">
        <v>26</v>
      </c>
      <c r="F78" s="1">
        <v>195</v>
      </c>
      <c r="G78" s="1">
        <v>95</v>
      </c>
      <c r="H78" s="1" t="s">
        <v>8</v>
      </c>
      <c r="I78" s="1">
        <v>79</v>
      </c>
      <c r="J78" s="1">
        <f>_xlfn.RANK.EQ(tbl_gk[[#This Row],[Overall]],tbl_gk[Overall])</f>
        <v>62</v>
      </c>
    </row>
    <row r="79" spans="2:10" x14ac:dyDescent="0.55000000000000004">
      <c r="B79" s="3">
        <v>230168</v>
      </c>
      <c r="C79" s="5" t="s">
        <v>195</v>
      </c>
      <c r="D79" s="5" t="s">
        <v>196</v>
      </c>
      <c r="E79" s="1">
        <v>34</v>
      </c>
      <c r="F79" s="1">
        <v>190</v>
      </c>
      <c r="G79" s="1">
        <v>85</v>
      </c>
      <c r="H79" s="1" t="s">
        <v>20</v>
      </c>
      <c r="I79" s="1">
        <v>79</v>
      </c>
      <c r="J79" s="1">
        <f>_xlfn.RANK.EQ(tbl_gk[[#This Row],[Overall]],tbl_gk[Overall])</f>
        <v>62</v>
      </c>
    </row>
    <row r="80" spans="2:10" x14ac:dyDescent="0.55000000000000004">
      <c r="B80" s="3">
        <v>230312</v>
      </c>
      <c r="C80" s="5" t="s">
        <v>193</v>
      </c>
      <c r="D80" s="5" t="s">
        <v>194</v>
      </c>
      <c r="E80" s="1">
        <v>30</v>
      </c>
      <c r="F80" s="1">
        <v>186</v>
      </c>
      <c r="G80" s="1">
        <v>80</v>
      </c>
      <c r="H80" s="1" t="s">
        <v>20</v>
      </c>
      <c r="I80" s="1">
        <v>79</v>
      </c>
      <c r="J80" s="1">
        <f>_xlfn.RANK.EQ(tbl_gk[[#This Row],[Overall]],tbl_gk[Overall])</f>
        <v>62</v>
      </c>
    </row>
    <row r="81" spans="2:10" x14ac:dyDescent="0.55000000000000004">
      <c r="B81" s="3">
        <v>232229</v>
      </c>
      <c r="C81" s="5" t="s">
        <v>204</v>
      </c>
      <c r="D81" s="5" t="s">
        <v>205</v>
      </c>
      <c r="E81" s="1">
        <v>24</v>
      </c>
      <c r="F81" s="1">
        <v>188</v>
      </c>
      <c r="G81" s="1">
        <v>76</v>
      </c>
      <c r="H81" s="1" t="s">
        <v>18</v>
      </c>
      <c r="I81" s="1">
        <v>79</v>
      </c>
      <c r="J81" s="1">
        <f>_xlfn.RANK.EQ(tbl_gk[[#This Row],[Overall]],tbl_gk[Overall])</f>
        <v>62</v>
      </c>
    </row>
    <row r="82" spans="2:10" x14ac:dyDescent="0.55000000000000004">
      <c r="B82" s="3">
        <v>233306</v>
      </c>
      <c r="C82" s="5" t="s">
        <v>217</v>
      </c>
      <c r="D82" s="5" t="s">
        <v>218</v>
      </c>
      <c r="E82" s="1">
        <v>25</v>
      </c>
      <c r="F82" s="1">
        <v>188</v>
      </c>
      <c r="G82" s="1">
        <v>85</v>
      </c>
      <c r="H82" s="1" t="s">
        <v>19</v>
      </c>
      <c r="I82" s="1">
        <v>79</v>
      </c>
      <c r="J82" s="1">
        <f>_xlfn.RANK.EQ(tbl_gk[[#This Row],[Overall]],tbl_gk[Overall])</f>
        <v>62</v>
      </c>
    </row>
    <row r="83" spans="2:10" x14ac:dyDescent="0.55000000000000004">
      <c r="B83" s="3">
        <v>234577</v>
      </c>
      <c r="C83" s="5" t="s">
        <v>215</v>
      </c>
      <c r="D83" s="5" t="s">
        <v>216</v>
      </c>
      <c r="E83" s="1">
        <v>22</v>
      </c>
      <c r="F83" s="1">
        <v>188</v>
      </c>
      <c r="G83" s="1">
        <v>84</v>
      </c>
      <c r="H83" s="1" t="s">
        <v>17</v>
      </c>
      <c r="I83" s="1">
        <v>79</v>
      </c>
      <c r="J83" s="1">
        <f>_xlfn.RANK.EQ(tbl_gk[[#This Row],[Overall]],tbl_gk[Overall])</f>
        <v>62</v>
      </c>
    </row>
    <row r="84" spans="2:10" x14ac:dyDescent="0.55000000000000004">
      <c r="B84" s="3">
        <v>244316</v>
      </c>
      <c r="C84" s="5" t="s">
        <v>187</v>
      </c>
      <c r="D84" s="5" t="s">
        <v>188</v>
      </c>
      <c r="E84" s="1">
        <v>23</v>
      </c>
      <c r="F84" s="1">
        <v>190</v>
      </c>
      <c r="G84" s="1">
        <v>82</v>
      </c>
      <c r="H84" s="1" t="s">
        <v>17</v>
      </c>
      <c r="I84" s="1">
        <v>79</v>
      </c>
      <c r="J84" s="1">
        <f>_xlfn.RANK.EQ(tbl_gk[[#This Row],[Overall]],tbl_gk[Overall])</f>
        <v>62</v>
      </c>
    </row>
    <row r="85" spans="2:10" x14ac:dyDescent="0.55000000000000004">
      <c r="B85" s="3">
        <v>173373</v>
      </c>
      <c r="C85" s="5" t="s">
        <v>258</v>
      </c>
      <c r="D85" s="5" t="s">
        <v>259</v>
      </c>
      <c r="E85" s="1">
        <v>35</v>
      </c>
      <c r="F85" s="1">
        <v>192</v>
      </c>
      <c r="G85" s="1">
        <v>86</v>
      </c>
      <c r="H85" s="1" t="s">
        <v>8</v>
      </c>
      <c r="I85" s="1">
        <v>78</v>
      </c>
      <c r="J85" s="1">
        <f>_xlfn.RANK.EQ(tbl_gk[[#This Row],[Overall]],tbl_gk[Overall])</f>
        <v>84</v>
      </c>
    </row>
    <row r="86" spans="2:10" x14ac:dyDescent="0.55000000000000004">
      <c r="B86" s="3">
        <v>174543</v>
      </c>
      <c r="C86" s="5" t="s">
        <v>256</v>
      </c>
      <c r="D86" s="5" t="s">
        <v>257</v>
      </c>
      <c r="E86" s="1">
        <v>39</v>
      </c>
      <c r="F86" s="1">
        <v>184</v>
      </c>
      <c r="G86" s="1">
        <v>80</v>
      </c>
      <c r="H86" s="1" t="s">
        <v>153</v>
      </c>
      <c r="I86" s="1">
        <v>78</v>
      </c>
      <c r="J86" s="1">
        <f>_xlfn.RANK.EQ(tbl_gk[[#This Row],[Overall]],tbl_gk[Overall])</f>
        <v>84</v>
      </c>
    </row>
    <row r="87" spans="2:10" x14ac:dyDescent="0.55000000000000004">
      <c r="B87" s="3">
        <v>190243</v>
      </c>
      <c r="C87" s="5" t="s">
        <v>254</v>
      </c>
      <c r="D87" s="5" t="s">
        <v>255</v>
      </c>
      <c r="E87" s="1">
        <v>34</v>
      </c>
      <c r="F87" s="1">
        <v>194</v>
      </c>
      <c r="G87" s="1">
        <v>91</v>
      </c>
      <c r="H87" s="1" t="s">
        <v>64</v>
      </c>
      <c r="I87" s="1">
        <v>78</v>
      </c>
      <c r="J87" s="1">
        <f>_xlfn.RANK.EQ(tbl_gk[[#This Row],[Overall]],tbl_gk[Overall])</f>
        <v>84</v>
      </c>
    </row>
    <row r="88" spans="2:10" x14ac:dyDescent="0.55000000000000004">
      <c r="B88" s="3">
        <v>199005</v>
      </c>
      <c r="C88" s="5" t="s">
        <v>280</v>
      </c>
      <c r="D88" s="5" t="s">
        <v>281</v>
      </c>
      <c r="E88" s="1">
        <v>30</v>
      </c>
      <c r="F88" s="1">
        <v>184</v>
      </c>
      <c r="G88" s="1">
        <v>82</v>
      </c>
      <c r="H88" s="1" t="s">
        <v>282</v>
      </c>
      <c r="I88" s="1">
        <v>78</v>
      </c>
      <c r="J88" s="1">
        <f>_xlfn.RANK.EQ(tbl_gk[[#This Row],[Overall]],tbl_gk[Overall])</f>
        <v>84</v>
      </c>
    </row>
    <row r="89" spans="2:10" x14ac:dyDescent="0.55000000000000004">
      <c r="B89" s="3">
        <v>199833</v>
      </c>
      <c r="C89" s="5" t="s">
        <v>283</v>
      </c>
      <c r="D89" s="5" t="s">
        <v>284</v>
      </c>
      <c r="E89" s="1">
        <v>31</v>
      </c>
      <c r="F89" s="1">
        <v>198</v>
      </c>
      <c r="G89" s="1">
        <v>103</v>
      </c>
      <c r="H89" s="1" t="s">
        <v>16</v>
      </c>
      <c r="I89" s="1">
        <v>78</v>
      </c>
      <c r="J89" s="1">
        <f>_xlfn.RANK.EQ(tbl_gk[[#This Row],[Overall]],tbl_gk[Overall])</f>
        <v>84</v>
      </c>
    </row>
    <row r="90" spans="2:10" x14ac:dyDescent="0.55000000000000004">
      <c r="B90" s="3">
        <v>209960</v>
      </c>
      <c r="C90" s="5" t="s">
        <v>268</v>
      </c>
      <c r="D90" s="5" t="s">
        <v>269</v>
      </c>
      <c r="E90" s="1">
        <v>30</v>
      </c>
      <c r="F90" s="1">
        <v>186</v>
      </c>
      <c r="G90" s="1">
        <v>81</v>
      </c>
      <c r="H90" s="1" t="s">
        <v>40</v>
      </c>
      <c r="I90" s="1">
        <v>78</v>
      </c>
      <c r="J90" s="1">
        <f>_xlfn.RANK.EQ(tbl_gk[[#This Row],[Overall]],tbl_gk[Overall])</f>
        <v>84</v>
      </c>
    </row>
    <row r="91" spans="2:10" x14ac:dyDescent="0.55000000000000004">
      <c r="B91" s="3">
        <v>211348</v>
      </c>
      <c r="C91" s="5" t="s">
        <v>260</v>
      </c>
      <c r="D91" s="5" t="s">
        <v>261</v>
      </c>
      <c r="E91" s="1">
        <v>28</v>
      </c>
      <c r="F91" s="1">
        <v>188</v>
      </c>
      <c r="G91" s="1">
        <v>84</v>
      </c>
      <c r="H91" s="1" t="s">
        <v>250</v>
      </c>
      <c r="I91" s="1">
        <v>78</v>
      </c>
      <c r="J91" s="1">
        <f>_xlfn.RANK.EQ(tbl_gk[[#This Row],[Overall]],tbl_gk[Overall])</f>
        <v>84</v>
      </c>
    </row>
    <row r="92" spans="2:10" x14ac:dyDescent="0.55000000000000004">
      <c r="B92" s="3">
        <v>211515</v>
      </c>
      <c r="C92" s="5" t="s">
        <v>264</v>
      </c>
      <c r="D92" s="5" t="s">
        <v>265</v>
      </c>
      <c r="E92" s="1">
        <v>27</v>
      </c>
      <c r="F92" s="1">
        <v>194</v>
      </c>
      <c r="G92" s="1">
        <v>94</v>
      </c>
      <c r="H92" s="1" t="s">
        <v>33</v>
      </c>
      <c r="I92" s="1">
        <v>78</v>
      </c>
      <c r="J92" s="1">
        <f>_xlfn.RANK.EQ(tbl_gk[[#This Row],[Overall]],tbl_gk[Overall])</f>
        <v>84</v>
      </c>
    </row>
    <row r="93" spans="2:10" x14ac:dyDescent="0.55000000000000004">
      <c r="B93" s="3">
        <v>212151</v>
      </c>
      <c r="C93" s="5" t="s">
        <v>262</v>
      </c>
      <c r="D93" s="5" t="s">
        <v>263</v>
      </c>
      <c r="E93" s="1">
        <v>27</v>
      </c>
      <c r="F93" s="1">
        <v>193</v>
      </c>
      <c r="G93" s="1">
        <v>78</v>
      </c>
      <c r="H93" s="1" t="s">
        <v>237</v>
      </c>
      <c r="I93" s="1">
        <v>78</v>
      </c>
      <c r="J93" s="1">
        <f>_xlfn.RANK.EQ(tbl_gk[[#This Row],[Overall]],tbl_gk[Overall])</f>
        <v>84</v>
      </c>
    </row>
    <row r="94" spans="2:10" x14ac:dyDescent="0.55000000000000004">
      <c r="B94" s="3">
        <v>223249</v>
      </c>
      <c r="C94" s="5" t="s">
        <v>270</v>
      </c>
      <c r="D94" s="5" t="s">
        <v>271</v>
      </c>
      <c r="E94" s="1">
        <v>34</v>
      </c>
      <c r="F94" s="1">
        <v>188</v>
      </c>
      <c r="G94" s="1">
        <v>82</v>
      </c>
      <c r="H94" s="1" t="s">
        <v>153</v>
      </c>
      <c r="I94" s="1">
        <v>78</v>
      </c>
      <c r="J94" s="1">
        <f>_xlfn.RANK.EQ(tbl_gk[[#This Row],[Overall]],tbl_gk[Overall])</f>
        <v>84</v>
      </c>
    </row>
    <row r="95" spans="2:10" x14ac:dyDescent="0.55000000000000004">
      <c r="B95" s="3">
        <v>223690</v>
      </c>
      <c r="C95" s="5" t="s">
        <v>272</v>
      </c>
      <c r="D95" s="5" t="s">
        <v>273</v>
      </c>
      <c r="E95" s="1">
        <v>29</v>
      </c>
      <c r="F95" s="1">
        <v>190</v>
      </c>
      <c r="G95" s="1">
        <v>85</v>
      </c>
      <c r="H95" s="1" t="s">
        <v>67</v>
      </c>
      <c r="I95" s="1">
        <v>78</v>
      </c>
      <c r="J95" s="1">
        <f>_xlfn.RANK.EQ(tbl_gk[[#This Row],[Overall]],tbl_gk[Overall])</f>
        <v>84</v>
      </c>
    </row>
    <row r="96" spans="2:10" x14ac:dyDescent="0.55000000000000004">
      <c r="B96" s="3">
        <v>223885</v>
      </c>
      <c r="C96" s="5" t="s">
        <v>274</v>
      </c>
      <c r="D96" s="5" t="s">
        <v>275</v>
      </c>
      <c r="E96" s="1">
        <v>25</v>
      </c>
      <c r="F96" s="1">
        <v>193</v>
      </c>
      <c r="G96" s="1">
        <v>88</v>
      </c>
      <c r="H96" s="1" t="s">
        <v>16</v>
      </c>
      <c r="I96" s="1">
        <v>78</v>
      </c>
      <c r="J96" s="1">
        <f>_xlfn.RANK.EQ(tbl_gk[[#This Row],[Overall]],tbl_gk[Overall])</f>
        <v>84</v>
      </c>
    </row>
    <row r="97" spans="2:10" x14ac:dyDescent="0.55000000000000004">
      <c r="B97" s="3">
        <v>224003</v>
      </c>
      <c r="C97" s="5" t="s">
        <v>276</v>
      </c>
      <c r="D97" s="5" t="s">
        <v>277</v>
      </c>
      <c r="E97" s="1">
        <v>29</v>
      </c>
      <c r="F97" s="1">
        <v>192</v>
      </c>
      <c r="G97" s="1">
        <v>82</v>
      </c>
      <c r="H97" s="1" t="s">
        <v>40</v>
      </c>
      <c r="I97" s="1">
        <v>78</v>
      </c>
      <c r="J97" s="1">
        <f>_xlfn.RANK.EQ(tbl_gk[[#This Row],[Overall]],tbl_gk[Overall])</f>
        <v>84</v>
      </c>
    </row>
    <row r="98" spans="2:10" x14ac:dyDescent="0.55000000000000004">
      <c r="B98" s="3">
        <v>225116</v>
      </c>
      <c r="C98" s="5" t="s">
        <v>278</v>
      </c>
      <c r="D98" s="5" t="s">
        <v>279</v>
      </c>
      <c r="E98" s="1">
        <v>25</v>
      </c>
      <c r="F98" s="1">
        <v>190</v>
      </c>
      <c r="G98" s="1">
        <v>83</v>
      </c>
      <c r="H98" s="1" t="s">
        <v>33</v>
      </c>
      <c r="I98" s="1">
        <v>78</v>
      </c>
      <c r="J98" s="1">
        <f>_xlfn.RANK.EQ(tbl_gk[[#This Row],[Overall]],tbl_gk[Overall])</f>
        <v>84</v>
      </c>
    </row>
    <row r="99" spans="2:10" x14ac:dyDescent="0.55000000000000004">
      <c r="B99" s="3">
        <v>228413</v>
      </c>
      <c r="C99" s="5" t="s">
        <v>286</v>
      </c>
      <c r="D99" s="5" t="s">
        <v>287</v>
      </c>
      <c r="E99" s="1">
        <v>25</v>
      </c>
      <c r="F99" s="1">
        <v>192</v>
      </c>
      <c r="G99" s="1">
        <v>83</v>
      </c>
      <c r="H99" s="1" t="s">
        <v>33</v>
      </c>
      <c r="I99" s="1">
        <v>78</v>
      </c>
      <c r="J99" s="1">
        <f>_xlfn.RANK.EQ(tbl_gk[[#This Row],[Overall]],tbl_gk[Overall])</f>
        <v>84</v>
      </c>
    </row>
    <row r="100" spans="2:10" x14ac:dyDescent="0.55000000000000004">
      <c r="B100" s="3">
        <v>236583</v>
      </c>
      <c r="C100" s="5" t="s">
        <v>246</v>
      </c>
      <c r="D100" s="5" t="s">
        <v>247</v>
      </c>
      <c r="E100" s="1">
        <v>30</v>
      </c>
      <c r="F100" s="1">
        <v>196</v>
      </c>
      <c r="G100" s="1">
        <v>81</v>
      </c>
      <c r="H100" s="1" t="s">
        <v>58</v>
      </c>
      <c r="I100" s="1">
        <v>78</v>
      </c>
      <c r="J100" s="1">
        <f>_xlfn.RANK.EQ(tbl_gk[[#This Row],[Overall]],tbl_gk[Overall])</f>
        <v>84</v>
      </c>
    </row>
    <row r="101" spans="2:10" x14ac:dyDescent="0.55000000000000004">
      <c r="B101" s="3">
        <v>240091</v>
      </c>
      <c r="C101" s="5" t="s">
        <v>248</v>
      </c>
      <c r="D101" s="5" t="s">
        <v>249</v>
      </c>
      <c r="E101" s="1">
        <v>25</v>
      </c>
      <c r="F101" s="1">
        <v>188</v>
      </c>
      <c r="G101" s="1">
        <v>76</v>
      </c>
      <c r="H101" s="1" t="s">
        <v>33</v>
      </c>
      <c r="I101" s="1">
        <v>78</v>
      </c>
      <c r="J101" s="1">
        <f>_xlfn.RANK.EQ(tbl_gk[[#This Row],[Overall]],tbl_gk[Overall])</f>
        <v>84</v>
      </c>
    </row>
    <row r="102" spans="2:10" x14ac:dyDescent="0.55000000000000004">
      <c r="B102" s="3">
        <v>241727</v>
      </c>
      <c r="C102" s="5" t="s">
        <v>251</v>
      </c>
      <c r="D102" s="5" t="s">
        <v>252</v>
      </c>
      <c r="E102" s="1">
        <v>26</v>
      </c>
      <c r="F102" s="1">
        <v>191</v>
      </c>
      <c r="G102" s="1">
        <v>85</v>
      </c>
      <c r="H102" s="1" t="s">
        <v>57</v>
      </c>
      <c r="I102" s="1">
        <v>78</v>
      </c>
      <c r="J102" s="1">
        <f>_xlfn.RANK.EQ(tbl_gk[[#This Row],[Overall]],tbl_gk[Overall])</f>
        <v>84</v>
      </c>
    </row>
    <row r="103" spans="2:10" x14ac:dyDescent="0.55000000000000004">
      <c r="B103" s="3">
        <v>243647</v>
      </c>
      <c r="C103" s="5" t="s">
        <v>241</v>
      </c>
      <c r="D103" s="5" t="s">
        <v>242</v>
      </c>
      <c r="E103" s="1">
        <v>24</v>
      </c>
      <c r="F103" s="1">
        <v>198</v>
      </c>
      <c r="G103" s="1">
        <v>73</v>
      </c>
      <c r="H103" s="1" t="s">
        <v>72</v>
      </c>
      <c r="I103" s="1">
        <v>78</v>
      </c>
      <c r="J103" s="1">
        <f>_xlfn.RANK.EQ(tbl_gk[[#This Row],[Overall]],tbl_gk[Overall])</f>
        <v>84</v>
      </c>
    </row>
    <row r="104" spans="2:10" x14ac:dyDescent="0.55000000000000004">
      <c r="B104" s="3">
        <v>262621</v>
      </c>
      <c r="C104" s="5" t="s">
        <v>243</v>
      </c>
      <c r="D104" s="5" t="s">
        <v>244</v>
      </c>
      <c r="E104" s="1">
        <v>21</v>
      </c>
      <c r="F104" s="1">
        <v>199</v>
      </c>
      <c r="G104" s="1">
        <v>88</v>
      </c>
      <c r="H104" s="1" t="s">
        <v>245</v>
      </c>
      <c r="I104" s="1">
        <v>78</v>
      </c>
      <c r="J104" s="1">
        <f>_xlfn.RANK.EQ(tbl_gk[[#This Row],[Overall]],tbl_gk[Overall])</f>
        <v>84</v>
      </c>
    </row>
    <row r="105" spans="2:10" x14ac:dyDescent="0.55000000000000004">
      <c r="B105" s="3">
        <v>24630</v>
      </c>
      <c r="C105" s="5" t="s">
        <v>306</v>
      </c>
      <c r="D105" s="5" t="s">
        <v>307</v>
      </c>
      <c r="E105" s="1">
        <v>39</v>
      </c>
      <c r="F105" s="1">
        <v>188</v>
      </c>
      <c r="G105" s="1">
        <v>92</v>
      </c>
      <c r="H105" s="1" t="s">
        <v>40</v>
      </c>
      <c r="I105" s="1">
        <v>77</v>
      </c>
      <c r="J105" s="1">
        <f>_xlfn.RANK.EQ(tbl_gk[[#This Row],[Overall]],tbl_gk[Overall])</f>
        <v>104</v>
      </c>
    </row>
    <row r="106" spans="2:10" x14ac:dyDescent="0.55000000000000004">
      <c r="B106" s="3">
        <v>168435</v>
      </c>
      <c r="C106" s="5" t="s">
        <v>310</v>
      </c>
      <c r="D106" s="5" t="s">
        <v>311</v>
      </c>
      <c r="E106" s="1">
        <v>35</v>
      </c>
      <c r="F106" s="1">
        <v>192</v>
      </c>
      <c r="G106" s="1">
        <v>85</v>
      </c>
      <c r="H106" s="1" t="s">
        <v>33</v>
      </c>
      <c r="I106" s="1">
        <v>77</v>
      </c>
      <c r="J106" s="1">
        <f>_xlfn.RANK.EQ(tbl_gk[[#This Row],[Overall]],tbl_gk[Overall])</f>
        <v>104</v>
      </c>
    </row>
    <row r="107" spans="2:10" x14ac:dyDescent="0.55000000000000004">
      <c r="B107" s="3">
        <v>193314</v>
      </c>
      <c r="C107" s="5" t="s">
        <v>308</v>
      </c>
      <c r="D107" s="5" t="s">
        <v>309</v>
      </c>
      <c r="E107" s="1">
        <v>31</v>
      </c>
      <c r="F107" s="1">
        <v>182</v>
      </c>
      <c r="G107" s="1">
        <v>78</v>
      </c>
      <c r="H107" s="1" t="s">
        <v>40</v>
      </c>
      <c r="I107" s="1">
        <v>77</v>
      </c>
      <c r="J107" s="1">
        <f>_xlfn.RANK.EQ(tbl_gk[[#This Row],[Overall]],tbl_gk[Overall])</f>
        <v>104</v>
      </c>
    </row>
    <row r="108" spans="2:10" x14ac:dyDescent="0.55000000000000004">
      <c r="B108" s="3">
        <v>194333</v>
      </c>
      <c r="C108" s="5" t="s">
        <v>300</v>
      </c>
      <c r="D108" s="5" t="s">
        <v>301</v>
      </c>
      <c r="E108" s="1">
        <v>34</v>
      </c>
      <c r="F108" s="1">
        <v>190</v>
      </c>
      <c r="G108" s="1">
        <v>81</v>
      </c>
      <c r="H108" s="1" t="s">
        <v>10</v>
      </c>
      <c r="I108" s="1">
        <v>77</v>
      </c>
      <c r="J108" s="1">
        <f>_xlfn.RANK.EQ(tbl_gk[[#This Row],[Overall]],tbl_gk[Overall])</f>
        <v>104</v>
      </c>
    </row>
    <row r="109" spans="2:10" x14ac:dyDescent="0.55000000000000004">
      <c r="B109" s="3">
        <v>200726</v>
      </c>
      <c r="C109" s="5" t="s">
        <v>293</v>
      </c>
      <c r="D109" s="5" t="s">
        <v>294</v>
      </c>
      <c r="E109" s="1">
        <v>31</v>
      </c>
      <c r="F109" s="1">
        <v>186</v>
      </c>
      <c r="G109" s="1">
        <v>78</v>
      </c>
      <c r="H109" s="1" t="s">
        <v>9</v>
      </c>
      <c r="I109" s="1">
        <v>77</v>
      </c>
      <c r="J109" s="1">
        <f>_xlfn.RANK.EQ(tbl_gk[[#This Row],[Overall]],tbl_gk[Overall])</f>
        <v>104</v>
      </c>
    </row>
    <row r="110" spans="2:10" x14ac:dyDescent="0.55000000000000004">
      <c r="B110" s="3">
        <v>201976</v>
      </c>
      <c r="C110" s="5" t="s">
        <v>290</v>
      </c>
      <c r="D110" s="5" t="s">
        <v>291</v>
      </c>
      <c r="E110" s="1">
        <v>28</v>
      </c>
      <c r="F110" s="1">
        <v>196</v>
      </c>
      <c r="G110" s="1">
        <v>80</v>
      </c>
      <c r="H110" s="1" t="s">
        <v>25</v>
      </c>
      <c r="I110" s="1">
        <v>77</v>
      </c>
      <c r="J110" s="1">
        <f>_xlfn.RANK.EQ(tbl_gk[[#This Row],[Overall]],tbl_gk[Overall])</f>
        <v>104</v>
      </c>
    </row>
    <row r="111" spans="2:10" x14ac:dyDescent="0.55000000000000004">
      <c r="B111" s="3">
        <v>213150</v>
      </c>
      <c r="C111" s="5" t="s">
        <v>288</v>
      </c>
      <c r="D111" s="5" t="s">
        <v>289</v>
      </c>
      <c r="E111" s="1">
        <v>31</v>
      </c>
      <c r="F111" s="1">
        <v>192</v>
      </c>
      <c r="G111" s="1">
        <v>85</v>
      </c>
      <c r="H111" s="1" t="s">
        <v>200</v>
      </c>
      <c r="I111" s="1">
        <v>77</v>
      </c>
      <c r="J111" s="1">
        <f>_xlfn.RANK.EQ(tbl_gk[[#This Row],[Overall]],tbl_gk[Overall])</f>
        <v>104</v>
      </c>
    </row>
    <row r="112" spans="2:10" x14ac:dyDescent="0.55000000000000004">
      <c r="B112" s="3">
        <v>216939</v>
      </c>
      <c r="C112" s="5" t="s">
        <v>302</v>
      </c>
      <c r="D112" s="5" t="s">
        <v>303</v>
      </c>
      <c r="E112" s="1">
        <v>31</v>
      </c>
      <c r="F112" s="1">
        <v>188</v>
      </c>
      <c r="G112" s="1">
        <v>79</v>
      </c>
      <c r="H112" s="1" t="s">
        <v>146</v>
      </c>
      <c r="I112" s="1">
        <v>77</v>
      </c>
      <c r="J112" s="1">
        <f>_xlfn.RANK.EQ(tbl_gk[[#This Row],[Overall]],tbl_gk[Overall])</f>
        <v>104</v>
      </c>
    </row>
    <row r="113" spans="2:10" x14ac:dyDescent="0.55000000000000004">
      <c r="B113" s="3">
        <v>224041</v>
      </c>
      <c r="C113" s="5" t="s">
        <v>304</v>
      </c>
      <c r="D113" s="5" t="s">
        <v>305</v>
      </c>
      <c r="E113" s="1">
        <v>27</v>
      </c>
      <c r="F113" s="1">
        <v>190</v>
      </c>
      <c r="G113" s="1">
        <v>86</v>
      </c>
      <c r="H113" s="1" t="s">
        <v>16</v>
      </c>
      <c r="I113" s="1">
        <v>77</v>
      </c>
      <c r="J113" s="1">
        <f>_xlfn.RANK.EQ(tbl_gk[[#This Row],[Overall]],tbl_gk[Overall])</f>
        <v>104</v>
      </c>
    </row>
    <row r="114" spans="2:10" x14ac:dyDescent="0.55000000000000004">
      <c r="B114" s="3">
        <v>225149</v>
      </c>
      <c r="C114" s="5" t="s">
        <v>316</v>
      </c>
      <c r="D114" s="5" t="s">
        <v>317</v>
      </c>
      <c r="E114" s="1">
        <v>27</v>
      </c>
      <c r="F114" s="1">
        <v>188</v>
      </c>
      <c r="G114" s="1">
        <v>86</v>
      </c>
      <c r="H114" s="1" t="s">
        <v>9</v>
      </c>
      <c r="I114" s="1">
        <v>77</v>
      </c>
      <c r="J114" s="1">
        <f>_xlfn.RANK.EQ(tbl_gk[[#This Row],[Overall]],tbl_gk[Overall])</f>
        <v>104</v>
      </c>
    </row>
    <row r="115" spans="2:10" x14ac:dyDescent="0.55000000000000004">
      <c r="B115" s="3">
        <v>228789</v>
      </c>
      <c r="C115" s="5" t="s">
        <v>313</v>
      </c>
      <c r="D115" s="5" t="s">
        <v>314</v>
      </c>
      <c r="E115" s="1">
        <v>24</v>
      </c>
      <c r="F115" s="1">
        <v>197</v>
      </c>
      <c r="G115" s="1">
        <v>85</v>
      </c>
      <c r="H115" s="1" t="s">
        <v>40</v>
      </c>
      <c r="I115" s="1">
        <v>77</v>
      </c>
      <c r="J115" s="1">
        <f>_xlfn.RANK.EQ(tbl_gk[[#This Row],[Overall]],tbl_gk[Overall])</f>
        <v>104</v>
      </c>
    </row>
    <row r="116" spans="2:10" x14ac:dyDescent="0.55000000000000004">
      <c r="B116" s="3">
        <v>233267</v>
      </c>
      <c r="C116" s="5" t="s">
        <v>295</v>
      </c>
      <c r="D116" s="5" t="s">
        <v>296</v>
      </c>
      <c r="E116" s="1">
        <v>28</v>
      </c>
      <c r="F116" s="1">
        <v>191</v>
      </c>
      <c r="G116" s="1">
        <v>79</v>
      </c>
      <c r="H116" s="1" t="s">
        <v>112</v>
      </c>
      <c r="I116" s="1">
        <v>77</v>
      </c>
      <c r="J116" s="1">
        <f>_xlfn.RANK.EQ(tbl_gk[[#This Row],[Overall]],tbl_gk[Overall])</f>
        <v>104</v>
      </c>
    </row>
    <row r="117" spans="2:10" x14ac:dyDescent="0.55000000000000004">
      <c r="B117" s="3">
        <v>234777</v>
      </c>
      <c r="C117" s="5" t="s">
        <v>297</v>
      </c>
      <c r="D117" s="5" t="s">
        <v>298</v>
      </c>
      <c r="E117" s="1">
        <v>27</v>
      </c>
      <c r="F117" s="1">
        <v>191</v>
      </c>
      <c r="G117" s="1">
        <v>86</v>
      </c>
      <c r="H117" s="1" t="s">
        <v>112</v>
      </c>
      <c r="I117" s="1">
        <v>77</v>
      </c>
      <c r="J117" s="1">
        <f>_xlfn.RANK.EQ(tbl_gk[[#This Row],[Overall]],tbl_gk[Overall])</f>
        <v>104</v>
      </c>
    </row>
    <row r="118" spans="2:10" x14ac:dyDescent="0.55000000000000004">
      <c r="B118" s="3">
        <v>242656</v>
      </c>
      <c r="C118" s="5" t="s">
        <v>318</v>
      </c>
      <c r="D118" s="5" t="s">
        <v>319</v>
      </c>
      <c r="E118" s="1">
        <v>22</v>
      </c>
      <c r="F118" s="1">
        <v>196</v>
      </c>
      <c r="G118" s="1">
        <v>74</v>
      </c>
      <c r="H118" s="1" t="s">
        <v>9</v>
      </c>
      <c r="I118" s="1">
        <v>77</v>
      </c>
      <c r="J118" s="1">
        <f>_xlfn.RANK.EQ(tbl_gk[[#This Row],[Overall]],tbl_gk[Overall])</f>
        <v>104</v>
      </c>
    </row>
    <row r="119" spans="2:10" x14ac:dyDescent="0.55000000000000004">
      <c r="B119" s="3">
        <v>142902</v>
      </c>
      <c r="C119" s="5" t="s">
        <v>366</v>
      </c>
      <c r="D119" s="5" t="s">
        <v>367</v>
      </c>
      <c r="E119" s="1">
        <v>38</v>
      </c>
      <c r="F119" s="1">
        <v>190</v>
      </c>
      <c r="G119" s="1">
        <v>90</v>
      </c>
      <c r="H119" s="1" t="s">
        <v>109</v>
      </c>
      <c r="I119" s="1">
        <v>76</v>
      </c>
      <c r="J119" s="1">
        <f>_xlfn.RANK.EQ(tbl_gk[[#This Row],[Overall]],tbl_gk[Overall])</f>
        <v>118</v>
      </c>
    </row>
    <row r="120" spans="2:10" x14ac:dyDescent="0.55000000000000004">
      <c r="B120" s="3">
        <v>150724</v>
      </c>
      <c r="C120" s="5" t="s">
        <v>364</v>
      </c>
      <c r="D120" s="5" t="s">
        <v>365</v>
      </c>
      <c r="E120" s="1">
        <v>35</v>
      </c>
      <c r="F120" s="1">
        <v>196</v>
      </c>
      <c r="G120" s="1">
        <v>91</v>
      </c>
      <c r="H120" s="1" t="s">
        <v>19</v>
      </c>
      <c r="I120" s="1">
        <v>76</v>
      </c>
      <c r="J120" s="1">
        <f>_xlfn.RANK.EQ(tbl_gk[[#This Row],[Overall]],tbl_gk[Overall])</f>
        <v>118</v>
      </c>
    </row>
    <row r="121" spans="2:10" x14ac:dyDescent="0.55000000000000004">
      <c r="B121" s="3">
        <v>170597</v>
      </c>
      <c r="C121" s="5" t="s">
        <v>370</v>
      </c>
      <c r="D121" s="5" t="s">
        <v>371</v>
      </c>
      <c r="E121" s="1">
        <v>34</v>
      </c>
      <c r="F121" s="1">
        <v>188</v>
      </c>
      <c r="G121" s="1">
        <v>74</v>
      </c>
      <c r="H121" s="1" t="s">
        <v>18</v>
      </c>
      <c r="I121" s="1">
        <v>76</v>
      </c>
      <c r="J121" s="1">
        <f>_xlfn.RANK.EQ(tbl_gk[[#This Row],[Overall]],tbl_gk[Overall])</f>
        <v>118</v>
      </c>
    </row>
    <row r="122" spans="2:10" x14ac:dyDescent="0.55000000000000004">
      <c r="B122" s="3">
        <v>172203</v>
      </c>
      <c r="C122" s="5" t="s">
        <v>368</v>
      </c>
      <c r="D122" s="5" t="s">
        <v>369</v>
      </c>
      <c r="E122" s="1">
        <v>34</v>
      </c>
      <c r="F122" s="1">
        <v>201</v>
      </c>
      <c r="G122" s="1">
        <v>93</v>
      </c>
      <c r="H122" s="1" t="s">
        <v>19</v>
      </c>
      <c r="I122" s="1">
        <v>76</v>
      </c>
      <c r="J122" s="1">
        <f>_xlfn.RANK.EQ(tbl_gk[[#This Row],[Overall]],tbl_gk[Overall])</f>
        <v>118</v>
      </c>
    </row>
    <row r="123" spans="2:10" x14ac:dyDescent="0.55000000000000004">
      <c r="B123" s="3">
        <v>189908</v>
      </c>
      <c r="C123" s="5" t="s">
        <v>342</v>
      </c>
      <c r="D123" s="5" t="s">
        <v>343</v>
      </c>
      <c r="E123" s="1">
        <v>31</v>
      </c>
      <c r="F123" s="1">
        <v>187</v>
      </c>
      <c r="G123" s="1">
        <v>84</v>
      </c>
      <c r="H123" s="1" t="s">
        <v>10</v>
      </c>
      <c r="I123" s="1">
        <v>76</v>
      </c>
      <c r="J123" s="1">
        <f>_xlfn.RANK.EQ(tbl_gk[[#This Row],[Overall]],tbl_gk[Overall])</f>
        <v>118</v>
      </c>
    </row>
    <row r="124" spans="2:10" x14ac:dyDescent="0.55000000000000004">
      <c r="B124" s="3">
        <v>200110</v>
      </c>
      <c r="C124" s="5" t="s">
        <v>326</v>
      </c>
      <c r="D124" s="5" t="s">
        <v>327</v>
      </c>
      <c r="E124" s="1">
        <v>31</v>
      </c>
      <c r="F124" s="1">
        <v>193</v>
      </c>
      <c r="G124" s="1">
        <v>88</v>
      </c>
      <c r="H124" s="1" t="s">
        <v>18</v>
      </c>
      <c r="I124" s="1">
        <v>76</v>
      </c>
      <c r="J124" s="1">
        <f>_xlfn.RANK.EQ(tbl_gk[[#This Row],[Overall]],tbl_gk[Overall])</f>
        <v>118</v>
      </c>
    </row>
    <row r="125" spans="2:10" x14ac:dyDescent="0.55000000000000004">
      <c r="B125" s="3">
        <v>201325</v>
      </c>
      <c r="C125" s="5" t="s">
        <v>330</v>
      </c>
      <c r="D125" s="5" t="s">
        <v>331</v>
      </c>
      <c r="E125" s="1">
        <v>36</v>
      </c>
      <c r="F125" s="1">
        <v>198</v>
      </c>
      <c r="G125" s="1">
        <v>90</v>
      </c>
      <c r="H125" s="1" t="s">
        <v>235</v>
      </c>
      <c r="I125" s="1">
        <v>76</v>
      </c>
      <c r="J125" s="1">
        <f>_xlfn.RANK.EQ(tbl_gk[[#This Row],[Overall]],tbl_gk[Overall])</f>
        <v>118</v>
      </c>
    </row>
    <row r="126" spans="2:10" x14ac:dyDescent="0.55000000000000004">
      <c r="B126" s="3">
        <v>204308</v>
      </c>
      <c r="C126" s="5" t="s">
        <v>328</v>
      </c>
      <c r="D126" s="5" t="s">
        <v>329</v>
      </c>
      <c r="E126" s="1">
        <v>29</v>
      </c>
      <c r="F126" s="1">
        <v>189</v>
      </c>
      <c r="G126" s="1">
        <v>86</v>
      </c>
      <c r="H126" s="1" t="s">
        <v>11</v>
      </c>
      <c r="I126" s="1">
        <v>76</v>
      </c>
      <c r="J126" s="1">
        <f>_xlfn.RANK.EQ(tbl_gk[[#This Row],[Overall]],tbl_gk[Overall])</f>
        <v>118</v>
      </c>
    </row>
    <row r="127" spans="2:10" x14ac:dyDescent="0.55000000000000004">
      <c r="B127" s="3">
        <v>205812</v>
      </c>
      <c r="C127" s="5" t="s">
        <v>344</v>
      </c>
      <c r="D127" s="5" t="s">
        <v>345</v>
      </c>
      <c r="E127" s="1">
        <v>32</v>
      </c>
      <c r="F127" s="1">
        <v>193</v>
      </c>
      <c r="G127" s="1">
        <v>78</v>
      </c>
      <c r="H127" s="1" t="s">
        <v>33</v>
      </c>
      <c r="I127" s="1">
        <v>76</v>
      </c>
      <c r="J127" s="1">
        <f>_xlfn.RANK.EQ(tbl_gk[[#This Row],[Overall]],tbl_gk[Overall])</f>
        <v>118</v>
      </c>
    </row>
    <row r="128" spans="2:10" x14ac:dyDescent="0.55000000000000004">
      <c r="B128" s="3">
        <v>206652</v>
      </c>
      <c r="C128" s="5" t="s">
        <v>354</v>
      </c>
      <c r="D128" s="5" t="s">
        <v>355</v>
      </c>
      <c r="E128" s="1">
        <v>28</v>
      </c>
      <c r="F128" s="1">
        <v>196</v>
      </c>
      <c r="G128" s="1">
        <v>90</v>
      </c>
      <c r="H128" s="1" t="s">
        <v>40</v>
      </c>
      <c r="I128" s="1">
        <v>76</v>
      </c>
      <c r="J128" s="1">
        <f>_xlfn.RANK.EQ(tbl_gk[[#This Row],[Overall]],tbl_gk[Overall])</f>
        <v>118</v>
      </c>
    </row>
    <row r="129" spans="2:10" x14ac:dyDescent="0.55000000000000004">
      <c r="B129" s="3">
        <v>213951</v>
      </c>
      <c r="C129" s="5" t="s">
        <v>322</v>
      </c>
      <c r="D129" s="5" t="s">
        <v>323</v>
      </c>
      <c r="E129" s="1">
        <v>31</v>
      </c>
      <c r="F129" s="1">
        <v>197</v>
      </c>
      <c r="G129" s="1">
        <v>92</v>
      </c>
      <c r="H129" s="1" t="s">
        <v>20</v>
      </c>
      <c r="I129" s="1">
        <v>76</v>
      </c>
      <c r="J129" s="1">
        <f>_xlfn.RANK.EQ(tbl_gk[[#This Row],[Overall]],tbl_gk[Overall])</f>
        <v>118</v>
      </c>
    </row>
    <row r="130" spans="2:10" x14ac:dyDescent="0.55000000000000004">
      <c r="B130" s="3">
        <v>215363</v>
      </c>
      <c r="C130" s="5" t="s">
        <v>324</v>
      </c>
      <c r="D130" s="5" t="s">
        <v>325</v>
      </c>
      <c r="E130" s="1">
        <v>26</v>
      </c>
      <c r="F130" s="1">
        <v>191</v>
      </c>
      <c r="G130" s="1">
        <v>82</v>
      </c>
      <c r="H130" s="1" t="s">
        <v>33</v>
      </c>
      <c r="I130" s="1">
        <v>76</v>
      </c>
      <c r="J130" s="1">
        <f>_xlfn.RANK.EQ(tbl_gk[[#This Row],[Overall]],tbl_gk[Overall])</f>
        <v>118</v>
      </c>
    </row>
    <row r="131" spans="2:10" x14ac:dyDescent="0.55000000000000004">
      <c r="B131" s="3">
        <v>220901</v>
      </c>
      <c r="C131" s="5" t="s">
        <v>333</v>
      </c>
      <c r="D131" s="5" t="s">
        <v>334</v>
      </c>
      <c r="E131" s="1">
        <v>26</v>
      </c>
      <c r="F131" s="1">
        <v>183</v>
      </c>
      <c r="G131" s="1">
        <v>75</v>
      </c>
      <c r="H131" s="1" t="s">
        <v>40</v>
      </c>
      <c r="I131" s="1">
        <v>76</v>
      </c>
      <c r="J131" s="1">
        <f>_xlfn.RANK.EQ(tbl_gk[[#This Row],[Overall]],tbl_gk[Overall])</f>
        <v>118</v>
      </c>
    </row>
    <row r="132" spans="2:10" x14ac:dyDescent="0.55000000000000004">
      <c r="B132" s="3">
        <v>221909</v>
      </c>
      <c r="C132" s="5" t="s">
        <v>337</v>
      </c>
      <c r="D132" s="5" t="s">
        <v>338</v>
      </c>
      <c r="E132" s="1">
        <v>26</v>
      </c>
      <c r="F132" s="1">
        <v>191</v>
      </c>
      <c r="G132" s="1">
        <v>93</v>
      </c>
      <c r="H132" s="1" t="s">
        <v>58</v>
      </c>
      <c r="I132" s="1">
        <v>76</v>
      </c>
      <c r="J132" s="1">
        <f>_xlfn.RANK.EQ(tbl_gk[[#This Row],[Overall]],tbl_gk[Overall])</f>
        <v>118</v>
      </c>
    </row>
    <row r="133" spans="2:10" x14ac:dyDescent="0.55000000000000004">
      <c r="B133" s="3">
        <v>223898</v>
      </c>
      <c r="C133" s="5" t="s">
        <v>340</v>
      </c>
      <c r="D133" s="5" t="s">
        <v>341</v>
      </c>
      <c r="E133" s="1">
        <v>25</v>
      </c>
      <c r="F133" s="1">
        <v>190</v>
      </c>
      <c r="G133" s="1">
        <v>78</v>
      </c>
      <c r="H133" s="1" t="s">
        <v>9</v>
      </c>
      <c r="I133" s="1">
        <v>76</v>
      </c>
      <c r="J133" s="1">
        <f>_xlfn.RANK.EQ(tbl_gk[[#This Row],[Overall]],tbl_gk[Overall])</f>
        <v>118</v>
      </c>
    </row>
    <row r="134" spans="2:10" x14ac:dyDescent="0.55000000000000004">
      <c r="B134" s="3">
        <v>224251</v>
      </c>
      <c r="C134" s="5" t="s">
        <v>362</v>
      </c>
      <c r="D134" s="5" t="s">
        <v>363</v>
      </c>
      <c r="E134" s="1">
        <v>27</v>
      </c>
      <c r="F134" s="1">
        <v>194</v>
      </c>
      <c r="G134" s="1">
        <v>96</v>
      </c>
      <c r="H134" s="1" t="s">
        <v>16</v>
      </c>
      <c r="I134" s="1">
        <v>76</v>
      </c>
      <c r="J134" s="1">
        <f>_xlfn.RANK.EQ(tbl_gk[[#This Row],[Overall]],tbl_gk[Overall])</f>
        <v>118</v>
      </c>
    </row>
    <row r="135" spans="2:10" x14ac:dyDescent="0.55000000000000004">
      <c r="B135" s="3">
        <v>224987</v>
      </c>
      <c r="C135" s="5" t="s">
        <v>352</v>
      </c>
      <c r="D135" s="5" t="s">
        <v>353</v>
      </c>
      <c r="E135" s="1">
        <v>28</v>
      </c>
      <c r="F135" s="1">
        <v>192</v>
      </c>
      <c r="G135" s="1">
        <v>84</v>
      </c>
      <c r="H135" s="1" t="s">
        <v>33</v>
      </c>
      <c r="I135" s="1">
        <v>76</v>
      </c>
      <c r="J135" s="1">
        <f>_xlfn.RANK.EQ(tbl_gk[[#This Row],[Overall]],tbl_gk[Overall])</f>
        <v>118</v>
      </c>
    </row>
    <row r="136" spans="2:10" x14ac:dyDescent="0.55000000000000004">
      <c r="B136" s="3">
        <v>229909</v>
      </c>
      <c r="C136" s="5" t="s">
        <v>356</v>
      </c>
      <c r="D136" s="5" t="s">
        <v>357</v>
      </c>
      <c r="E136" s="1">
        <v>30</v>
      </c>
      <c r="F136" s="1">
        <v>190</v>
      </c>
      <c r="G136" s="1">
        <v>82</v>
      </c>
      <c r="H136" s="1" t="s">
        <v>200</v>
      </c>
      <c r="I136" s="1">
        <v>76</v>
      </c>
      <c r="J136" s="1">
        <f>_xlfn.RANK.EQ(tbl_gk[[#This Row],[Overall]],tbl_gk[Overall])</f>
        <v>118</v>
      </c>
    </row>
    <row r="137" spans="2:10" x14ac:dyDescent="0.55000000000000004">
      <c r="B137" s="3">
        <v>230317</v>
      </c>
      <c r="C137" s="5" t="s">
        <v>350</v>
      </c>
      <c r="D137" s="5" t="s">
        <v>351</v>
      </c>
      <c r="E137" s="1">
        <v>30</v>
      </c>
      <c r="F137" s="1">
        <v>192</v>
      </c>
      <c r="G137" s="1">
        <v>90</v>
      </c>
      <c r="H137" s="1" t="s">
        <v>20</v>
      </c>
      <c r="I137" s="1">
        <v>76</v>
      </c>
      <c r="J137" s="1">
        <f>_xlfn.RANK.EQ(tbl_gk[[#This Row],[Overall]],tbl_gk[Overall])</f>
        <v>118</v>
      </c>
    </row>
    <row r="138" spans="2:10" x14ac:dyDescent="0.55000000000000004">
      <c r="B138" s="3">
        <v>230318</v>
      </c>
      <c r="C138" s="5" t="s">
        <v>348</v>
      </c>
      <c r="D138" s="5" t="s">
        <v>349</v>
      </c>
      <c r="E138" s="1">
        <v>22</v>
      </c>
      <c r="F138" s="1">
        <v>190</v>
      </c>
      <c r="G138" s="1">
        <v>88</v>
      </c>
      <c r="H138" s="1" t="s">
        <v>20</v>
      </c>
      <c r="I138" s="1">
        <v>76</v>
      </c>
      <c r="J138" s="1">
        <f>_xlfn.RANK.EQ(tbl_gk[[#This Row],[Overall]],tbl_gk[Overall])</f>
        <v>118</v>
      </c>
    </row>
    <row r="139" spans="2:10" x14ac:dyDescent="0.55000000000000004">
      <c r="B139" s="3">
        <v>230328</v>
      </c>
      <c r="C139" s="5" t="s">
        <v>346</v>
      </c>
      <c r="D139" s="5" t="s">
        <v>347</v>
      </c>
      <c r="E139" s="1">
        <v>38</v>
      </c>
      <c r="F139" s="1">
        <v>190</v>
      </c>
      <c r="G139" s="1">
        <v>82</v>
      </c>
      <c r="H139" s="1" t="s">
        <v>20</v>
      </c>
      <c r="I139" s="1">
        <v>76</v>
      </c>
      <c r="J139" s="1">
        <f>_xlfn.RANK.EQ(tbl_gk[[#This Row],[Overall]],tbl_gk[Overall])</f>
        <v>118</v>
      </c>
    </row>
    <row r="140" spans="2:10" x14ac:dyDescent="0.55000000000000004">
      <c r="B140" s="3">
        <v>234833</v>
      </c>
      <c r="C140" s="5" t="s">
        <v>320</v>
      </c>
      <c r="D140" s="5" t="s">
        <v>321</v>
      </c>
      <c r="E140" s="1">
        <v>24</v>
      </c>
      <c r="F140" s="1">
        <v>190</v>
      </c>
      <c r="G140" s="1">
        <v>88</v>
      </c>
      <c r="H140" s="1" t="s">
        <v>16</v>
      </c>
      <c r="I140" s="1">
        <v>76</v>
      </c>
      <c r="J140" s="1">
        <f>_xlfn.RANK.EQ(tbl_gk[[#This Row],[Overall]],tbl_gk[Overall])</f>
        <v>118</v>
      </c>
    </row>
    <row r="141" spans="2:10" x14ac:dyDescent="0.55000000000000004">
      <c r="B141" s="3">
        <v>269769</v>
      </c>
      <c r="C141" s="5" t="s">
        <v>360</v>
      </c>
      <c r="D141" s="5" t="s">
        <v>361</v>
      </c>
      <c r="E141" s="1">
        <v>28</v>
      </c>
      <c r="F141" s="1">
        <v>188</v>
      </c>
      <c r="G141" s="1">
        <v>86</v>
      </c>
      <c r="H141" s="1" t="s">
        <v>82</v>
      </c>
      <c r="I141" s="1">
        <v>76</v>
      </c>
      <c r="J141" s="1">
        <f>_xlfn.RANK.EQ(tbl_gk[[#This Row],[Overall]],tbl_gk[Overall])</f>
        <v>118</v>
      </c>
    </row>
    <row r="142" spans="2:10" x14ac:dyDescent="0.55000000000000004">
      <c r="B142" s="3">
        <v>153275</v>
      </c>
      <c r="C142" s="5" t="s">
        <v>398</v>
      </c>
      <c r="D142" s="5" t="s">
        <v>399</v>
      </c>
      <c r="E142" s="1">
        <v>36</v>
      </c>
      <c r="F142" s="1">
        <v>180</v>
      </c>
      <c r="G142" s="1">
        <v>75</v>
      </c>
      <c r="H142" s="1" t="s">
        <v>9</v>
      </c>
      <c r="I142" s="1">
        <v>75</v>
      </c>
      <c r="J142" s="1">
        <f>_xlfn.RANK.EQ(tbl_gk[[#This Row],[Overall]],tbl_gk[Overall])</f>
        <v>141</v>
      </c>
    </row>
    <row r="143" spans="2:10" x14ac:dyDescent="0.55000000000000004">
      <c r="B143" s="3">
        <v>158121</v>
      </c>
      <c r="C143" s="5" t="s">
        <v>401</v>
      </c>
      <c r="D143" s="5" t="s">
        <v>402</v>
      </c>
      <c r="E143" s="1">
        <v>34</v>
      </c>
      <c r="F143" s="1">
        <v>187</v>
      </c>
      <c r="G143" s="1">
        <v>82</v>
      </c>
      <c r="H143" s="1" t="s">
        <v>9</v>
      </c>
      <c r="I143" s="1">
        <v>75</v>
      </c>
      <c r="J143" s="1">
        <f>_xlfn.RANK.EQ(tbl_gk[[#This Row],[Overall]],tbl_gk[Overall])</f>
        <v>141</v>
      </c>
    </row>
    <row r="144" spans="2:10" x14ac:dyDescent="0.55000000000000004">
      <c r="B144" s="3">
        <v>172723</v>
      </c>
      <c r="C144" s="5" t="s">
        <v>407</v>
      </c>
      <c r="D144" s="5" t="s">
        <v>408</v>
      </c>
      <c r="E144" s="1">
        <v>35</v>
      </c>
      <c r="F144" s="1">
        <v>199</v>
      </c>
      <c r="G144" s="1">
        <v>101</v>
      </c>
      <c r="H144" s="1" t="s">
        <v>79</v>
      </c>
      <c r="I144" s="1">
        <v>75</v>
      </c>
      <c r="J144" s="1">
        <f>_xlfn.RANK.EQ(tbl_gk[[#This Row],[Overall]],tbl_gk[Overall])</f>
        <v>141</v>
      </c>
    </row>
    <row r="145" spans="2:10" x14ac:dyDescent="0.55000000000000004">
      <c r="B145" s="3">
        <v>176526</v>
      </c>
      <c r="C145" s="5" t="s">
        <v>427</v>
      </c>
      <c r="D145" s="5" t="s">
        <v>428</v>
      </c>
      <c r="E145" s="1">
        <v>38</v>
      </c>
      <c r="F145" s="1">
        <v>188</v>
      </c>
      <c r="G145" s="1">
        <v>81</v>
      </c>
      <c r="H145" s="1" t="s">
        <v>67</v>
      </c>
      <c r="I145" s="1">
        <v>75</v>
      </c>
      <c r="J145" s="1">
        <f>_xlfn.RANK.EQ(tbl_gk[[#This Row],[Overall]],tbl_gk[Overall])</f>
        <v>141</v>
      </c>
    </row>
    <row r="146" spans="2:10" x14ac:dyDescent="0.55000000000000004">
      <c r="B146" s="3">
        <v>186569</v>
      </c>
      <c r="C146" s="5" t="s">
        <v>379</v>
      </c>
      <c r="D146" s="5" t="s">
        <v>380</v>
      </c>
      <c r="E146" s="1">
        <v>33</v>
      </c>
      <c r="F146" s="1">
        <v>192</v>
      </c>
      <c r="G146" s="1">
        <v>87</v>
      </c>
      <c r="H146" s="1" t="s">
        <v>16</v>
      </c>
      <c r="I146" s="1">
        <v>75</v>
      </c>
      <c r="J146" s="1">
        <f>_xlfn.RANK.EQ(tbl_gk[[#This Row],[Overall]],tbl_gk[Overall])</f>
        <v>141</v>
      </c>
    </row>
    <row r="147" spans="2:10" x14ac:dyDescent="0.55000000000000004">
      <c r="B147" s="3">
        <v>189324</v>
      </c>
      <c r="C147" s="5" t="s">
        <v>425</v>
      </c>
      <c r="D147" s="5" t="s">
        <v>426</v>
      </c>
      <c r="E147" s="1">
        <v>32</v>
      </c>
      <c r="F147" s="1">
        <v>193</v>
      </c>
      <c r="G147" s="1">
        <v>79</v>
      </c>
      <c r="H147" s="1" t="s">
        <v>19</v>
      </c>
      <c r="I147" s="1">
        <v>75</v>
      </c>
      <c r="J147" s="1">
        <f>_xlfn.RANK.EQ(tbl_gk[[#This Row],[Overall]],tbl_gk[Overall])</f>
        <v>141</v>
      </c>
    </row>
    <row r="148" spans="2:10" x14ac:dyDescent="0.55000000000000004">
      <c r="B148" s="3">
        <v>192665</v>
      </c>
      <c r="C148" s="5" t="s">
        <v>423</v>
      </c>
      <c r="D148" s="5" t="s">
        <v>424</v>
      </c>
      <c r="E148" s="1">
        <v>35</v>
      </c>
      <c r="F148" s="1">
        <v>195</v>
      </c>
      <c r="G148" s="1">
        <v>85</v>
      </c>
      <c r="H148" s="1" t="s">
        <v>16</v>
      </c>
      <c r="I148" s="1">
        <v>75</v>
      </c>
      <c r="J148" s="1">
        <f>_xlfn.RANK.EQ(tbl_gk[[#This Row],[Overall]],tbl_gk[Overall])</f>
        <v>141</v>
      </c>
    </row>
    <row r="149" spans="2:10" x14ac:dyDescent="0.55000000000000004">
      <c r="B149" s="3">
        <v>193247</v>
      </c>
      <c r="C149" s="5" t="s">
        <v>372</v>
      </c>
      <c r="D149" s="5" t="s">
        <v>373</v>
      </c>
      <c r="E149" s="1">
        <v>31</v>
      </c>
      <c r="F149" s="1">
        <v>188</v>
      </c>
      <c r="G149" s="1">
        <v>82</v>
      </c>
      <c r="H149" s="1" t="s">
        <v>48</v>
      </c>
      <c r="I149" s="1">
        <v>75</v>
      </c>
      <c r="J149" s="1">
        <f>_xlfn.RANK.EQ(tbl_gk[[#This Row],[Overall]],tbl_gk[Overall])</f>
        <v>141</v>
      </c>
    </row>
    <row r="150" spans="2:10" x14ac:dyDescent="0.55000000000000004">
      <c r="B150" s="3">
        <v>198653</v>
      </c>
      <c r="C150" s="5" t="s">
        <v>433</v>
      </c>
      <c r="D150" s="5" t="s">
        <v>434</v>
      </c>
      <c r="E150" s="1">
        <v>39</v>
      </c>
      <c r="F150" s="1">
        <v>187</v>
      </c>
      <c r="G150" s="1">
        <v>88</v>
      </c>
      <c r="H150" s="1" t="s">
        <v>67</v>
      </c>
      <c r="I150" s="1">
        <v>75</v>
      </c>
      <c r="J150" s="1">
        <f>_xlfn.RANK.EQ(tbl_gk[[#This Row],[Overall]],tbl_gk[Overall])</f>
        <v>141</v>
      </c>
    </row>
    <row r="151" spans="2:10" x14ac:dyDescent="0.55000000000000004">
      <c r="B151" s="3">
        <v>200316</v>
      </c>
      <c r="C151" s="5" t="s">
        <v>429</v>
      </c>
      <c r="D151" s="5" t="s">
        <v>430</v>
      </c>
      <c r="E151" s="1">
        <v>29</v>
      </c>
      <c r="F151" s="1">
        <v>192</v>
      </c>
      <c r="G151" s="1">
        <v>90</v>
      </c>
      <c r="H151" s="1" t="s">
        <v>16</v>
      </c>
      <c r="I151" s="1">
        <v>75</v>
      </c>
      <c r="J151" s="1">
        <f>_xlfn.RANK.EQ(tbl_gk[[#This Row],[Overall]],tbl_gk[Overall])</f>
        <v>141</v>
      </c>
    </row>
    <row r="152" spans="2:10" x14ac:dyDescent="0.55000000000000004">
      <c r="B152" s="3">
        <v>205288</v>
      </c>
      <c r="C152" s="5" t="s">
        <v>92</v>
      </c>
      <c r="D152" s="5" t="s">
        <v>378</v>
      </c>
      <c r="E152" s="1">
        <v>32</v>
      </c>
      <c r="F152" s="1">
        <v>185</v>
      </c>
      <c r="G152" s="1">
        <v>85</v>
      </c>
      <c r="H152" s="1" t="s">
        <v>40</v>
      </c>
      <c r="I152" s="1">
        <v>75</v>
      </c>
      <c r="J152" s="1">
        <f>_xlfn.RANK.EQ(tbl_gk[[#This Row],[Overall]],tbl_gk[Overall])</f>
        <v>141</v>
      </c>
    </row>
    <row r="153" spans="2:10" x14ac:dyDescent="0.55000000000000004">
      <c r="B153" s="3">
        <v>206003</v>
      </c>
      <c r="C153" s="5" t="s">
        <v>403</v>
      </c>
      <c r="D153" s="5" t="s">
        <v>404</v>
      </c>
      <c r="E153" s="1">
        <v>28</v>
      </c>
      <c r="F153" s="1">
        <v>189</v>
      </c>
      <c r="G153" s="1">
        <v>93</v>
      </c>
      <c r="H153" s="1" t="s">
        <v>64</v>
      </c>
      <c r="I153" s="1">
        <v>75</v>
      </c>
      <c r="J153" s="1">
        <f>_xlfn.RANK.EQ(tbl_gk[[#This Row],[Overall]],tbl_gk[Overall])</f>
        <v>141</v>
      </c>
    </row>
    <row r="154" spans="2:10" x14ac:dyDescent="0.55000000000000004">
      <c r="B154" s="3">
        <v>206075</v>
      </c>
      <c r="C154" s="5" t="s">
        <v>435</v>
      </c>
      <c r="D154" s="5" t="s">
        <v>436</v>
      </c>
      <c r="E154" s="1">
        <v>29</v>
      </c>
      <c r="F154" s="1">
        <v>193</v>
      </c>
      <c r="G154" s="1">
        <v>85</v>
      </c>
      <c r="H154" s="1" t="s">
        <v>19</v>
      </c>
      <c r="I154" s="1">
        <v>75</v>
      </c>
      <c r="J154" s="1">
        <f>_xlfn.RANK.EQ(tbl_gk[[#This Row],[Overall]],tbl_gk[Overall])</f>
        <v>141</v>
      </c>
    </row>
    <row r="155" spans="2:10" x14ac:dyDescent="0.55000000000000004">
      <c r="B155" s="3">
        <v>207557</v>
      </c>
      <c r="C155" s="5" t="s">
        <v>414</v>
      </c>
      <c r="D155" s="5" t="s">
        <v>415</v>
      </c>
      <c r="E155" s="1">
        <v>32</v>
      </c>
      <c r="F155" s="1">
        <v>198</v>
      </c>
      <c r="G155" s="1">
        <v>89</v>
      </c>
      <c r="H155" s="1" t="s">
        <v>115</v>
      </c>
      <c r="I155" s="1">
        <v>75</v>
      </c>
      <c r="J155" s="1">
        <f>_xlfn.RANK.EQ(tbl_gk[[#This Row],[Overall]],tbl_gk[Overall])</f>
        <v>141</v>
      </c>
    </row>
    <row r="156" spans="2:10" x14ac:dyDescent="0.55000000000000004">
      <c r="B156" s="3">
        <v>207998</v>
      </c>
      <c r="C156" s="5" t="s">
        <v>431</v>
      </c>
      <c r="D156" s="5" t="s">
        <v>432</v>
      </c>
      <c r="E156" s="1">
        <v>29</v>
      </c>
      <c r="F156" s="1">
        <v>191</v>
      </c>
      <c r="G156" s="1">
        <v>88</v>
      </c>
      <c r="H156" s="1" t="s">
        <v>133</v>
      </c>
      <c r="I156" s="1">
        <v>75</v>
      </c>
      <c r="J156" s="1">
        <f>_xlfn.RANK.EQ(tbl_gk[[#This Row],[Overall]],tbl_gk[Overall])</f>
        <v>141</v>
      </c>
    </row>
    <row r="157" spans="2:10" x14ac:dyDescent="0.55000000000000004">
      <c r="B157" s="3">
        <v>210358</v>
      </c>
      <c r="C157" s="5" t="s">
        <v>395</v>
      </c>
      <c r="D157" s="5" t="s">
        <v>396</v>
      </c>
      <c r="E157" s="1">
        <v>30</v>
      </c>
      <c r="F157" s="1">
        <v>187</v>
      </c>
      <c r="G157" s="1">
        <v>74</v>
      </c>
      <c r="H157" s="1" t="s">
        <v>33</v>
      </c>
      <c r="I157" s="1">
        <v>75</v>
      </c>
      <c r="J157" s="1">
        <f>_xlfn.RANK.EQ(tbl_gk[[#This Row],[Overall]],tbl_gk[Overall])</f>
        <v>141</v>
      </c>
    </row>
    <row r="158" spans="2:10" x14ac:dyDescent="0.55000000000000004">
      <c r="B158" s="3">
        <v>215502</v>
      </c>
      <c r="C158" s="5" t="s">
        <v>381</v>
      </c>
      <c r="D158" s="5" t="s">
        <v>382</v>
      </c>
      <c r="E158" s="1">
        <v>24</v>
      </c>
      <c r="F158" s="1">
        <v>188</v>
      </c>
      <c r="G158" s="1">
        <v>74</v>
      </c>
      <c r="H158" s="1" t="s">
        <v>10</v>
      </c>
      <c r="I158" s="1">
        <v>75</v>
      </c>
      <c r="J158" s="1">
        <f>_xlfn.RANK.EQ(tbl_gk[[#This Row],[Overall]],tbl_gk[Overall])</f>
        <v>141</v>
      </c>
    </row>
    <row r="159" spans="2:10" x14ac:dyDescent="0.55000000000000004">
      <c r="B159" s="3">
        <v>222951</v>
      </c>
      <c r="C159" s="5" t="s">
        <v>376</v>
      </c>
      <c r="D159" s="5" t="s">
        <v>377</v>
      </c>
      <c r="E159" s="1">
        <v>25</v>
      </c>
      <c r="F159" s="1">
        <v>194</v>
      </c>
      <c r="G159" s="1">
        <v>81</v>
      </c>
      <c r="H159" s="1" t="s">
        <v>54</v>
      </c>
      <c r="I159" s="1">
        <v>75</v>
      </c>
      <c r="J159" s="1">
        <f>_xlfn.RANK.EQ(tbl_gk[[#This Row],[Overall]],tbl_gk[Overall])</f>
        <v>141</v>
      </c>
    </row>
    <row r="160" spans="2:10" x14ac:dyDescent="0.55000000000000004">
      <c r="B160" s="3">
        <v>230165</v>
      </c>
      <c r="C160" s="5" t="s">
        <v>418</v>
      </c>
      <c r="D160" s="5" t="s">
        <v>419</v>
      </c>
      <c r="E160" s="1">
        <v>26</v>
      </c>
      <c r="F160" s="1">
        <v>188</v>
      </c>
      <c r="G160" s="1">
        <v>82</v>
      </c>
      <c r="H160" s="1" t="s">
        <v>20</v>
      </c>
      <c r="I160" s="1">
        <v>75</v>
      </c>
      <c r="J160" s="1">
        <f>_xlfn.RANK.EQ(tbl_gk[[#This Row],[Overall]],tbl_gk[Overall])</f>
        <v>141</v>
      </c>
    </row>
    <row r="161" spans="2:10" x14ac:dyDescent="0.55000000000000004">
      <c r="B161" s="3">
        <v>230195</v>
      </c>
      <c r="C161" s="5" t="s">
        <v>420</v>
      </c>
      <c r="D161" s="5" t="s">
        <v>421</v>
      </c>
      <c r="E161" s="1">
        <v>30</v>
      </c>
      <c r="F161" s="1">
        <v>177</v>
      </c>
      <c r="G161" s="1">
        <v>74</v>
      </c>
      <c r="H161" s="1" t="s">
        <v>20</v>
      </c>
      <c r="I161" s="1">
        <v>75</v>
      </c>
      <c r="J161" s="1">
        <f>_xlfn.RANK.EQ(tbl_gk[[#This Row],[Overall]],tbl_gk[Overall])</f>
        <v>141</v>
      </c>
    </row>
    <row r="162" spans="2:10" x14ac:dyDescent="0.55000000000000004">
      <c r="B162" s="3">
        <v>230323</v>
      </c>
      <c r="C162" s="5" t="s">
        <v>405</v>
      </c>
      <c r="D162" s="5" t="s">
        <v>406</v>
      </c>
      <c r="E162" s="1">
        <v>26</v>
      </c>
      <c r="F162" s="1">
        <v>190</v>
      </c>
      <c r="G162" s="1">
        <v>88</v>
      </c>
      <c r="H162" s="1" t="s">
        <v>20</v>
      </c>
      <c r="I162" s="1">
        <v>75</v>
      </c>
      <c r="J162" s="1">
        <f>_xlfn.RANK.EQ(tbl_gk[[#This Row],[Overall]],tbl_gk[Overall])</f>
        <v>141</v>
      </c>
    </row>
    <row r="163" spans="2:10" x14ac:dyDescent="0.55000000000000004">
      <c r="B163" s="3">
        <v>230323</v>
      </c>
      <c r="C163" s="5" t="s">
        <v>405</v>
      </c>
      <c r="D163" s="5" t="s">
        <v>406</v>
      </c>
      <c r="E163" s="1">
        <v>26</v>
      </c>
      <c r="F163" s="1">
        <v>190</v>
      </c>
      <c r="G163" s="1">
        <v>88</v>
      </c>
      <c r="H163" s="1" t="s">
        <v>20</v>
      </c>
      <c r="I163" s="1">
        <v>75</v>
      </c>
      <c r="J163" s="1">
        <f>_xlfn.RANK.EQ(tbl_gk[[#This Row],[Overall]],tbl_gk[Overall])</f>
        <v>141</v>
      </c>
    </row>
    <row r="164" spans="2:10" x14ac:dyDescent="0.55000000000000004">
      <c r="B164" s="3">
        <v>234054</v>
      </c>
      <c r="C164" s="5" t="s">
        <v>393</v>
      </c>
      <c r="D164" s="5" t="s">
        <v>394</v>
      </c>
      <c r="E164" s="1">
        <v>30</v>
      </c>
      <c r="F164" s="1">
        <v>185</v>
      </c>
      <c r="G164" s="1">
        <v>78</v>
      </c>
      <c r="H164" s="1" t="s">
        <v>221</v>
      </c>
      <c r="I164" s="1">
        <v>75</v>
      </c>
      <c r="J164" s="1">
        <f>_xlfn.RANK.EQ(tbl_gk[[#This Row],[Overall]],tbl_gk[Overall])</f>
        <v>141</v>
      </c>
    </row>
    <row r="165" spans="2:10" x14ac:dyDescent="0.55000000000000004">
      <c r="B165" s="3">
        <v>234999</v>
      </c>
      <c r="C165" s="5" t="s">
        <v>412</v>
      </c>
      <c r="D165" s="5" t="s">
        <v>413</v>
      </c>
      <c r="E165" s="1">
        <v>26</v>
      </c>
      <c r="F165" s="1">
        <v>188</v>
      </c>
      <c r="G165" s="1">
        <v>97</v>
      </c>
      <c r="H165" s="1" t="s">
        <v>20</v>
      </c>
      <c r="I165" s="1">
        <v>75</v>
      </c>
      <c r="J165" s="1">
        <f>_xlfn.RANK.EQ(tbl_gk[[#This Row],[Overall]],tbl_gk[Overall])</f>
        <v>141</v>
      </c>
    </row>
    <row r="166" spans="2:10" x14ac:dyDescent="0.55000000000000004">
      <c r="B166" s="3">
        <v>234999</v>
      </c>
      <c r="C166" s="5" t="s">
        <v>412</v>
      </c>
      <c r="D166" s="5" t="s">
        <v>413</v>
      </c>
      <c r="E166" s="1">
        <v>26</v>
      </c>
      <c r="F166" s="1">
        <v>188</v>
      </c>
      <c r="G166" s="1">
        <v>97</v>
      </c>
      <c r="H166" s="1" t="s">
        <v>20</v>
      </c>
      <c r="I166" s="1">
        <v>75</v>
      </c>
      <c r="J166" s="1">
        <f>_xlfn.RANK.EQ(tbl_gk[[#This Row],[Overall]],tbl_gk[Overall])</f>
        <v>141</v>
      </c>
    </row>
    <row r="167" spans="2:10" x14ac:dyDescent="0.55000000000000004">
      <c r="B167" s="3">
        <v>235840</v>
      </c>
      <c r="C167" s="5" t="s">
        <v>410</v>
      </c>
      <c r="D167" s="5" t="s">
        <v>411</v>
      </c>
      <c r="E167" s="1">
        <v>24</v>
      </c>
      <c r="F167" s="1">
        <v>187</v>
      </c>
      <c r="G167" s="1">
        <v>81</v>
      </c>
      <c r="H167" s="1" t="s">
        <v>33</v>
      </c>
      <c r="I167" s="1">
        <v>75</v>
      </c>
      <c r="J167" s="1">
        <f>_xlfn.RANK.EQ(tbl_gk[[#This Row],[Overall]],tbl_gk[Overall])</f>
        <v>141</v>
      </c>
    </row>
    <row r="168" spans="2:10" x14ac:dyDescent="0.55000000000000004">
      <c r="B168" s="3">
        <v>243952</v>
      </c>
      <c r="C168" s="5" t="s">
        <v>386</v>
      </c>
      <c r="D168" s="5" t="s">
        <v>387</v>
      </c>
      <c r="E168" s="1">
        <v>23</v>
      </c>
      <c r="F168" s="1">
        <v>192</v>
      </c>
      <c r="G168" s="1">
        <v>87</v>
      </c>
      <c r="H168" s="1" t="s">
        <v>109</v>
      </c>
      <c r="I168" s="1">
        <v>75</v>
      </c>
      <c r="J168" s="1">
        <f>_xlfn.RANK.EQ(tbl_gk[[#This Row],[Overall]],tbl_gk[Overall])</f>
        <v>141</v>
      </c>
    </row>
    <row r="169" spans="2:10" x14ac:dyDescent="0.55000000000000004">
      <c r="B169" s="3">
        <v>243952</v>
      </c>
      <c r="C169" s="5" t="s">
        <v>386</v>
      </c>
      <c r="D169" s="5" t="s">
        <v>387</v>
      </c>
      <c r="E169" s="1">
        <v>23</v>
      </c>
      <c r="F169" s="1">
        <v>192</v>
      </c>
      <c r="G169" s="1">
        <v>87</v>
      </c>
      <c r="H169" s="1" t="s">
        <v>109</v>
      </c>
      <c r="I169" s="1">
        <v>75</v>
      </c>
      <c r="J169" s="1">
        <f>_xlfn.RANK.EQ(tbl_gk[[#This Row],[Overall]],tbl_gk[Overall])</f>
        <v>141</v>
      </c>
    </row>
    <row r="170" spans="2:10" x14ac:dyDescent="0.55000000000000004">
      <c r="B170" s="3">
        <v>244385</v>
      </c>
      <c r="C170" s="5" t="s">
        <v>389</v>
      </c>
      <c r="D170" s="5" t="s">
        <v>390</v>
      </c>
      <c r="E170" s="1">
        <v>28</v>
      </c>
      <c r="F170" s="1">
        <v>196</v>
      </c>
      <c r="G170" s="1">
        <v>84</v>
      </c>
      <c r="H170" s="1" t="s">
        <v>109</v>
      </c>
      <c r="I170" s="1">
        <v>75</v>
      </c>
      <c r="J170" s="1">
        <f>_xlfn.RANK.EQ(tbl_gk[[#This Row],[Overall]],tbl_gk[Overall])</f>
        <v>141</v>
      </c>
    </row>
    <row r="171" spans="2:10" x14ac:dyDescent="0.55000000000000004">
      <c r="B171" s="3">
        <v>244385</v>
      </c>
      <c r="C171" s="5" t="s">
        <v>389</v>
      </c>
      <c r="D171" s="5" t="s">
        <v>390</v>
      </c>
      <c r="E171" s="1">
        <v>28</v>
      </c>
      <c r="F171" s="1">
        <v>196</v>
      </c>
      <c r="G171" s="1">
        <v>84</v>
      </c>
      <c r="H171" s="1" t="s">
        <v>109</v>
      </c>
      <c r="I171" s="1">
        <v>75</v>
      </c>
      <c r="J171" s="1">
        <f>_xlfn.RANK.EQ(tbl_gk[[#This Row],[Overall]],tbl_gk[Overall])</f>
        <v>141</v>
      </c>
    </row>
    <row r="172" spans="2:10" x14ac:dyDescent="0.55000000000000004">
      <c r="B172" s="3">
        <v>245370</v>
      </c>
      <c r="C172" s="5" t="s">
        <v>391</v>
      </c>
      <c r="D172" s="5" t="s">
        <v>392</v>
      </c>
      <c r="E172" s="1">
        <v>21</v>
      </c>
      <c r="F172" s="1">
        <v>195</v>
      </c>
      <c r="G172" s="1">
        <v>88</v>
      </c>
      <c r="H172" s="1" t="s">
        <v>72</v>
      </c>
      <c r="I172" s="1">
        <v>75</v>
      </c>
      <c r="J172" s="1">
        <f>_xlfn.RANK.EQ(tbl_gk[[#This Row],[Overall]],tbl_gk[Overall])</f>
        <v>141</v>
      </c>
    </row>
    <row r="173" spans="2:10" x14ac:dyDescent="0.55000000000000004">
      <c r="B173" s="3">
        <v>245370</v>
      </c>
      <c r="C173" s="5" t="s">
        <v>391</v>
      </c>
      <c r="D173" s="5" t="s">
        <v>392</v>
      </c>
      <c r="E173" s="1">
        <v>21</v>
      </c>
      <c r="F173" s="1">
        <v>195</v>
      </c>
      <c r="G173" s="1">
        <v>88</v>
      </c>
      <c r="H173" s="1" t="s">
        <v>72</v>
      </c>
      <c r="I173" s="1">
        <v>75</v>
      </c>
      <c r="J173" s="1">
        <f>_xlfn.RANK.EQ(tbl_gk[[#This Row],[Overall]],tbl_gk[Overall])</f>
        <v>141</v>
      </c>
    </row>
    <row r="174" spans="2:10" x14ac:dyDescent="0.55000000000000004">
      <c r="B174" s="3">
        <v>250842</v>
      </c>
      <c r="C174" s="5" t="s">
        <v>374</v>
      </c>
      <c r="D174" s="5" t="s">
        <v>375</v>
      </c>
      <c r="E174" s="1">
        <v>25</v>
      </c>
      <c r="F174" s="1">
        <v>176</v>
      </c>
      <c r="G174" s="1">
        <v>82</v>
      </c>
      <c r="H174" s="1" t="s">
        <v>267</v>
      </c>
      <c r="I174" s="1">
        <v>75</v>
      </c>
      <c r="J174" s="1">
        <f>_xlfn.RANK.EQ(tbl_gk[[#This Row],[Overall]],tbl_gk[Overall])</f>
        <v>141</v>
      </c>
    </row>
    <row r="175" spans="2:10" x14ac:dyDescent="0.55000000000000004">
      <c r="B175" s="3">
        <v>250842</v>
      </c>
      <c r="C175" s="5" t="s">
        <v>374</v>
      </c>
      <c r="D175" s="5" t="s">
        <v>375</v>
      </c>
      <c r="E175" s="1">
        <v>25</v>
      </c>
      <c r="F175" s="1">
        <v>176</v>
      </c>
      <c r="G175" s="1">
        <v>82</v>
      </c>
      <c r="H175" s="1" t="s">
        <v>267</v>
      </c>
      <c r="I175" s="1">
        <v>75</v>
      </c>
      <c r="J175" s="1">
        <f>_xlfn.RANK.EQ(tbl_gk[[#This Row],[Overall]],tbl_gk[Overall])</f>
        <v>141</v>
      </c>
    </row>
    <row r="176" spans="2:10" x14ac:dyDescent="0.55000000000000004">
      <c r="B176" s="3">
        <v>263286</v>
      </c>
      <c r="C176" s="5" t="s">
        <v>416</v>
      </c>
      <c r="D176" s="5" t="s">
        <v>417</v>
      </c>
      <c r="E176" s="1">
        <v>30</v>
      </c>
      <c r="F176" s="1">
        <v>188</v>
      </c>
      <c r="G176" s="1">
        <v>85</v>
      </c>
      <c r="H176" s="1" t="s">
        <v>58</v>
      </c>
      <c r="I176" s="1">
        <v>75</v>
      </c>
      <c r="J176" s="1">
        <f>_xlfn.RANK.EQ(tbl_gk[[#This Row],[Overall]],tbl_gk[Overall])</f>
        <v>141</v>
      </c>
    </row>
    <row r="177" spans="2:10" x14ac:dyDescent="0.55000000000000004">
      <c r="B177" s="3">
        <v>263286</v>
      </c>
      <c r="C177" s="5" t="s">
        <v>416</v>
      </c>
      <c r="D177" s="5" t="s">
        <v>417</v>
      </c>
      <c r="E177" s="1">
        <v>30</v>
      </c>
      <c r="F177" s="1">
        <v>188</v>
      </c>
      <c r="G177" s="1">
        <v>85</v>
      </c>
      <c r="H177" s="1" t="s">
        <v>58</v>
      </c>
      <c r="I177" s="1">
        <v>75</v>
      </c>
      <c r="J177" s="1">
        <f>_xlfn.RANK.EQ(tbl_gk[[#This Row],[Overall]],tbl_gk[Overall])</f>
        <v>141</v>
      </c>
    </row>
    <row r="178" spans="2:10" x14ac:dyDescent="0.55000000000000004">
      <c r="B178" s="3">
        <v>269774</v>
      </c>
      <c r="C178" s="5" t="s">
        <v>383</v>
      </c>
      <c r="D178" s="5" t="s">
        <v>384</v>
      </c>
      <c r="E178" s="1">
        <v>27</v>
      </c>
      <c r="F178" s="1">
        <v>186</v>
      </c>
      <c r="G178" s="1">
        <v>85</v>
      </c>
      <c r="H178" s="1" t="s">
        <v>19</v>
      </c>
      <c r="I178" s="1">
        <v>75</v>
      </c>
      <c r="J178" s="1">
        <f>_xlfn.RANK.EQ(tbl_gk[[#This Row],[Overall]],tbl_gk[Overall])</f>
        <v>141</v>
      </c>
    </row>
    <row r="179" spans="2:10" x14ac:dyDescent="0.55000000000000004">
      <c r="B179" s="3">
        <v>269774</v>
      </c>
      <c r="C179" s="5" t="s">
        <v>383</v>
      </c>
      <c r="D179" s="5" t="s">
        <v>384</v>
      </c>
      <c r="E179" s="1">
        <v>27</v>
      </c>
      <c r="F179" s="1">
        <v>186</v>
      </c>
      <c r="G179" s="1">
        <v>85</v>
      </c>
      <c r="H179" s="1" t="s">
        <v>19</v>
      </c>
      <c r="I179" s="1">
        <v>75</v>
      </c>
      <c r="J179" s="1">
        <f>_xlfn.RANK.EQ(tbl_gk[[#This Row],[Overall]],tbl_gk[Overall])</f>
        <v>141</v>
      </c>
    </row>
    <row r="180" spans="2:10" x14ac:dyDescent="0.55000000000000004">
      <c r="B180" s="3">
        <v>2147</v>
      </c>
      <c r="C180" s="5" t="s">
        <v>500</v>
      </c>
      <c r="D180" s="5" t="s">
        <v>501</v>
      </c>
      <c r="E180" s="1">
        <v>39</v>
      </c>
      <c r="F180" s="1">
        <v>197</v>
      </c>
      <c r="G180" s="1">
        <v>92</v>
      </c>
      <c r="H180" s="1" t="s">
        <v>18</v>
      </c>
      <c r="I180" s="1">
        <v>74</v>
      </c>
      <c r="J180" s="1">
        <f>_xlfn.RANK.EQ(tbl_gk[[#This Row],[Overall]],tbl_gk[Overall])</f>
        <v>179</v>
      </c>
    </row>
    <row r="181" spans="2:10" x14ac:dyDescent="0.55000000000000004">
      <c r="B181" s="3">
        <v>49000</v>
      </c>
      <c r="C181" s="5" t="s">
        <v>493</v>
      </c>
      <c r="D181" s="5" t="s">
        <v>494</v>
      </c>
      <c r="E181" s="1">
        <v>40</v>
      </c>
      <c r="F181" s="1">
        <v>183</v>
      </c>
      <c r="G181" s="1">
        <v>74</v>
      </c>
      <c r="H181" s="1" t="s">
        <v>47</v>
      </c>
      <c r="I181" s="1">
        <v>74</v>
      </c>
      <c r="J181" s="1">
        <f>_xlfn.RANK.EQ(tbl_gk[[#This Row],[Overall]],tbl_gk[Overall])</f>
        <v>179</v>
      </c>
    </row>
    <row r="182" spans="2:10" x14ac:dyDescent="0.55000000000000004">
      <c r="B182" s="3">
        <v>53110</v>
      </c>
      <c r="C182" s="5" t="s">
        <v>518</v>
      </c>
      <c r="D182" s="5" t="s">
        <v>519</v>
      </c>
      <c r="E182" s="1">
        <v>39</v>
      </c>
      <c r="F182" s="1">
        <v>193</v>
      </c>
      <c r="G182" s="1">
        <v>83</v>
      </c>
      <c r="H182" s="1" t="s">
        <v>47</v>
      </c>
      <c r="I182" s="1">
        <v>74</v>
      </c>
      <c r="J182" s="1">
        <f>_xlfn.RANK.EQ(tbl_gk[[#This Row],[Overall]],tbl_gk[Overall])</f>
        <v>179</v>
      </c>
    </row>
    <row r="183" spans="2:10" x14ac:dyDescent="0.55000000000000004">
      <c r="B183" s="3">
        <v>140293</v>
      </c>
      <c r="C183" s="5" t="s">
        <v>468</v>
      </c>
      <c r="D183" s="5" t="s">
        <v>469</v>
      </c>
      <c r="E183" s="1">
        <v>38</v>
      </c>
      <c r="F183" s="1">
        <v>193</v>
      </c>
      <c r="G183" s="1">
        <v>79</v>
      </c>
      <c r="H183" s="1" t="s">
        <v>33</v>
      </c>
      <c r="I183" s="1">
        <v>74</v>
      </c>
      <c r="J183" s="1">
        <f>_xlfn.RANK.EQ(tbl_gk[[#This Row],[Overall]],tbl_gk[Overall])</f>
        <v>179</v>
      </c>
    </row>
    <row r="184" spans="2:10" x14ac:dyDescent="0.55000000000000004">
      <c r="B184" s="3">
        <v>146296</v>
      </c>
      <c r="C184" s="5" t="s">
        <v>516</v>
      </c>
      <c r="D184" s="5" t="s">
        <v>517</v>
      </c>
      <c r="E184" s="1">
        <v>35</v>
      </c>
      <c r="F184" s="1">
        <v>187</v>
      </c>
      <c r="G184" s="1">
        <v>82</v>
      </c>
      <c r="H184" s="1" t="s">
        <v>40</v>
      </c>
      <c r="I184" s="1">
        <v>74</v>
      </c>
      <c r="J184" s="1">
        <f>_xlfn.RANK.EQ(tbl_gk[[#This Row],[Overall]],tbl_gk[Overall])</f>
        <v>179</v>
      </c>
    </row>
    <row r="185" spans="2:10" x14ac:dyDescent="0.55000000000000004">
      <c r="B185" s="3">
        <v>161663</v>
      </c>
      <c r="C185" s="5" t="s">
        <v>508</v>
      </c>
      <c r="D185" s="5" t="s">
        <v>509</v>
      </c>
      <c r="E185" s="1">
        <v>39</v>
      </c>
      <c r="F185" s="1">
        <v>185</v>
      </c>
      <c r="G185" s="1">
        <v>85</v>
      </c>
      <c r="H185" s="1" t="s">
        <v>67</v>
      </c>
      <c r="I185" s="1">
        <v>74</v>
      </c>
      <c r="J185" s="1">
        <f>_xlfn.RANK.EQ(tbl_gk[[#This Row],[Overall]],tbl_gk[Overall])</f>
        <v>179</v>
      </c>
    </row>
    <row r="186" spans="2:10" x14ac:dyDescent="0.55000000000000004">
      <c r="B186" s="3">
        <v>170084</v>
      </c>
      <c r="C186" s="5" t="s">
        <v>498</v>
      </c>
      <c r="D186" s="5" t="s">
        <v>499</v>
      </c>
      <c r="E186" s="1">
        <v>35</v>
      </c>
      <c r="F186" s="1">
        <v>198</v>
      </c>
      <c r="G186" s="1">
        <v>90</v>
      </c>
      <c r="H186" s="1" t="s">
        <v>133</v>
      </c>
      <c r="I186" s="1">
        <v>74</v>
      </c>
      <c r="J186" s="1">
        <f>_xlfn.RANK.EQ(tbl_gk[[#This Row],[Overall]],tbl_gk[Overall])</f>
        <v>179</v>
      </c>
    </row>
    <row r="187" spans="2:10" x14ac:dyDescent="0.55000000000000004">
      <c r="B187" s="3">
        <v>176630</v>
      </c>
      <c r="C187" s="5" t="s">
        <v>447</v>
      </c>
      <c r="D187" s="5" t="s">
        <v>448</v>
      </c>
      <c r="E187" s="1">
        <v>35</v>
      </c>
      <c r="F187" s="1">
        <v>184</v>
      </c>
      <c r="G187" s="1">
        <v>79</v>
      </c>
      <c r="H187" s="1" t="s">
        <v>17</v>
      </c>
      <c r="I187" s="1">
        <v>74</v>
      </c>
      <c r="J187" s="1">
        <f>_xlfn.RANK.EQ(tbl_gk[[#This Row],[Overall]],tbl_gk[Overall])</f>
        <v>179</v>
      </c>
    </row>
    <row r="188" spans="2:10" x14ac:dyDescent="0.55000000000000004">
      <c r="B188" s="3">
        <v>177644</v>
      </c>
      <c r="C188" s="5" t="s">
        <v>441</v>
      </c>
      <c r="D188" s="5" t="s">
        <v>442</v>
      </c>
      <c r="E188" s="1">
        <v>35</v>
      </c>
      <c r="F188" s="1">
        <v>190</v>
      </c>
      <c r="G188" s="1">
        <v>86</v>
      </c>
      <c r="H188" s="1" t="s">
        <v>40</v>
      </c>
      <c r="I188" s="1">
        <v>74</v>
      </c>
      <c r="J188" s="1">
        <f>_xlfn.RANK.EQ(tbl_gk[[#This Row],[Overall]],tbl_gk[Overall])</f>
        <v>179</v>
      </c>
    </row>
    <row r="189" spans="2:10" x14ac:dyDescent="0.55000000000000004">
      <c r="B189" s="3">
        <v>184167</v>
      </c>
      <c r="C189" s="5" t="s">
        <v>495</v>
      </c>
      <c r="D189" s="5" t="s">
        <v>496</v>
      </c>
      <c r="E189" s="1">
        <v>32</v>
      </c>
      <c r="F189" s="1">
        <v>186</v>
      </c>
      <c r="G189" s="1">
        <v>75</v>
      </c>
      <c r="H189" s="1" t="s">
        <v>497</v>
      </c>
      <c r="I189" s="1">
        <v>74</v>
      </c>
      <c r="J189" s="1">
        <f>_xlfn.RANK.EQ(tbl_gk[[#This Row],[Overall]],tbl_gk[Overall])</f>
        <v>179</v>
      </c>
    </row>
    <row r="190" spans="2:10" x14ac:dyDescent="0.55000000000000004">
      <c r="B190" s="3">
        <v>185181</v>
      </c>
      <c r="C190" s="5" t="s">
        <v>487</v>
      </c>
      <c r="D190" s="5" t="s">
        <v>488</v>
      </c>
      <c r="E190" s="1">
        <v>33</v>
      </c>
      <c r="F190" s="1">
        <v>186</v>
      </c>
      <c r="G190" s="1">
        <v>78</v>
      </c>
      <c r="H190" s="1" t="s">
        <v>40</v>
      </c>
      <c r="I190" s="1">
        <v>74</v>
      </c>
      <c r="J190" s="1">
        <f>_xlfn.RANK.EQ(tbl_gk[[#This Row],[Overall]],tbl_gk[Overall])</f>
        <v>179</v>
      </c>
    </row>
    <row r="191" spans="2:10" x14ac:dyDescent="0.55000000000000004">
      <c r="B191" s="3">
        <v>191011</v>
      </c>
      <c r="C191" s="5" t="s">
        <v>526</v>
      </c>
      <c r="D191" s="5" t="s">
        <v>527</v>
      </c>
      <c r="E191" s="1">
        <v>31</v>
      </c>
      <c r="F191" s="1">
        <v>185</v>
      </c>
      <c r="G191" s="1">
        <v>75</v>
      </c>
      <c r="H191" s="1" t="s">
        <v>33</v>
      </c>
      <c r="I191" s="1">
        <v>74</v>
      </c>
      <c r="J191" s="1">
        <f>_xlfn.RANK.EQ(tbl_gk[[#This Row],[Overall]],tbl_gk[Overall])</f>
        <v>179</v>
      </c>
    </row>
    <row r="192" spans="2:10" x14ac:dyDescent="0.55000000000000004">
      <c r="B192" s="3">
        <v>193107</v>
      </c>
      <c r="C192" s="5" t="s">
        <v>482</v>
      </c>
      <c r="D192" s="5" t="s">
        <v>483</v>
      </c>
      <c r="E192" s="1">
        <v>35</v>
      </c>
      <c r="F192" s="1">
        <v>187</v>
      </c>
      <c r="G192" s="1">
        <v>82</v>
      </c>
      <c r="H192" s="1" t="s">
        <v>20</v>
      </c>
      <c r="I192" s="1">
        <v>74</v>
      </c>
      <c r="J192" s="1">
        <f>_xlfn.RANK.EQ(tbl_gk[[#This Row],[Overall]],tbl_gk[Overall])</f>
        <v>179</v>
      </c>
    </row>
    <row r="193" spans="2:10" x14ac:dyDescent="0.55000000000000004">
      <c r="B193" s="3">
        <v>193182</v>
      </c>
      <c r="C193" s="5" t="s">
        <v>453</v>
      </c>
      <c r="D193" s="5" t="s">
        <v>454</v>
      </c>
      <c r="E193" s="1">
        <v>31</v>
      </c>
      <c r="F193" s="1">
        <v>185</v>
      </c>
      <c r="G193" s="1">
        <v>75</v>
      </c>
      <c r="H193" s="1" t="s">
        <v>19</v>
      </c>
      <c r="I193" s="1">
        <v>74</v>
      </c>
      <c r="J193" s="1">
        <f>_xlfn.RANK.EQ(tbl_gk[[#This Row],[Overall]],tbl_gk[Overall])</f>
        <v>179</v>
      </c>
    </row>
    <row r="194" spans="2:10" x14ac:dyDescent="0.55000000000000004">
      <c r="B194" s="3">
        <v>198513</v>
      </c>
      <c r="C194" s="5" t="s">
        <v>514</v>
      </c>
      <c r="D194" s="5" t="s">
        <v>515</v>
      </c>
      <c r="E194" s="1">
        <v>30</v>
      </c>
      <c r="F194" s="1">
        <v>183</v>
      </c>
      <c r="G194" s="1">
        <v>83</v>
      </c>
      <c r="H194" s="1" t="s">
        <v>17</v>
      </c>
      <c r="I194" s="1">
        <v>74</v>
      </c>
      <c r="J194" s="1">
        <f>_xlfn.RANK.EQ(tbl_gk[[#This Row],[Overall]],tbl_gk[Overall])</f>
        <v>179</v>
      </c>
    </row>
    <row r="195" spans="2:10" x14ac:dyDescent="0.55000000000000004">
      <c r="B195" s="3">
        <v>199575</v>
      </c>
      <c r="C195" s="5" t="s">
        <v>457</v>
      </c>
      <c r="D195" s="5" t="s">
        <v>458</v>
      </c>
      <c r="E195" s="1">
        <v>33</v>
      </c>
      <c r="F195" s="1">
        <v>180</v>
      </c>
      <c r="G195" s="1">
        <v>69</v>
      </c>
      <c r="H195" s="1" t="s">
        <v>40</v>
      </c>
      <c r="I195" s="1">
        <v>74</v>
      </c>
      <c r="J195" s="1">
        <f>_xlfn.RANK.EQ(tbl_gk[[#This Row],[Overall]],tbl_gk[Overall])</f>
        <v>179</v>
      </c>
    </row>
    <row r="196" spans="2:10" x14ac:dyDescent="0.55000000000000004">
      <c r="B196" s="3">
        <v>204883</v>
      </c>
      <c r="C196" s="5" t="s">
        <v>484</v>
      </c>
      <c r="D196" s="5" t="s">
        <v>485</v>
      </c>
      <c r="E196" s="1">
        <v>28</v>
      </c>
      <c r="F196" s="1">
        <v>186</v>
      </c>
      <c r="G196" s="1">
        <v>79</v>
      </c>
      <c r="H196" s="1" t="s">
        <v>486</v>
      </c>
      <c r="I196" s="1">
        <v>74</v>
      </c>
      <c r="J196" s="1">
        <f>_xlfn.RANK.EQ(tbl_gk[[#This Row],[Overall]],tbl_gk[Overall])</f>
        <v>179</v>
      </c>
    </row>
    <row r="197" spans="2:10" x14ac:dyDescent="0.55000000000000004">
      <c r="B197" s="3">
        <v>205186</v>
      </c>
      <c r="C197" s="5" t="s">
        <v>503</v>
      </c>
      <c r="D197" s="5" t="s">
        <v>504</v>
      </c>
      <c r="E197" s="1">
        <v>30</v>
      </c>
      <c r="F197" s="1">
        <v>196</v>
      </c>
      <c r="G197" s="1">
        <v>90</v>
      </c>
      <c r="H197" s="1" t="s">
        <v>8</v>
      </c>
      <c r="I197" s="1">
        <v>74</v>
      </c>
      <c r="J197" s="1">
        <f>_xlfn.RANK.EQ(tbl_gk[[#This Row],[Overall]],tbl_gk[Overall])</f>
        <v>179</v>
      </c>
    </row>
    <row r="198" spans="2:10" x14ac:dyDescent="0.55000000000000004">
      <c r="B198" s="3">
        <v>207683</v>
      </c>
      <c r="C198" s="5" t="s">
        <v>505</v>
      </c>
      <c r="D198" s="5" t="s">
        <v>506</v>
      </c>
      <c r="E198" s="1">
        <v>29</v>
      </c>
      <c r="F198" s="1">
        <v>189</v>
      </c>
      <c r="G198" s="1">
        <v>75</v>
      </c>
      <c r="H198" s="1" t="s">
        <v>138</v>
      </c>
      <c r="I198" s="1">
        <v>74</v>
      </c>
      <c r="J198" s="1">
        <f>_xlfn.RANK.EQ(tbl_gk[[#This Row],[Overall]],tbl_gk[Overall])</f>
        <v>179</v>
      </c>
    </row>
    <row r="199" spans="2:10" x14ac:dyDescent="0.55000000000000004">
      <c r="B199" s="3">
        <v>211101</v>
      </c>
      <c r="C199" s="5" t="s">
        <v>451</v>
      </c>
      <c r="D199" s="5" t="s">
        <v>452</v>
      </c>
      <c r="E199" s="1">
        <v>26</v>
      </c>
      <c r="F199" s="1">
        <v>189</v>
      </c>
      <c r="G199" s="1">
        <v>80</v>
      </c>
      <c r="H199" s="1" t="s">
        <v>40</v>
      </c>
      <c r="I199" s="1">
        <v>74</v>
      </c>
      <c r="J199" s="1">
        <f>_xlfn.RANK.EQ(tbl_gk[[#This Row],[Overall]],tbl_gk[Overall])</f>
        <v>179</v>
      </c>
    </row>
    <row r="200" spans="2:10" x14ac:dyDescent="0.55000000000000004">
      <c r="B200" s="3">
        <v>213536</v>
      </c>
      <c r="C200" s="5" t="s">
        <v>528</v>
      </c>
      <c r="D200" s="5" t="s">
        <v>529</v>
      </c>
      <c r="E200" s="1">
        <v>28</v>
      </c>
      <c r="F200" s="1">
        <v>180</v>
      </c>
      <c r="G200" s="1">
        <v>88</v>
      </c>
      <c r="H200" s="1" t="s">
        <v>82</v>
      </c>
      <c r="I200" s="1">
        <v>74</v>
      </c>
      <c r="J200" s="1">
        <f>_xlfn.RANK.EQ(tbl_gk[[#This Row],[Overall]],tbl_gk[Overall])</f>
        <v>179</v>
      </c>
    </row>
    <row r="201" spans="2:10" x14ac:dyDescent="0.55000000000000004">
      <c r="B201" s="3">
        <v>214680</v>
      </c>
      <c r="C201" s="5" t="s">
        <v>459</v>
      </c>
      <c r="D201" s="5" t="s">
        <v>460</v>
      </c>
      <c r="E201" s="1">
        <v>29</v>
      </c>
      <c r="F201" s="1">
        <v>186</v>
      </c>
      <c r="G201" s="1">
        <v>79</v>
      </c>
      <c r="H201" s="1" t="s">
        <v>9</v>
      </c>
      <c r="I201" s="1">
        <v>74</v>
      </c>
      <c r="J201" s="1">
        <f>_xlfn.RANK.EQ(tbl_gk[[#This Row],[Overall]],tbl_gk[Overall])</f>
        <v>179</v>
      </c>
    </row>
    <row r="202" spans="2:10" x14ac:dyDescent="0.55000000000000004">
      <c r="B202" s="3">
        <v>215251</v>
      </c>
      <c r="C202" s="5" t="s">
        <v>489</v>
      </c>
      <c r="D202" s="5" t="s">
        <v>490</v>
      </c>
      <c r="E202" s="1">
        <v>30</v>
      </c>
      <c r="F202" s="1">
        <v>187</v>
      </c>
      <c r="G202" s="1">
        <v>67</v>
      </c>
      <c r="H202" s="1" t="s">
        <v>8</v>
      </c>
      <c r="I202" s="1">
        <v>74</v>
      </c>
      <c r="J202" s="1">
        <f>_xlfn.RANK.EQ(tbl_gk[[#This Row],[Overall]],tbl_gk[Overall])</f>
        <v>179</v>
      </c>
    </row>
    <row r="203" spans="2:10" x14ac:dyDescent="0.55000000000000004">
      <c r="B203" s="3">
        <v>216175</v>
      </c>
      <c r="C203" s="5" t="s">
        <v>510</v>
      </c>
      <c r="D203" s="5" t="s">
        <v>511</v>
      </c>
      <c r="E203" s="1">
        <v>29</v>
      </c>
      <c r="F203" s="1">
        <v>187</v>
      </c>
      <c r="G203" s="1">
        <v>86</v>
      </c>
      <c r="H203" s="1" t="s">
        <v>48</v>
      </c>
      <c r="I203" s="1">
        <v>74</v>
      </c>
      <c r="J203" s="1">
        <f>_xlfn.RANK.EQ(tbl_gk[[#This Row],[Overall]],tbl_gk[Overall])</f>
        <v>179</v>
      </c>
    </row>
    <row r="204" spans="2:10" x14ac:dyDescent="0.55000000000000004">
      <c r="B204" s="3">
        <v>219244</v>
      </c>
      <c r="C204" s="5" t="s">
        <v>512</v>
      </c>
      <c r="D204" s="5" t="s">
        <v>513</v>
      </c>
      <c r="E204" s="1">
        <v>27</v>
      </c>
      <c r="F204" s="1">
        <v>192</v>
      </c>
      <c r="G204" s="1">
        <v>90</v>
      </c>
      <c r="H204" s="1" t="s">
        <v>64</v>
      </c>
      <c r="I204" s="1">
        <v>74</v>
      </c>
      <c r="J204" s="1">
        <f>_xlfn.RANK.EQ(tbl_gk[[#This Row],[Overall]],tbl_gk[Overall])</f>
        <v>179</v>
      </c>
    </row>
    <row r="205" spans="2:10" x14ac:dyDescent="0.55000000000000004">
      <c r="B205" s="3">
        <v>219754</v>
      </c>
      <c r="C205" s="5" t="s">
        <v>491</v>
      </c>
      <c r="D205" s="5" t="s">
        <v>492</v>
      </c>
      <c r="E205" s="1">
        <v>27</v>
      </c>
      <c r="F205" s="1">
        <v>191</v>
      </c>
      <c r="G205" s="1">
        <v>88</v>
      </c>
      <c r="H205" s="1" t="s">
        <v>17</v>
      </c>
      <c r="I205" s="1">
        <v>74</v>
      </c>
      <c r="J205" s="1">
        <f>_xlfn.RANK.EQ(tbl_gk[[#This Row],[Overall]],tbl_gk[Overall])</f>
        <v>179</v>
      </c>
    </row>
    <row r="206" spans="2:10" x14ac:dyDescent="0.55000000000000004">
      <c r="B206" s="3">
        <v>220604</v>
      </c>
      <c r="C206" s="5" t="s">
        <v>474</v>
      </c>
      <c r="D206" s="5" t="s">
        <v>475</v>
      </c>
      <c r="E206" s="1">
        <v>31</v>
      </c>
      <c r="F206" s="1">
        <v>185</v>
      </c>
      <c r="G206" s="1">
        <v>73</v>
      </c>
      <c r="H206" s="1" t="s">
        <v>40</v>
      </c>
      <c r="I206" s="1">
        <v>74</v>
      </c>
      <c r="J206" s="1">
        <f>_xlfn.RANK.EQ(tbl_gk[[#This Row],[Overall]],tbl_gk[Overall])</f>
        <v>179</v>
      </c>
    </row>
    <row r="207" spans="2:10" x14ac:dyDescent="0.55000000000000004">
      <c r="B207" s="3">
        <v>221584</v>
      </c>
      <c r="C207" s="5" t="s">
        <v>463</v>
      </c>
      <c r="D207" s="5" t="s">
        <v>464</v>
      </c>
      <c r="E207" s="1">
        <v>29</v>
      </c>
      <c r="F207" s="1">
        <v>188</v>
      </c>
      <c r="G207" s="1">
        <v>86</v>
      </c>
      <c r="H207" s="1" t="s">
        <v>115</v>
      </c>
      <c r="I207" s="1">
        <v>74</v>
      </c>
      <c r="J207" s="1">
        <f>_xlfn.RANK.EQ(tbl_gk[[#This Row],[Overall]],tbl_gk[Overall])</f>
        <v>179</v>
      </c>
    </row>
    <row r="208" spans="2:10" x14ac:dyDescent="0.55000000000000004">
      <c r="B208" s="3">
        <v>222514</v>
      </c>
      <c r="C208" s="5" t="s">
        <v>530</v>
      </c>
      <c r="D208" s="5" t="s">
        <v>531</v>
      </c>
      <c r="E208" s="1">
        <v>25</v>
      </c>
      <c r="F208" s="1">
        <v>188</v>
      </c>
      <c r="G208" s="1">
        <v>83</v>
      </c>
      <c r="H208" s="1" t="s">
        <v>19</v>
      </c>
      <c r="I208" s="1">
        <v>74</v>
      </c>
      <c r="J208" s="1">
        <f>_xlfn.RANK.EQ(tbl_gk[[#This Row],[Overall]],tbl_gk[Overall])</f>
        <v>179</v>
      </c>
    </row>
    <row r="209" spans="2:10" x14ac:dyDescent="0.55000000000000004">
      <c r="B209" s="3">
        <v>224348</v>
      </c>
      <c r="C209" s="5" t="s">
        <v>476</v>
      </c>
      <c r="D209" s="5" t="s">
        <v>477</v>
      </c>
      <c r="E209" s="1">
        <v>33</v>
      </c>
      <c r="F209" s="1">
        <v>183</v>
      </c>
      <c r="G209" s="1">
        <v>76</v>
      </c>
      <c r="H209" s="1" t="s">
        <v>8</v>
      </c>
      <c r="I209" s="1">
        <v>74</v>
      </c>
      <c r="J209" s="1">
        <f>_xlfn.RANK.EQ(tbl_gk[[#This Row],[Overall]],tbl_gk[Overall])</f>
        <v>179</v>
      </c>
    </row>
    <row r="210" spans="2:10" x14ac:dyDescent="0.55000000000000004">
      <c r="B210" s="3">
        <v>225282</v>
      </c>
      <c r="C210" s="5" t="s">
        <v>470</v>
      </c>
      <c r="D210" s="5" t="s">
        <v>471</v>
      </c>
      <c r="E210" s="1">
        <v>26</v>
      </c>
      <c r="F210" s="1">
        <v>188</v>
      </c>
      <c r="G210" s="1">
        <v>83</v>
      </c>
      <c r="H210" s="1" t="s">
        <v>8</v>
      </c>
      <c r="I210" s="1">
        <v>74</v>
      </c>
      <c r="J210" s="1">
        <f>_xlfn.RANK.EQ(tbl_gk[[#This Row],[Overall]],tbl_gk[Overall])</f>
        <v>179</v>
      </c>
    </row>
    <row r="211" spans="2:10" x14ac:dyDescent="0.55000000000000004">
      <c r="B211" s="3">
        <v>225701</v>
      </c>
      <c r="C211" s="5" t="s">
        <v>449</v>
      </c>
      <c r="D211" s="5" t="s">
        <v>450</v>
      </c>
      <c r="E211" s="1">
        <v>32</v>
      </c>
      <c r="F211" s="1">
        <v>191</v>
      </c>
      <c r="G211" s="1">
        <v>79</v>
      </c>
      <c r="H211" s="1" t="s">
        <v>221</v>
      </c>
      <c r="I211" s="1">
        <v>74</v>
      </c>
      <c r="J211" s="1">
        <f>_xlfn.RANK.EQ(tbl_gk[[#This Row],[Overall]],tbl_gk[Overall])</f>
        <v>179</v>
      </c>
    </row>
    <row r="212" spans="2:10" x14ac:dyDescent="0.55000000000000004">
      <c r="B212" s="3">
        <v>226285</v>
      </c>
      <c r="C212" s="5" t="s">
        <v>443</v>
      </c>
      <c r="D212" s="5" t="s">
        <v>444</v>
      </c>
      <c r="E212" s="1">
        <v>26</v>
      </c>
      <c r="F212" s="1">
        <v>196</v>
      </c>
      <c r="G212" s="1">
        <v>81</v>
      </c>
      <c r="H212" s="1" t="s">
        <v>106</v>
      </c>
      <c r="I212" s="1">
        <v>74</v>
      </c>
      <c r="J212" s="1">
        <f>_xlfn.RANK.EQ(tbl_gk[[#This Row],[Overall]],tbl_gk[Overall])</f>
        <v>179</v>
      </c>
    </row>
    <row r="213" spans="2:10" x14ac:dyDescent="0.55000000000000004">
      <c r="B213" s="3">
        <v>228616</v>
      </c>
      <c r="C213" s="5" t="s">
        <v>465</v>
      </c>
      <c r="D213" s="5" t="s">
        <v>466</v>
      </c>
      <c r="E213" s="1">
        <v>24</v>
      </c>
      <c r="F213" s="1">
        <v>180</v>
      </c>
      <c r="G213" s="1">
        <v>85</v>
      </c>
      <c r="H213" s="1" t="s">
        <v>9</v>
      </c>
      <c r="I213" s="1">
        <v>74</v>
      </c>
      <c r="J213" s="1">
        <f>_xlfn.RANK.EQ(tbl_gk[[#This Row],[Overall]],tbl_gk[Overall])</f>
        <v>179</v>
      </c>
    </row>
    <row r="214" spans="2:10" x14ac:dyDescent="0.55000000000000004">
      <c r="B214" s="3">
        <v>230173</v>
      </c>
      <c r="C214" s="5" t="s">
        <v>524</v>
      </c>
      <c r="D214" s="5" t="s">
        <v>525</v>
      </c>
      <c r="E214" s="1">
        <v>38</v>
      </c>
      <c r="F214" s="1">
        <v>190</v>
      </c>
      <c r="G214" s="1">
        <v>89</v>
      </c>
      <c r="H214" s="1" t="s">
        <v>20</v>
      </c>
      <c r="I214" s="1">
        <v>74</v>
      </c>
      <c r="J214" s="1">
        <f>_xlfn.RANK.EQ(tbl_gk[[#This Row],[Overall]],tbl_gk[Overall])</f>
        <v>179</v>
      </c>
    </row>
    <row r="215" spans="2:10" x14ac:dyDescent="0.55000000000000004">
      <c r="B215" s="3">
        <v>230191</v>
      </c>
      <c r="C215" s="5" t="s">
        <v>533</v>
      </c>
      <c r="D215" s="5" t="s">
        <v>534</v>
      </c>
      <c r="E215" s="1">
        <v>30</v>
      </c>
      <c r="F215" s="1">
        <v>191</v>
      </c>
      <c r="G215" s="1">
        <v>80</v>
      </c>
      <c r="H215" s="1" t="s">
        <v>20</v>
      </c>
      <c r="I215" s="1">
        <v>74</v>
      </c>
      <c r="J215" s="1">
        <f>_xlfn.RANK.EQ(tbl_gk[[#This Row],[Overall]],tbl_gk[Overall])</f>
        <v>179</v>
      </c>
    </row>
    <row r="216" spans="2:10" x14ac:dyDescent="0.55000000000000004">
      <c r="B216" s="3">
        <v>234102</v>
      </c>
      <c r="C216" s="5" t="s">
        <v>520</v>
      </c>
      <c r="D216" s="5" t="s">
        <v>521</v>
      </c>
      <c r="E216" s="1">
        <v>25</v>
      </c>
      <c r="F216" s="1">
        <v>188</v>
      </c>
      <c r="G216" s="1">
        <v>78</v>
      </c>
      <c r="H216" s="1" t="s">
        <v>235</v>
      </c>
      <c r="I216" s="1">
        <v>74</v>
      </c>
      <c r="J216" s="1">
        <f>_xlfn.RANK.EQ(tbl_gk[[#This Row],[Overall]],tbl_gk[Overall])</f>
        <v>179</v>
      </c>
    </row>
    <row r="217" spans="2:10" x14ac:dyDescent="0.55000000000000004">
      <c r="B217" s="3">
        <v>236033</v>
      </c>
      <c r="C217" s="5" t="s">
        <v>472</v>
      </c>
      <c r="D217" s="5" t="s">
        <v>473</v>
      </c>
      <c r="E217" s="1">
        <v>25</v>
      </c>
      <c r="F217" s="1">
        <v>186</v>
      </c>
      <c r="G217" s="1">
        <v>80</v>
      </c>
      <c r="H217" s="1" t="s">
        <v>40</v>
      </c>
      <c r="I217" s="1">
        <v>74</v>
      </c>
      <c r="J217" s="1">
        <f>_xlfn.RANK.EQ(tbl_gk[[#This Row],[Overall]],tbl_gk[Overall])</f>
        <v>179</v>
      </c>
    </row>
    <row r="218" spans="2:10" x14ac:dyDescent="0.55000000000000004">
      <c r="B218" s="3">
        <v>239342</v>
      </c>
      <c r="C218" s="5" t="s">
        <v>445</v>
      </c>
      <c r="D218" s="5" t="s">
        <v>446</v>
      </c>
      <c r="E218" s="1">
        <v>25</v>
      </c>
      <c r="F218" s="1">
        <v>186</v>
      </c>
      <c r="G218" s="1">
        <v>81</v>
      </c>
      <c r="H218" s="1" t="s">
        <v>128</v>
      </c>
      <c r="I218" s="1">
        <v>74</v>
      </c>
      <c r="J218" s="1">
        <f>_xlfn.RANK.EQ(tbl_gk[[#This Row],[Overall]],tbl_gk[Overall])</f>
        <v>179</v>
      </c>
    </row>
    <row r="219" spans="2:10" x14ac:dyDescent="0.55000000000000004">
      <c r="B219" s="3">
        <v>244467</v>
      </c>
      <c r="C219" s="5" t="s">
        <v>439</v>
      </c>
      <c r="D219" s="5" t="s">
        <v>440</v>
      </c>
      <c r="E219" s="1">
        <v>27</v>
      </c>
      <c r="F219" s="1">
        <v>193</v>
      </c>
      <c r="G219" s="1">
        <v>81</v>
      </c>
      <c r="H219" s="1" t="s">
        <v>58</v>
      </c>
      <c r="I219" s="1">
        <v>74</v>
      </c>
      <c r="J219" s="1">
        <f>_xlfn.RANK.EQ(tbl_gk[[#This Row],[Overall]],tbl_gk[Overall])</f>
        <v>179</v>
      </c>
    </row>
    <row r="220" spans="2:10" x14ac:dyDescent="0.55000000000000004">
      <c r="B220" s="3">
        <v>252154</v>
      </c>
      <c r="C220" s="5" t="s">
        <v>437</v>
      </c>
      <c r="D220" s="5" t="s">
        <v>438</v>
      </c>
      <c r="E220" s="1">
        <v>22</v>
      </c>
      <c r="F220" s="1">
        <v>191</v>
      </c>
      <c r="G220" s="1">
        <v>83</v>
      </c>
      <c r="H220" s="1" t="s">
        <v>33</v>
      </c>
      <c r="I220" s="1">
        <v>74</v>
      </c>
      <c r="J220" s="1">
        <f>_xlfn.RANK.EQ(tbl_gk[[#This Row],[Overall]],tbl_gk[Overall])</f>
        <v>179</v>
      </c>
    </row>
    <row r="221" spans="2:10" x14ac:dyDescent="0.55000000000000004">
      <c r="B221" s="3">
        <v>253272</v>
      </c>
      <c r="C221" s="5" t="s">
        <v>478</v>
      </c>
      <c r="D221" s="5" t="s">
        <v>479</v>
      </c>
      <c r="E221" s="1">
        <v>30</v>
      </c>
      <c r="F221" s="1">
        <v>179</v>
      </c>
      <c r="G221" s="1">
        <v>81</v>
      </c>
      <c r="H221" s="1" t="s">
        <v>67</v>
      </c>
      <c r="I221" s="1">
        <v>74</v>
      </c>
      <c r="J221" s="1">
        <f>_xlfn.RANK.EQ(tbl_gk[[#This Row],[Overall]],tbl_gk[Overall])</f>
        <v>179</v>
      </c>
    </row>
    <row r="222" spans="2:10" x14ac:dyDescent="0.55000000000000004">
      <c r="B222" s="3">
        <v>257439</v>
      </c>
      <c r="C222" s="5" t="s">
        <v>455</v>
      </c>
      <c r="D222" s="5" t="s">
        <v>456</v>
      </c>
      <c r="E222" s="1">
        <v>28</v>
      </c>
      <c r="F222" s="1">
        <v>190</v>
      </c>
      <c r="G222" s="1">
        <v>79</v>
      </c>
      <c r="H222" s="1" t="s">
        <v>68</v>
      </c>
      <c r="I222" s="1">
        <v>74</v>
      </c>
      <c r="J222" s="1">
        <f>_xlfn.RANK.EQ(tbl_gk[[#This Row],[Overall]],tbl_gk[Overall])</f>
        <v>179</v>
      </c>
    </row>
    <row r="223" spans="2:10" x14ac:dyDescent="0.55000000000000004">
      <c r="B223" s="3">
        <v>258390</v>
      </c>
      <c r="C223" s="5" t="s">
        <v>480</v>
      </c>
      <c r="D223" s="5" t="s">
        <v>481</v>
      </c>
      <c r="E223" s="1">
        <v>26</v>
      </c>
      <c r="F223" s="1">
        <v>195</v>
      </c>
      <c r="G223" s="1">
        <v>93</v>
      </c>
      <c r="H223" s="1" t="s">
        <v>39</v>
      </c>
      <c r="I223" s="1">
        <v>74</v>
      </c>
      <c r="J223" s="1">
        <f>_xlfn.RANK.EQ(tbl_gk[[#This Row],[Overall]],tbl_gk[Overall])</f>
        <v>179</v>
      </c>
    </row>
    <row r="224" spans="2:10" x14ac:dyDescent="0.55000000000000004">
      <c r="B224" s="3">
        <v>163264</v>
      </c>
      <c r="C224" s="5" t="s">
        <v>599</v>
      </c>
      <c r="D224" s="5" t="s">
        <v>600</v>
      </c>
      <c r="E224" s="1">
        <v>36</v>
      </c>
      <c r="F224" s="1">
        <v>188</v>
      </c>
      <c r="G224" s="1">
        <v>85</v>
      </c>
      <c r="H224" s="1" t="s">
        <v>19</v>
      </c>
      <c r="I224" s="1">
        <v>73</v>
      </c>
      <c r="J224" s="1">
        <f>_xlfn.RANK.EQ(tbl_gk[[#This Row],[Overall]],tbl_gk[Overall])</f>
        <v>223</v>
      </c>
    </row>
    <row r="225" spans="2:10" x14ac:dyDescent="0.55000000000000004">
      <c r="B225" s="3">
        <v>169697</v>
      </c>
      <c r="C225" s="5" t="s">
        <v>535</v>
      </c>
      <c r="D225" s="5" t="s">
        <v>536</v>
      </c>
      <c r="E225" s="1">
        <v>35</v>
      </c>
      <c r="F225" s="1">
        <v>188</v>
      </c>
      <c r="G225" s="1">
        <v>78</v>
      </c>
      <c r="H225" s="1" t="s">
        <v>292</v>
      </c>
      <c r="I225" s="1">
        <v>73</v>
      </c>
      <c r="J225" s="1">
        <f>_xlfn.RANK.EQ(tbl_gk[[#This Row],[Overall]],tbl_gk[Overall])</f>
        <v>223</v>
      </c>
    </row>
    <row r="226" spans="2:10" x14ac:dyDescent="0.55000000000000004">
      <c r="B226" s="3">
        <v>175281</v>
      </c>
      <c r="C226" s="5" t="s">
        <v>667</v>
      </c>
      <c r="D226" s="5" t="s">
        <v>668</v>
      </c>
      <c r="E226" s="1">
        <v>37</v>
      </c>
      <c r="F226" s="1">
        <v>185</v>
      </c>
      <c r="G226" s="1">
        <v>86</v>
      </c>
      <c r="H226" s="1" t="s">
        <v>669</v>
      </c>
      <c r="I226" s="1">
        <v>73</v>
      </c>
      <c r="J226" s="1">
        <f>_xlfn.RANK.EQ(tbl_gk[[#This Row],[Overall]],tbl_gk[Overall])</f>
        <v>223</v>
      </c>
    </row>
    <row r="227" spans="2:10" x14ac:dyDescent="0.55000000000000004">
      <c r="B227" s="3">
        <v>177475</v>
      </c>
      <c r="C227" s="5" t="s">
        <v>601</v>
      </c>
      <c r="D227" s="5" t="s">
        <v>602</v>
      </c>
      <c r="E227" s="1">
        <v>34</v>
      </c>
      <c r="F227" s="1">
        <v>183</v>
      </c>
      <c r="G227" s="1">
        <v>80</v>
      </c>
      <c r="H227" s="1" t="s">
        <v>16</v>
      </c>
      <c r="I227" s="1">
        <v>73</v>
      </c>
      <c r="J227" s="1">
        <f>_xlfn.RANK.EQ(tbl_gk[[#This Row],[Overall]],tbl_gk[Overall])</f>
        <v>223</v>
      </c>
    </row>
    <row r="228" spans="2:10" x14ac:dyDescent="0.55000000000000004">
      <c r="B228" s="3">
        <v>178566</v>
      </c>
      <c r="C228" s="5" t="s">
        <v>583</v>
      </c>
      <c r="D228" s="5" t="s">
        <v>584</v>
      </c>
      <c r="E228" s="1">
        <v>35</v>
      </c>
      <c r="F228" s="1">
        <v>182</v>
      </c>
      <c r="G228" s="1">
        <v>78</v>
      </c>
      <c r="H228" s="1" t="s">
        <v>8</v>
      </c>
      <c r="I228" s="1">
        <v>73</v>
      </c>
      <c r="J228" s="1">
        <f>_xlfn.RANK.EQ(tbl_gk[[#This Row],[Overall]],tbl_gk[Overall])</f>
        <v>223</v>
      </c>
    </row>
    <row r="229" spans="2:10" x14ac:dyDescent="0.55000000000000004">
      <c r="B229" s="3">
        <v>186148</v>
      </c>
      <c r="C229" s="5" t="s">
        <v>547</v>
      </c>
      <c r="D229" s="5" t="s">
        <v>548</v>
      </c>
      <c r="E229" s="1">
        <v>33</v>
      </c>
      <c r="F229" s="1">
        <v>188</v>
      </c>
      <c r="G229" s="1">
        <v>81</v>
      </c>
      <c r="H229" s="1" t="s">
        <v>16</v>
      </c>
      <c r="I229" s="1">
        <v>73</v>
      </c>
      <c r="J229" s="1">
        <f>_xlfn.RANK.EQ(tbl_gk[[#This Row],[Overall]],tbl_gk[Overall])</f>
        <v>223</v>
      </c>
    </row>
    <row r="230" spans="2:10" x14ac:dyDescent="0.55000000000000004">
      <c r="B230" s="3">
        <v>188400</v>
      </c>
      <c r="C230" s="5" t="s">
        <v>591</v>
      </c>
      <c r="D230" s="5" t="s">
        <v>592</v>
      </c>
      <c r="E230" s="1">
        <v>29</v>
      </c>
      <c r="F230" s="1">
        <v>188</v>
      </c>
      <c r="G230" s="1">
        <v>70</v>
      </c>
      <c r="H230" s="1" t="s">
        <v>11</v>
      </c>
      <c r="I230" s="1">
        <v>73</v>
      </c>
      <c r="J230" s="1">
        <f>_xlfn.RANK.EQ(tbl_gk[[#This Row],[Overall]],tbl_gk[Overall])</f>
        <v>223</v>
      </c>
    </row>
    <row r="231" spans="2:10" x14ac:dyDescent="0.55000000000000004">
      <c r="B231" s="3">
        <v>189084</v>
      </c>
      <c r="C231" s="5" t="s">
        <v>648</v>
      </c>
      <c r="D231" s="5" t="s">
        <v>649</v>
      </c>
      <c r="E231" s="1">
        <v>33</v>
      </c>
      <c r="F231" s="1">
        <v>188</v>
      </c>
      <c r="G231" s="1">
        <v>81</v>
      </c>
      <c r="H231" s="1" t="s">
        <v>650</v>
      </c>
      <c r="I231" s="1">
        <v>73</v>
      </c>
      <c r="J231" s="1">
        <f>_xlfn.RANK.EQ(tbl_gk[[#This Row],[Overall]],tbl_gk[Overall])</f>
        <v>223</v>
      </c>
    </row>
    <row r="232" spans="2:10" x14ac:dyDescent="0.55000000000000004">
      <c r="B232" s="3">
        <v>189296</v>
      </c>
      <c r="C232" s="5" t="s">
        <v>624</v>
      </c>
      <c r="D232" s="5" t="s">
        <v>625</v>
      </c>
      <c r="E232" s="1">
        <v>33</v>
      </c>
      <c r="F232" s="1">
        <v>194</v>
      </c>
      <c r="G232" s="1">
        <v>92</v>
      </c>
      <c r="H232" s="1" t="s">
        <v>237</v>
      </c>
      <c r="I232" s="1">
        <v>73</v>
      </c>
      <c r="J232" s="1">
        <f>_xlfn.RANK.EQ(tbl_gk[[#This Row],[Overall]],tbl_gk[Overall])</f>
        <v>223</v>
      </c>
    </row>
    <row r="233" spans="2:10" x14ac:dyDescent="0.55000000000000004">
      <c r="B233" s="3">
        <v>189342</v>
      </c>
      <c r="C233" s="5" t="s">
        <v>645</v>
      </c>
      <c r="D233" s="5" t="s">
        <v>646</v>
      </c>
      <c r="E233" s="1">
        <v>32</v>
      </c>
      <c r="F233" s="1">
        <v>194</v>
      </c>
      <c r="G233" s="1">
        <v>85</v>
      </c>
      <c r="H233" s="1" t="s">
        <v>33</v>
      </c>
      <c r="I233" s="1">
        <v>73</v>
      </c>
      <c r="J233" s="1">
        <f>_xlfn.RANK.EQ(tbl_gk[[#This Row],[Overall]],tbl_gk[Overall])</f>
        <v>223</v>
      </c>
    </row>
    <row r="234" spans="2:10" x14ac:dyDescent="0.55000000000000004">
      <c r="B234" s="3">
        <v>190113</v>
      </c>
      <c r="C234" s="5" t="s">
        <v>639</v>
      </c>
      <c r="D234" s="5" t="s">
        <v>640</v>
      </c>
      <c r="E234" s="1">
        <v>33</v>
      </c>
      <c r="F234" s="1">
        <v>196</v>
      </c>
      <c r="G234" s="1">
        <v>92</v>
      </c>
      <c r="H234" s="1" t="s">
        <v>72</v>
      </c>
      <c r="I234" s="1">
        <v>73</v>
      </c>
      <c r="J234" s="1">
        <f>_xlfn.RANK.EQ(tbl_gk[[#This Row],[Overall]],tbl_gk[Overall])</f>
        <v>223</v>
      </c>
    </row>
    <row r="235" spans="2:10" x14ac:dyDescent="0.55000000000000004">
      <c r="B235" s="3">
        <v>190569</v>
      </c>
      <c r="C235" s="5" t="s">
        <v>629</v>
      </c>
      <c r="D235" s="5" t="s">
        <v>630</v>
      </c>
      <c r="E235" s="1">
        <v>36</v>
      </c>
      <c r="F235" s="1">
        <v>191</v>
      </c>
      <c r="G235" s="1">
        <v>88</v>
      </c>
      <c r="H235" s="1" t="s">
        <v>112</v>
      </c>
      <c r="I235" s="1">
        <v>73</v>
      </c>
      <c r="J235" s="1">
        <f>_xlfn.RANK.EQ(tbl_gk[[#This Row],[Overall]],tbl_gk[Overall])</f>
        <v>223</v>
      </c>
    </row>
    <row r="236" spans="2:10" x14ac:dyDescent="0.55000000000000004">
      <c r="B236" s="3">
        <v>190734</v>
      </c>
      <c r="C236" s="5" t="s">
        <v>663</v>
      </c>
      <c r="D236" s="5" t="s">
        <v>664</v>
      </c>
      <c r="E236" s="1">
        <v>32</v>
      </c>
      <c r="F236" s="1">
        <v>194</v>
      </c>
      <c r="G236" s="1">
        <v>80</v>
      </c>
      <c r="H236" s="1" t="s">
        <v>245</v>
      </c>
      <c r="I236" s="1">
        <v>73</v>
      </c>
      <c r="J236" s="1">
        <f>_xlfn.RANK.EQ(tbl_gk[[#This Row],[Overall]],tbl_gk[Overall])</f>
        <v>223</v>
      </c>
    </row>
    <row r="237" spans="2:10" x14ac:dyDescent="0.55000000000000004">
      <c r="B237" s="3">
        <v>190780</v>
      </c>
      <c r="C237" s="5" t="s">
        <v>609</v>
      </c>
      <c r="D237" s="5" t="s">
        <v>610</v>
      </c>
      <c r="E237" s="1">
        <v>33</v>
      </c>
      <c r="F237" s="1">
        <v>190</v>
      </c>
      <c r="G237" s="1">
        <v>98</v>
      </c>
      <c r="H237" s="1" t="s">
        <v>112</v>
      </c>
      <c r="I237" s="1">
        <v>73</v>
      </c>
      <c r="J237" s="1">
        <f>_xlfn.RANK.EQ(tbl_gk[[#This Row],[Overall]],tbl_gk[Overall])</f>
        <v>223</v>
      </c>
    </row>
    <row r="238" spans="2:10" x14ac:dyDescent="0.55000000000000004">
      <c r="B238" s="3">
        <v>193786</v>
      </c>
      <c r="C238" s="5" t="s">
        <v>566</v>
      </c>
      <c r="D238" s="5" t="s">
        <v>567</v>
      </c>
      <c r="E238" s="1">
        <v>30</v>
      </c>
      <c r="F238" s="1">
        <v>188</v>
      </c>
      <c r="G238" s="1">
        <v>80</v>
      </c>
      <c r="H238" s="1" t="s">
        <v>33</v>
      </c>
      <c r="I238" s="1">
        <v>73</v>
      </c>
      <c r="J238" s="1">
        <f>_xlfn.RANK.EQ(tbl_gk[[#This Row],[Overall]],tbl_gk[Overall])</f>
        <v>223</v>
      </c>
    </row>
    <row r="239" spans="2:10" x14ac:dyDescent="0.55000000000000004">
      <c r="B239" s="3">
        <v>194730</v>
      </c>
      <c r="C239" s="5" t="s">
        <v>641</v>
      </c>
      <c r="D239" s="5" t="s">
        <v>642</v>
      </c>
      <c r="E239" s="1">
        <v>34</v>
      </c>
      <c r="F239" s="1">
        <v>186</v>
      </c>
      <c r="G239" s="1">
        <v>85</v>
      </c>
      <c r="H239" s="1" t="s">
        <v>40</v>
      </c>
      <c r="I239" s="1">
        <v>73</v>
      </c>
      <c r="J239" s="1">
        <f>_xlfn.RANK.EQ(tbl_gk[[#This Row],[Overall]],tbl_gk[Overall])</f>
        <v>223</v>
      </c>
    </row>
    <row r="240" spans="2:10" x14ac:dyDescent="0.55000000000000004">
      <c r="B240" s="3">
        <v>196885</v>
      </c>
      <c r="C240" s="5" t="s">
        <v>658</v>
      </c>
      <c r="D240" s="5" t="s">
        <v>659</v>
      </c>
      <c r="E240" s="1">
        <v>35</v>
      </c>
      <c r="F240" s="1">
        <v>192</v>
      </c>
      <c r="G240" s="1">
        <v>84</v>
      </c>
      <c r="H240" s="1" t="s">
        <v>660</v>
      </c>
      <c r="I240" s="1">
        <v>73</v>
      </c>
      <c r="J240" s="1">
        <f>_xlfn.RANK.EQ(tbl_gk[[#This Row],[Overall]],tbl_gk[Overall])</f>
        <v>223</v>
      </c>
    </row>
    <row r="241" spans="2:10" x14ac:dyDescent="0.55000000000000004">
      <c r="B241" s="3">
        <v>197641</v>
      </c>
      <c r="C241" s="5" t="s">
        <v>651</v>
      </c>
      <c r="D241" s="5" t="s">
        <v>652</v>
      </c>
      <c r="E241" s="1">
        <v>33</v>
      </c>
      <c r="F241" s="1">
        <v>184</v>
      </c>
      <c r="G241" s="1">
        <v>75</v>
      </c>
      <c r="H241" s="1" t="s">
        <v>9</v>
      </c>
      <c r="I241" s="1">
        <v>73</v>
      </c>
      <c r="J241" s="1">
        <f>_xlfn.RANK.EQ(tbl_gk[[#This Row],[Overall]],tbl_gk[Overall])</f>
        <v>223</v>
      </c>
    </row>
    <row r="242" spans="2:10" x14ac:dyDescent="0.55000000000000004">
      <c r="B242" s="3">
        <v>198350</v>
      </c>
      <c r="C242" s="5" t="s">
        <v>581</v>
      </c>
      <c r="D242" s="5" t="s">
        <v>582</v>
      </c>
      <c r="E242" s="1">
        <v>28</v>
      </c>
      <c r="F242" s="1">
        <v>188</v>
      </c>
      <c r="G242" s="1">
        <v>72</v>
      </c>
      <c r="H242" s="1" t="s">
        <v>19</v>
      </c>
      <c r="I242" s="1">
        <v>73</v>
      </c>
      <c r="J242" s="1">
        <f>_xlfn.RANK.EQ(tbl_gk[[#This Row],[Overall]],tbl_gk[Overall])</f>
        <v>223</v>
      </c>
    </row>
    <row r="243" spans="2:10" x14ac:dyDescent="0.55000000000000004">
      <c r="B243" s="3">
        <v>199909</v>
      </c>
      <c r="C243" s="5" t="s">
        <v>595</v>
      </c>
      <c r="D243" s="5" t="s">
        <v>596</v>
      </c>
      <c r="E243" s="1">
        <v>34</v>
      </c>
      <c r="F243" s="1">
        <v>194</v>
      </c>
      <c r="G243" s="1">
        <v>92</v>
      </c>
      <c r="H243" s="1" t="s">
        <v>48</v>
      </c>
      <c r="I243" s="1">
        <v>73</v>
      </c>
      <c r="J243" s="1">
        <f>_xlfn.RANK.EQ(tbl_gk[[#This Row],[Overall]],tbl_gk[Overall])</f>
        <v>223</v>
      </c>
    </row>
    <row r="244" spans="2:10" x14ac:dyDescent="0.55000000000000004">
      <c r="B244" s="3">
        <v>202089</v>
      </c>
      <c r="C244" s="5" t="s">
        <v>626</v>
      </c>
      <c r="D244" s="5" t="s">
        <v>627</v>
      </c>
      <c r="E244" s="1">
        <v>31</v>
      </c>
      <c r="F244" s="1">
        <v>193</v>
      </c>
      <c r="G244" s="1">
        <v>81</v>
      </c>
      <c r="H244" s="1" t="s">
        <v>628</v>
      </c>
      <c r="I244" s="1">
        <v>73</v>
      </c>
      <c r="J244" s="1">
        <f>_xlfn.RANK.EQ(tbl_gk[[#This Row],[Overall]],tbl_gk[Overall])</f>
        <v>223</v>
      </c>
    </row>
    <row r="245" spans="2:10" x14ac:dyDescent="0.55000000000000004">
      <c r="B245" s="3">
        <v>203042</v>
      </c>
      <c r="C245" s="5" t="s">
        <v>556</v>
      </c>
      <c r="D245" s="5" t="s">
        <v>557</v>
      </c>
      <c r="E245" s="1">
        <v>29</v>
      </c>
      <c r="F245" s="1">
        <v>196</v>
      </c>
      <c r="G245" s="1">
        <v>95</v>
      </c>
      <c r="H245" s="1" t="s">
        <v>19</v>
      </c>
      <c r="I245" s="1">
        <v>73</v>
      </c>
      <c r="J245" s="1">
        <f>_xlfn.RANK.EQ(tbl_gk[[#This Row],[Overall]],tbl_gk[Overall])</f>
        <v>223</v>
      </c>
    </row>
    <row r="246" spans="2:10" x14ac:dyDescent="0.55000000000000004">
      <c r="B246" s="3">
        <v>204349</v>
      </c>
      <c r="C246" s="5" t="s">
        <v>611</v>
      </c>
      <c r="D246" s="5" t="s">
        <v>612</v>
      </c>
      <c r="E246" s="1">
        <v>33</v>
      </c>
      <c r="F246" s="1">
        <v>190</v>
      </c>
      <c r="G246" s="1">
        <v>79</v>
      </c>
      <c r="H246" s="1" t="s">
        <v>79</v>
      </c>
      <c r="I246" s="1">
        <v>73</v>
      </c>
      <c r="J246" s="1">
        <f>_xlfn.RANK.EQ(tbl_gk[[#This Row],[Overall]],tbl_gk[Overall])</f>
        <v>223</v>
      </c>
    </row>
    <row r="247" spans="2:10" x14ac:dyDescent="0.55000000000000004">
      <c r="B247" s="3">
        <v>204513</v>
      </c>
      <c r="C247" s="5" t="s">
        <v>539</v>
      </c>
      <c r="D247" s="5" t="s">
        <v>540</v>
      </c>
      <c r="E247" s="1">
        <v>29</v>
      </c>
      <c r="F247" s="1">
        <v>188</v>
      </c>
      <c r="G247" s="1">
        <v>88</v>
      </c>
      <c r="H247" s="1" t="s">
        <v>9</v>
      </c>
      <c r="I247" s="1">
        <v>73</v>
      </c>
      <c r="J247" s="1">
        <f>_xlfn.RANK.EQ(tbl_gk[[#This Row],[Overall]],tbl_gk[Overall])</f>
        <v>223</v>
      </c>
    </row>
    <row r="248" spans="2:10" x14ac:dyDescent="0.55000000000000004">
      <c r="B248" s="3">
        <v>204549</v>
      </c>
      <c r="C248" s="5" t="s">
        <v>654</v>
      </c>
      <c r="D248" s="5" t="s">
        <v>655</v>
      </c>
      <c r="E248" s="1">
        <v>28</v>
      </c>
      <c r="F248" s="1">
        <v>188</v>
      </c>
      <c r="G248" s="1">
        <v>88</v>
      </c>
      <c r="H248" s="1" t="s">
        <v>11</v>
      </c>
      <c r="I248" s="1">
        <v>73</v>
      </c>
      <c r="J248" s="1">
        <f>_xlfn.RANK.EQ(tbl_gk[[#This Row],[Overall]],tbl_gk[Overall])</f>
        <v>223</v>
      </c>
    </row>
    <row r="249" spans="2:10" x14ac:dyDescent="0.55000000000000004">
      <c r="B249" s="3">
        <v>204842</v>
      </c>
      <c r="C249" s="5" t="s">
        <v>541</v>
      </c>
      <c r="D249" s="5" t="s">
        <v>542</v>
      </c>
      <c r="E249" s="1">
        <v>29</v>
      </c>
      <c r="F249" s="1">
        <v>196</v>
      </c>
      <c r="G249" s="1">
        <v>88</v>
      </c>
      <c r="H249" s="1" t="s">
        <v>64</v>
      </c>
      <c r="I249" s="1">
        <v>73</v>
      </c>
      <c r="J249" s="1">
        <f>_xlfn.RANK.EQ(tbl_gk[[#This Row],[Overall]],tbl_gk[Overall])</f>
        <v>223</v>
      </c>
    </row>
    <row r="250" spans="2:10" x14ac:dyDescent="0.55000000000000004">
      <c r="B250" s="3">
        <v>205942</v>
      </c>
      <c r="C250" s="5" t="s">
        <v>616</v>
      </c>
      <c r="D250" s="5" t="s">
        <v>617</v>
      </c>
      <c r="E250" s="1">
        <v>33</v>
      </c>
      <c r="F250" s="1">
        <v>188</v>
      </c>
      <c r="G250" s="1">
        <v>80</v>
      </c>
      <c r="H250" s="1" t="s">
        <v>235</v>
      </c>
      <c r="I250" s="1">
        <v>73</v>
      </c>
      <c r="J250" s="1">
        <f>_xlfn.RANK.EQ(tbl_gk[[#This Row],[Overall]],tbl_gk[Overall])</f>
        <v>223</v>
      </c>
    </row>
    <row r="251" spans="2:10" x14ac:dyDescent="0.55000000000000004">
      <c r="B251" s="3">
        <v>208375</v>
      </c>
      <c r="C251" s="5" t="s">
        <v>570</v>
      </c>
      <c r="D251" s="5" t="s">
        <v>571</v>
      </c>
      <c r="E251" s="1">
        <v>28</v>
      </c>
      <c r="F251" s="1">
        <v>192</v>
      </c>
      <c r="G251" s="1">
        <v>92</v>
      </c>
      <c r="H251" s="1" t="s">
        <v>16</v>
      </c>
      <c r="I251" s="1">
        <v>73</v>
      </c>
      <c r="J251" s="1">
        <f>_xlfn.RANK.EQ(tbl_gk[[#This Row],[Overall]],tbl_gk[Overall])</f>
        <v>223</v>
      </c>
    </row>
    <row r="252" spans="2:10" x14ac:dyDescent="0.55000000000000004">
      <c r="B252" s="3">
        <v>209987</v>
      </c>
      <c r="C252" s="5" t="s">
        <v>607</v>
      </c>
      <c r="D252" s="5" t="s">
        <v>608</v>
      </c>
      <c r="E252" s="1">
        <v>29</v>
      </c>
      <c r="F252" s="1">
        <v>188</v>
      </c>
      <c r="G252" s="1">
        <v>85</v>
      </c>
      <c r="H252" s="1" t="s">
        <v>16</v>
      </c>
      <c r="I252" s="1">
        <v>73</v>
      </c>
      <c r="J252" s="1">
        <f>_xlfn.RANK.EQ(tbl_gk[[#This Row],[Overall]],tbl_gk[Overall])</f>
        <v>223</v>
      </c>
    </row>
    <row r="253" spans="2:10" x14ac:dyDescent="0.55000000000000004">
      <c r="B253" s="3">
        <v>212197</v>
      </c>
      <c r="C253" s="5" t="s">
        <v>597</v>
      </c>
      <c r="D253" s="5" t="s">
        <v>598</v>
      </c>
      <c r="E253" s="1">
        <v>29</v>
      </c>
      <c r="F253" s="1">
        <v>188</v>
      </c>
      <c r="G253" s="1">
        <v>81</v>
      </c>
      <c r="H253" s="1" t="s">
        <v>17</v>
      </c>
      <c r="I253" s="1">
        <v>73</v>
      </c>
      <c r="J253" s="1">
        <f>_xlfn.RANK.EQ(tbl_gk[[#This Row],[Overall]],tbl_gk[Overall])</f>
        <v>223</v>
      </c>
    </row>
    <row r="254" spans="2:10" x14ac:dyDescent="0.55000000000000004">
      <c r="B254" s="3">
        <v>212432</v>
      </c>
      <c r="C254" s="5" t="s">
        <v>560</v>
      </c>
      <c r="D254" s="5" t="s">
        <v>561</v>
      </c>
      <c r="E254" s="1">
        <v>30</v>
      </c>
      <c r="F254" s="1">
        <v>189</v>
      </c>
      <c r="G254" s="1">
        <v>75</v>
      </c>
      <c r="H254" s="1" t="s">
        <v>21</v>
      </c>
      <c r="I254" s="1">
        <v>73</v>
      </c>
      <c r="J254" s="1">
        <f>_xlfn.RANK.EQ(tbl_gk[[#This Row],[Overall]],tbl_gk[Overall])</f>
        <v>223</v>
      </c>
    </row>
    <row r="255" spans="2:10" x14ac:dyDescent="0.55000000000000004">
      <c r="B255" s="3">
        <v>215069</v>
      </c>
      <c r="C255" s="5" t="s">
        <v>549</v>
      </c>
      <c r="D255" s="5" t="s">
        <v>550</v>
      </c>
      <c r="E255" s="1">
        <v>31</v>
      </c>
      <c r="F255" s="1">
        <v>188</v>
      </c>
      <c r="G255" s="1">
        <v>78</v>
      </c>
      <c r="H255" s="1" t="s">
        <v>8</v>
      </c>
      <c r="I255" s="1">
        <v>73</v>
      </c>
      <c r="J255" s="1">
        <f>_xlfn.RANK.EQ(tbl_gk[[#This Row],[Overall]],tbl_gk[Overall])</f>
        <v>223</v>
      </c>
    </row>
    <row r="256" spans="2:10" x14ac:dyDescent="0.55000000000000004">
      <c r="B256" s="3">
        <v>215132</v>
      </c>
      <c r="C256" s="5" t="s">
        <v>572</v>
      </c>
      <c r="D256" s="5" t="s">
        <v>573</v>
      </c>
      <c r="E256" s="1">
        <v>31</v>
      </c>
      <c r="F256" s="1">
        <v>188</v>
      </c>
      <c r="G256" s="1">
        <v>78</v>
      </c>
      <c r="H256" s="1" t="s">
        <v>8</v>
      </c>
      <c r="I256" s="1">
        <v>73</v>
      </c>
      <c r="J256" s="1">
        <f>_xlfn.RANK.EQ(tbl_gk[[#This Row],[Overall]],tbl_gk[Overall])</f>
        <v>223</v>
      </c>
    </row>
    <row r="257" spans="2:10" x14ac:dyDescent="0.55000000000000004">
      <c r="B257" s="3">
        <v>215417</v>
      </c>
      <c r="C257" s="5" t="s">
        <v>620</v>
      </c>
      <c r="D257" s="5" t="s">
        <v>621</v>
      </c>
      <c r="E257" s="1">
        <v>30</v>
      </c>
      <c r="F257" s="1">
        <v>190</v>
      </c>
      <c r="G257" s="1">
        <v>89</v>
      </c>
      <c r="H257" s="1" t="s">
        <v>16</v>
      </c>
      <c r="I257" s="1">
        <v>73</v>
      </c>
      <c r="J257" s="1">
        <f>_xlfn.RANK.EQ(tbl_gk[[#This Row],[Overall]],tbl_gk[Overall])</f>
        <v>223</v>
      </c>
    </row>
    <row r="258" spans="2:10" x14ac:dyDescent="0.55000000000000004">
      <c r="B258" s="3">
        <v>216033</v>
      </c>
      <c r="C258" s="5" t="s">
        <v>537</v>
      </c>
      <c r="D258" s="5" t="s">
        <v>538</v>
      </c>
      <c r="E258" s="1">
        <v>36</v>
      </c>
      <c r="F258" s="1">
        <v>190</v>
      </c>
      <c r="G258" s="1">
        <v>92</v>
      </c>
      <c r="H258" s="1" t="s">
        <v>8</v>
      </c>
      <c r="I258" s="1">
        <v>73</v>
      </c>
      <c r="J258" s="1">
        <f>_xlfn.RANK.EQ(tbl_gk[[#This Row],[Overall]],tbl_gk[Overall])</f>
        <v>223</v>
      </c>
    </row>
    <row r="259" spans="2:10" x14ac:dyDescent="0.55000000000000004">
      <c r="B259" s="3">
        <v>216336</v>
      </c>
      <c r="C259" s="5" t="s">
        <v>661</v>
      </c>
      <c r="D259" s="5" t="s">
        <v>662</v>
      </c>
      <c r="E259" s="1">
        <v>32</v>
      </c>
      <c r="F259" s="1">
        <v>187</v>
      </c>
      <c r="G259" s="1">
        <v>82</v>
      </c>
      <c r="H259" s="1" t="s">
        <v>200</v>
      </c>
      <c r="I259" s="1">
        <v>73</v>
      </c>
      <c r="J259" s="1">
        <f>_xlfn.RANK.EQ(tbl_gk[[#This Row],[Overall]],tbl_gk[Overall])</f>
        <v>223</v>
      </c>
    </row>
    <row r="260" spans="2:10" x14ac:dyDescent="0.55000000000000004">
      <c r="B260" s="3">
        <v>219637</v>
      </c>
      <c r="C260" s="5" t="s">
        <v>568</v>
      </c>
      <c r="D260" s="5" t="s">
        <v>569</v>
      </c>
      <c r="E260" s="1">
        <v>27</v>
      </c>
      <c r="F260" s="1">
        <v>189</v>
      </c>
      <c r="G260" s="1">
        <v>82</v>
      </c>
      <c r="H260" s="1" t="s">
        <v>40</v>
      </c>
      <c r="I260" s="1">
        <v>73</v>
      </c>
      <c r="J260" s="1">
        <f>_xlfn.RANK.EQ(tbl_gk[[#This Row],[Overall]],tbl_gk[Overall])</f>
        <v>223</v>
      </c>
    </row>
    <row r="261" spans="2:10" x14ac:dyDescent="0.55000000000000004">
      <c r="B261" s="3">
        <v>221610</v>
      </c>
      <c r="C261" s="5" t="s">
        <v>643</v>
      </c>
      <c r="D261" s="5" t="s">
        <v>644</v>
      </c>
      <c r="E261" s="1">
        <v>31</v>
      </c>
      <c r="F261" s="1">
        <v>188</v>
      </c>
      <c r="G261" s="1">
        <v>81</v>
      </c>
      <c r="H261" s="1" t="s">
        <v>61</v>
      </c>
      <c r="I261" s="1">
        <v>73</v>
      </c>
      <c r="J261" s="1">
        <f>_xlfn.RANK.EQ(tbl_gk[[#This Row],[Overall]],tbl_gk[Overall])</f>
        <v>223</v>
      </c>
    </row>
    <row r="262" spans="2:10" x14ac:dyDescent="0.55000000000000004">
      <c r="B262" s="3">
        <v>223573</v>
      </c>
      <c r="C262" s="5" t="s">
        <v>232</v>
      </c>
      <c r="D262" s="5" t="s">
        <v>580</v>
      </c>
      <c r="E262" s="1">
        <v>33</v>
      </c>
      <c r="F262" s="1">
        <v>190</v>
      </c>
      <c r="G262" s="1">
        <v>89</v>
      </c>
      <c r="H262" s="1" t="s">
        <v>71</v>
      </c>
      <c r="I262" s="1">
        <v>73</v>
      </c>
      <c r="J262" s="1">
        <f>_xlfn.RANK.EQ(tbl_gk[[#This Row],[Overall]],tbl_gk[Overall])</f>
        <v>223</v>
      </c>
    </row>
    <row r="263" spans="2:10" x14ac:dyDescent="0.55000000000000004">
      <c r="B263" s="3">
        <v>224599</v>
      </c>
      <c r="C263" s="5" t="s">
        <v>574</v>
      </c>
      <c r="D263" s="5" t="s">
        <v>575</v>
      </c>
      <c r="E263" s="1">
        <v>31</v>
      </c>
      <c r="F263" s="1">
        <v>191</v>
      </c>
      <c r="G263" s="1">
        <v>83</v>
      </c>
      <c r="H263" s="1" t="s">
        <v>576</v>
      </c>
      <c r="I263" s="1">
        <v>73</v>
      </c>
      <c r="J263" s="1">
        <f>_xlfn.RANK.EQ(tbl_gk[[#This Row],[Overall]],tbl_gk[Overall])</f>
        <v>223</v>
      </c>
    </row>
    <row r="264" spans="2:10" x14ac:dyDescent="0.55000000000000004">
      <c r="B264" s="3">
        <v>224836</v>
      </c>
      <c r="C264" s="5" t="s">
        <v>603</v>
      </c>
      <c r="D264" s="5" t="s">
        <v>604</v>
      </c>
      <c r="E264" s="1">
        <v>25</v>
      </c>
      <c r="F264" s="1">
        <v>202</v>
      </c>
      <c r="G264" s="1">
        <v>90</v>
      </c>
      <c r="H264" s="1" t="s">
        <v>57</v>
      </c>
      <c r="I264" s="1">
        <v>73</v>
      </c>
      <c r="J264" s="1">
        <f>_xlfn.RANK.EQ(tbl_gk[[#This Row],[Overall]],tbl_gk[Overall])</f>
        <v>223</v>
      </c>
    </row>
    <row r="265" spans="2:10" x14ac:dyDescent="0.55000000000000004">
      <c r="B265" s="3">
        <v>225647</v>
      </c>
      <c r="C265" s="5" t="s">
        <v>633</v>
      </c>
      <c r="D265" s="5" t="s">
        <v>634</v>
      </c>
      <c r="E265" s="1">
        <v>33</v>
      </c>
      <c r="F265" s="1">
        <v>186</v>
      </c>
      <c r="G265" s="1">
        <v>70</v>
      </c>
      <c r="H265" s="1" t="s">
        <v>67</v>
      </c>
      <c r="I265" s="1">
        <v>73</v>
      </c>
      <c r="J265" s="1">
        <f>_xlfn.RANK.EQ(tbl_gk[[#This Row],[Overall]],tbl_gk[Overall])</f>
        <v>223</v>
      </c>
    </row>
    <row r="266" spans="2:10" x14ac:dyDescent="0.55000000000000004">
      <c r="B266" s="3">
        <v>226085</v>
      </c>
      <c r="C266" s="5" t="s">
        <v>545</v>
      </c>
      <c r="D266" s="5" t="s">
        <v>546</v>
      </c>
      <c r="E266" s="1">
        <v>27</v>
      </c>
      <c r="F266" s="1">
        <v>188</v>
      </c>
      <c r="G266" s="1">
        <v>82</v>
      </c>
      <c r="H266" s="1" t="s">
        <v>20</v>
      </c>
      <c r="I266" s="1">
        <v>73</v>
      </c>
      <c r="J266" s="1">
        <f>_xlfn.RANK.EQ(tbl_gk[[#This Row],[Overall]],tbl_gk[Overall])</f>
        <v>223</v>
      </c>
    </row>
    <row r="267" spans="2:10" x14ac:dyDescent="0.55000000000000004">
      <c r="B267" s="3">
        <v>227819</v>
      </c>
      <c r="C267" s="5" t="s">
        <v>589</v>
      </c>
      <c r="D267" s="5" t="s">
        <v>590</v>
      </c>
      <c r="E267" s="1">
        <v>28</v>
      </c>
      <c r="F267" s="1">
        <v>188</v>
      </c>
      <c r="G267" s="1">
        <v>80</v>
      </c>
      <c r="H267" s="1" t="s">
        <v>20</v>
      </c>
      <c r="I267" s="1">
        <v>73</v>
      </c>
      <c r="J267" s="1">
        <f>_xlfn.RANK.EQ(tbl_gk[[#This Row],[Overall]],tbl_gk[Overall])</f>
        <v>223</v>
      </c>
    </row>
    <row r="268" spans="2:10" x14ac:dyDescent="0.55000000000000004">
      <c r="B268" s="3">
        <v>228279</v>
      </c>
      <c r="C268" s="5" t="s">
        <v>670</v>
      </c>
      <c r="D268" s="5" t="s">
        <v>671</v>
      </c>
      <c r="E268" s="1">
        <v>25</v>
      </c>
      <c r="F268" s="1">
        <v>193</v>
      </c>
      <c r="G268" s="1">
        <v>90</v>
      </c>
      <c r="H268" s="1" t="s">
        <v>18</v>
      </c>
      <c r="I268" s="1">
        <v>73</v>
      </c>
      <c r="J268" s="1">
        <f>_xlfn.RANK.EQ(tbl_gk[[#This Row],[Overall]],tbl_gk[Overall])</f>
        <v>223</v>
      </c>
    </row>
    <row r="269" spans="2:10" x14ac:dyDescent="0.55000000000000004">
      <c r="B269" s="3">
        <v>228383</v>
      </c>
      <c r="C269" s="5" t="s">
        <v>551</v>
      </c>
      <c r="D269" s="5" t="s">
        <v>552</v>
      </c>
      <c r="E269" s="1">
        <v>23</v>
      </c>
      <c r="F269" s="1">
        <v>195</v>
      </c>
      <c r="G269" s="1">
        <v>85</v>
      </c>
      <c r="H269" s="1" t="s">
        <v>10</v>
      </c>
      <c r="I269" s="1">
        <v>73</v>
      </c>
      <c r="J269" s="1">
        <f>_xlfn.RANK.EQ(tbl_gk[[#This Row],[Overall]],tbl_gk[Overall])</f>
        <v>223</v>
      </c>
    </row>
    <row r="270" spans="2:10" x14ac:dyDescent="0.55000000000000004">
      <c r="B270" s="3">
        <v>228410</v>
      </c>
      <c r="C270" s="5" t="s">
        <v>635</v>
      </c>
      <c r="D270" s="5" t="s">
        <v>636</v>
      </c>
      <c r="E270" s="1">
        <v>24</v>
      </c>
      <c r="F270" s="1">
        <v>193</v>
      </c>
      <c r="G270" s="1">
        <v>80</v>
      </c>
      <c r="H270" s="1" t="s">
        <v>87</v>
      </c>
      <c r="I270" s="1">
        <v>73</v>
      </c>
      <c r="J270" s="1">
        <f>_xlfn.RANK.EQ(tbl_gk[[#This Row],[Overall]],tbl_gk[Overall])</f>
        <v>223</v>
      </c>
    </row>
    <row r="271" spans="2:10" x14ac:dyDescent="0.55000000000000004">
      <c r="B271" s="3">
        <v>228505</v>
      </c>
      <c r="C271" s="5" t="s">
        <v>585</v>
      </c>
      <c r="D271" s="5" t="s">
        <v>586</v>
      </c>
      <c r="E271" s="1">
        <v>25</v>
      </c>
      <c r="F271" s="1">
        <v>182</v>
      </c>
      <c r="G271" s="1">
        <v>81</v>
      </c>
      <c r="H271" s="1" t="s">
        <v>48</v>
      </c>
      <c r="I271" s="1">
        <v>73</v>
      </c>
      <c r="J271" s="1">
        <f>_xlfn.RANK.EQ(tbl_gk[[#This Row],[Overall]],tbl_gk[Overall])</f>
        <v>223</v>
      </c>
    </row>
    <row r="272" spans="2:10" x14ac:dyDescent="0.55000000000000004">
      <c r="B272" s="3">
        <v>228736</v>
      </c>
      <c r="C272" s="5" t="s">
        <v>593</v>
      </c>
      <c r="D272" s="5" t="s">
        <v>594</v>
      </c>
      <c r="E272" s="1">
        <v>24</v>
      </c>
      <c r="F272" s="1">
        <v>180</v>
      </c>
      <c r="G272" s="1">
        <v>77</v>
      </c>
      <c r="H272" s="1" t="s">
        <v>267</v>
      </c>
      <c r="I272" s="1">
        <v>73</v>
      </c>
      <c r="J272" s="1">
        <f>_xlfn.RANK.EQ(tbl_gk[[#This Row],[Overall]],tbl_gk[Overall])</f>
        <v>223</v>
      </c>
    </row>
    <row r="273" spans="2:10" x14ac:dyDescent="0.55000000000000004">
      <c r="B273" s="3">
        <v>229444</v>
      </c>
      <c r="C273" s="5" t="s">
        <v>562</v>
      </c>
      <c r="D273" s="5" t="s">
        <v>563</v>
      </c>
      <c r="E273" s="1">
        <v>31</v>
      </c>
      <c r="F273" s="1">
        <v>183</v>
      </c>
      <c r="G273" s="1">
        <v>83</v>
      </c>
      <c r="H273" s="1" t="s">
        <v>153</v>
      </c>
      <c r="I273" s="1">
        <v>73</v>
      </c>
      <c r="J273" s="1">
        <f>_xlfn.RANK.EQ(tbl_gk[[#This Row],[Overall]],tbl_gk[Overall])</f>
        <v>223</v>
      </c>
    </row>
    <row r="274" spans="2:10" x14ac:dyDescent="0.55000000000000004">
      <c r="B274" s="3">
        <v>230175</v>
      </c>
      <c r="C274" s="5" t="s">
        <v>553</v>
      </c>
      <c r="D274" s="5" t="s">
        <v>554</v>
      </c>
      <c r="E274" s="1">
        <v>30</v>
      </c>
      <c r="F274" s="1">
        <v>188</v>
      </c>
      <c r="G274" s="1">
        <v>83</v>
      </c>
      <c r="H274" s="1" t="s">
        <v>20</v>
      </c>
      <c r="I274" s="1">
        <v>73</v>
      </c>
      <c r="J274" s="1">
        <f>_xlfn.RANK.EQ(tbl_gk[[#This Row],[Overall]],tbl_gk[Overall])</f>
        <v>223</v>
      </c>
    </row>
    <row r="275" spans="2:10" x14ac:dyDescent="0.55000000000000004">
      <c r="B275" s="3">
        <v>230727</v>
      </c>
      <c r="C275" s="5" t="s">
        <v>564</v>
      </c>
      <c r="D275" s="5" t="s">
        <v>565</v>
      </c>
      <c r="E275" s="1">
        <v>25</v>
      </c>
      <c r="F275" s="1">
        <v>181</v>
      </c>
      <c r="G275" s="1">
        <v>70</v>
      </c>
      <c r="H275" s="1" t="s">
        <v>9</v>
      </c>
      <c r="I275" s="1">
        <v>73</v>
      </c>
      <c r="J275" s="1">
        <f>_xlfn.RANK.EQ(tbl_gk[[#This Row],[Overall]],tbl_gk[Overall])</f>
        <v>223</v>
      </c>
    </row>
    <row r="276" spans="2:10" x14ac:dyDescent="0.55000000000000004">
      <c r="B276" s="3">
        <v>231545</v>
      </c>
      <c r="C276" s="5" t="s">
        <v>622</v>
      </c>
      <c r="D276" s="5" t="s">
        <v>623</v>
      </c>
      <c r="E276" s="1">
        <v>27</v>
      </c>
      <c r="F276" s="1">
        <v>190</v>
      </c>
      <c r="G276" s="1">
        <v>78</v>
      </c>
      <c r="H276" s="1" t="s">
        <v>17</v>
      </c>
      <c r="I276" s="1">
        <v>73</v>
      </c>
      <c r="J276" s="1">
        <f>_xlfn.RANK.EQ(tbl_gk[[#This Row],[Overall]],tbl_gk[Overall])</f>
        <v>223</v>
      </c>
    </row>
    <row r="277" spans="2:10" x14ac:dyDescent="0.55000000000000004">
      <c r="B277" s="3">
        <v>232226</v>
      </c>
      <c r="C277" s="5" t="s">
        <v>558</v>
      </c>
      <c r="D277" s="5" t="s">
        <v>559</v>
      </c>
      <c r="E277" s="1">
        <v>34</v>
      </c>
      <c r="F277" s="1">
        <v>197</v>
      </c>
      <c r="G277" s="1">
        <v>85</v>
      </c>
      <c r="H277" s="1" t="s">
        <v>109</v>
      </c>
      <c r="I277" s="1">
        <v>73</v>
      </c>
      <c r="J277" s="1">
        <f>_xlfn.RANK.EQ(tbl_gk[[#This Row],[Overall]],tbl_gk[Overall])</f>
        <v>223</v>
      </c>
    </row>
    <row r="278" spans="2:10" x14ac:dyDescent="0.55000000000000004">
      <c r="B278" s="3">
        <v>232284</v>
      </c>
      <c r="C278" s="5" t="s">
        <v>578</v>
      </c>
      <c r="D278" s="5" t="s">
        <v>579</v>
      </c>
      <c r="E278" s="1">
        <v>23</v>
      </c>
      <c r="F278" s="1">
        <v>191</v>
      </c>
      <c r="G278" s="1">
        <v>82</v>
      </c>
      <c r="H278" s="1" t="s">
        <v>292</v>
      </c>
      <c r="I278" s="1">
        <v>73</v>
      </c>
      <c r="J278" s="1">
        <f>_xlfn.RANK.EQ(tbl_gk[[#This Row],[Overall]],tbl_gk[Overall])</f>
        <v>223</v>
      </c>
    </row>
    <row r="279" spans="2:10" x14ac:dyDescent="0.55000000000000004">
      <c r="B279" s="3">
        <v>234790</v>
      </c>
      <c r="C279" s="5" t="s">
        <v>543</v>
      </c>
      <c r="D279" s="5" t="s">
        <v>544</v>
      </c>
      <c r="E279" s="1">
        <v>24</v>
      </c>
      <c r="F279" s="1">
        <v>185</v>
      </c>
      <c r="G279" s="1">
        <v>78</v>
      </c>
      <c r="H279" s="1" t="s">
        <v>40</v>
      </c>
      <c r="I279" s="1">
        <v>73</v>
      </c>
      <c r="J279" s="1">
        <f>_xlfn.RANK.EQ(tbl_gk[[#This Row],[Overall]],tbl_gk[Overall])</f>
        <v>223</v>
      </c>
    </row>
    <row r="280" spans="2:10" x14ac:dyDescent="0.55000000000000004">
      <c r="B280" s="3">
        <v>235925</v>
      </c>
      <c r="C280" s="5" t="s">
        <v>587</v>
      </c>
      <c r="D280" s="5" t="s">
        <v>588</v>
      </c>
      <c r="E280" s="1">
        <v>26</v>
      </c>
      <c r="F280" s="1">
        <v>190</v>
      </c>
      <c r="G280" s="1">
        <v>99</v>
      </c>
      <c r="H280" s="1" t="s">
        <v>8</v>
      </c>
      <c r="I280" s="1">
        <v>73</v>
      </c>
      <c r="J280" s="1">
        <f>_xlfn.RANK.EQ(tbl_gk[[#This Row],[Overall]],tbl_gk[Overall])</f>
        <v>223</v>
      </c>
    </row>
    <row r="281" spans="2:10" x14ac:dyDescent="0.55000000000000004">
      <c r="B281" s="3">
        <v>238186</v>
      </c>
      <c r="C281" s="5" t="s">
        <v>631</v>
      </c>
      <c r="D281" s="5" t="s">
        <v>632</v>
      </c>
      <c r="E281" s="1">
        <v>22</v>
      </c>
      <c r="F281" s="1">
        <v>199</v>
      </c>
      <c r="G281" s="1">
        <v>90</v>
      </c>
      <c r="H281" s="1" t="s">
        <v>10</v>
      </c>
      <c r="I281" s="1">
        <v>73</v>
      </c>
      <c r="J281" s="1">
        <f>_xlfn.RANK.EQ(tbl_gk[[#This Row],[Overall]],tbl_gk[Overall])</f>
        <v>223</v>
      </c>
    </row>
    <row r="282" spans="2:10" x14ac:dyDescent="0.55000000000000004">
      <c r="B282" s="3">
        <v>240913</v>
      </c>
      <c r="C282" s="5" t="s">
        <v>656</v>
      </c>
      <c r="D282" s="5" t="s">
        <v>657</v>
      </c>
      <c r="E282" s="1">
        <v>23</v>
      </c>
      <c r="F282" s="1">
        <v>188</v>
      </c>
      <c r="G282" s="1">
        <v>74</v>
      </c>
      <c r="H282" s="1" t="s">
        <v>292</v>
      </c>
      <c r="I282" s="1">
        <v>73</v>
      </c>
      <c r="J282" s="1">
        <f>_xlfn.RANK.EQ(tbl_gk[[#This Row],[Overall]],tbl_gk[Overall])</f>
        <v>223</v>
      </c>
    </row>
    <row r="283" spans="2:10" x14ac:dyDescent="0.55000000000000004">
      <c r="B283" s="3">
        <v>242084</v>
      </c>
      <c r="C283" s="5" t="s">
        <v>637</v>
      </c>
      <c r="D283" s="5" t="s">
        <v>638</v>
      </c>
      <c r="E283" s="1">
        <v>25</v>
      </c>
      <c r="F283" s="1">
        <v>192</v>
      </c>
      <c r="G283" s="1">
        <v>88</v>
      </c>
      <c r="H283" s="1" t="s">
        <v>20</v>
      </c>
      <c r="I283" s="1">
        <v>73</v>
      </c>
      <c r="J283" s="1">
        <f>_xlfn.RANK.EQ(tbl_gk[[#This Row],[Overall]],tbl_gk[Overall])</f>
        <v>223</v>
      </c>
    </row>
    <row r="284" spans="2:10" x14ac:dyDescent="0.55000000000000004">
      <c r="B284" s="3">
        <v>251511</v>
      </c>
      <c r="C284" s="5" t="s">
        <v>618</v>
      </c>
      <c r="D284" s="5" t="s">
        <v>619</v>
      </c>
      <c r="E284" s="1">
        <v>31</v>
      </c>
      <c r="F284" s="1">
        <v>190</v>
      </c>
      <c r="G284" s="1">
        <v>90</v>
      </c>
      <c r="H284" s="1" t="s">
        <v>49</v>
      </c>
      <c r="I284" s="1">
        <v>73</v>
      </c>
      <c r="J284" s="1">
        <f>_xlfn.RANK.EQ(tbl_gk[[#This Row],[Overall]],tbl_gk[Overall])</f>
        <v>223</v>
      </c>
    </row>
    <row r="285" spans="2:10" x14ac:dyDescent="0.55000000000000004">
      <c r="B285" s="3">
        <v>252022</v>
      </c>
      <c r="C285" s="5" t="s">
        <v>613</v>
      </c>
      <c r="D285" s="5" t="s">
        <v>614</v>
      </c>
      <c r="E285" s="1">
        <v>29</v>
      </c>
      <c r="F285" s="1">
        <v>190</v>
      </c>
      <c r="G285" s="1">
        <v>88</v>
      </c>
      <c r="H285" s="1" t="s">
        <v>138</v>
      </c>
      <c r="I285" s="1">
        <v>73</v>
      </c>
      <c r="J285" s="1">
        <f>_xlfn.RANK.EQ(tbl_gk[[#This Row],[Overall]],tbl_gk[Overall])</f>
        <v>223</v>
      </c>
    </row>
    <row r="286" spans="2:10" x14ac:dyDescent="0.55000000000000004">
      <c r="B286" s="3">
        <v>257288</v>
      </c>
      <c r="C286" s="5" t="s">
        <v>665</v>
      </c>
      <c r="D286" s="5" t="s">
        <v>666</v>
      </c>
      <c r="E286" s="1">
        <v>22</v>
      </c>
      <c r="F286" s="1">
        <v>198</v>
      </c>
      <c r="G286" s="1">
        <v>94</v>
      </c>
      <c r="H286" s="1" t="s">
        <v>84</v>
      </c>
      <c r="I286" s="1">
        <v>73</v>
      </c>
      <c r="J286" s="1">
        <f>_xlfn.RANK.EQ(tbl_gk[[#This Row],[Overall]],tbl_gk[Overall])</f>
        <v>223</v>
      </c>
    </row>
    <row r="287" spans="2:10" x14ac:dyDescent="0.55000000000000004">
      <c r="B287" s="3">
        <v>259166</v>
      </c>
      <c r="C287" s="5" t="s">
        <v>605</v>
      </c>
      <c r="D287" s="5" t="s">
        <v>606</v>
      </c>
      <c r="E287" s="1">
        <v>21</v>
      </c>
      <c r="F287" s="1">
        <v>192</v>
      </c>
      <c r="G287" s="1">
        <v>78</v>
      </c>
      <c r="H287" s="1" t="s">
        <v>19</v>
      </c>
      <c r="I287" s="1">
        <v>73</v>
      </c>
      <c r="J287" s="1">
        <f>_xlfn.RANK.EQ(tbl_gk[[#This Row],[Overall]],tbl_gk[Overall])</f>
        <v>223</v>
      </c>
    </row>
    <row r="288" spans="2:10" x14ac:dyDescent="0.55000000000000004">
      <c r="B288" s="3">
        <v>104389</v>
      </c>
      <c r="C288" s="5" t="s">
        <v>759</v>
      </c>
      <c r="D288" s="5" t="s">
        <v>760</v>
      </c>
      <c r="E288" s="1">
        <v>37</v>
      </c>
      <c r="F288" s="1">
        <v>192</v>
      </c>
      <c r="G288" s="1">
        <v>88</v>
      </c>
      <c r="H288" s="1" t="s">
        <v>30</v>
      </c>
      <c r="I288" s="1">
        <v>72</v>
      </c>
      <c r="J288" s="1">
        <f>_xlfn.RANK.EQ(tbl_gk[[#This Row],[Overall]],tbl_gk[Overall])</f>
        <v>287</v>
      </c>
    </row>
    <row r="289" spans="2:10" x14ac:dyDescent="0.55000000000000004">
      <c r="B289" s="3">
        <v>132740</v>
      </c>
      <c r="C289" s="5" t="s">
        <v>776</v>
      </c>
      <c r="D289" s="5" t="s">
        <v>777</v>
      </c>
      <c r="E289" s="1">
        <v>37</v>
      </c>
      <c r="F289" s="1">
        <v>188</v>
      </c>
      <c r="G289" s="1">
        <v>78</v>
      </c>
      <c r="H289" s="1" t="s">
        <v>87</v>
      </c>
      <c r="I289" s="1">
        <v>72</v>
      </c>
      <c r="J289" s="1">
        <f>_xlfn.RANK.EQ(tbl_gk[[#This Row],[Overall]],tbl_gk[Overall])</f>
        <v>287</v>
      </c>
    </row>
    <row r="290" spans="2:10" x14ac:dyDescent="0.55000000000000004">
      <c r="B290" s="3">
        <v>142962</v>
      </c>
      <c r="C290" s="5" t="s">
        <v>741</v>
      </c>
      <c r="D290" s="5" t="s">
        <v>742</v>
      </c>
      <c r="E290" s="1">
        <v>40</v>
      </c>
      <c r="F290" s="1">
        <v>189</v>
      </c>
      <c r="G290" s="1">
        <v>87</v>
      </c>
      <c r="H290" s="1" t="s">
        <v>8</v>
      </c>
      <c r="I290" s="1">
        <v>72</v>
      </c>
      <c r="J290" s="1">
        <f>_xlfn.RANK.EQ(tbl_gk[[#This Row],[Overall]],tbl_gk[Overall])</f>
        <v>287</v>
      </c>
    </row>
    <row r="291" spans="2:10" x14ac:dyDescent="0.55000000000000004">
      <c r="B291" s="3">
        <v>149258</v>
      </c>
      <c r="C291" s="5" t="s">
        <v>682</v>
      </c>
      <c r="D291" s="5" t="s">
        <v>683</v>
      </c>
      <c r="E291" s="1">
        <v>39</v>
      </c>
      <c r="F291" s="1">
        <v>188</v>
      </c>
      <c r="G291" s="1">
        <v>83</v>
      </c>
      <c r="H291" s="1" t="s">
        <v>33</v>
      </c>
      <c r="I291" s="1">
        <v>72</v>
      </c>
      <c r="J291" s="1">
        <f>_xlfn.RANK.EQ(tbl_gk[[#This Row],[Overall]],tbl_gk[Overall])</f>
        <v>287</v>
      </c>
    </row>
    <row r="292" spans="2:10" x14ac:dyDescent="0.55000000000000004">
      <c r="B292" s="3">
        <v>162220</v>
      </c>
      <c r="C292" s="5" t="s">
        <v>675</v>
      </c>
      <c r="D292" s="5" t="s">
        <v>676</v>
      </c>
      <c r="E292" s="1">
        <v>33</v>
      </c>
      <c r="F292" s="1">
        <v>186</v>
      </c>
      <c r="G292" s="1">
        <v>83</v>
      </c>
      <c r="H292" s="1" t="s">
        <v>72</v>
      </c>
      <c r="I292" s="1">
        <v>72</v>
      </c>
      <c r="J292" s="1">
        <f>_xlfn.RANK.EQ(tbl_gk[[#This Row],[Overall]],tbl_gk[Overall])</f>
        <v>287</v>
      </c>
    </row>
    <row r="293" spans="2:10" x14ac:dyDescent="0.55000000000000004">
      <c r="B293" s="3">
        <v>162297</v>
      </c>
      <c r="C293" s="5" t="s">
        <v>791</v>
      </c>
      <c r="D293" s="5" t="s">
        <v>792</v>
      </c>
      <c r="E293" s="1">
        <v>36</v>
      </c>
      <c r="F293" s="1">
        <v>191</v>
      </c>
      <c r="G293" s="1">
        <v>82</v>
      </c>
      <c r="H293" s="1" t="s">
        <v>33</v>
      </c>
      <c r="I293" s="1">
        <v>72</v>
      </c>
      <c r="J293" s="1">
        <f>_xlfn.RANK.EQ(tbl_gk[[#This Row],[Overall]],tbl_gk[Overall])</f>
        <v>287</v>
      </c>
    </row>
    <row r="294" spans="2:10" x14ac:dyDescent="0.55000000000000004">
      <c r="B294" s="3">
        <v>164484</v>
      </c>
      <c r="C294" s="5" t="s">
        <v>778</v>
      </c>
      <c r="D294" s="5" t="s">
        <v>779</v>
      </c>
      <c r="E294" s="1">
        <v>35</v>
      </c>
      <c r="F294" s="1">
        <v>192</v>
      </c>
      <c r="G294" s="1">
        <v>94</v>
      </c>
      <c r="H294" s="1" t="s">
        <v>115</v>
      </c>
      <c r="I294" s="1">
        <v>72</v>
      </c>
      <c r="J294" s="1">
        <f>_xlfn.RANK.EQ(tbl_gk[[#This Row],[Overall]],tbl_gk[Overall])</f>
        <v>287</v>
      </c>
    </row>
    <row r="295" spans="2:10" x14ac:dyDescent="0.55000000000000004">
      <c r="B295" s="3">
        <v>168354</v>
      </c>
      <c r="C295" s="5" t="s">
        <v>679</v>
      </c>
      <c r="D295" s="5" t="s">
        <v>680</v>
      </c>
      <c r="E295" s="1">
        <v>36</v>
      </c>
      <c r="F295" s="1">
        <v>195</v>
      </c>
      <c r="G295" s="1">
        <v>90</v>
      </c>
      <c r="H295" s="1" t="s">
        <v>33</v>
      </c>
      <c r="I295" s="1">
        <v>72</v>
      </c>
      <c r="J295" s="1">
        <f>_xlfn.RANK.EQ(tbl_gk[[#This Row],[Overall]],tbl_gk[Overall])</f>
        <v>287</v>
      </c>
    </row>
    <row r="296" spans="2:10" x14ac:dyDescent="0.55000000000000004">
      <c r="B296" s="3">
        <v>176772</v>
      </c>
      <c r="C296" s="5" t="s">
        <v>780</v>
      </c>
      <c r="D296" s="5" t="s">
        <v>781</v>
      </c>
      <c r="E296" s="1">
        <v>33</v>
      </c>
      <c r="F296" s="1">
        <v>184</v>
      </c>
      <c r="G296" s="1">
        <v>80</v>
      </c>
      <c r="H296" s="1" t="s">
        <v>49</v>
      </c>
      <c r="I296" s="1">
        <v>72</v>
      </c>
      <c r="J296" s="1">
        <f>_xlfn.RANK.EQ(tbl_gk[[#This Row],[Overall]],tbl_gk[Overall])</f>
        <v>287</v>
      </c>
    </row>
    <row r="297" spans="2:10" x14ac:dyDescent="0.55000000000000004">
      <c r="B297" s="3">
        <v>180739</v>
      </c>
      <c r="C297" s="5" t="s">
        <v>688</v>
      </c>
      <c r="D297" s="5" t="s">
        <v>689</v>
      </c>
      <c r="E297" s="1">
        <v>39</v>
      </c>
      <c r="F297" s="1">
        <v>185</v>
      </c>
      <c r="G297" s="1">
        <v>82</v>
      </c>
      <c r="H297" s="1" t="s">
        <v>141</v>
      </c>
      <c r="I297" s="1">
        <v>72</v>
      </c>
      <c r="J297" s="1">
        <f>_xlfn.RANK.EQ(tbl_gk[[#This Row],[Overall]],tbl_gk[Overall])</f>
        <v>287</v>
      </c>
    </row>
    <row r="298" spans="2:10" x14ac:dyDescent="0.55000000000000004">
      <c r="B298" s="3">
        <v>188938</v>
      </c>
      <c r="C298" s="5" t="s">
        <v>690</v>
      </c>
      <c r="D298" s="5" t="s">
        <v>691</v>
      </c>
      <c r="E298" s="1">
        <v>36</v>
      </c>
      <c r="F298" s="1">
        <v>186</v>
      </c>
      <c r="G298" s="1">
        <v>83</v>
      </c>
      <c r="H298" s="1" t="s">
        <v>8</v>
      </c>
      <c r="I298" s="1">
        <v>72</v>
      </c>
      <c r="J298" s="1">
        <f>_xlfn.RANK.EQ(tbl_gk[[#This Row],[Overall]],tbl_gk[Overall])</f>
        <v>287</v>
      </c>
    </row>
    <row r="299" spans="2:10" x14ac:dyDescent="0.55000000000000004">
      <c r="B299" s="3">
        <v>190459</v>
      </c>
      <c r="C299" s="5" t="s">
        <v>747</v>
      </c>
      <c r="D299" s="5" t="s">
        <v>748</v>
      </c>
      <c r="E299" s="1">
        <v>32</v>
      </c>
      <c r="F299" s="1">
        <v>189</v>
      </c>
      <c r="G299" s="1">
        <v>87</v>
      </c>
      <c r="H299" s="1" t="s">
        <v>30</v>
      </c>
      <c r="I299" s="1">
        <v>72</v>
      </c>
      <c r="J299" s="1">
        <f>_xlfn.RANK.EQ(tbl_gk[[#This Row],[Overall]],tbl_gk[Overall])</f>
        <v>287</v>
      </c>
    </row>
    <row r="300" spans="2:10" x14ac:dyDescent="0.55000000000000004">
      <c r="B300" s="3">
        <v>192129</v>
      </c>
      <c r="C300" s="5" t="s">
        <v>703</v>
      </c>
      <c r="D300" s="5" t="s">
        <v>704</v>
      </c>
      <c r="E300" s="1">
        <v>33</v>
      </c>
      <c r="F300" s="1">
        <v>188</v>
      </c>
      <c r="G300" s="1">
        <v>87</v>
      </c>
      <c r="H300" s="1" t="s">
        <v>115</v>
      </c>
      <c r="I300" s="1">
        <v>72</v>
      </c>
      <c r="J300" s="1">
        <f>_xlfn.RANK.EQ(tbl_gk[[#This Row],[Overall]],tbl_gk[Overall])</f>
        <v>287</v>
      </c>
    </row>
    <row r="301" spans="2:10" x14ac:dyDescent="0.55000000000000004">
      <c r="B301" s="3">
        <v>193512</v>
      </c>
      <c r="C301" s="5" t="s">
        <v>788</v>
      </c>
      <c r="D301" s="5" t="s">
        <v>789</v>
      </c>
      <c r="E301" s="1">
        <v>31</v>
      </c>
      <c r="F301" s="1">
        <v>187</v>
      </c>
      <c r="G301" s="1">
        <v>83</v>
      </c>
      <c r="H301" s="1" t="s">
        <v>58</v>
      </c>
      <c r="I301" s="1">
        <v>72</v>
      </c>
      <c r="J301" s="1">
        <f>_xlfn.RANK.EQ(tbl_gk[[#This Row],[Overall]],tbl_gk[Overall])</f>
        <v>287</v>
      </c>
    </row>
    <row r="302" spans="2:10" x14ac:dyDescent="0.55000000000000004">
      <c r="B302" s="3">
        <v>194904</v>
      </c>
      <c r="C302" s="5" t="s">
        <v>699</v>
      </c>
      <c r="D302" s="5" t="s">
        <v>700</v>
      </c>
      <c r="E302" s="1">
        <v>31</v>
      </c>
      <c r="F302" s="1">
        <v>191</v>
      </c>
      <c r="G302" s="1">
        <v>102</v>
      </c>
      <c r="H302" s="1" t="s">
        <v>112</v>
      </c>
      <c r="I302" s="1">
        <v>72</v>
      </c>
      <c r="J302" s="1">
        <f>_xlfn.RANK.EQ(tbl_gk[[#This Row],[Overall]],tbl_gk[Overall])</f>
        <v>287</v>
      </c>
    </row>
    <row r="303" spans="2:10" x14ac:dyDescent="0.55000000000000004">
      <c r="B303" s="3">
        <v>194911</v>
      </c>
      <c r="C303" s="5" t="s">
        <v>797</v>
      </c>
      <c r="D303" s="5" t="s">
        <v>798</v>
      </c>
      <c r="E303" s="1">
        <v>35</v>
      </c>
      <c r="F303" s="1">
        <v>190</v>
      </c>
      <c r="G303" s="1">
        <v>80</v>
      </c>
      <c r="H303" s="1" t="s">
        <v>40</v>
      </c>
      <c r="I303" s="1">
        <v>72</v>
      </c>
      <c r="J303" s="1">
        <f>_xlfn.RANK.EQ(tbl_gk[[#This Row],[Overall]],tbl_gk[Overall])</f>
        <v>287</v>
      </c>
    </row>
    <row r="304" spans="2:10" x14ac:dyDescent="0.55000000000000004">
      <c r="B304" s="3">
        <v>198285</v>
      </c>
      <c r="C304" s="5" t="s">
        <v>767</v>
      </c>
      <c r="D304" s="5" t="s">
        <v>768</v>
      </c>
      <c r="E304" s="1">
        <v>29</v>
      </c>
      <c r="F304" s="1">
        <v>191</v>
      </c>
      <c r="G304" s="1">
        <v>85</v>
      </c>
      <c r="H304" s="1" t="s">
        <v>19</v>
      </c>
      <c r="I304" s="1">
        <v>72</v>
      </c>
      <c r="J304" s="1">
        <f>_xlfn.RANK.EQ(tbl_gk[[#This Row],[Overall]],tbl_gk[Overall])</f>
        <v>287</v>
      </c>
    </row>
    <row r="305" spans="2:10" x14ac:dyDescent="0.55000000000000004">
      <c r="B305" s="3">
        <v>199493</v>
      </c>
      <c r="C305" s="5" t="s">
        <v>739</v>
      </c>
      <c r="D305" s="5" t="s">
        <v>740</v>
      </c>
      <c r="E305" s="1">
        <v>32</v>
      </c>
      <c r="F305" s="1">
        <v>187</v>
      </c>
      <c r="G305" s="1">
        <v>77</v>
      </c>
      <c r="H305" s="1" t="s">
        <v>40</v>
      </c>
      <c r="I305" s="1">
        <v>72</v>
      </c>
      <c r="J305" s="1">
        <f>_xlfn.RANK.EQ(tbl_gk[[#This Row],[Overall]],tbl_gk[Overall])</f>
        <v>287</v>
      </c>
    </row>
    <row r="306" spans="2:10" x14ac:dyDescent="0.55000000000000004">
      <c r="B306" s="3">
        <v>199904</v>
      </c>
      <c r="C306" s="5" t="s">
        <v>770</v>
      </c>
      <c r="D306" s="5" t="s">
        <v>771</v>
      </c>
      <c r="E306" s="1">
        <v>29</v>
      </c>
      <c r="F306" s="1">
        <v>197</v>
      </c>
      <c r="G306" s="1">
        <v>89</v>
      </c>
      <c r="H306" s="1" t="s">
        <v>95</v>
      </c>
      <c r="I306" s="1">
        <v>72</v>
      </c>
      <c r="J306" s="1">
        <f>_xlfn.RANK.EQ(tbl_gk[[#This Row],[Overall]],tbl_gk[Overall])</f>
        <v>287</v>
      </c>
    </row>
    <row r="307" spans="2:10" x14ac:dyDescent="0.55000000000000004">
      <c r="B307" s="3">
        <v>200212</v>
      </c>
      <c r="C307" s="5" t="s">
        <v>693</v>
      </c>
      <c r="D307" s="5" t="s">
        <v>694</v>
      </c>
      <c r="E307" s="1">
        <v>34</v>
      </c>
      <c r="F307" s="1">
        <v>198</v>
      </c>
      <c r="G307" s="1">
        <v>97</v>
      </c>
      <c r="H307" s="1" t="s">
        <v>16</v>
      </c>
      <c r="I307" s="1">
        <v>72</v>
      </c>
      <c r="J307" s="1">
        <f>_xlfn.RANK.EQ(tbl_gk[[#This Row],[Overall]],tbl_gk[Overall])</f>
        <v>287</v>
      </c>
    </row>
    <row r="308" spans="2:10" x14ac:dyDescent="0.55000000000000004">
      <c r="B308" s="3">
        <v>203775</v>
      </c>
      <c r="C308" s="5" t="s">
        <v>743</v>
      </c>
      <c r="D308" s="5" t="s">
        <v>744</v>
      </c>
      <c r="E308" s="1">
        <v>29</v>
      </c>
      <c r="F308" s="1">
        <v>189</v>
      </c>
      <c r="G308" s="1">
        <v>87</v>
      </c>
      <c r="H308" s="1" t="s">
        <v>16</v>
      </c>
      <c r="I308" s="1">
        <v>72</v>
      </c>
      <c r="J308" s="1">
        <f>_xlfn.RANK.EQ(tbl_gk[[#This Row],[Overall]],tbl_gk[Overall])</f>
        <v>287</v>
      </c>
    </row>
    <row r="309" spans="2:10" x14ac:dyDescent="0.55000000000000004">
      <c r="B309" s="3">
        <v>204092</v>
      </c>
      <c r="C309" s="5" t="s">
        <v>720</v>
      </c>
      <c r="D309" s="5" t="s">
        <v>721</v>
      </c>
      <c r="E309" s="1">
        <v>31</v>
      </c>
      <c r="F309" s="1">
        <v>193</v>
      </c>
      <c r="G309" s="1">
        <v>89</v>
      </c>
      <c r="H309" s="1" t="s">
        <v>16</v>
      </c>
      <c r="I309" s="1">
        <v>72</v>
      </c>
      <c r="J309" s="1">
        <f>_xlfn.RANK.EQ(tbl_gk[[#This Row],[Overall]],tbl_gk[Overall])</f>
        <v>287</v>
      </c>
    </row>
    <row r="310" spans="2:10" x14ac:dyDescent="0.55000000000000004">
      <c r="B310" s="3">
        <v>205530</v>
      </c>
      <c r="C310" s="5" t="s">
        <v>757</v>
      </c>
      <c r="D310" s="5" t="s">
        <v>758</v>
      </c>
      <c r="E310" s="1">
        <v>29</v>
      </c>
      <c r="F310" s="1">
        <v>184</v>
      </c>
      <c r="G310" s="1">
        <v>83</v>
      </c>
      <c r="H310" s="1" t="s">
        <v>33</v>
      </c>
      <c r="I310" s="1">
        <v>72</v>
      </c>
      <c r="J310" s="1">
        <f>_xlfn.RANK.EQ(tbl_gk[[#This Row],[Overall]],tbl_gk[Overall])</f>
        <v>287</v>
      </c>
    </row>
    <row r="311" spans="2:10" x14ac:dyDescent="0.55000000000000004">
      <c r="B311" s="3">
        <v>205878</v>
      </c>
      <c r="C311" s="5" t="s">
        <v>722</v>
      </c>
      <c r="D311" s="5" t="s">
        <v>723</v>
      </c>
      <c r="E311" s="1">
        <v>28</v>
      </c>
      <c r="F311" s="1">
        <v>196</v>
      </c>
      <c r="G311" s="1">
        <v>88</v>
      </c>
      <c r="H311" s="1" t="s">
        <v>138</v>
      </c>
      <c r="I311" s="1">
        <v>72</v>
      </c>
      <c r="J311" s="1">
        <f>_xlfn.RANK.EQ(tbl_gk[[#This Row],[Overall]],tbl_gk[Overall])</f>
        <v>287</v>
      </c>
    </row>
    <row r="312" spans="2:10" x14ac:dyDescent="0.55000000000000004">
      <c r="B312" s="3">
        <v>206218</v>
      </c>
      <c r="C312" s="5" t="s">
        <v>765</v>
      </c>
      <c r="D312" s="5" t="s">
        <v>766</v>
      </c>
      <c r="E312" s="1">
        <v>28</v>
      </c>
      <c r="F312" s="1">
        <v>187</v>
      </c>
      <c r="G312" s="1">
        <v>77</v>
      </c>
      <c r="H312" s="1" t="s">
        <v>9</v>
      </c>
      <c r="I312" s="1">
        <v>72</v>
      </c>
      <c r="J312" s="1">
        <f>_xlfn.RANK.EQ(tbl_gk[[#This Row],[Overall]],tbl_gk[Overall])</f>
        <v>287</v>
      </c>
    </row>
    <row r="313" spans="2:10" x14ac:dyDescent="0.55000000000000004">
      <c r="B313" s="3">
        <v>207926</v>
      </c>
      <c r="C313" s="5" t="s">
        <v>724</v>
      </c>
      <c r="D313" s="5" t="s">
        <v>725</v>
      </c>
      <c r="E313" s="1">
        <v>28</v>
      </c>
      <c r="F313" s="1">
        <v>196</v>
      </c>
      <c r="G313" s="1">
        <v>93</v>
      </c>
      <c r="H313" s="1" t="s">
        <v>115</v>
      </c>
      <c r="I313" s="1">
        <v>72</v>
      </c>
      <c r="J313" s="1">
        <f>_xlfn.RANK.EQ(tbl_gk[[#This Row],[Overall]],tbl_gk[Overall])</f>
        <v>287</v>
      </c>
    </row>
    <row r="314" spans="2:10" x14ac:dyDescent="0.55000000000000004">
      <c r="B314" s="3">
        <v>209532</v>
      </c>
      <c r="C314" s="5" t="s">
        <v>707</v>
      </c>
      <c r="D314" s="5" t="s">
        <v>708</v>
      </c>
      <c r="E314" s="1">
        <v>27</v>
      </c>
      <c r="F314" s="1">
        <v>191</v>
      </c>
      <c r="G314" s="1">
        <v>81</v>
      </c>
      <c r="H314" s="1" t="s">
        <v>48</v>
      </c>
      <c r="I314" s="1">
        <v>72</v>
      </c>
      <c r="J314" s="1">
        <f>_xlfn.RANK.EQ(tbl_gk[[#This Row],[Overall]],tbl_gk[Overall])</f>
        <v>287</v>
      </c>
    </row>
    <row r="315" spans="2:10" x14ac:dyDescent="0.55000000000000004">
      <c r="B315" s="3">
        <v>210772</v>
      </c>
      <c r="C315" s="5" t="s">
        <v>730</v>
      </c>
      <c r="D315" s="5" t="s">
        <v>731</v>
      </c>
      <c r="E315" s="1">
        <v>29</v>
      </c>
      <c r="F315" s="1">
        <v>194</v>
      </c>
      <c r="G315" s="1">
        <v>90</v>
      </c>
      <c r="H315" s="1" t="s">
        <v>16</v>
      </c>
      <c r="I315" s="1">
        <v>72</v>
      </c>
      <c r="J315" s="1">
        <f>_xlfn.RANK.EQ(tbl_gk[[#This Row],[Overall]],tbl_gk[Overall])</f>
        <v>287</v>
      </c>
    </row>
    <row r="316" spans="2:10" x14ac:dyDescent="0.55000000000000004">
      <c r="B316" s="3">
        <v>211908</v>
      </c>
      <c r="C316" s="5" t="s">
        <v>672</v>
      </c>
      <c r="D316" s="5" t="s">
        <v>673</v>
      </c>
      <c r="E316" s="1">
        <v>30</v>
      </c>
      <c r="F316" s="1">
        <v>187</v>
      </c>
      <c r="G316" s="1">
        <v>85</v>
      </c>
      <c r="H316" s="1" t="s">
        <v>72</v>
      </c>
      <c r="I316" s="1">
        <v>72</v>
      </c>
      <c r="J316" s="1">
        <f>_xlfn.RANK.EQ(tbl_gk[[#This Row],[Overall]],tbl_gk[Overall])</f>
        <v>287</v>
      </c>
    </row>
    <row r="317" spans="2:10" x14ac:dyDescent="0.55000000000000004">
      <c r="B317" s="3">
        <v>211946</v>
      </c>
      <c r="C317" s="5" t="s">
        <v>786</v>
      </c>
      <c r="D317" s="5" t="s">
        <v>787</v>
      </c>
      <c r="E317" s="1">
        <v>31</v>
      </c>
      <c r="F317" s="1">
        <v>187</v>
      </c>
      <c r="G317" s="1">
        <v>91</v>
      </c>
      <c r="H317" s="1" t="s">
        <v>16</v>
      </c>
      <c r="I317" s="1">
        <v>72</v>
      </c>
      <c r="J317" s="1">
        <f>_xlfn.RANK.EQ(tbl_gk[[#This Row],[Overall]],tbl_gk[Overall])</f>
        <v>287</v>
      </c>
    </row>
    <row r="318" spans="2:10" x14ac:dyDescent="0.55000000000000004">
      <c r="B318" s="3">
        <v>213272</v>
      </c>
      <c r="C318" s="5" t="s">
        <v>749</v>
      </c>
      <c r="D318" s="5" t="s">
        <v>750</v>
      </c>
      <c r="E318" s="1">
        <v>26</v>
      </c>
      <c r="F318" s="1">
        <v>178</v>
      </c>
      <c r="G318" s="1">
        <v>75</v>
      </c>
      <c r="H318" s="1" t="s">
        <v>8</v>
      </c>
      <c r="I318" s="1">
        <v>72</v>
      </c>
      <c r="J318" s="1">
        <f>_xlfn.RANK.EQ(tbl_gk[[#This Row],[Overall]],tbl_gk[Overall])</f>
        <v>287</v>
      </c>
    </row>
    <row r="319" spans="2:10" x14ac:dyDescent="0.55000000000000004">
      <c r="B319" s="3">
        <v>213615</v>
      </c>
      <c r="C319" s="5" t="s">
        <v>795</v>
      </c>
      <c r="D319" s="5" t="s">
        <v>796</v>
      </c>
      <c r="E319" s="1">
        <v>30</v>
      </c>
      <c r="F319" s="1">
        <v>184</v>
      </c>
      <c r="G319" s="1">
        <v>81</v>
      </c>
      <c r="H319" s="1" t="s">
        <v>422</v>
      </c>
      <c r="I319" s="1">
        <v>72</v>
      </c>
      <c r="J319" s="1">
        <f>_xlfn.RANK.EQ(tbl_gk[[#This Row],[Overall]],tbl_gk[Overall])</f>
        <v>287</v>
      </c>
    </row>
    <row r="320" spans="2:10" x14ac:dyDescent="0.55000000000000004">
      <c r="B320" s="3">
        <v>215086</v>
      </c>
      <c r="C320" s="5" t="s">
        <v>718</v>
      </c>
      <c r="D320" s="5" t="s">
        <v>719</v>
      </c>
      <c r="E320" s="1">
        <v>27</v>
      </c>
      <c r="F320" s="1">
        <v>185</v>
      </c>
      <c r="G320" s="1">
        <v>79</v>
      </c>
      <c r="H320" s="1" t="s">
        <v>153</v>
      </c>
      <c r="I320" s="1">
        <v>72</v>
      </c>
      <c r="J320" s="1">
        <f>_xlfn.RANK.EQ(tbl_gk[[#This Row],[Overall]],tbl_gk[Overall])</f>
        <v>287</v>
      </c>
    </row>
    <row r="321" spans="2:10" x14ac:dyDescent="0.55000000000000004">
      <c r="B321" s="3">
        <v>215123</v>
      </c>
      <c r="C321" s="5" t="s">
        <v>728</v>
      </c>
      <c r="D321" s="5" t="s">
        <v>729</v>
      </c>
      <c r="E321" s="1">
        <v>31</v>
      </c>
      <c r="F321" s="1">
        <v>181</v>
      </c>
      <c r="G321" s="1">
        <v>76</v>
      </c>
      <c r="H321" s="1" t="s">
        <v>8</v>
      </c>
      <c r="I321" s="1">
        <v>72</v>
      </c>
      <c r="J321" s="1">
        <f>_xlfn.RANK.EQ(tbl_gk[[#This Row],[Overall]],tbl_gk[Overall])</f>
        <v>287</v>
      </c>
    </row>
    <row r="322" spans="2:10" x14ac:dyDescent="0.55000000000000004">
      <c r="B322" s="3">
        <v>215522</v>
      </c>
      <c r="C322" s="5" t="s">
        <v>772</v>
      </c>
      <c r="D322" s="5" t="s">
        <v>773</v>
      </c>
      <c r="E322" s="1">
        <v>26</v>
      </c>
      <c r="F322" s="1">
        <v>184</v>
      </c>
      <c r="G322" s="1">
        <v>77</v>
      </c>
      <c r="H322" s="1" t="s">
        <v>48</v>
      </c>
      <c r="I322" s="1">
        <v>72</v>
      </c>
      <c r="J322" s="1">
        <f>_xlfn.RANK.EQ(tbl_gk[[#This Row],[Overall]],tbl_gk[Overall])</f>
        <v>287</v>
      </c>
    </row>
    <row r="323" spans="2:10" x14ac:dyDescent="0.55000000000000004">
      <c r="B323" s="3">
        <v>216325</v>
      </c>
      <c r="C323" s="5" t="s">
        <v>686</v>
      </c>
      <c r="D323" s="5" t="s">
        <v>687</v>
      </c>
      <c r="E323" s="1">
        <v>26</v>
      </c>
      <c r="F323" s="1">
        <v>196</v>
      </c>
      <c r="G323" s="1">
        <v>77</v>
      </c>
      <c r="H323" s="1" t="s">
        <v>19</v>
      </c>
      <c r="I323" s="1">
        <v>72</v>
      </c>
      <c r="J323" s="1">
        <f>_xlfn.RANK.EQ(tbl_gk[[#This Row],[Overall]],tbl_gk[Overall])</f>
        <v>287</v>
      </c>
    </row>
    <row r="324" spans="2:10" x14ac:dyDescent="0.55000000000000004">
      <c r="B324" s="3">
        <v>216692</v>
      </c>
      <c r="C324" s="5" t="s">
        <v>733</v>
      </c>
      <c r="D324" s="5" t="s">
        <v>734</v>
      </c>
      <c r="E324" s="1">
        <v>42</v>
      </c>
      <c r="F324" s="1">
        <v>183</v>
      </c>
      <c r="G324" s="1">
        <v>84</v>
      </c>
      <c r="H324" s="1" t="s">
        <v>8</v>
      </c>
      <c r="I324" s="1">
        <v>72</v>
      </c>
      <c r="J324" s="1">
        <f>_xlfn.RANK.EQ(tbl_gk[[#This Row],[Overall]],tbl_gk[Overall])</f>
        <v>287</v>
      </c>
    </row>
    <row r="325" spans="2:10" x14ac:dyDescent="0.55000000000000004">
      <c r="B325" s="3">
        <v>222389</v>
      </c>
      <c r="C325" s="5" t="s">
        <v>701</v>
      </c>
      <c r="D325" s="5" t="s">
        <v>702</v>
      </c>
      <c r="E325" s="1">
        <v>26</v>
      </c>
      <c r="F325" s="1">
        <v>185</v>
      </c>
      <c r="G325" s="1">
        <v>68</v>
      </c>
      <c r="H325" s="1" t="s">
        <v>200</v>
      </c>
      <c r="I325" s="1">
        <v>72</v>
      </c>
      <c r="J325" s="1">
        <f>_xlfn.RANK.EQ(tbl_gk[[#This Row],[Overall]],tbl_gk[Overall])</f>
        <v>287</v>
      </c>
    </row>
    <row r="326" spans="2:10" x14ac:dyDescent="0.55000000000000004">
      <c r="B326" s="3">
        <v>229637</v>
      </c>
      <c r="C326" s="5" t="s">
        <v>684</v>
      </c>
      <c r="D326" s="5" t="s">
        <v>685</v>
      </c>
      <c r="E326" s="1">
        <v>27</v>
      </c>
      <c r="F326" s="1">
        <v>188</v>
      </c>
      <c r="G326" s="1">
        <v>80</v>
      </c>
      <c r="H326" s="1" t="s">
        <v>72</v>
      </c>
      <c r="I326" s="1">
        <v>72</v>
      </c>
      <c r="J326" s="1">
        <f>_xlfn.RANK.EQ(tbl_gk[[#This Row],[Overall]],tbl_gk[Overall])</f>
        <v>287</v>
      </c>
    </row>
    <row r="327" spans="2:10" x14ac:dyDescent="0.55000000000000004">
      <c r="B327" s="3">
        <v>230176</v>
      </c>
      <c r="C327" s="5" t="s">
        <v>751</v>
      </c>
      <c r="D327" s="5" t="s">
        <v>752</v>
      </c>
      <c r="E327" s="1">
        <v>38</v>
      </c>
      <c r="F327" s="1">
        <v>188</v>
      </c>
      <c r="G327" s="1">
        <v>77</v>
      </c>
      <c r="H327" s="1" t="s">
        <v>20</v>
      </c>
      <c r="I327" s="1">
        <v>72</v>
      </c>
      <c r="J327" s="1">
        <f>_xlfn.RANK.EQ(tbl_gk[[#This Row],[Overall]],tbl_gk[Overall])</f>
        <v>287</v>
      </c>
    </row>
    <row r="328" spans="2:10" x14ac:dyDescent="0.55000000000000004">
      <c r="B328" s="3">
        <v>230185</v>
      </c>
      <c r="C328" s="5" t="s">
        <v>782</v>
      </c>
      <c r="D328" s="5" t="s">
        <v>783</v>
      </c>
      <c r="E328" s="1">
        <v>26</v>
      </c>
      <c r="F328" s="1">
        <v>180</v>
      </c>
      <c r="G328" s="1">
        <v>79</v>
      </c>
      <c r="H328" s="1" t="s">
        <v>20</v>
      </c>
      <c r="I328" s="1">
        <v>72</v>
      </c>
      <c r="J328" s="1">
        <f>_xlfn.RANK.EQ(tbl_gk[[#This Row],[Overall]],tbl_gk[Overall])</f>
        <v>287</v>
      </c>
    </row>
    <row r="329" spans="2:10" x14ac:dyDescent="0.55000000000000004">
      <c r="B329" s="3">
        <v>230319</v>
      </c>
      <c r="C329" s="5" t="s">
        <v>697</v>
      </c>
      <c r="D329" s="5" t="s">
        <v>698</v>
      </c>
      <c r="E329" s="1">
        <v>26</v>
      </c>
      <c r="F329" s="1">
        <v>188</v>
      </c>
      <c r="G329" s="1">
        <v>85</v>
      </c>
      <c r="H329" s="1" t="s">
        <v>20</v>
      </c>
      <c r="I329" s="1">
        <v>72</v>
      </c>
      <c r="J329" s="1">
        <f>_xlfn.RANK.EQ(tbl_gk[[#This Row],[Overall]],tbl_gk[Overall])</f>
        <v>287</v>
      </c>
    </row>
    <row r="330" spans="2:10" x14ac:dyDescent="0.55000000000000004">
      <c r="B330" s="3">
        <v>230525</v>
      </c>
      <c r="C330" s="5" t="s">
        <v>710</v>
      </c>
      <c r="D330" s="5" t="s">
        <v>711</v>
      </c>
      <c r="E330" s="1">
        <v>34</v>
      </c>
      <c r="F330" s="1">
        <v>188</v>
      </c>
      <c r="G330" s="1">
        <v>83</v>
      </c>
      <c r="H330" s="1" t="s">
        <v>20</v>
      </c>
      <c r="I330" s="1">
        <v>72</v>
      </c>
      <c r="J330" s="1">
        <f>_xlfn.RANK.EQ(tbl_gk[[#This Row],[Overall]],tbl_gk[Overall])</f>
        <v>287</v>
      </c>
    </row>
    <row r="331" spans="2:10" x14ac:dyDescent="0.55000000000000004">
      <c r="B331" s="3">
        <v>232007</v>
      </c>
      <c r="C331" s="5" t="s">
        <v>737</v>
      </c>
      <c r="D331" s="5" t="s">
        <v>738</v>
      </c>
      <c r="E331" s="1">
        <v>25</v>
      </c>
      <c r="F331" s="1">
        <v>192</v>
      </c>
      <c r="G331" s="1">
        <v>83</v>
      </c>
      <c r="H331" s="1" t="s">
        <v>10</v>
      </c>
      <c r="I331" s="1">
        <v>72</v>
      </c>
      <c r="J331" s="1">
        <f>_xlfn.RANK.EQ(tbl_gk[[#This Row],[Overall]],tbl_gk[Overall])</f>
        <v>287</v>
      </c>
    </row>
    <row r="332" spans="2:10" x14ac:dyDescent="0.55000000000000004">
      <c r="B332" s="3">
        <v>233164</v>
      </c>
      <c r="C332" s="5" t="s">
        <v>761</v>
      </c>
      <c r="D332" s="5" t="s">
        <v>762</v>
      </c>
      <c r="E332" s="1">
        <v>23</v>
      </c>
      <c r="F332" s="1">
        <v>197</v>
      </c>
      <c r="G332" s="1">
        <v>81</v>
      </c>
      <c r="H332" s="1" t="s">
        <v>150</v>
      </c>
      <c r="I332" s="1">
        <v>72</v>
      </c>
      <c r="J332" s="1">
        <f>_xlfn.RANK.EQ(tbl_gk[[#This Row],[Overall]],tbl_gk[Overall])</f>
        <v>287</v>
      </c>
    </row>
    <row r="333" spans="2:10" x14ac:dyDescent="0.55000000000000004">
      <c r="B333" s="3">
        <v>235740</v>
      </c>
      <c r="C333" s="5" t="s">
        <v>763</v>
      </c>
      <c r="D333" s="5" t="s">
        <v>764</v>
      </c>
      <c r="E333" s="1">
        <v>29</v>
      </c>
      <c r="F333" s="1">
        <v>193</v>
      </c>
      <c r="G333" s="1">
        <v>88</v>
      </c>
      <c r="H333" s="1" t="s">
        <v>33</v>
      </c>
      <c r="I333" s="1">
        <v>72</v>
      </c>
      <c r="J333" s="1">
        <f>_xlfn.RANK.EQ(tbl_gk[[#This Row],[Overall]],tbl_gk[Overall])</f>
        <v>287</v>
      </c>
    </row>
    <row r="334" spans="2:10" x14ac:dyDescent="0.55000000000000004">
      <c r="B334" s="3">
        <v>237419</v>
      </c>
      <c r="C334" s="5" t="s">
        <v>793</v>
      </c>
      <c r="D334" s="5" t="s">
        <v>794</v>
      </c>
      <c r="E334" s="1">
        <v>29</v>
      </c>
      <c r="F334" s="1">
        <v>187</v>
      </c>
      <c r="G334" s="1">
        <v>86</v>
      </c>
      <c r="H334" s="1" t="s">
        <v>127</v>
      </c>
      <c r="I334" s="1">
        <v>72</v>
      </c>
      <c r="J334" s="1">
        <f>_xlfn.RANK.EQ(tbl_gk[[#This Row],[Overall]],tbl_gk[Overall])</f>
        <v>287</v>
      </c>
    </row>
    <row r="335" spans="2:10" x14ac:dyDescent="0.55000000000000004">
      <c r="B335" s="3">
        <v>239358</v>
      </c>
      <c r="C335" s="5" t="s">
        <v>745</v>
      </c>
      <c r="D335" s="5" t="s">
        <v>746</v>
      </c>
      <c r="E335" s="1">
        <v>27</v>
      </c>
      <c r="F335" s="1">
        <v>193</v>
      </c>
      <c r="G335" s="1">
        <v>90</v>
      </c>
      <c r="H335" s="1" t="s">
        <v>25</v>
      </c>
      <c r="I335" s="1">
        <v>72</v>
      </c>
      <c r="J335" s="1">
        <f>_xlfn.RANK.EQ(tbl_gk[[#This Row],[Overall]],tbl_gk[Overall])</f>
        <v>287</v>
      </c>
    </row>
    <row r="336" spans="2:10" x14ac:dyDescent="0.55000000000000004">
      <c r="B336" s="3">
        <v>244020</v>
      </c>
      <c r="C336" s="5" t="s">
        <v>716</v>
      </c>
      <c r="D336" s="5" t="s">
        <v>717</v>
      </c>
      <c r="E336" s="1">
        <v>26</v>
      </c>
      <c r="F336" s="1">
        <v>193</v>
      </c>
      <c r="G336" s="1">
        <v>79</v>
      </c>
      <c r="H336" s="1" t="s">
        <v>17</v>
      </c>
      <c r="I336" s="1">
        <v>72</v>
      </c>
      <c r="J336" s="1">
        <f>_xlfn.RANK.EQ(tbl_gk[[#This Row],[Overall]],tbl_gk[Overall])</f>
        <v>287</v>
      </c>
    </row>
    <row r="337" spans="2:10" x14ac:dyDescent="0.55000000000000004">
      <c r="B337" s="3">
        <v>245822</v>
      </c>
      <c r="C337" s="5" t="s">
        <v>714</v>
      </c>
      <c r="D337" s="5" t="s">
        <v>715</v>
      </c>
      <c r="E337" s="1">
        <v>19</v>
      </c>
      <c r="F337" s="1">
        <v>189</v>
      </c>
      <c r="G337" s="1">
        <v>73</v>
      </c>
      <c r="H337" s="1" t="s">
        <v>72</v>
      </c>
      <c r="I337" s="1">
        <v>72</v>
      </c>
      <c r="J337" s="1">
        <f>_xlfn.RANK.EQ(tbl_gk[[#This Row],[Overall]],tbl_gk[Overall])</f>
        <v>287</v>
      </c>
    </row>
    <row r="338" spans="2:10" x14ac:dyDescent="0.55000000000000004">
      <c r="B338" s="3">
        <v>246139</v>
      </c>
      <c r="C338" s="5" t="s">
        <v>726</v>
      </c>
      <c r="D338" s="5" t="s">
        <v>727</v>
      </c>
      <c r="E338" s="1">
        <v>23</v>
      </c>
      <c r="F338" s="1">
        <v>184</v>
      </c>
      <c r="G338" s="1">
        <v>78</v>
      </c>
      <c r="H338" s="1" t="s">
        <v>40</v>
      </c>
      <c r="I338" s="1">
        <v>72</v>
      </c>
      <c r="J338" s="1">
        <f>_xlfn.RANK.EQ(tbl_gk[[#This Row],[Overall]],tbl_gk[Overall])</f>
        <v>287</v>
      </c>
    </row>
    <row r="339" spans="2:10" x14ac:dyDescent="0.55000000000000004">
      <c r="B339" s="3">
        <v>246398</v>
      </c>
      <c r="C339" s="5" t="s">
        <v>712</v>
      </c>
      <c r="D339" s="5" t="s">
        <v>713</v>
      </c>
      <c r="E339" s="1">
        <v>26</v>
      </c>
      <c r="F339" s="1">
        <v>189</v>
      </c>
      <c r="G339" s="1">
        <v>93</v>
      </c>
      <c r="H339" s="1" t="s">
        <v>285</v>
      </c>
      <c r="I339" s="1">
        <v>72</v>
      </c>
      <c r="J339" s="1">
        <f>_xlfn.RANK.EQ(tbl_gk[[#This Row],[Overall]],tbl_gk[Overall])</f>
        <v>287</v>
      </c>
    </row>
    <row r="340" spans="2:10" x14ac:dyDescent="0.55000000000000004">
      <c r="B340" s="3">
        <v>250753</v>
      </c>
      <c r="C340" s="5" t="s">
        <v>705</v>
      </c>
      <c r="D340" s="5" t="s">
        <v>706</v>
      </c>
      <c r="E340" s="1">
        <v>20</v>
      </c>
      <c r="F340" s="1">
        <v>198</v>
      </c>
      <c r="G340" s="1">
        <v>86</v>
      </c>
      <c r="H340" s="1" t="s">
        <v>109</v>
      </c>
      <c r="I340" s="1">
        <v>72</v>
      </c>
      <c r="J340" s="1">
        <f>_xlfn.RANK.EQ(tbl_gk[[#This Row],[Overall]],tbl_gk[Overall])</f>
        <v>287</v>
      </c>
    </row>
    <row r="341" spans="2:10" x14ac:dyDescent="0.55000000000000004">
      <c r="B341" s="3">
        <v>250797</v>
      </c>
      <c r="C341" s="5" t="s">
        <v>677</v>
      </c>
      <c r="D341" s="5" t="s">
        <v>678</v>
      </c>
      <c r="E341" s="1">
        <v>32</v>
      </c>
      <c r="F341" s="1">
        <v>188</v>
      </c>
      <c r="G341" s="1">
        <v>87</v>
      </c>
      <c r="H341" s="1" t="s">
        <v>185</v>
      </c>
      <c r="I341" s="1">
        <v>72</v>
      </c>
      <c r="J341" s="1">
        <f>_xlfn.RANK.EQ(tbl_gk[[#This Row],[Overall]],tbl_gk[Overall])</f>
        <v>287</v>
      </c>
    </row>
    <row r="342" spans="2:10" x14ac:dyDescent="0.55000000000000004">
      <c r="B342" s="3">
        <v>258264</v>
      </c>
      <c r="C342" s="5" t="s">
        <v>755</v>
      </c>
      <c r="D342" s="5" t="s">
        <v>756</v>
      </c>
      <c r="E342" s="1">
        <v>27</v>
      </c>
      <c r="F342" s="1">
        <v>191</v>
      </c>
      <c r="G342" s="1">
        <v>89</v>
      </c>
      <c r="H342" s="1" t="s">
        <v>54</v>
      </c>
      <c r="I342" s="1">
        <v>72</v>
      </c>
      <c r="J342" s="1">
        <f>_xlfn.RANK.EQ(tbl_gk[[#This Row],[Overall]],tbl_gk[Overall])</f>
        <v>287</v>
      </c>
    </row>
    <row r="343" spans="2:10" x14ac:dyDescent="0.55000000000000004">
      <c r="B343" s="3">
        <v>258585</v>
      </c>
      <c r="C343" s="5" t="s">
        <v>753</v>
      </c>
      <c r="D343" s="5" t="s">
        <v>754</v>
      </c>
      <c r="E343" s="1">
        <v>22</v>
      </c>
      <c r="F343" s="1">
        <v>187</v>
      </c>
      <c r="G343" s="1">
        <v>78</v>
      </c>
      <c r="H343" s="1" t="s">
        <v>39</v>
      </c>
      <c r="I343" s="1">
        <v>72</v>
      </c>
      <c r="J343" s="1">
        <f>_xlfn.RANK.EQ(tbl_gk[[#This Row],[Overall]],tbl_gk[Overall])</f>
        <v>287</v>
      </c>
    </row>
    <row r="344" spans="2:10" x14ac:dyDescent="0.55000000000000004">
      <c r="B344" s="3">
        <v>258885</v>
      </c>
      <c r="C344" s="5" t="s">
        <v>735</v>
      </c>
      <c r="D344" s="5" t="s">
        <v>736</v>
      </c>
      <c r="E344" s="1">
        <v>21</v>
      </c>
      <c r="F344" s="1">
        <v>194</v>
      </c>
      <c r="G344" s="1">
        <v>88</v>
      </c>
      <c r="H344" s="1" t="s">
        <v>20</v>
      </c>
      <c r="I344" s="1">
        <v>72</v>
      </c>
      <c r="J344" s="1">
        <f>_xlfn.RANK.EQ(tbl_gk[[#This Row],[Overall]],tbl_gk[Overall])</f>
        <v>287</v>
      </c>
    </row>
    <row r="345" spans="2:10" x14ac:dyDescent="0.55000000000000004">
      <c r="B345" s="3">
        <v>261417</v>
      </c>
      <c r="C345" s="5" t="s">
        <v>784</v>
      </c>
      <c r="D345" s="5" t="s">
        <v>785</v>
      </c>
      <c r="E345" s="1">
        <v>22</v>
      </c>
      <c r="F345" s="1">
        <v>190</v>
      </c>
      <c r="G345" s="1">
        <v>73</v>
      </c>
      <c r="H345" s="1" t="s">
        <v>80</v>
      </c>
      <c r="I345" s="1">
        <v>72</v>
      </c>
      <c r="J345" s="1">
        <f>_xlfn.RANK.EQ(tbl_gk[[#This Row],[Overall]],tbl_gk[Overall])</f>
        <v>287</v>
      </c>
    </row>
    <row r="346" spans="2:10" x14ac:dyDescent="0.55000000000000004">
      <c r="B346" s="3">
        <v>262417</v>
      </c>
      <c r="C346" s="5" t="s">
        <v>695</v>
      </c>
      <c r="D346" s="5" t="s">
        <v>696</v>
      </c>
      <c r="E346" s="1">
        <v>23</v>
      </c>
      <c r="F346" s="1">
        <v>189</v>
      </c>
      <c r="G346" s="1">
        <v>82</v>
      </c>
      <c r="H346" s="1" t="s">
        <v>17</v>
      </c>
      <c r="I346" s="1">
        <v>72</v>
      </c>
      <c r="J346" s="1">
        <f>_xlfn.RANK.EQ(tbl_gk[[#This Row],[Overall]],tbl_gk[Overall])</f>
        <v>287</v>
      </c>
    </row>
    <row r="347" spans="2:10" x14ac:dyDescent="0.55000000000000004">
      <c r="B347" s="3">
        <v>263139</v>
      </c>
      <c r="C347" s="5" t="s">
        <v>774</v>
      </c>
      <c r="D347" s="5" t="s">
        <v>775</v>
      </c>
      <c r="E347" s="1">
        <v>25</v>
      </c>
      <c r="F347" s="1">
        <v>197</v>
      </c>
      <c r="G347" s="1">
        <v>82</v>
      </c>
      <c r="H347" s="1" t="s">
        <v>54</v>
      </c>
      <c r="I347" s="1">
        <v>72</v>
      </c>
      <c r="J347" s="1">
        <f>_xlfn.RANK.EQ(tbl_gk[[#This Row],[Overall]],tbl_gk[Overall])</f>
        <v>287</v>
      </c>
    </row>
    <row r="348" spans="2:10" x14ac:dyDescent="0.55000000000000004">
      <c r="B348" s="3">
        <v>155871</v>
      </c>
      <c r="C348" s="5" t="s">
        <v>817</v>
      </c>
      <c r="D348" s="5" t="s">
        <v>818</v>
      </c>
      <c r="E348" s="1">
        <v>34</v>
      </c>
      <c r="F348" s="1">
        <v>194</v>
      </c>
      <c r="G348" s="1">
        <v>86</v>
      </c>
      <c r="H348" s="1" t="s">
        <v>10</v>
      </c>
      <c r="I348" s="1">
        <v>71</v>
      </c>
      <c r="J348" s="1">
        <f>_xlfn.RANK.EQ(tbl_gk[[#This Row],[Overall]],tbl_gk[Overall])</f>
        <v>347</v>
      </c>
    </row>
    <row r="349" spans="2:10" x14ac:dyDescent="0.55000000000000004">
      <c r="B349" s="3">
        <v>156437</v>
      </c>
      <c r="C349" s="5" t="s">
        <v>865</v>
      </c>
      <c r="D349" s="5" t="s">
        <v>866</v>
      </c>
      <c r="E349" s="1">
        <v>37</v>
      </c>
      <c r="F349" s="1">
        <v>191</v>
      </c>
      <c r="G349" s="1">
        <v>84</v>
      </c>
      <c r="H349" s="1" t="s">
        <v>16</v>
      </c>
      <c r="I349" s="1">
        <v>71</v>
      </c>
      <c r="J349" s="1">
        <f>_xlfn.RANK.EQ(tbl_gk[[#This Row],[Overall]],tbl_gk[Overall])</f>
        <v>347</v>
      </c>
    </row>
    <row r="350" spans="2:10" x14ac:dyDescent="0.55000000000000004">
      <c r="B350" s="3">
        <v>172553</v>
      </c>
      <c r="C350" s="5" t="s">
        <v>863</v>
      </c>
      <c r="D350" s="5" t="s">
        <v>864</v>
      </c>
      <c r="E350" s="1">
        <v>33</v>
      </c>
      <c r="F350" s="1">
        <v>195</v>
      </c>
      <c r="G350" s="1">
        <v>89</v>
      </c>
      <c r="H350" s="1" t="s">
        <v>87</v>
      </c>
      <c r="I350" s="1">
        <v>71</v>
      </c>
      <c r="J350" s="1">
        <f>_xlfn.RANK.EQ(tbl_gk[[#This Row],[Overall]],tbl_gk[Overall])</f>
        <v>347</v>
      </c>
    </row>
    <row r="351" spans="2:10" x14ac:dyDescent="0.55000000000000004">
      <c r="B351" s="3">
        <v>173178</v>
      </c>
      <c r="C351" s="5" t="s">
        <v>832</v>
      </c>
      <c r="D351" s="5" t="s">
        <v>833</v>
      </c>
      <c r="E351" s="1">
        <v>37</v>
      </c>
      <c r="F351" s="1">
        <v>186</v>
      </c>
      <c r="G351" s="1">
        <v>81</v>
      </c>
      <c r="H351" s="1" t="s">
        <v>40</v>
      </c>
      <c r="I351" s="1">
        <v>71</v>
      </c>
      <c r="J351" s="1">
        <f>_xlfn.RANK.EQ(tbl_gk[[#This Row],[Overall]],tbl_gk[Overall])</f>
        <v>347</v>
      </c>
    </row>
    <row r="352" spans="2:10" x14ac:dyDescent="0.55000000000000004">
      <c r="B352" s="3">
        <v>178283</v>
      </c>
      <c r="C352" s="5" t="s">
        <v>895</v>
      </c>
      <c r="D352" s="5" t="s">
        <v>896</v>
      </c>
      <c r="E352" s="1">
        <v>34</v>
      </c>
      <c r="F352" s="1">
        <v>196</v>
      </c>
      <c r="G352" s="1">
        <v>86</v>
      </c>
      <c r="H352" s="1" t="s">
        <v>11</v>
      </c>
      <c r="I352" s="1">
        <v>71</v>
      </c>
      <c r="J352" s="1">
        <f>_xlfn.RANK.EQ(tbl_gk[[#This Row],[Overall]],tbl_gk[Overall])</f>
        <v>347</v>
      </c>
    </row>
    <row r="353" spans="2:10" x14ac:dyDescent="0.55000000000000004">
      <c r="B353" s="3">
        <v>178571</v>
      </c>
      <c r="C353" s="5" t="s">
        <v>805</v>
      </c>
      <c r="D353" s="5" t="s">
        <v>806</v>
      </c>
      <c r="E353" s="1">
        <v>41</v>
      </c>
      <c r="F353" s="1">
        <v>185</v>
      </c>
      <c r="G353" s="1">
        <v>78</v>
      </c>
      <c r="H353" s="1" t="s">
        <v>20</v>
      </c>
      <c r="I353" s="1">
        <v>71</v>
      </c>
      <c r="J353" s="1">
        <f>_xlfn.RANK.EQ(tbl_gk[[#This Row],[Overall]],tbl_gk[Overall])</f>
        <v>347</v>
      </c>
    </row>
    <row r="354" spans="2:10" x14ac:dyDescent="0.55000000000000004">
      <c r="B354" s="3">
        <v>182224</v>
      </c>
      <c r="C354" s="5" t="s">
        <v>823</v>
      </c>
      <c r="D354" s="5" t="s">
        <v>824</v>
      </c>
      <c r="E354" s="1">
        <v>33</v>
      </c>
      <c r="F354" s="1">
        <v>185</v>
      </c>
      <c r="G354" s="1">
        <v>75</v>
      </c>
      <c r="H354" s="1" t="s">
        <v>576</v>
      </c>
      <c r="I354" s="1">
        <v>71</v>
      </c>
      <c r="J354" s="1">
        <f>_xlfn.RANK.EQ(tbl_gk[[#This Row],[Overall]],tbl_gk[Overall])</f>
        <v>347</v>
      </c>
    </row>
    <row r="355" spans="2:10" x14ac:dyDescent="0.55000000000000004">
      <c r="B355" s="3">
        <v>184084</v>
      </c>
      <c r="C355" s="5" t="s">
        <v>867</v>
      </c>
      <c r="D355" s="5" t="s">
        <v>868</v>
      </c>
      <c r="E355" s="1">
        <v>33</v>
      </c>
      <c r="F355" s="1">
        <v>188</v>
      </c>
      <c r="G355" s="1">
        <v>81</v>
      </c>
      <c r="H355" s="1" t="s">
        <v>9</v>
      </c>
      <c r="I355" s="1">
        <v>71</v>
      </c>
      <c r="J355" s="1">
        <f>_xlfn.RANK.EQ(tbl_gk[[#This Row],[Overall]],tbl_gk[Overall])</f>
        <v>347</v>
      </c>
    </row>
    <row r="356" spans="2:10" x14ac:dyDescent="0.55000000000000004">
      <c r="B356" s="3">
        <v>184436</v>
      </c>
      <c r="C356" s="5" t="s">
        <v>884</v>
      </c>
      <c r="D356" s="5" t="s">
        <v>885</v>
      </c>
      <c r="E356" s="1">
        <v>32</v>
      </c>
      <c r="F356" s="1">
        <v>189</v>
      </c>
      <c r="G356" s="1">
        <v>88</v>
      </c>
      <c r="H356" s="1" t="s">
        <v>19</v>
      </c>
      <c r="I356" s="1">
        <v>71</v>
      </c>
      <c r="J356" s="1">
        <f>_xlfn.RANK.EQ(tbl_gk[[#This Row],[Overall]],tbl_gk[Overall])</f>
        <v>347</v>
      </c>
    </row>
    <row r="357" spans="2:10" x14ac:dyDescent="0.55000000000000004">
      <c r="B357" s="3">
        <v>188524</v>
      </c>
      <c r="C357" s="5" t="s">
        <v>893</v>
      </c>
      <c r="D357" s="5" t="s">
        <v>894</v>
      </c>
      <c r="E357" s="1">
        <v>33</v>
      </c>
      <c r="F357" s="1">
        <v>192</v>
      </c>
      <c r="G357" s="1">
        <v>86</v>
      </c>
      <c r="H357" s="1" t="s">
        <v>72</v>
      </c>
      <c r="I357" s="1">
        <v>71</v>
      </c>
      <c r="J357" s="1">
        <f>_xlfn.RANK.EQ(tbl_gk[[#This Row],[Overall]],tbl_gk[Overall])</f>
        <v>347</v>
      </c>
    </row>
    <row r="358" spans="2:10" x14ac:dyDescent="0.55000000000000004">
      <c r="B358" s="3">
        <v>190669</v>
      </c>
      <c r="C358" s="5" t="s">
        <v>825</v>
      </c>
      <c r="D358" s="5" t="s">
        <v>826</v>
      </c>
      <c r="E358" s="1">
        <v>31</v>
      </c>
      <c r="F358" s="1">
        <v>187</v>
      </c>
      <c r="G358" s="1">
        <v>82</v>
      </c>
      <c r="H358" s="1" t="s">
        <v>115</v>
      </c>
      <c r="I358" s="1">
        <v>71</v>
      </c>
      <c r="J358" s="1">
        <f>_xlfn.RANK.EQ(tbl_gk[[#This Row],[Overall]],tbl_gk[Overall])</f>
        <v>347</v>
      </c>
    </row>
    <row r="359" spans="2:10" x14ac:dyDescent="0.55000000000000004">
      <c r="B359" s="3">
        <v>190778</v>
      </c>
      <c r="C359" s="5" t="s">
        <v>874</v>
      </c>
      <c r="D359" s="5" t="s">
        <v>875</v>
      </c>
      <c r="E359" s="1">
        <v>31</v>
      </c>
      <c r="F359" s="1">
        <v>189</v>
      </c>
      <c r="G359" s="1">
        <v>88</v>
      </c>
      <c r="H359" s="1" t="s">
        <v>18</v>
      </c>
      <c r="I359" s="1">
        <v>71</v>
      </c>
      <c r="J359" s="1">
        <f>_xlfn.RANK.EQ(tbl_gk[[#This Row],[Overall]],tbl_gk[Overall])</f>
        <v>347</v>
      </c>
    </row>
    <row r="360" spans="2:10" x14ac:dyDescent="0.55000000000000004">
      <c r="B360" s="3">
        <v>191628</v>
      </c>
      <c r="C360" s="5" t="s">
        <v>799</v>
      </c>
      <c r="D360" s="5" t="s">
        <v>800</v>
      </c>
      <c r="E360" s="1">
        <v>32</v>
      </c>
      <c r="F360" s="1">
        <v>182</v>
      </c>
      <c r="G360" s="1">
        <v>80</v>
      </c>
      <c r="H360" s="1" t="s">
        <v>8</v>
      </c>
      <c r="I360" s="1">
        <v>71</v>
      </c>
      <c r="J360" s="1">
        <f>_xlfn.RANK.EQ(tbl_gk[[#This Row],[Overall]],tbl_gk[Overall])</f>
        <v>347</v>
      </c>
    </row>
    <row r="361" spans="2:10" x14ac:dyDescent="0.55000000000000004">
      <c r="B361" s="3">
        <v>192317</v>
      </c>
      <c r="C361" s="5" t="s">
        <v>876</v>
      </c>
      <c r="D361" s="5" t="s">
        <v>877</v>
      </c>
      <c r="E361" s="1">
        <v>29</v>
      </c>
      <c r="F361" s="1">
        <v>183</v>
      </c>
      <c r="G361" s="1">
        <v>80</v>
      </c>
      <c r="H361" s="1" t="s">
        <v>19</v>
      </c>
      <c r="I361" s="1">
        <v>71</v>
      </c>
      <c r="J361" s="1">
        <f>_xlfn.RANK.EQ(tbl_gk[[#This Row],[Overall]],tbl_gk[Overall])</f>
        <v>347</v>
      </c>
    </row>
    <row r="362" spans="2:10" x14ac:dyDescent="0.55000000000000004">
      <c r="B362" s="3">
        <v>193277</v>
      </c>
      <c r="C362" s="5" t="s">
        <v>907</v>
      </c>
      <c r="D362" s="5" t="s">
        <v>908</v>
      </c>
      <c r="E362" s="1">
        <v>32</v>
      </c>
      <c r="F362" s="1">
        <v>183</v>
      </c>
      <c r="G362" s="1">
        <v>81</v>
      </c>
      <c r="H362" s="1" t="s">
        <v>48</v>
      </c>
      <c r="I362" s="1">
        <v>71</v>
      </c>
      <c r="J362" s="1">
        <f>_xlfn.RANK.EQ(tbl_gk[[#This Row],[Overall]],tbl_gk[Overall])</f>
        <v>347</v>
      </c>
    </row>
    <row r="363" spans="2:10" x14ac:dyDescent="0.55000000000000004">
      <c r="B363" s="3">
        <v>198355</v>
      </c>
      <c r="C363" s="5" t="s">
        <v>819</v>
      </c>
      <c r="D363" s="5" t="s">
        <v>820</v>
      </c>
      <c r="E363" s="1">
        <v>36</v>
      </c>
      <c r="F363" s="1">
        <v>188</v>
      </c>
      <c r="G363" s="1">
        <v>86</v>
      </c>
      <c r="H363" s="1" t="s">
        <v>112</v>
      </c>
      <c r="I363" s="1">
        <v>71</v>
      </c>
      <c r="J363" s="1">
        <f>_xlfn.RANK.EQ(tbl_gk[[#This Row],[Overall]],tbl_gk[Overall])</f>
        <v>347</v>
      </c>
    </row>
    <row r="364" spans="2:10" x14ac:dyDescent="0.55000000000000004">
      <c r="B364" s="3">
        <v>200502</v>
      </c>
      <c r="C364" s="5" t="s">
        <v>850</v>
      </c>
      <c r="D364" s="5" t="s">
        <v>851</v>
      </c>
      <c r="E364" s="1">
        <v>32</v>
      </c>
      <c r="F364" s="1">
        <v>186</v>
      </c>
      <c r="G364" s="1">
        <v>72</v>
      </c>
      <c r="H364" s="1" t="s">
        <v>40</v>
      </c>
      <c r="I364" s="1">
        <v>71</v>
      </c>
      <c r="J364" s="1">
        <f>_xlfn.RANK.EQ(tbl_gk[[#This Row],[Overall]],tbl_gk[Overall])</f>
        <v>347</v>
      </c>
    </row>
    <row r="365" spans="2:10" x14ac:dyDescent="0.55000000000000004">
      <c r="B365" s="3">
        <v>202873</v>
      </c>
      <c r="C365" s="5" t="s">
        <v>834</v>
      </c>
      <c r="D365" s="5" t="s">
        <v>835</v>
      </c>
      <c r="E365" s="1">
        <v>31</v>
      </c>
      <c r="F365" s="1">
        <v>190</v>
      </c>
      <c r="G365" s="1">
        <v>90</v>
      </c>
      <c r="H365" s="1" t="s">
        <v>16</v>
      </c>
      <c r="I365" s="1">
        <v>71</v>
      </c>
      <c r="J365" s="1">
        <f>_xlfn.RANK.EQ(tbl_gk[[#This Row],[Overall]],tbl_gk[Overall])</f>
        <v>347</v>
      </c>
    </row>
    <row r="366" spans="2:10" x14ac:dyDescent="0.55000000000000004">
      <c r="B366" s="3">
        <v>210140</v>
      </c>
      <c r="C366" s="5" t="s">
        <v>811</v>
      </c>
      <c r="D366" s="5" t="s">
        <v>812</v>
      </c>
      <c r="E366" s="1">
        <v>35</v>
      </c>
      <c r="F366" s="1">
        <v>189</v>
      </c>
      <c r="G366" s="1">
        <v>92</v>
      </c>
      <c r="H366" s="1" t="s">
        <v>315</v>
      </c>
      <c r="I366" s="1">
        <v>71</v>
      </c>
      <c r="J366" s="1">
        <f>_xlfn.RANK.EQ(tbl_gk[[#This Row],[Overall]],tbl_gk[Overall])</f>
        <v>347</v>
      </c>
    </row>
    <row r="367" spans="2:10" x14ac:dyDescent="0.55000000000000004">
      <c r="B367" s="3">
        <v>212406</v>
      </c>
      <c r="C367" s="5" t="s">
        <v>813</v>
      </c>
      <c r="D367" s="5" t="s">
        <v>814</v>
      </c>
      <c r="E367" s="1">
        <v>28</v>
      </c>
      <c r="F367" s="1">
        <v>192</v>
      </c>
      <c r="G367" s="1">
        <v>81</v>
      </c>
      <c r="H367" s="1" t="s">
        <v>20</v>
      </c>
      <c r="I367" s="1">
        <v>71</v>
      </c>
      <c r="J367" s="1">
        <f>_xlfn.RANK.EQ(tbl_gk[[#This Row],[Overall]],tbl_gk[Overall])</f>
        <v>347</v>
      </c>
    </row>
    <row r="368" spans="2:10" x14ac:dyDescent="0.55000000000000004">
      <c r="B368" s="3">
        <v>213573</v>
      </c>
      <c r="C368" s="5" t="s">
        <v>878</v>
      </c>
      <c r="D368" s="5" t="s">
        <v>879</v>
      </c>
      <c r="E368" s="1">
        <v>27</v>
      </c>
      <c r="F368" s="1">
        <v>187</v>
      </c>
      <c r="G368" s="1">
        <v>83</v>
      </c>
      <c r="H368" s="1" t="s">
        <v>16</v>
      </c>
      <c r="I368" s="1">
        <v>71</v>
      </c>
      <c r="J368" s="1">
        <f>_xlfn.RANK.EQ(tbl_gk[[#This Row],[Overall]],tbl_gk[Overall])</f>
        <v>347</v>
      </c>
    </row>
    <row r="369" spans="2:10" x14ac:dyDescent="0.55000000000000004">
      <c r="B369" s="3">
        <v>216750</v>
      </c>
      <c r="C369" s="5" t="s">
        <v>857</v>
      </c>
      <c r="D369" s="5" t="s">
        <v>858</v>
      </c>
      <c r="E369" s="1">
        <v>30</v>
      </c>
      <c r="F369" s="1">
        <v>188</v>
      </c>
      <c r="G369" s="1">
        <v>84</v>
      </c>
      <c r="H369" s="1" t="s">
        <v>115</v>
      </c>
      <c r="I369" s="1">
        <v>71</v>
      </c>
      <c r="J369" s="1">
        <f>_xlfn.RANK.EQ(tbl_gk[[#This Row],[Overall]],tbl_gk[Overall])</f>
        <v>347</v>
      </c>
    </row>
    <row r="370" spans="2:10" x14ac:dyDescent="0.55000000000000004">
      <c r="B370" s="3">
        <v>219736</v>
      </c>
      <c r="C370" s="5" t="s">
        <v>845</v>
      </c>
      <c r="D370" s="5" t="s">
        <v>846</v>
      </c>
      <c r="E370" s="1">
        <v>27</v>
      </c>
      <c r="F370" s="1">
        <v>195</v>
      </c>
      <c r="G370" s="1">
        <v>83</v>
      </c>
      <c r="H370" s="1" t="s">
        <v>112</v>
      </c>
      <c r="I370" s="1">
        <v>71</v>
      </c>
      <c r="J370" s="1">
        <f>_xlfn.RANK.EQ(tbl_gk[[#This Row],[Overall]],tbl_gk[Overall])</f>
        <v>347</v>
      </c>
    </row>
    <row r="371" spans="2:10" x14ac:dyDescent="0.55000000000000004">
      <c r="B371" s="3">
        <v>219793</v>
      </c>
      <c r="C371" s="5" t="s">
        <v>913</v>
      </c>
      <c r="D371" s="5" t="s">
        <v>914</v>
      </c>
      <c r="E371" s="1">
        <v>26</v>
      </c>
      <c r="F371" s="1">
        <v>193</v>
      </c>
      <c r="G371" s="1">
        <v>88</v>
      </c>
      <c r="H371" s="1" t="s">
        <v>9</v>
      </c>
      <c r="I371" s="1">
        <v>71</v>
      </c>
      <c r="J371" s="1">
        <f>_xlfn.RANK.EQ(tbl_gk[[#This Row],[Overall]],tbl_gk[Overall])</f>
        <v>347</v>
      </c>
    </row>
    <row r="372" spans="2:10" x14ac:dyDescent="0.55000000000000004">
      <c r="B372" s="3">
        <v>220048</v>
      </c>
      <c r="C372" s="5" t="s">
        <v>803</v>
      </c>
      <c r="D372" s="5" t="s">
        <v>804</v>
      </c>
      <c r="E372" s="1">
        <v>26</v>
      </c>
      <c r="F372" s="1">
        <v>193</v>
      </c>
      <c r="G372" s="1">
        <v>75</v>
      </c>
      <c r="H372" s="1" t="s">
        <v>33</v>
      </c>
      <c r="I372" s="1">
        <v>71</v>
      </c>
      <c r="J372" s="1">
        <f>_xlfn.RANK.EQ(tbl_gk[[#This Row],[Overall]],tbl_gk[Overall])</f>
        <v>347</v>
      </c>
    </row>
    <row r="373" spans="2:10" x14ac:dyDescent="0.55000000000000004">
      <c r="B373" s="3">
        <v>221235</v>
      </c>
      <c r="C373" s="5" t="s">
        <v>903</v>
      </c>
      <c r="D373" s="5" t="s">
        <v>904</v>
      </c>
      <c r="E373" s="1">
        <v>30</v>
      </c>
      <c r="F373" s="1">
        <v>185</v>
      </c>
      <c r="G373" s="1">
        <v>85</v>
      </c>
      <c r="H373" s="1" t="s">
        <v>80</v>
      </c>
      <c r="I373" s="1">
        <v>71</v>
      </c>
      <c r="J373" s="1">
        <f>_xlfn.RANK.EQ(tbl_gk[[#This Row],[Overall]],tbl_gk[Overall])</f>
        <v>347</v>
      </c>
    </row>
    <row r="374" spans="2:10" x14ac:dyDescent="0.55000000000000004">
      <c r="B374" s="3">
        <v>222464</v>
      </c>
      <c r="C374" s="5" t="s">
        <v>838</v>
      </c>
      <c r="D374" s="5" t="s">
        <v>839</v>
      </c>
      <c r="E374" s="1">
        <v>25</v>
      </c>
      <c r="F374" s="1">
        <v>185</v>
      </c>
      <c r="G374" s="1">
        <v>79</v>
      </c>
      <c r="H374" s="1" t="s">
        <v>40</v>
      </c>
      <c r="I374" s="1">
        <v>71</v>
      </c>
      <c r="J374" s="1">
        <f>_xlfn.RANK.EQ(tbl_gk[[#This Row],[Overall]],tbl_gk[Overall])</f>
        <v>347</v>
      </c>
    </row>
    <row r="375" spans="2:10" x14ac:dyDescent="0.55000000000000004">
      <c r="B375" s="3">
        <v>222572</v>
      </c>
      <c r="C375" s="5" t="s">
        <v>891</v>
      </c>
      <c r="D375" s="5" t="s">
        <v>892</v>
      </c>
      <c r="E375" s="1">
        <v>24</v>
      </c>
      <c r="F375" s="1">
        <v>189</v>
      </c>
      <c r="G375" s="1">
        <v>76</v>
      </c>
      <c r="H375" s="1" t="s">
        <v>40</v>
      </c>
      <c r="I375" s="1">
        <v>71</v>
      </c>
      <c r="J375" s="1">
        <f>_xlfn.RANK.EQ(tbl_gk[[#This Row],[Overall]],tbl_gk[Overall])</f>
        <v>347</v>
      </c>
    </row>
    <row r="376" spans="2:10" x14ac:dyDescent="0.55000000000000004">
      <c r="B376" s="3">
        <v>227497</v>
      </c>
      <c r="C376" s="5" t="s">
        <v>861</v>
      </c>
      <c r="D376" s="5" t="s">
        <v>862</v>
      </c>
      <c r="E376" s="1">
        <v>29</v>
      </c>
      <c r="F376" s="1">
        <v>187</v>
      </c>
      <c r="G376" s="1">
        <v>79</v>
      </c>
      <c r="H376" s="1" t="s">
        <v>48</v>
      </c>
      <c r="I376" s="1">
        <v>71</v>
      </c>
      <c r="J376" s="1">
        <f>_xlfn.RANK.EQ(tbl_gk[[#This Row],[Overall]],tbl_gk[Overall])</f>
        <v>347</v>
      </c>
    </row>
    <row r="377" spans="2:10" x14ac:dyDescent="0.55000000000000004">
      <c r="B377" s="3">
        <v>228231</v>
      </c>
      <c r="C377" s="5" t="s">
        <v>809</v>
      </c>
      <c r="D377" s="5" t="s">
        <v>810</v>
      </c>
      <c r="E377" s="1">
        <v>33</v>
      </c>
      <c r="F377" s="1">
        <v>186</v>
      </c>
      <c r="G377" s="1">
        <v>89</v>
      </c>
      <c r="H377" s="1" t="s">
        <v>285</v>
      </c>
      <c r="I377" s="1">
        <v>71</v>
      </c>
      <c r="J377" s="1">
        <f>_xlfn.RANK.EQ(tbl_gk[[#This Row],[Overall]],tbl_gk[Overall])</f>
        <v>347</v>
      </c>
    </row>
    <row r="378" spans="2:10" x14ac:dyDescent="0.55000000000000004">
      <c r="B378" s="3">
        <v>229692</v>
      </c>
      <c r="C378" s="5" t="s">
        <v>870</v>
      </c>
      <c r="D378" s="5" t="s">
        <v>871</v>
      </c>
      <c r="E378" s="1">
        <v>28</v>
      </c>
      <c r="F378" s="1">
        <v>183</v>
      </c>
      <c r="G378" s="1">
        <v>80</v>
      </c>
      <c r="H378" s="1" t="s">
        <v>16</v>
      </c>
      <c r="I378" s="1">
        <v>71</v>
      </c>
      <c r="J378" s="1">
        <f>_xlfn.RANK.EQ(tbl_gk[[#This Row],[Overall]],tbl_gk[Overall])</f>
        <v>347</v>
      </c>
    </row>
    <row r="379" spans="2:10" x14ac:dyDescent="0.55000000000000004">
      <c r="B379" s="3">
        <v>230315</v>
      </c>
      <c r="C379" s="5" t="s">
        <v>859</v>
      </c>
      <c r="D379" s="5" t="s">
        <v>860</v>
      </c>
      <c r="E379" s="1">
        <v>22</v>
      </c>
      <c r="F379" s="1">
        <v>193</v>
      </c>
      <c r="G379" s="1">
        <v>84</v>
      </c>
      <c r="H379" s="1" t="s">
        <v>20</v>
      </c>
      <c r="I379" s="1">
        <v>71</v>
      </c>
      <c r="J379" s="1">
        <f>_xlfn.RANK.EQ(tbl_gk[[#This Row],[Overall]],tbl_gk[Overall])</f>
        <v>347</v>
      </c>
    </row>
    <row r="380" spans="2:10" x14ac:dyDescent="0.55000000000000004">
      <c r="B380" s="3">
        <v>230332</v>
      </c>
      <c r="C380" s="5" t="s">
        <v>840</v>
      </c>
      <c r="D380" s="5" t="s">
        <v>841</v>
      </c>
      <c r="E380" s="1">
        <v>26</v>
      </c>
      <c r="F380" s="1">
        <v>195</v>
      </c>
      <c r="G380" s="1">
        <v>91</v>
      </c>
      <c r="H380" s="1" t="s">
        <v>20</v>
      </c>
      <c r="I380" s="1">
        <v>71</v>
      </c>
      <c r="J380" s="1">
        <f>_xlfn.RANK.EQ(tbl_gk[[#This Row],[Overall]],tbl_gk[Overall])</f>
        <v>347</v>
      </c>
    </row>
    <row r="381" spans="2:10" x14ac:dyDescent="0.55000000000000004">
      <c r="B381" s="3">
        <v>233977</v>
      </c>
      <c r="C381" s="5" t="s">
        <v>909</v>
      </c>
      <c r="D381" s="5" t="s">
        <v>910</v>
      </c>
      <c r="E381" s="1">
        <v>22</v>
      </c>
      <c r="F381" s="1">
        <v>191</v>
      </c>
      <c r="G381" s="1">
        <v>87</v>
      </c>
      <c r="H381" s="1" t="s">
        <v>20</v>
      </c>
      <c r="I381" s="1">
        <v>71</v>
      </c>
      <c r="J381" s="1">
        <f>_xlfn.RANK.EQ(tbl_gk[[#This Row],[Overall]],tbl_gk[Overall])</f>
        <v>347</v>
      </c>
    </row>
    <row r="382" spans="2:10" x14ac:dyDescent="0.55000000000000004">
      <c r="B382" s="3">
        <v>234717</v>
      </c>
      <c r="C382" s="5" t="s">
        <v>815</v>
      </c>
      <c r="D382" s="5" t="s">
        <v>816</v>
      </c>
      <c r="E382" s="1">
        <v>31</v>
      </c>
      <c r="F382" s="1">
        <v>180</v>
      </c>
      <c r="G382" s="1">
        <v>76</v>
      </c>
      <c r="H382" s="1" t="s">
        <v>153</v>
      </c>
      <c r="I382" s="1">
        <v>71</v>
      </c>
      <c r="J382" s="1">
        <f>_xlfn.RANK.EQ(tbl_gk[[#This Row],[Overall]],tbl_gk[Overall])</f>
        <v>347</v>
      </c>
    </row>
    <row r="383" spans="2:10" x14ac:dyDescent="0.55000000000000004">
      <c r="B383" s="3">
        <v>235413</v>
      </c>
      <c r="C383" s="5" t="s">
        <v>905</v>
      </c>
      <c r="D383" s="5" t="s">
        <v>906</v>
      </c>
      <c r="E383" s="1">
        <v>22</v>
      </c>
      <c r="F383" s="1">
        <v>193</v>
      </c>
      <c r="G383" s="1">
        <v>78</v>
      </c>
      <c r="H383" s="1" t="s">
        <v>10</v>
      </c>
      <c r="I383" s="1">
        <v>71</v>
      </c>
      <c r="J383" s="1">
        <f>_xlfn.RANK.EQ(tbl_gk[[#This Row],[Overall]],tbl_gk[Overall])</f>
        <v>347</v>
      </c>
    </row>
    <row r="384" spans="2:10" x14ac:dyDescent="0.55000000000000004">
      <c r="B384" s="3">
        <v>236515</v>
      </c>
      <c r="C384" s="5" t="s">
        <v>397</v>
      </c>
      <c r="D384" s="5" t="s">
        <v>897</v>
      </c>
      <c r="E384" s="1">
        <v>24</v>
      </c>
      <c r="F384" s="1">
        <v>186</v>
      </c>
      <c r="G384" s="1">
        <v>75</v>
      </c>
      <c r="H384" s="1" t="s">
        <v>40</v>
      </c>
      <c r="I384" s="1">
        <v>71</v>
      </c>
      <c r="J384" s="1">
        <f>_xlfn.RANK.EQ(tbl_gk[[#This Row],[Overall]],tbl_gk[Overall])</f>
        <v>347</v>
      </c>
    </row>
    <row r="385" spans="2:10" x14ac:dyDescent="0.55000000000000004">
      <c r="B385" s="3">
        <v>237525</v>
      </c>
      <c r="C385" s="5" t="s">
        <v>821</v>
      </c>
      <c r="D385" s="5" t="s">
        <v>822</v>
      </c>
      <c r="E385" s="1">
        <v>24</v>
      </c>
      <c r="F385" s="1">
        <v>186</v>
      </c>
      <c r="G385" s="1">
        <v>81</v>
      </c>
      <c r="H385" s="1" t="s">
        <v>11</v>
      </c>
      <c r="I385" s="1">
        <v>71</v>
      </c>
      <c r="J385" s="1">
        <f>_xlfn.RANK.EQ(tbl_gk[[#This Row],[Overall]],tbl_gk[Overall])</f>
        <v>347</v>
      </c>
    </row>
    <row r="386" spans="2:10" x14ac:dyDescent="0.55000000000000004">
      <c r="B386" s="3">
        <v>241050</v>
      </c>
      <c r="C386" s="5" t="s">
        <v>882</v>
      </c>
      <c r="D386" s="5" t="s">
        <v>883</v>
      </c>
      <c r="E386" s="1">
        <v>31</v>
      </c>
      <c r="F386" s="1">
        <v>195</v>
      </c>
      <c r="G386" s="1">
        <v>90</v>
      </c>
      <c r="H386" s="1" t="s">
        <v>16</v>
      </c>
      <c r="I386" s="1">
        <v>71</v>
      </c>
      <c r="J386" s="1">
        <f>_xlfn.RANK.EQ(tbl_gk[[#This Row],[Overall]],tbl_gk[Overall])</f>
        <v>347</v>
      </c>
    </row>
    <row r="387" spans="2:10" x14ac:dyDescent="0.55000000000000004">
      <c r="B387" s="3">
        <v>241976</v>
      </c>
      <c r="C387" s="5" t="s">
        <v>880</v>
      </c>
      <c r="D387" s="5" t="s">
        <v>881</v>
      </c>
      <c r="E387" s="1">
        <v>27</v>
      </c>
      <c r="F387" s="1">
        <v>185</v>
      </c>
      <c r="G387" s="1">
        <v>78</v>
      </c>
      <c r="H387" s="1" t="s">
        <v>17</v>
      </c>
      <c r="I387" s="1">
        <v>71</v>
      </c>
      <c r="J387" s="1">
        <f>_xlfn.RANK.EQ(tbl_gk[[#This Row],[Overall]],tbl_gk[Overall])</f>
        <v>347</v>
      </c>
    </row>
    <row r="388" spans="2:10" x14ac:dyDescent="0.55000000000000004">
      <c r="B388" s="3">
        <v>242514</v>
      </c>
      <c r="C388" s="5" t="s">
        <v>847</v>
      </c>
      <c r="D388" s="5" t="s">
        <v>848</v>
      </c>
      <c r="E388" s="1">
        <v>30</v>
      </c>
      <c r="F388" s="1">
        <v>192</v>
      </c>
      <c r="G388" s="1">
        <v>80</v>
      </c>
      <c r="H388" s="1" t="s">
        <v>54</v>
      </c>
      <c r="I388" s="1">
        <v>71</v>
      </c>
      <c r="J388" s="1">
        <f>_xlfn.RANK.EQ(tbl_gk[[#This Row],[Overall]],tbl_gk[Overall])</f>
        <v>347</v>
      </c>
    </row>
    <row r="389" spans="2:10" x14ac:dyDescent="0.55000000000000004">
      <c r="B389" s="3">
        <v>242818</v>
      </c>
      <c r="C389" s="5" t="s">
        <v>830</v>
      </c>
      <c r="D389" s="5" t="s">
        <v>831</v>
      </c>
      <c r="E389" s="1">
        <v>24</v>
      </c>
      <c r="F389" s="1">
        <v>188</v>
      </c>
      <c r="G389" s="1">
        <v>83</v>
      </c>
      <c r="H389" s="1" t="s">
        <v>16</v>
      </c>
      <c r="I389" s="1">
        <v>71</v>
      </c>
      <c r="J389" s="1">
        <f>_xlfn.RANK.EQ(tbl_gk[[#This Row],[Overall]],tbl_gk[Overall])</f>
        <v>347</v>
      </c>
    </row>
    <row r="390" spans="2:10" x14ac:dyDescent="0.55000000000000004">
      <c r="B390" s="3">
        <v>243830</v>
      </c>
      <c r="C390" s="5" t="s">
        <v>888</v>
      </c>
      <c r="D390" s="5" t="s">
        <v>889</v>
      </c>
      <c r="E390" s="1">
        <v>25</v>
      </c>
      <c r="F390" s="1">
        <v>200</v>
      </c>
      <c r="G390" s="1">
        <v>75</v>
      </c>
      <c r="H390" s="1" t="s">
        <v>20</v>
      </c>
      <c r="I390" s="1">
        <v>71</v>
      </c>
      <c r="J390" s="1">
        <f>_xlfn.RANK.EQ(tbl_gk[[#This Row],[Overall]],tbl_gk[Overall])</f>
        <v>347</v>
      </c>
    </row>
    <row r="391" spans="2:10" x14ac:dyDescent="0.55000000000000004">
      <c r="B391" s="3">
        <v>246158</v>
      </c>
      <c r="C391" s="5" t="s">
        <v>801</v>
      </c>
      <c r="D391" s="5" t="s">
        <v>802</v>
      </c>
      <c r="E391" s="1">
        <v>21</v>
      </c>
      <c r="F391" s="1">
        <v>185</v>
      </c>
      <c r="G391" s="1">
        <v>81</v>
      </c>
      <c r="H391" s="1" t="s">
        <v>87</v>
      </c>
      <c r="I391" s="1">
        <v>71</v>
      </c>
      <c r="J391" s="1">
        <f>_xlfn.RANK.EQ(tbl_gk[[#This Row],[Overall]],tbl_gk[Overall])</f>
        <v>347</v>
      </c>
    </row>
    <row r="392" spans="2:10" x14ac:dyDescent="0.55000000000000004">
      <c r="B392" s="3">
        <v>247072</v>
      </c>
      <c r="C392" s="5" t="s">
        <v>853</v>
      </c>
      <c r="D392" s="5" t="s">
        <v>854</v>
      </c>
      <c r="E392" s="1">
        <v>32</v>
      </c>
      <c r="F392" s="1">
        <v>179</v>
      </c>
      <c r="G392" s="1">
        <v>73</v>
      </c>
      <c r="H392" s="1" t="s">
        <v>732</v>
      </c>
      <c r="I392" s="1">
        <v>71</v>
      </c>
      <c r="J392" s="1">
        <f>_xlfn.RANK.EQ(tbl_gk[[#This Row],[Overall]],tbl_gk[Overall])</f>
        <v>347</v>
      </c>
    </row>
    <row r="393" spans="2:10" x14ac:dyDescent="0.55000000000000004">
      <c r="B393" s="3">
        <v>247228</v>
      </c>
      <c r="C393" s="5" t="s">
        <v>842</v>
      </c>
      <c r="D393" s="5" t="s">
        <v>843</v>
      </c>
      <c r="E393" s="1">
        <v>25</v>
      </c>
      <c r="F393" s="1">
        <v>190</v>
      </c>
      <c r="G393" s="1">
        <v>75</v>
      </c>
      <c r="H393" s="1" t="s">
        <v>82</v>
      </c>
      <c r="I393" s="1">
        <v>71</v>
      </c>
      <c r="J393" s="1">
        <f>_xlfn.RANK.EQ(tbl_gk[[#This Row],[Overall]],tbl_gk[Overall])</f>
        <v>347</v>
      </c>
    </row>
    <row r="394" spans="2:10" x14ac:dyDescent="0.55000000000000004">
      <c r="B394" s="3">
        <v>250939</v>
      </c>
      <c r="C394" s="5" t="s">
        <v>872</v>
      </c>
      <c r="D394" s="5" t="s">
        <v>873</v>
      </c>
      <c r="E394" s="1">
        <v>31</v>
      </c>
      <c r="F394" s="1">
        <v>189</v>
      </c>
      <c r="G394" s="1">
        <v>79</v>
      </c>
      <c r="H394" s="1" t="s">
        <v>39</v>
      </c>
      <c r="I394" s="1">
        <v>71</v>
      </c>
      <c r="J394" s="1">
        <f>_xlfn.RANK.EQ(tbl_gk[[#This Row],[Overall]],tbl_gk[Overall])</f>
        <v>347</v>
      </c>
    </row>
    <row r="395" spans="2:10" x14ac:dyDescent="0.55000000000000004">
      <c r="B395" s="3">
        <v>253012</v>
      </c>
      <c r="C395" s="5" t="s">
        <v>836</v>
      </c>
      <c r="D395" s="5" t="s">
        <v>844</v>
      </c>
      <c r="E395" s="1">
        <v>22</v>
      </c>
      <c r="F395" s="1">
        <v>187</v>
      </c>
      <c r="G395" s="1">
        <v>76</v>
      </c>
      <c r="H395" s="1" t="s">
        <v>8</v>
      </c>
      <c r="I395" s="1">
        <v>71</v>
      </c>
      <c r="J395" s="1">
        <f>_xlfn.RANK.EQ(tbl_gk[[#This Row],[Overall]],tbl_gk[Overall])</f>
        <v>347</v>
      </c>
    </row>
    <row r="396" spans="2:10" x14ac:dyDescent="0.55000000000000004">
      <c r="B396" s="3">
        <v>254601</v>
      </c>
      <c r="C396" s="5" t="s">
        <v>807</v>
      </c>
      <c r="D396" s="5" t="s">
        <v>808</v>
      </c>
      <c r="E396" s="1">
        <v>29</v>
      </c>
      <c r="F396" s="1">
        <v>191</v>
      </c>
      <c r="G396" s="1">
        <v>80</v>
      </c>
      <c r="H396" s="1" t="s">
        <v>67</v>
      </c>
      <c r="I396" s="1">
        <v>71</v>
      </c>
      <c r="J396" s="1">
        <f>_xlfn.RANK.EQ(tbl_gk[[#This Row],[Overall]],tbl_gk[Overall])</f>
        <v>347</v>
      </c>
    </row>
    <row r="397" spans="2:10" x14ac:dyDescent="0.55000000000000004">
      <c r="B397" s="3">
        <v>254714</v>
      </c>
      <c r="C397" s="5" t="s">
        <v>911</v>
      </c>
      <c r="D397" s="5" t="s">
        <v>912</v>
      </c>
      <c r="E397" s="1">
        <v>27</v>
      </c>
      <c r="F397" s="1">
        <v>185</v>
      </c>
      <c r="G397" s="1">
        <v>89</v>
      </c>
      <c r="H397" s="1" t="s">
        <v>285</v>
      </c>
      <c r="I397" s="1">
        <v>71</v>
      </c>
      <c r="J397" s="1">
        <f>_xlfn.RANK.EQ(tbl_gk[[#This Row],[Overall]],tbl_gk[Overall])</f>
        <v>347</v>
      </c>
    </row>
    <row r="398" spans="2:10" x14ac:dyDescent="0.55000000000000004">
      <c r="B398" s="3">
        <v>257827</v>
      </c>
      <c r="C398" s="5" t="s">
        <v>898</v>
      </c>
      <c r="D398" s="5" t="s">
        <v>899</v>
      </c>
      <c r="E398" s="1">
        <v>23</v>
      </c>
      <c r="F398" s="1">
        <v>192</v>
      </c>
      <c r="G398" s="1">
        <v>80</v>
      </c>
      <c r="H398" s="1" t="s">
        <v>58</v>
      </c>
      <c r="I398" s="1">
        <v>71</v>
      </c>
      <c r="J398" s="1">
        <f>_xlfn.RANK.EQ(tbl_gk[[#This Row],[Overall]],tbl_gk[Overall])</f>
        <v>347</v>
      </c>
    </row>
    <row r="399" spans="2:10" x14ac:dyDescent="0.55000000000000004">
      <c r="B399" s="3">
        <v>262262</v>
      </c>
      <c r="C399" s="5" t="s">
        <v>886</v>
      </c>
      <c r="D399" s="5" t="s">
        <v>887</v>
      </c>
      <c r="E399" s="1">
        <v>22</v>
      </c>
      <c r="F399" s="1">
        <v>190</v>
      </c>
      <c r="G399" s="1">
        <v>81</v>
      </c>
      <c r="H399" s="1" t="s">
        <v>18</v>
      </c>
      <c r="I399" s="1">
        <v>71</v>
      </c>
      <c r="J399" s="1">
        <f>_xlfn.RANK.EQ(tbl_gk[[#This Row],[Overall]],tbl_gk[Overall])</f>
        <v>347</v>
      </c>
    </row>
    <row r="400" spans="2:10" x14ac:dyDescent="0.55000000000000004">
      <c r="B400" s="3">
        <v>265642</v>
      </c>
      <c r="C400" s="5" t="s">
        <v>855</v>
      </c>
      <c r="D400" s="5" t="s">
        <v>856</v>
      </c>
      <c r="E400" s="1">
        <v>37</v>
      </c>
      <c r="F400" s="1">
        <v>183</v>
      </c>
      <c r="G400" s="1">
        <v>79</v>
      </c>
      <c r="H400" s="1" t="s">
        <v>8</v>
      </c>
      <c r="I400" s="1">
        <v>71</v>
      </c>
      <c r="J400" s="1">
        <f>_xlfn.RANK.EQ(tbl_gk[[#This Row],[Overall]],tbl_gk[Overall])</f>
        <v>347</v>
      </c>
    </row>
    <row r="401" spans="2:10" x14ac:dyDescent="0.55000000000000004">
      <c r="B401" s="3">
        <v>106795</v>
      </c>
      <c r="C401" s="5" t="s">
        <v>958</v>
      </c>
      <c r="D401" s="5" t="s">
        <v>959</v>
      </c>
      <c r="E401" s="1">
        <v>41</v>
      </c>
      <c r="F401" s="1">
        <v>184</v>
      </c>
      <c r="G401" s="1">
        <v>76</v>
      </c>
      <c r="H401" s="1" t="s">
        <v>33</v>
      </c>
      <c r="I401" s="1">
        <v>70</v>
      </c>
      <c r="J401" s="1">
        <f>_xlfn.RANK.EQ(tbl_gk[[#This Row],[Overall]],tbl_gk[Overall])</f>
        <v>400</v>
      </c>
    </row>
    <row r="402" spans="2:10" x14ac:dyDescent="0.55000000000000004">
      <c r="B402" s="3">
        <v>139062</v>
      </c>
      <c r="C402" s="5" t="s">
        <v>1000</v>
      </c>
      <c r="D402" s="5" t="s">
        <v>1001</v>
      </c>
      <c r="E402" s="1">
        <v>40</v>
      </c>
      <c r="F402" s="1">
        <v>186</v>
      </c>
      <c r="G402" s="1">
        <v>83</v>
      </c>
      <c r="H402" s="1" t="s">
        <v>8</v>
      </c>
      <c r="I402" s="1">
        <v>70</v>
      </c>
      <c r="J402" s="1">
        <f>_xlfn.RANK.EQ(tbl_gk[[#This Row],[Overall]],tbl_gk[Overall])</f>
        <v>400</v>
      </c>
    </row>
    <row r="403" spans="2:10" x14ac:dyDescent="0.55000000000000004">
      <c r="B403" s="3">
        <v>146952</v>
      </c>
      <c r="C403" s="5" t="s">
        <v>1004</v>
      </c>
      <c r="D403" s="5" t="s">
        <v>1005</v>
      </c>
      <c r="E403" s="1">
        <v>38</v>
      </c>
      <c r="F403" s="1">
        <v>188</v>
      </c>
      <c r="G403" s="1">
        <v>82</v>
      </c>
      <c r="H403" s="1" t="s">
        <v>40</v>
      </c>
      <c r="I403" s="1">
        <v>70</v>
      </c>
      <c r="J403" s="1">
        <f>_xlfn.RANK.EQ(tbl_gk[[#This Row],[Overall]],tbl_gk[Overall])</f>
        <v>400</v>
      </c>
    </row>
    <row r="404" spans="2:10" x14ac:dyDescent="0.55000000000000004">
      <c r="B404" s="3">
        <v>150477</v>
      </c>
      <c r="C404" s="5" t="s">
        <v>1047</v>
      </c>
      <c r="D404" s="5" t="s">
        <v>1048</v>
      </c>
      <c r="E404" s="1">
        <v>37</v>
      </c>
      <c r="F404" s="1">
        <v>189</v>
      </c>
      <c r="G404" s="1">
        <v>76</v>
      </c>
      <c r="H404" s="1" t="s">
        <v>9</v>
      </c>
      <c r="I404" s="1">
        <v>70</v>
      </c>
      <c r="J404" s="1">
        <f>_xlfn.RANK.EQ(tbl_gk[[#This Row],[Overall]],tbl_gk[Overall])</f>
        <v>400</v>
      </c>
    </row>
    <row r="405" spans="2:10" x14ac:dyDescent="0.55000000000000004">
      <c r="B405" s="3">
        <v>150659</v>
      </c>
      <c r="C405" s="5" t="s">
        <v>923</v>
      </c>
      <c r="D405" s="5" t="s">
        <v>924</v>
      </c>
      <c r="E405" s="1">
        <v>39</v>
      </c>
      <c r="F405" s="1">
        <v>180</v>
      </c>
      <c r="G405" s="1">
        <v>71</v>
      </c>
      <c r="H405" s="1" t="s">
        <v>9</v>
      </c>
      <c r="I405" s="1">
        <v>70</v>
      </c>
      <c r="J405" s="1">
        <f>_xlfn.RANK.EQ(tbl_gk[[#This Row],[Overall]],tbl_gk[Overall])</f>
        <v>400</v>
      </c>
    </row>
    <row r="406" spans="2:10" x14ac:dyDescent="0.55000000000000004">
      <c r="B406" s="3">
        <v>163600</v>
      </c>
      <c r="C406" s="5" t="s">
        <v>956</v>
      </c>
      <c r="D406" s="5" t="s">
        <v>957</v>
      </c>
      <c r="E406" s="1">
        <v>35</v>
      </c>
      <c r="F406" s="1">
        <v>193</v>
      </c>
      <c r="G406" s="1">
        <v>97</v>
      </c>
      <c r="H406" s="1" t="s">
        <v>19</v>
      </c>
      <c r="I406" s="1">
        <v>70</v>
      </c>
      <c r="J406" s="1">
        <f>_xlfn.RANK.EQ(tbl_gk[[#This Row],[Overall]],tbl_gk[Overall])</f>
        <v>400</v>
      </c>
    </row>
    <row r="407" spans="2:10" x14ac:dyDescent="0.55000000000000004">
      <c r="B407" s="3">
        <v>165247</v>
      </c>
      <c r="C407" s="5" t="s">
        <v>915</v>
      </c>
      <c r="D407" s="5" t="s">
        <v>916</v>
      </c>
      <c r="E407" s="1">
        <v>35</v>
      </c>
      <c r="F407" s="1">
        <v>181</v>
      </c>
      <c r="G407" s="1">
        <v>81</v>
      </c>
      <c r="H407" s="1" t="s">
        <v>422</v>
      </c>
      <c r="I407" s="1">
        <v>70</v>
      </c>
      <c r="J407" s="1">
        <f>_xlfn.RANK.EQ(tbl_gk[[#This Row],[Overall]],tbl_gk[Overall])</f>
        <v>400</v>
      </c>
    </row>
    <row r="408" spans="2:10" x14ac:dyDescent="0.55000000000000004">
      <c r="B408" s="3">
        <v>179547</v>
      </c>
      <c r="C408" s="5" t="s">
        <v>1021</v>
      </c>
      <c r="D408" s="5" t="s">
        <v>1022</v>
      </c>
      <c r="E408" s="1">
        <v>34</v>
      </c>
      <c r="F408" s="1">
        <v>189</v>
      </c>
      <c r="G408" s="1">
        <v>77</v>
      </c>
      <c r="H408" s="1" t="s">
        <v>33</v>
      </c>
      <c r="I408" s="1">
        <v>70</v>
      </c>
      <c r="J408" s="1">
        <f>_xlfn.RANK.EQ(tbl_gk[[#This Row],[Overall]],tbl_gk[Overall])</f>
        <v>400</v>
      </c>
    </row>
    <row r="409" spans="2:10" x14ac:dyDescent="0.55000000000000004">
      <c r="B409" s="3">
        <v>179783</v>
      </c>
      <c r="C409" s="5" t="s">
        <v>1002</v>
      </c>
      <c r="D409" s="5" t="s">
        <v>1003</v>
      </c>
      <c r="E409" s="1">
        <v>33</v>
      </c>
      <c r="F409" s="1">
        <v>197</v>
      </c>
      <c r="G409" s="1">
        <v>98</v>
      </c>
      <c r="H409" s="1" t="s">
        <v>16</v>
      </c>
      <c r="I409" s="1">
        <v>70</v>
      </c>
      <c r="J409" s="1">
        <f>_xlfn.RANK.EQ(tbl_gk[[#This Row],[Overall]],tbl_gk[Overall])</f>
        <v>400</v>
      </c>
    </row>
    <row r="410" spans="2:10" x14ac:dyDescent="0.55000000000000004">
      <c r="B410" s="3">
        <v>181481</v>
      </c>
      <c r="C410" s="5" t="s">
        <v>1063</v>
      </c>
      <c r="D410" s="5" t="s">
        <v>1064</v>
      </c>
      <c r="E410" s="1">
        <v>37</v>
      </c>
      <c r="F410" s="1">
        <v>187</v>
      </c>
      <c r="G410" s="1">
        <v>95</v>
      </c>
      <c r="H410" s="1" t="s">
        <v>282</v>
      </c>
      <c r="I410" s="1">
        <v>70</v>
      </c>
      <c r="J410" s="1">
        <f>_xlfn.RANK.EQ(tbl_gk[[#This Row],[Overall]],tbl_gk[Overall])</f>
        <v>400</v>
      </c>
    </row>
    <row r="411" spans="2:10" x14ac:dyDescent="0.55000000000000004">
      <c r="B411" s="3">
        <v>182043</v>
      </c>
      <c r="C411" s="5" t="s">
        <v>974</v>
      </c>
      <c r="D411" s="5" t="s">
        <v>975</v>
      </c>
      <c r="E411" s="1">
        <v>35</v>
      </c>
      <c r="F411" s="1">
        <v>192</v>
      </c>
      <c r="G411" s="1">
        <v>80</v>
      </c>
      <c r="H411" s="1" t="s">
        <v>576</v>
      </c>
      <c r="I411" s="1">
        <v>70</v>
      </c>
      <c r="J411" s="1">
        <f>_xlfn.RANK.EQ(tbl_gk[[#This Row],[Overall]],tbl_gk[Overall])</f>
        <v>400</v>
      </c>
    </row>
    <row r="412" spans="2:10" x14ac:dyDescent="0.55000000000000004">
      <c r="B412" s="3">
        <v>182520</v>
      </c>
      <c r="C412" s="5" t="s">
        <v>1041</v>
      </c>
      <c r="D412" s="5" t="s">
        <v>1042</v>
      </c>
      <c r="E412" s="1">
        <v>34</v>
      </c>
      <c r="F412" s="1">
        <v>183</v>
      </c>
      <c r="G412" s="1">
        <v>80</v>
      </c>
      <c r="H412" s="1" t="s">
        <v>16</v>
      </c>
      <c r="I412" s="1">
        <v>70</v>
      </c>
      <c r="J412" s="1">
        <f>_xlfn.RANK.EQ(tbl_gk[[#This Row],[Overall]],tbl_gk[Overall])</f>
        <v>400</v>
      </c>
    </row>
    <row r="413" spans="2:10" x14ac:dyDescent="0.55000000000000004">
      <c r="B413" s="3">
        <v>185405</v>
      </c>
      <c r="C413" s="5" t="s">
        <v>983</v>
      </c>
      <c r="D413" s="5" t="s">
        <v>984</v>
      </c>
      <c r="E413" s="1">
        <v>37</v>
      </c>
      <c r="F413" s="1">
        <v>194</v>
      </c>
      <c r="G413" s="1">
        <v>87</v>
      </c>
      <c r="H413" s="1" t="s">
        <v>54</v>
      </c>
      <c r="I413" s="1">
        <v>70</v>
      </c>
      <c r="J413" s="1">
        <f>_xlfn.RANK.EQ(tbl_gk[[#This Row],[Overall]],tbl_gk[Overall])</f>
        <v>400</v>
      </c>
    </row>
    <row r="414" spans="2:10" x14ac:dyDescent="0.55000000000000004">
      <c r="B414" s="3">
        <v>188094</v>
      </c>
      <c r="C414" s="5" t="s">
        <v>1089</v>
      </c>
      <c r="D414" s="5" t="s">
        <v>1090</v>
      </c>
      <c r="E414" s="1">
        <v>34</v>
      </c>
      <c r="F414" s="1">
        <v>188</v>
      </c>
      <c r="G414" s="1">
        <v>83</v>
      </c>
      <c r="H414" s="1" t="s">
        <v>47</v>
      </c>
      <c r="I414" s="1">
        <v>70</v>
      </c>
      <c r="J414" s="1">
        <f>_xlfn.RANK.EQ(tbl_gk[[#This Row],[Overall]],tbl_gk[Overall])</f>
        <v>400</v>
      </c>
    </row>
    <row r="415" spans="2:10" x14ac:dyDescent="0.55000000000000004">
      <c r="B415" s="3">
        <v>188968</v>
      </c>
      <c r="C415" s="5" t="s">
        <v>993</v>
      </c>
      <c r="D415" s="5" t="s">
        <v>994</v>
      </c>
      <c r="E415" s="1">
        <v>32</v>
      </c>
      <c r="F415" s="1">
        <v>180</v>
      </c>
      <c r="G415" s="1">
        <v>79</v>
      </c>
      <c r="H415" s="1" t="s">
        <v>8</v>
      </c>
      <c r="I415" s="1">
        <v>70</v>
      </c>
      <c r="J415" s="1">
        <f>_xlfn.RANK.EQ(tbl_gk[[#This Row],[Overall]],tbl_gk[Overall])</f>
        <v>400</v>
      </c>
    </row>
    <row r="416" spans="2:10" x14ac:dyDescent="0.55000000000000004">
      <c r="B416" s="3">
        <v>189061</v>
      </c>
      <c r="C416" s="5" t="s">
        <v>929</v>
      </c>
      <c r="D416" s="5" t="s">
        <v>930</v>
      </c>
      <c r="E416" s="1">
        <v>32</v>
      </c>
      <c r="F416" s="1">
        <v>187</v>
      </c>
      <c r="G416" s="1">
        <v>78</v>
      </c>
      <c r="H416" s="1" t="s">
        <v>16</v>
      </c>
      <c r="I416" s="1">
        <v>70</v>
      </c>
      <c r="J416" s="1">
        <f>_xlfn.RANK.EQ(tbl_gk[[#This Row],[Overall]],tbl_gk[Overall])</f>
        <v>400</v>
      </c>
    </row>
    <row r="417" spans="2:10" x14ac:dyDescent="0.55000000000000004">
      <c r="B417" s="3">
        <v>189357</v>
      </c>
      <c r="C417" s="5" t="s">
        <v>1105</v>
      </c>
      <c r="D417" s="5" t="s">
        <v>1106</v>
      </c>
      <c r="E417" s="1">
        <v>34</v>
      </c>
      <c r="F417" s="1">
        <v>183</v>
      </c>
      <c r="G417" s="1">
        <v>75</v>
      </c>
      <c r="H417" s="1" t="s">
        <v>153</v>
      </c>
      <c r="I417" s="1">
        <v>70</v>
      </c>
      <c r="J417" s="1">
        <f>_xlfn.RANK.EQ(tbl_gk[[#This Row],[Overall]],tbl_gk[Overall])</f>
        <v>400</v>
      </c>
    </row>
    <row r="418" spans="2:10" x14ac:dyDescent="0.55000000000000004">
      <c r="B418" s="3">
        <v>190120</v>
      </c>
      <c r="C418" s="5" t="s">
        <v>1111</v>
      </c>
      <c r="D418" s="5" t="s">
        <v>1112</v>
      </c>
      <c r="E418" s="1">
        <v>32</v>
      </c>
      <c r="F418" s="1">
        <v>189</v>
      </c>
      <c r="G418" s="1">
        <v>84</v>
      </c>
      <c r="H418" s="1" t="s">
        <v>115</v>
      </c>
      <c r="I418" s="1">
        <v>70</v>
      </c>
      <c r="J418" s="1">
        <f>_xlfn.RANK.EQ(tbl_gk[[#This Row],[Overall]],tbl_gk[Overall])</f>
        <v>400</v>
      </c>
    </row>
    <row r="419" spans="2:10" x14ac:dyDescent="0.55000000000000004">
      <c r="B419" s="3">
        <v>191655</v>
      </c>
      <c r="C419" s="5" t="s">
        <v>1109</v>
      </c>
      <c r="D419" s="5" t="s">
        <v>1110</v>
      </c>
      <c r="E419" s="1">
        <v>31</v>
      </c>
      <c r="F419" s="1">
        <v>187</v>
      </c>
      <c r="G419" s="1">
        <v>78</v>
      </c>
      <c r="H419" s="1" t="s">
        <v>21</v>
      </c>
      <c r="I419" s="1">
        <v>70</v>
      </c>
      <c r="J419" s="1">
        <f>_xlfn.RANK.EQ(tbl_gk[[#This Row],[Overall]],tbl_gk[Overall])</f>
        <v>400</v>
      </c>
    </row>
    <row r="420" spans="2:10" x14ac:dyDescent="0.55000000000000004">
      <c r="B420" s="3">
        <v>192297</v>
      </c>
      <c r="C420" s="5" t="s">
        <v>978</v>
      </c>
      <c r="D420" s="5" t="s">
        <v>979</v>
      </c>
      <c r="E420" s="1">
        <v>34</v>
      </c>
      <c r="F420" s="1">
        <v>193</v>
      </c>
      <c r="G420" s="1">
        <v>85</v>
      </c>
      <c r="H420" s="1" t="s">
        <v>980</v>
      </c>
      <c r="I420" s="1">
        <v>70</v>
      </c>
      <c r="J420" s="1">
        <f>_xlfn.RANK.EQ(tbl_gk[[#This Row],[Overall]],tbl_gk[Overall])</f>
        <v>400</v>
      </c>
    </row>
    <row r="421" spans="2:10" x14ac:dyDescent="0.55000000000000004">
      <c r="B421" s="3">
        <v>193336</v>
      </c>
      <c r="C421" s="5" t="s">
        <v>998</v>
      </c>
      <c r="D421" s="5" t="s">
        <v>999</v>
      </c>
      <c r="E421" s="1">
        <v>32</v>
      </c>
      <c r="F421" s="1">
        <v>193</v>
      </c>
      <c r="G421" s="1">
        <v>84</v>
      </c>
      <c r="H421" s="1" t="s">
        <v>24</v>
      </c>
      <c r="I421" s="1">
        <v>70</v>
      </c>
      <c r="J421" s="1">
        <f>_xlfn.RANK.EQ(tbl_gk[[#This Row],[Overall]],tbl_gk[Overall])</f>
        <v>400</v>
      </c>
    </row>
    <row r="422" spans="2:10" x14ac:dyDescent="0.55000000000000004">
      <c r="B422" s="3">
        <v>194150</v>
      </c>
      <c r="C422" s="5" t="s">
        <v>681</v>
      </c>
      <c r="D422" s="5" t="s">
        <v>1028</v>
      </c>
      <c r="E422" s="1">
        <v>32</v>
      </c>
      <c r="F422" s="1">
        <v>191</v>
      </c>
      <c r="G422" s="1">
        <v>83</v>
      </c>
      <c r="H422" s="1" t="s">
        <v>19</v>
      </c>
      <c r="I422" s="1">
        <v>70</v>
      </c>
      <c r="J422" s="1">
        <f>_xlfn.RANK.EQ(tbl_gk[[#This Row],[Overall]],tbl_gk[Overall])</f>
        <v>400</v>
      </c>
    </row>
    <row r="423" spans="2:10" x14ac:dyDescent="0.55000000000000004">
      <c r="B423" s="3">
        <v>200209</v>
      </c>
      <c r="C423" s="5" t="s">
        <v>962</v>
      </c>
      <c r="D423" s="5" t="s">
        <v>963</v>
      </c>
      <c r="E423" s="1">
        <v>31</v>
      </c>
      <c r="F423" s="1">
        <v>187</v>
      </c>
      <c r="G423" s="1">
        <v>83</v>
      </c>
      <c r="H423" s="1" t="s">
        <v>87</v>
      </c>
      <c r="I423" s="1">
        <v>70</v>
      </c>
      <c r="J423" s="1">
        <f>_xlfn.RANK.EQ(tbl_gk[[#This Row],[Overall]],tbl_gk[Overall])</f>
        <v>400</v>
      </c>
    </row>
    <row r="424" spans="2:10" x14ac:dyDescent="0.55000000000000004">
      <c r="B424" s="3">
        <v>200332</v>
      </c>
      <c r="C424" s="5" t="s">
        <v>1013</v>
      </c>
      <c r="D424" s="5" t="s">
        <v>1014</v>
      </c>
      <c r="E424" s="1">
        <v>29</v>
      </c>
      <c r="F424" s="1">
        <v>197</v>
      </c>
      <c r="G424" s="1">
        <v>98</v>
      </c>
      <c r="H424" s="1" t="s">
        <v>58</v>
      </c>
      <c r="I424" s="1">
        <v>70</v>
      </c>
      <c r="J424" s="1">
        <f>_xlfn.RANK.EQ(tbl_gk[[#This Row],[Overall]],tbl_gk[Overall])</f>
        <v>400</v>
      </c>
    </row>
    <row r="425" spans="2:10" x14ac:dyDescent="0.55000000000000004">
      <c r="B425" s="3">
        <v>200715</v>
      </c>
      <c r="C425" s="5" t="s">
        <v>81</v>
      </c>
      <c r="D425" s="5" t="s">
        <v>1010</v>
      </c>
      <c r="E425" s="1">
        <v>29</v>
      </c>
      <c r="F425" s="1">
        <v>185</v>
      </c>
      <c r="G425" s="1">
        <v>80</v>
      </c>
      <c r="H425" s="1" t="s">
        <v>133</v>
      </c>
      <c r="I425" s="1">
        <v>70</v>
      </c>
      <c r="J425" s="1">
        <f>_xlfn.RANK.EQ(tbl_gk[[#This Row],[Overall]],tbl_gk[Overall])</f>
        <v>400</v>
      </c>
    </row>
    <row r="426" spans="2:10" x14ac:dyDescent="0.55000000000000004">
      <c r="B426" s="3">
        <v>201299</v>
      </c>
      <c r="C426" s="5" t="s">
        <v>943</v>
      </c>
      <c r="D426" s="5" t="s">
        <v>944</v>
      </c>
      <c r="E426" s="1">
        <v>29</v>
      </c>
      <c r="F426" s="1">
        <v>193</v>
      </c>
      <c r="G426" s="1">
        <v>82</v>
      </c>
      <c r="H426" s="1" t="s">
        <v>33</v>
      </c>
      <c r="I426" s="1">
        <v>70</v>
      </c>
      <c r="J426" s="1">
        <f>_xlfn.RANK.EQ(tbl_gk[[#This Row],[Overall]],tbl_gk[Overall])</f>
        <v>400</v>
      </c>
    </row>
    <row r="427" spans="2:10" x14ac:dyDescent="0.55000000000000004">
      <c r="B427" s="3">
        <v>202215</v>
      </c>
      <c r="C427" s="5" t="s">
        <v>1059</v>
      </c>
      <c r="D427" s="5" t="s">
        <v>1060</v>
      </c>
      <c r="E427" s="1">
        <v>33</v>
      </c>
      <c r="F427" s="1">
        <v>196</v>
      </c>
      <c r="G427" s="1">
        <v>84</v>
      </c>
      <c r="H427" s="1" t="s">
        <v>112</v>
      </c>
      <c r="I427" s="1">
        <v>70</v>
      </c>
      <c r="J427" s="1">
        <f>_xlfn.RANK.EQ(tbl_gk[[#This Row],[Overall]],tbl_gk[Overall])</f>
        <v>400</v>
      </c>
    </row>
    <row r="428" spans="2:10" x14ac:dyDescent="0.55000000000000004">
      <c r="B428" s="3">
        <v>202778</v>
      </c>
      <c r="C428" s="5" t="s">
        <v>970</v>
      </c>
      <c r="D428" s="5" t="s">
        <v>971</v>
      </c>
      <c r="E428" s="1">
        <v>32</v>
      </c>
      <c r="F428" s="1">
        <v>188</v>
      </c>
      <c r="G428" s="1">
        <v>78</v>
      </c>
      <c r="H428" s="1" t="s">
        <v>72</v>
      </c>
      <c r="I428" s="1">
        <v>70</v>
      </c>
      <c r="J428" s="1">
        <f>_xlfn.RANK.EQ(tbl_gk[[#This Row],[Overall]],tbl_gk[Overall])</f>
        <v>400</v>
      </c>
    </row>
    <row r="429" spans="2:10" x14ac:dyDescent="0.55000000000000004">
      <c r="B429" s="3">
        <v>204240</v>
      </c>
      <c r="C429" s="5" t="s">
        <v>1043</v>
      </c>
      <c r="D429" s="5" t="s">
        <v>1044</v>
      </c>
      <c r="E429" s="1">
        <v>31</v>
      </c>
      <c r="F429" s="1">
        <v>185</v>
      </c>
      <c r="G429" s="1">
        <v>90</v>
      </c>
      <c r="H429" s="1" t="s">
        <v>9</v>
      </c>
      <c r="I429" s="1">
        <v>70</v>
      </c>
      <c r="J429" s="1">
        <f>_xlfn.RANK.EQ(tbl_gk[[#This Row],[Overall]],tbl_gk[Overall])</f>
        <v>400</v>
      </c>
    </row>
    <row r="430" spans="2:10" x14ac:dyDescent="0.55000000000000004">
      <c r="B430" s="3">
        <v>204246</v>
      </c>
      <c r="C430" s="5" t="s">
        <v>1097</v>
      </c>
      <c r="D430" s="5" t="s">
        <v>1098</v>
      </c>
      <c r="E430" s="1">
        <v>30</v>
      </c>
      <c r="F430" s="1">
        <v>194</v>
      </c>
      <c r="G430" s="1">
        <v>82</v>
      </c>
      <c r="H430" s="1" t="s">
        <v>19</v>
      </c>
      <c r="I430" s="1">
        <v>70</v>
      </c>
      <c r="J430" s="1">
        <f>_xlfn.RANK.EQ(tbl_gk[[#This Row],[Overall]],tbl_gk[Overall])</f>
        <v>400</v>
      </c>
    </row>
    <row r="431" spans="2:10" x14ac:dyDescent="0.55000000000000004">
      <c r="B431" s="3">
        <v>205377</v>
      </c>
      <c r="C431" s="5" t="s">
        <v>985</v>
      </c>
      <c r="D431" s="5" t="s">
        <v>986</v>
      </c>
      <c r="E431" s="1">
        <v>29</v>
      </c>
      <c r="F431" s="1">
        <v>187</v>
      </c>
      <c r="G431" s="1">
        <v>94</v>
      </c>
      <c r="H431" s="1" t="s">
        <v>9</v>
      </c>
      <c r="I431" s="1">
        <v>70</v>
      </c>
      <c r="J431" s="1">
        <f>_xlfn.RANK.EQ(tbl_gk[[#This Row],[Overall]],tbl_gk[Overall])</f>
        <v>400</v>
      </c>
    </row>
    <row r="432" spans="2:10" x14ac:dyDescent="0.55000000000000004">
      <c r="B432" s="3">
        <v>205386</v>
      </c>
      <c r="C432" s="5" t="s">
        <v>948</v>
      </c>
      <c r="D432" s="5" t="s">
        <v>949</v>
      </c>
      <c r="E432" s="1">
        <v>28</v>
      </c>
      <c r="F432" s="1">
        <v>198</v>
      </c>
      <c r="G432" s="1">
        <v>88</v>
      </c>
      <c r="H432" s="1" t="s">
        <v>11</v>
      </c>
      <c r="I432" s="1">
        <v>70</v>
      </c>
      <c r="J432" s="1">
        <f>_xlfn.RANK.EQ(tbl_gk[[#This Row],[Overall]],tbl_gk[Overall])</f>
        <v>400</v>
      </c>
    </row>
    <row r="433" spans="2:10" x14ac:dyDescent="0.55000000000000004">
      <c r="B433" s="3">
        <v>206145</v>
      </c>
      <c r="C433" s="5" t="s">
        <v>987</v>
      </c>
      <c r="D433" s="5" t="s">
        <v>988</v>
      </c>
      <c r="E433" s="1">
        <v>28</v>
      </c>
      <c r="F433" s="1">
        <v>192</v>
      </c>
      <c r="G433" s="1">
        <v>84</v>
      </c>
      <c r="H433" s="1" t="s">
        <v>16</v>
      </c>
      <c r="I433" s="1">
        <v>70</v>
      </c>
      <c r="J433" s="1">
        <f>_xlfn.RANK.EQ(tbl_gk[[#This Row],[Overall]],tbl_gk[Overall])</f>
        <v>400</v>
      </c>
    </row>
    <row r="434" spans="2:10" x14ac:dyDescent="0.55000000000000004">
      <c r="B434" s="3">
        <v>210006</v>
      </c>
      <c r="C434" s="5" t="s">
        <v>945</v>
      </c>
      <c r="D434" s="5" t="s">
        <v>946</v>
      </c>
      <c r="E434" s="1">
        <v>28</v>
      </c>
      <c r="F434" s="1">
        <v>193</v>
      </c>
      <c r="G434" s="1">
        <v>84</v>
      </c>
      <c r="H434" s="1" t="s">
        <v>16</v>
      </c>
      <c r="I434" s="1">
        <v>70</v>
      </c>
      <c r="J434" s="1">
        <f>_xlfn.RANK.EQ(tbl_gk[[#This Row],[Overall]],tbl_gk[Overall])</f>
        <v>400</v>
      </c>
    </row>
    <row r="435" spans="2:10" x14ac:dyDescent="0.55000000000000004">
      <c r="B435" s="3">
        <v>210832</v>
      </c>
      <c r="C435" s="5" t="s">
        <v>1069</v>
      </c>
      <c r="D435" s="5" t="s">
        <v>1070</v>
      </c>
      <c r="E435" s="1">
        <v>28</v>
      </c>
      <c r="F435" s="1">
        <v>192</v>
      </c>
      <c r="G435" s="1">
        <v>87</v>
      </c>
      <c r="H435" s="1" t="s">
        <v>18</v>
      </c>
      <c r="I435" s="1">
        <v>70</v>
      </c>
      <c r="J435" s="1">
        <f>_xlfn.RANK.EQ(tbl_gk[[#This Row],[Overall]],tbl_gk[Overall])</f>
        <v>400</v>
      </c>
    </row>
    <row r="436" spans="2:10" x14ac:dyDescent="0.55000000000000004">
      <c r="B436" s="3">
        <v>211264</v>
      </c>
      <c r="C436" s="5" t="s">
        <v>981</v>
      </c>
      <c r="D436" s="5" t="s">
        <v>982</v>
      </c>
      <c r="E436" s="1">
        <v>30</v>
      </c>
      <c r="F436" s="1">
        <v>185</v>
      </c>
      <c r="G436" s="1">
        <v>86</v>
      </c>
      <c r="H436" s="1" t="s">
        <v>8</v>
      </c>
      <c r="I436" s="1">
        <v>70</v>
      </c>
      <c r="J436" s="1">
        <f>_xlfn.RANK.EQ(tbl_gk[[#This Row],[Overall]],tbl_gk[Overall])</f>
        <v>400</v>
      </c>
    </row>
    <row r="437" spans="2:10" x14ac:dyDescent="0.55000000000000004">
      <c r="B437" s="3">
        <v>214353</v>
      </c>
      <c r="C437" s="5" t="s">
        <v>939</v>
      </c>
      <c r="D437" s="5" t="s">
        <v>940</v>
      </c>
      <c r="E437" s="1">
        <v>29</v>
      </c>
      <c r="F437" s="1">
        <v>195</v>
      </c>
      <c r="G437" s="1">
        <v>87</v>
      </c>
      <c r="H437" s="1" t="s">
        <v>80</v>
      </c>
      <c r="I437" s="1">
        <v>70</v>
      </c>
      <c r="J437" s="1">
        <f>_xlfn.RANK.EQ(tbl_gk[[#This Row],[Overall]],tbl_gk[Overall])</f>
        <v>400</v>
      </c>
    </row>
    <row r="438" spans="2:10" x14ac:dyDescent="0.55000000000000004">
      <c r="B438" s="3">
        <v>214703</v>
      </c>
      <c r="C438" s="5" t="s">
        <v>199</v>
      </c>
      <c r="D438" s="5" t="s">
        <v>1104</v>
      </c>
      <c r="E438" s="1">
        <v>35</v>
      </c>
      <c r="F438" s="1">
        <v>184</v>
      </c>
      <c r="G438" s="1">
        <v>91</v>
      </c>
      <c r="H438" s="1" t="s">
        <v>153</v>
      </c>
      <c r="I438" s="1">
        <v>70</v>
      </c>
      <c r="J438" s="1">
        <f>_xlfn.RANK.EQ(tbl_gk[[#This Row],[Overall]],tbl_gk[Overall])</f>
        <v>400</v>
      </c>
    </row>
    <row r="439" spans="2:10" x14ac:dyDescent="0.55000000000000004">
      <c r="B439" s="3">
        <v>214730</v>
      </c>
      <c r="C439" s="5" t="s">
        <v>1055</v>
      </c>
      <c r="D439" s="5" t="s">
        <v>1056</v>
      </c>
      <c r="E439" s="1">
        <v>32</v>
      </c>
      <c r="F439" s="1">
        <v>187</v>
      </c>
      <c r="G439" s="1">
        <v>84</v>
      </c>
      <c r="H439" s="1" t="s">
        <v>153</v>
      </c>
      <c r="I439" s="1">
        <v>70</v>
      </c>
      <c r="J439" s="1">
        <f>_xlfn.RANK.EQ(tbl_gk[[#This Row],[Overall]],tbl_gk[Overall])</f>
        <v>400</v>
      </c>
    </row>
    <row r="440" spans="2:10" x14ac:dyDescent="0.55000000000000004">
      <c r="B440" s="3">
        <v>214933</v>
      </c>
      <c r="C440" s="5" t="s">
        <v>1067</v>
      </c>
      <c r="D440" s="5" t="s">
        <v>1068</v>
      </c>
      <c r="E440" s="1">
        <v>33</v>
      </c>
      <c r="F440" s="1">
        <v>184</v>
      </c>
      <c r="G440" s="1">
        <v>80</v>
      </c>
      <c r="H440" s="1" t="s">
        <v>8</v>
      </c>
      <c r="I440" s="1">
        <v>70</v>
      </c>
      <c r="J440" s="1">
        <f>_xlfn.RANK.EQ(tbl_gk[[#This Row],[Overall]],tbl_gk[Overall])</f>
        <v>400</v>
      </c>
    </row>
    <row r="441" spans="2:10" x14ac:dyDescent="0.55000000000000004">
      <c r="B441" s="3">
        <v>214983</v>
      </c>
      <c r="C441" s="5" t="s">
        <v>1053</v>
      </c>
      <c r="D441" s="5" t="s">
        <v>1054</v>
      </c>
      <c r="E441" s="1">
        <v>35</v>
      </c>
      <c r="F441" s="1">
        <v>180</v>
      </c>
      <c r="G441" s="1">
        <v>75</v>
      </c>
      <c r="H441" s="1" t="s">
        <v>8</v>
      </c>
      <c r="I441" s="1">
        <v>70</v>
      </c>
      <c r="J441" s="1">
        <f>_xlfn.RANK.EQ(tbl_gk[[#This Row],[Overall]],tbl_gk[Overall])</f>
        <v>400</v>
      </c>
    </row>
    <row r="442" spans="2:10" x14ac:dyDescent="0.55000000000000004">
      <c r="B442" s="3">
        <v>215213</v>
      </c>
      <c r="C442" s="5" t="s">
        <v>1107</v>
      </c>
      <c r="D442" s="5" t="s">
        <v>1108</v>
      </c>
      <c r="E442" s="1">
        <v>26</v>
      </c>
      <c r="F442" s="1">
        <v>191</v>
      </c>
      <c r="G442" s="1">
        <v>85</v>
      </c>
      <c r="H442" s="1" t="s">
        <v>8</v>
      </c>
      <c r="I442" s="1">
        <v>70</v>
      </c>
      <c r="J442" s="1">
        <f>_xlfn.RANK.EQ(tbl_gk[[#This Row],[Overall]],tbl_gk[Overall])</f>
        <v>400</v>
      </c>
    </row>
    <row r="443" spans="2:10" x14ac:dyDescent="0.55000000000000004">
      <c r="B443" s="3">
        <v>215250</v>
      </c>
      <c r="C443" s="5" t="s">
        <v>1049</v>
      </c>
      <c r="D443" s="5" t="s">
        <v>1050</v>
      </c>
      <c r="E443" s="1">
        <v>35</v>
      </c>
      <c r="F443" s="1">
        <v>188</v>
      </c>
      <c r="G443" s="1">
        <v>76</v>
      </c>
      <c r="H443" s="1" t="s">
        <v>8</v>
      </c>
      <c r="I443" s="1">
        <v>70</v>
      </c>
      <c r="J443" s="1">
        <f>_xlfn.RANK.EQ(tbl_gk[[#This Row],[Overall]],tbl_gk[Overall])</f>
        <v>400</v>
      </c>
    </row>
    <row r="444" spans="2:10" x14ac:dyDescent="0.55000000000000004">
      <c r="B444" s="3">
        <v>215985</v>
      </c>
      <c r="C444" s="5" t="s">
        <v>1095</v>
      </c>
      <c r="D444" s="5" t="s">
        <v>1096</v>
      </c>
      <c r="E444" s="1">
        <v>33</v>
      </c>
      <c r="F444" s="1">
        <v>184</v>
      </c>
      <c r="G444" s="1">
        <v>76</v>
      </c>
      <c r="H444" s="1" t="s">
        <v>8</v>
      </c>
      <c r="I444" s="1">
        <v>70</v>
      </c>
      <c r="J444" s="1">
        <f>_xlfn.RANK.EQ(tbl_gk[[#This Row],[Overall]],tbl_gk[Overall])</f>
        <v>400</v>
      </c>
    </row>
    <row r="445" spans="2:10" x14ac:dyDescent="0.55000000000000004">
      <c r="B445" s="3">
        <v>218212</v>
      </c>
      <c r="C445" s="5" t="s">
        <v>1033</v>
      </c>
      <c r="D445" s="5" t="s">
        <v>1034</v>
      </c>
      <c r="E445" s="1">
        <v>28</v>
      </c>
      <c r="F445" s="1">
        <v>203</v>
      </c>
      <c r="G445" s="1">
        <v>94</v>
      </c>
      <c r="H445" s="1" t="s">
        <v>18</v>
      </c>
      <c r="I445" s="1">
        <v>70</v>
      </c>
      <c r="J445" s="1">
        <f>_xlfn.RANK.EQ(tbl_gk[[#This Row],[Overall]],tbl_gk[Overall])</f>
        <v>400</v>
      </c>
    </row>
    <row r="446" spans="2:10" x14ac:dyDescent="0.55000000000000004">
      <c r="B446" s="3">
        <v>219584</v>
      </c>
      <c r="C446" s="5" t="s">
        <v>1091</v>
      </c>
      <c r="D446" s="5" t="s">
        <v>1092</v>
      </c>
      <c r="E446" s="1">
        <v>27</v>
      </c>
      <c r="F446" s="1">
        <v>195</v>
      </c>
      <c r="G446" s="1">
        <v>86</v>
      </c>
      <c r="H446" s="1" t="s">
        <v>33</v>
      </c>
      <c r="I446" s="1">
        <v>70</v>
      </c>
      <c r="J446" s="1">
        <f>_xlfn.RANK.EQ(tbl_gk[[#This Row],[Overall]],tbl_gk[Overall])</f>
        <v>400</v>
      </c>
    </row>
    <row r="447" spans="2:10" x14ac:dyDescent="0.55000000000000004">
      <c r="B447" s="3">
        <v>220314</v>
      </c>
      <c r="C447" s="5" t="s">
        <v>1073</v>
      </c>
      <c r="D447" s="5" t="s">
        <v>1074</v>
      </c>
      <c r="E447" s="1">
        <v>32</v>
      </c>
      <c r="F447" s="1">
        <v>193</v>
      </c>
      <c r="G447" s="1">
        <v>78</v>
      </c>
      <c r="H447" s="1" t="s">
        <v>359</v>
      </c>
      <c r="I447" s="1">
        <v>70</v>
      </c>
      <c r="J447" s="1">
        <f>_xlfn.RANK.EQ(tbl_gk[[#This Row],[Overall]],tbl_gk[Overall])</f>
        <v>400</v>
      </c>
    </row>
    <row r="448" spans="2:10" x14ac:dyDescent="0.55000000000000004">
      <c r="B448" s="3">
        <v>220383</v>
      </c>
      <c r="C448" s="5" t="s">
        <v>409</v>
      </c>
      <c r="D448" s="5" t="s">
        <v>1075</v>
      </c>
      <c r="E448" s="1">
        <v>26</v>
      </c>
      <c r="F448" s="1">
        <v>185</v>
      </c>
      <c r="G448" s="1">
        <v>71</v>
      </c>
      <c r="H448" s="1" t="s">
        <v>40</v>
      </c>
      <c r="I448" s="1">
        <v>70</v>
      </c>
      <c r="J448" s="1">
        <f>_xlfn.RANK.EQ(tbl_gk[[#This Row],[Overall]],tbl_gk[Overall])</f>
        <v>400</v>
      </c>
    </row>
    <row r="449" spans="2:10" x14ac:dyDescent="0.55000000000000004">
      <c r="B449" s="3">
        <v>220433</v>
      </c>
      <c r="C449" s="5" t="s">
        <v>964</v>
      </c>
      <c r="D449" s="5" t="s">
        <v>965</v>
      </c>
      <c r="E449" s="1">
        <v>28</v>
      </c>
      <c r="F449" s="1">
        <v>188</v>
      </c>
      <c r="G449" s="1">
        <v>83</v>
      </c>
      <c r="H449" s="1" t="s">
        <v>40</v>
      </c>
      <c r="I449" s="1">
        <v>70</v>
      </c>
      <c r="J449" s="1">
        <f>_xlfn.RANK.EQ(tbl_gk[[#This Row],[Overall]],tbl_gk[Overall])</f>
        <v>400</v>
      </c>
    </row>
    <row r="450" spans="2:10" x14ac:dyDescent="0.55000000000000004">
      <c r="B450" s="3">
        <v>220833</v>
      </c>
      <c r="C450" s="5" t="s">
        <v>1076</v>
      </c>
      <c r="D450" s="5" t="s">
        <v>1077</v>
      </c>
      <c r="E450" s="1">
        <v>25</v>
      </c>
      <c r="F450" s="1">
        <v>186</v>
      </c>
      <c r="G450" s="1">
        <v>78</v>
      </c>
      <c r="H450" s="1" t="s">
        <v>49</v>
      </c>
      <c r="I450" s="1">
        <v>70</v>
      </c>
      <c r="J450" s="1">
        <f>_xlfn.RANK.EQ(tbl_gk[[#This Row],[Overall]],tbl_gk[Overall])</f>
        <v>400</v>
      </c>
    </row>
    <row r="451" spans="2:10" x14ac:dyDescent="0.55000000000000004">
      <c r="B451" s="3">
        <v>221912</v>
      </c>
      <c r="C451" s="5" t="s">
        <v>1082</v>
      </c>
      <c r="D451" s="5" t="s">
        <v>1083</v>
      </c>
      <c r="E451" s="1">
        <v>27</v>
      </c>
      <c r="F451" s="1">
        <v>185</v>
      </c>
      <c r="G451" s="1">
        <v>78</v>
      </c>
      <c r="H451" s="1" t="s">
        <v>21</v>
      </c>
      <c r="I451" s="1">
        <v>70</v>
      </c>
      <c r="J451" s="1">
        <f>_xlfn.RANK.EQ(tbl_gk[[#This Row],[Overall]],tbl_gk[Overall])</f>
        <v>400</v>
      </c>
    </row>
    <row r="452" spans="2:10" x14ac:dyDescent="0.55000000000000004">
      <c r="B452" s="3">
        <v>222562</v>
      </c>
      <c r="C452" s="5" t="s">
        <v>1029</v>
      </c>
      <c r="D452" s="5" t="s">
        <v>1030</v>
      </c>
      <c r="E452" s="1">
        <v>27</v>
      </c>
      <c r="F452" s="1">
        <v>186</v>
      </c>
      <c r="G452" s="1">
        <v>76</v>
      </c>
      <c r="H452" s="1" t="s">
        <v>335</v>
      </c>
      <c r="I452" s="1">
        <v>70</v>
      </c>
      <c r="J452" s="1">
        <f>_xlfn.RANK.EQ(tbl_gk[[#This Row],[Overall]],tbl_gk[Overall])</f>
        <v>400</v>
      </c>
    </row>
    <row r="453" spans="2:10" x14ac:dyDescent="0.55000000000000004">
      <c r="B453" s="3">
        <v>224440</v>
      </c>
      <c r="C453" s="5" t="s">
        <v>1102</v>
      </c>
      <c r="D453" s="5" t="s">
        <v>1103</v>
      </c>
      <c r="E453" s="1">
        <v>27</v>
      </c>
      <c r="F453" s="1">
        <v>195</v>
      </c>
      <c r="G453" s="1">
        <v>87</v>
      </c>
      <c r="H453" s="1" t="s">
        <v>16</v>
      </c>
      <c r="I453" s="1">
        <v>70</v>
      </c>
      <c r="J453" s="1">
        <f>_xlfn.RANK.EQ(tbl_gk[[#This Row],[Overall]],tbl_gk[Overall])</f>
        <v>400</v>
      </c>
    </row>
    <row r="454" spans="2:10" x14ac:dyDescent="0.55000000000000004">
      <c r="B454" s="3">
        <v>224442</v>
      </c>
      <c r="C454" s="5" t="s">
        <v>147</v>
      </c>
      <c r="D454" s="5" t="s">
        <v>1086</v>
      </c>
      <c r="E454" s="1">
        <v>25</v>
      </c>
      <c r="F454" s="1">
        <v>196</v>
      </c>
      <c r="G454" s="1">
        <v>92</v>
      </c>
      <c r="H454" s="1" t="s">
        <v>25</v>
      </c>
      <c r="I454" s="1">
        <v>70</v>
      </c>
      <c r="J454" s="1">
        <f>_xlfn.RANK.EQ(tbl_gk[[#This Row],[Overall]],tbl_gk[Overall])</f>
        <v>400</v>
      </c>
    </row>
    <row r="455" spans="2:10" x14ac:dyDescent="0.55000000000000004">
      <c r="B455" s="3">
        <v>224977</v>
      </c>
      <c r="C455" s="5" t="s">
        <v>1045</v>
      </c>
      <c r="D455" s="5" t="s">
        <v>1046</v>
      </c>
      <c r="E455" s="1">
        <v>28</v>
      </c>
      <c r="F455" s="1">
        <v>186</v>
      </c>
      <c r="G455" s="1">
        <v>77</v>
      </c>
      <c r="H455" s="1" t="s">
        <v>33</v>
      </c>
      <c r="I455" s="1">
        <v>70</v>
      </c>
      <c r="J455" s="1">
        <f>_xlfn.RANK.EQ(tbl_gk[[#This Row],[Overall]],tbl_gk[Overall])</f>
        <v>400</v>
      </c>
    </row>
    <row r="456" spans="2:10" x14ac:dyDescent="0.55000000000000004">
      <c r="B456" s="3">
        <v>225203</v>
      </c>
      <c r="C456" s="5" t="s">
        <v>577</v>
      </c>
      <c r="D456" s="5" t="s">
        <v>1101</v>
      </c>
      <c r="E456" s="1">
        <v>26</v>
      </c>
      <c r="F456" s="1">
        <v>184</v>
      </c>
      <c r="G456" s="1">
        <v>85</v>
      </c>
      <c r="H456" s="1" t="s">
        <v>47</v>
      </c>
      <c r="I456" s="1">
        <v>70</v>
      </c>
      <c r="J456" s="1">
        <f>_xlfn.RANK.EQ(tbl_gk[[#This Row],[Overall]],tbl_gk[Overall])</f>
        <v>400</v>
      </c>
    </row>
    <row r="457" spans="2:10" x14ac:dyDescent="0.55000000000000004">
      <c r="B457" s="3">
        <v>225868</v>
      </c>
      <c r="C457" s="5" t="s">
        <v>950</v>
      </c>
      <c r="D457" s="5" t="s">
        <v>951</v>
      </c>
      <c r="E457" s="1">
        <v>28</v>
      </c>
      <c r="F457" s="1">
        <v>186</v>
      </c>
      <c r="G457" s="1">
        <v>81</v>
      </c>
      <c r="H457" s="1" t="s">
        <v>40</v>
      </c>
      <c r="I457" s="1">
        <v>70</v>
      </c>
      <c r="J457" s="1">
        <f>_xlfn.RANK.EQ(tbl_gk[[#This Row],[Overall]],tbl_gk[Overall])</f>
        <v>400</v>
      </c>
    </row>
    <row r="458" spans="2:10" x14ac:dyDescent="0.55000000000000004">
      <c r="B458" s="3">
        <v>226675</v>
      </c>
      <c r="C458" s="5" t="s">
        <v>937</v>
      </c>
      <c r="D458" s="5" t="s">
        <v>938</v>
      </c>
      <c r="E458" s="1">
        <v>29</v>
      </c>
      <c r="F458" s="1">
        <v>185</v>
      </c>
      <c r="G458" s="1">
        <v>80</v>
      </c>
      <c r="H458" s="1" t="s">
        <v>8</v>
      </c>
      <c r="I458" s="1">
        <v>70</v>
      </c>
      <c r="J458" s="1">
        <f>_xlfn.RANK.EQ(tbl_gk[[#This Row],[Overall]],tbl_gk[Overall])</f>
        <v>400</v>
      </c>
    </row>
    <row r="459" spans="2:10" x14ac:dyDescent="0.55000000000000004">
      <c r="B459" s="3">
        <v>227186</v>
      </c>
      <c r="C459" s="5" t="s">
        <v>933</v>
      </c>
      <c r="D459" s="5" t="s">
        <v>934</v>
      </c>
      <c r="E459" s="1">
        <v>26</v>
      </c>
      <c r="F459" s="1">
        <v>185</v>
      </c>
      <c r="G459" s="1">
        <v>87</v>
      </c>
      <c r="H459" s="1" t="s">
        <v>8</v>
      </c>
      <c r="I459" s="1">
        <v>70</v>
      </c>
      <c r="J459" s="1">
        <f>_xlfn.RANK.EQ(tbl_gk[[#This Row],[Overall]],tbl_gk[Overall])</f>
        <v>400</v>
      </c>
    </row>
    <row r="460" spans="2:10" x14ac:dyDescent="0.55000000000000004">
      <c r="B460" s="3">
        <v>227477</v>
      </c>
      <c r="C460" s="5" t="s">
        <v>1071</v>
      </c>
      <c r="D460" s="5" t="s">
        <v>1072</v>
      </c>
      <c r="E460" s="1">
        <v>26</v>
      </c>
      <c r="F460" s="1">
        <v>186</v>
      </c>
      <c r="G460" s="1">
        <v>78</v>
      </c>
      <c r="H460" s="1" t="s">
        <v>8</v>
      </c>
      <c r="I460" s="1">
        <v>70</v>
      </c>
      <c r="J460" s="1">
        <f>_xlfn.RANK.EQ(tbl_gk[[#This Row],[Overall]],tbl_gk[Overall])</f>
        <v>400</v>
      </c>
    </row>
    <row r="461" spans="2:10" x14ac:dyDescent="0.55000000000000004">
      <c r="B461" s="3">
        <v>229956</v>
      </c>
      <c r="C461" s="5" t="s">
        <v>991</v>
      </c>
      <c r="D461" s="5" t="s">
        <v>992</v>
      </c>
      <c r="E461" s="1">
        <v>25</v>
      </c>
      <c r="F461" s="1">
        <v>188</v>
      </c>
      <c r="G461" s="1">
        <v>87</v>
      </c>
      <c r="H461" s="1" t="s">
        <v>68</v>
      </c>
      <c r="I461" s="1">
        <v>70</v>
      </c>
      <c r="J461" s="1">
        <f>_xlfn.RANK.EQ(tbl_gk[[#This Row],[Overall]],tbl_gk[Overall])</f>
        <v>400</v>
      </c>
    </row>
    <row r="462" spans="2:10" x14ac:dyDescent="0.55000000000000004">
      <c r="B462" s="3">
        <v>230169</v>
      </c>
      <c r="C462" s="5" t="s">
        <v>968</v>
      </c>
      <c r="D462" s="5" t="s">
        <v>969</v>
      </c>
      <c r="E462" s="1">
        <v>26</v>
      </c>
      <c r="F462" s="1">
        <v>182</v>
      </c>
      <c r="G462" s="1">
        <v>77</v>
      </c>
      <c r="H462" s="1" t="s">
        <v>20</v>
      </c>
      <c r="I462" s="1">
        <v>70</v>
      </c>
      <c r="J462" s="1">
        <f>_xlfn.RANK.EQ(tbl_gk[[#This Row],[Overall]],tbl_gk[Overall])</f>
        <v>400</v>
      </c>
    </row>
    <row r="463" spans="2:10" x14ac:dyDescent="0.55000000000000004">
      <c r="B463" s="3">
        <v>230180</v>
      </c>
      <c r="C463" s="5" t="s">
        <v>996</v>
      </c>
      <c r="D463" s="5" t="s">
        <v>997</v>
      </c>
      <c r="E463" s="1">
        <v>34</v>
      </c>
      <c r="F463" s="1">
        <v>185</v>
      </c>
      <c r="G463" s="1">
        <v>79</v>
      </c>
      <c r="H463" s="1" t="s">
        <v>20</v>
      </c>
      <c r="I463" s="1">
        <v>70</v>
      </c>
      <c r="J463" s="1">
        <f>_xlfn.RANK.EQ(tbl_gk[[#This Row],[Overall]],tbl_gk[Overall])</f>
        <v>400</v>
      </c>
    </row>
    <row r="464" spans="2:10" x14ac:dyDescent="0.55000000000000004">
      <c r="B464" s="3">
        <v>231237</v>
      </c>
      <c r="C464" s="5" t="s">
        <v>989</v>
      </c>
      <c r="D464" s="5" t="s">
        <v>990</v>
      </c>
      <c r="E464" s="1">
        <v>24</v>
      </c>
      <c r="F464" s="1">
        <v>196</v>
      </c>
      <c r="G464" s="1">
        <v>87</v>
      </c>
      <c r="H464" s="1" t="s">
        <v>87</v>
      </c>
      <c r="I464" s="1">
        <v>70</v>
      </c>
      <c r="J464" s="1">
        <f>_xlfn.RANK.EQ(tbl_gk[[#This Row],[Overall]],tbl_gk[Overall])</f>
        <v>400</v>
      </c>
    </row>
    <row r="465" spans="2:10" x14ac:dyDescent="0.55000000000000004">
      <c r="B465" s="3">
        <v>231841</v>
      </c>
      <c r="C465" s="5" t="s">
        <v>1078</v>
      </c>
      <c r="D465" s="5" t="s">
        <v>1079</v>
      </c>
      <c r="E465" s="1">
        <v>25</v>
      </c>
      <c r="F465" s="1">
        <v>187</v>
      </c>
      <c r="G465" s="1">
        <v>81</v>
      </c>
      <c r="H465" s="1" t="s">
        <v>9</v>
      </c>
      <c r="I465" s="1">
        <v>70</v>
      </c>
      <c r="J465" s="1">
        <f>_xlfn.RANK.EQ(tbl_gk[[#This Row],[Overall]],tbl_gk[Overall])</f>
        <v>400</v>
      </c>
    </row>
    <row r="466" spans="2:10" x14ac:dyDescent="0.55000000000000004">
      <c r="B466" s="3">
        <v>232065</v>
      </c>
      <c r="C466" s="5" t="s">
        <v>917</v>
      </c>
      <c r="D466" s="5" t="s">
        <v>918</v>
      </c>
      <c r="E466" s="1">
        <v>27</v>
      </c>
      <c r="F466" s="1">
        <v>189</v>
      </c>
      <c r="G466" s="1">
        <v>85</v>
      </c>
      <c r="H466" s="1" t="s">
        <v>21</v>
      </c>
      <c r="I466" s="1">
        <v>70</v>
      </c>
      <c r="J466" s="1">
        <f>_xlfn.RANK.EQ(tbl_gk[[#This Row],[Overall]],tbl_gk[Overall])</f>
        <v>400</v>
      </c>
    </row>
    <row r="467" spans="2:10" x14ac:dyDescent="0.55000000000000004">
      <c r="B467" s="3">
        <v>232817</v>
      </c>
      <c r="C467" s="5" t="s">
        <v>925</v>
      </c>
      <c r="D467" s="5" t="s">
        <v>926</v>
      </c>
      <c r="E467" s="1">
        <v>26</v>
      </c>
      <c r="F467" s="1">
        <v>184</v>
      </c>
      <c r="G467" s="1">
        <v>80</v>
      </c>
      <c r="H467" s="1" t="s">
        <v>8</v>
      </c>
      <c r="I467" s="1">
        <v>70</v>
      </c>
      <c r="J467" s="1">
        <f>_xlfn.RANK.EQ(tbl_gk[[#This Row],[Overall]],tbl_gk[Overall])</f>
        <v>400</v>
      </c>
    </row>
    <row r="468" spans="2:10" x14ac:dyDescent="0.55000000000000004">
      <c r="B468" s="3">
        <v>233737</v>
      </c>
      <c r="C468" s="5" t="s">
        <v>1008</v>
      </c>
      <c r="D468" s="5" t="s">
        <v>1009</v>
      </c>
      <c r="E468" s="1">
        <v>33</v>
      </c>
      <c r="F468" s="1">
        <v>194</v>
      </c>
      <c r="G468" s="1">
        <v>88</v>
      </c>
      <c r="H468" s="1" t="s">
        <v>20</v>
      </c>
      <c r="I468" s="1">
        <v>70</v>
      </c>
      <c r="J468" s="1">
        <f>_xlfn.RANK.EQ(tbl_gk[[#This Row],[Overall]],tbl_gk[Overall])</f>
        <v>400</v>
      </c>
    </row>
    <row r="469" spans="2:10" x14ac:dyDescent="0.55000000000000004">
      <c r="B469" s="3">
        <v>233999</v>
      </c>
      <c r="C469" s="5" t="s">
        <v>1019</v>
      </c>
      <c r="D469" s="5" t="s">
        <v>1020</v>
      </c>
      <c r="E469" s="1">
        <v>22</v>
      </c>
      <c r="F469" s="1">
        <v>179</v>
      </c>
      <c r="G469" s="1">
        <v>76</v>
      </c>
      <c r="H469" s="1" t="s">
        <v>20</v>
      </c>
      <c r="I469" s="1">
        <v>70</v>
      </c>
      <c r="J469" s="1">
        <f>_xlfn.RANK.EQ(tbl_gk[[#This Row],[Overall]],tbl_gk[Overall])</f>
        <v>400</v>
      </c>
    </row>
    <row r="470" spans="2:10" x14ac:dyDescent="0.55000000000000004">
      <c r="B470" s="3">
        <v>234341</v>
      </c>
      <c r="C470" s="5" t="s">
        <v>1031</v>
      </c>
      <c r="D470" s="5" t="s">
        <v>1032</v>
      </c>
      <c r="E470" s="1">
        <v>24</v>
      </c>
      <c r="F470" s="1">
        <v>193</v>
      </c>
      <c r="G470" s="1">
        <v>79</v>
      </c>
      <c r="H470" s="1" t="s">
        <v>72</v>
      </c>
      <c r="I470" s="1">
        <v>70</v>
      </c>
      <c r="J470" s="1">
        <f>_xlfn.RANK.EQ(tbl_gk[[#This Row],[Overall]],tbl_gk[Overall])</f>
        <v>400</v>
      </c>
    </row>
    <row r="471" spans="2:10" x14ac:dyDescent="0.55000000000000004">
      <c r="B471" s="3">
        <v>234779</v>
      </c>
      <c r="C471" s="5" t="s">
        <v>972</v>
      </c>
      <c r="D471" s="5" t="s">
        <v>973</v>
      </c>
      <c r="E471" s="1">
        <v>28</v>
      </c>
      <c r="F471" s="1">
        <v>184</v>
      </c>
      <c r="G471" s="1">
        <v>83</v>
      </c>
      <c r="H471" s="1" t="s">
        <v>40</v>
      </c>
      <c r="I471" s="1">
        <v>70</v>
      </c>
      <c r="J471" s="1">
        <f>_xlfn.RANK.EQ(tbl_gk[[#This Row],[Overall]],tbl_gk[Overall])</f>
        <v>400</v>
      </c>
    </row>
    <row r="472" spans="2:10" x14ac:dyDescent="0.55000000000000004">
      <c r="B472" s="3">
        <v>234803</v>
      </c>
      <c r="C472" s="5" t="s">
        <v>954</v>
      </c>
      <c r="D472" s="5" t="s">
        <v>955</v>
      </c>
      <c r="E472" s="1">
        <v>23</v>
      </c>
      <c r="F472" s="1">
        <v>189</v>
      </c>
      <c r="G472" s="1">
        <v>88</v>
      </c>
      <c r="H472" s="1" t="s">
        <v>19</v>
      </c>
      <c r="I472" s="1">
        <v>70</v>
      </c>
      <c r="J472" s="1">
        <f>_xlfn.RANK.EQ(tbl_gk[[#This Row],[Overall]],tbl_gk[Overall])</f>
        <v>400</v>
      </c>
    </row>
    <row r="473" spans="2:10" x14ac:dyDescent="0.55000000000000004">
      <c r="B473" s="3">
        <v>236649</v>
      </c>
      <c r="C473" s="5" t="s">
        <v>931</v>
      </c>
      <c r="D473" s="5" t="s">
        <v>932</v>
      </c>
      <c r="E473" s="1">
        <v>25</v>
      </c>
      <c r="F473" s="1">
        <v>183</v>
      </c>
      <c r="G473" s="1">
        <v>73</v>
      </c>
      <c r="H473" s="1" t="s">
        <v>18</v>
      </c>
      <c r="I473" s="1">
        <v>70</v>
      </c>
      <c r="J473" s="1">
        <f>_xlfn.RANK.EQ(tbl_gk[[#This Row],[Overall]],tbl_gk[Overall])</f>
        <v>400</v>
      </c>
    </row>
    <row r="474" spans="2:10" x14ac:dyDescent="0.55000000000000004">
      <c r="B474" s="3">
        <v>236758</v>
      </c>
      <c r="C474" s="5" t="s">
        <v>1099</v>
      </c>
      <c r="D474" s="5" t="s">
        <v>1100</v>
      </c>
      <c r="E474" s="1">
        <v>23</v>
      </c>
      <c r="F474" s="1">
        <v>190</v>
      </c>
      <c r="G474" s="1">
        <v>82</v>
      </c>
      <c r="H474" s="1" t="s">
        <v>87</v>
      </c>
      <c r="I474" s="1">
        <v>70</v>
      </c>
      <c r="J474" s="1">
        <f>_xlfn.RANK.EQ(tbl_gk[[#This Row],[Overall]],tbl_gk[Overall])</f>
        <v>400</v>
      </c>
    </row>
    <row r="475" spans="2:10" x14ac:dyDescent="0.55000000000000004">
      <c r="B475" s="3">
        <v>236823</v>
      </c>
      <c r="C475" s="5" t="s">
        <v>976</v>
      </c>
      <c r="D475" s="5" t="s">
        <v>977</v>
      </c>
      <c r="E475" s="1">
        <v>25</v>
      </c>
      <c r="F475" s="1">
        <v>181</v>
      </c>
      <c r="G475" s="1">
        <v>84</v>
      </c>
      <c r="H475" s="1" t="s">
        <v>115</v>
      </c>
      <c r="I475" s="1">
        <v>70</v>
      </c>
      <c r="J475" s="1">
        <f>_xlfn.RANK.EQ(tbl_gk[[#This Row],[Overall]],tbl_gk[Overall])</f>
        <v>400</v>
      </c>
    </row>
    <row r="476" spans="2:10" x14ac:dyDescent="0.55000000000000004">
      <c r="B476" s="3">
        <v>238223</v>
      </c>
      <c r="C476" s="5" t="s">
        <v>1017</v>
      </c>
      <c r="D476" s="5" t="s">
        <v>1018</v>
      </c>
      <c r="E476" s="1">
        <v>27</v>
      </c>
      <c r="F476" s="1">
        <v>186</v>
      </c>
      <c r="G476" s="1">
        <v>73</v>
      </c>
      <c r="H476" s="1" t="s">
        <v>422</v>
      </c>
      <c r="I476" s="1">
        <v>70</v>
      </c>
      <c r="J476" s="1">
        <f>_xlfn.RANK.EQ(tbl_gk[[#This Row],[Overall]],tbl_gk[Overall])</f>
        <v>400</v>
      </c>
    </row>
    <row r="477" spans="2:10" x14ac:dyDescent="0.55000000000000004">
      <c r="B477" s="3">
        <v>238570</v>
      </c>
      <c r="C477" s="5" t="s">
        <v>1061</v>
      </c>
      <c r="D477" s="5" t="s">
        <v>1062</v>
      </c>
      <c r="E477" s="1">
        <v>24</v>
      </c>
      <c r="F477" s="1">
        <v>194</v>
      </c>
      <c r="G477" s="1">
        <v>88</v>
      </c>
      <c r="H477" s="1" t="s">
        <v>21</v>
      </c>
      <c r="I477" s="1">
        <v>70</v>
      </c>
      <c r="J477" s="1">
        <f>_xlfn.RANK.EQ(tbl_gk[[#This Row],[Overall]],tbl_gk[Overall])</f>
        <v>400</v>
      </c>
    </row>
    <row r="478" spans="2:10" x14ac:dyDescent="0.55000000000000004">
      <c r="B478" s="3">
        <v>238674</v>
      </c>
      <c r="C478" s="5" t="s">
        <v>941</v>
      </c>
      <c r="D478" s="5" t="s">
        <v>942</v>
      </c>
      <c r="E478" s="1">
        <v>26</v>
      </c>
      <c r="F478" s="1">
        <v>186</v>
      </c>
      <c r="G478" s="1">
        <v>85</v>
      </c>
      <c r="H478" s="1" t="s">
        <v>16</v>
      </c>
      <c r="I478" s="1">
        <v>70</v>
      </c>
      <c r="J478" s="1">
        <f>_xlfn.RANK.EQ(tbl_gk[[#This Row],[Overall]],tbl_gk[Overall])</f>
        <v>400</v>
      </c>
    </row>
    <row r="479" spans="2:10" x14ac:dyDescent="0.55000000000000004">
      <c r="B479" s="3">
        <v>239364</v>
      </c>
      <c r="C479" s="5" t="s">
        <v>1006</v>
      </c>
      <c r="D479" s="5" t="s">
        <v>1007</v>
      </c>
      <c r="E479" s="1">
        <v>24</v>
      </c>
      <c r="F479" s="1">
        <v>190</v>
      </c>
      <c r="G479" s="1">
        <v>80</v>
      </c>
      <c r="H479" s="1" t="s">
        <v>64</v>
      </c>
      <c r="I479" s="1">
        <v>70</v>
      </c>
      <c r="J479" s="1">
        <f>_xlfn.RANK.EQ(tbl_gk[[#This Row],[Overall]],tbl_gk[Overall])</f>
        <v>400</v>
      </c>
    </row>
    <row r="480" spans="2:10" x14ac:dyDescent="0.55000000000000004">
      <c r="B480" s="3">
        <v>242879</v>
      </c>
      <c r="C480" s="5" t="s">
        <v>1093</v>
      </c>
      <c r="D480" s="5" t="s">
        <v>1094</v>
      </c>
      <c r="E480" s="1">
        <v>20</v>
      </c>
      <c r="F480" s="1">
        <v>192</v>
      </c>
      <c r="G480" s="1">
        <v>80</v>
      </c>
      <c r="H480" s="1" t="s">
        <v>11</v>
      </c>
      <c r="I480" s="1">
        <v>70</v>
      </c>
      <c r="J480" s="1">
        <f>_xlfn.RANK.EQ(tbl_gk[[#This Row],[Overall]],tbl_gk[Overall])</f>
        <v>400</v>
      </c>
    </row>
    <row r="481" spans="2:10" x14ac:dyDescent="0.55000000000000004">
      <c r="B481" s="3">
        <v>242934</v>
      </c>
      <c r="C481" s="5" t="s">
        <v>1035</v>
      </c>
      <c r="D481" s="5" t="s">
        <v>1036</v>
      </c>
      <c r="E481" s="1">
        <v>28</v>
      </c>
      <c r="F481" s="1">
        <v>185</v>
      </c>
      <c r="G481" s="1">
        <v>75</v>
      </c>
      <c r="H481" s="1" t="s">
        <v>422</v>
      </c>
      <c r="I481" s="1">
        <v>70</v>
      </c>
      <c r="J481" s="1">
        <f>_xlfn.RANK.EQ(tbl_gk[[#This Row],[Overall]],tbl_gk[Overall])</f>
        <v>400</v>
      </c>
    </row>
    <row r="482" spans="2:10" x14ac:dyDescent="0.55000000000000004">
      <c r="B482" s="3">
        <v>243311</v>
      </c>
      <c r="C482" s="5" t="s">
        <v>927</v>
      </c>
      <c r="D482" s="5" t="s">
        <v>928</v>
      </c>
      <c r="E482" s="1">
        <v>24</v>
      </c>
      <c r="F482" s="1">
        <v>191</v>
      </c>
      <c r="G482" s="1">
        <v>78</v>
      </c>
      <c r="H482" s="1" t="s">
        <v>40</v>
      </c>
      <c r="I482" s="1">
        <v>70</v>
      </c>
      <c r="J482" s="1">
        <f>_xlfn.RANK.EQ(tbl_gk[[#This Row],[Overall]],tbl_gk[Overall])</f>
        <v>400</v>
      </c>
    </row>
    <row r="483" spans="2:10" x14ac:dyDescent="0.55000000000000004">
      <c r="B483" s="3">
        <v>243585</v>
      </c>
      <c r="C483" s="5" t="s">
        <v>919</v>
      </c>
      <c r="D483" s="5" t="s">
        <v>920</v>
      </c>
      <c r="E483" s="1">
        <v>20</v>
      </c>
      <c r="F483" s="1">
        <v>189</v>
      </c>
      <c r="G483" s="1">
        <v>78</v>
      </c>
      <c r="H483" s="1" t="s">
        <v>292</v>
      </c>
      <c r="I483" s="1">
        <v>70</v>
      </c>
      <c r="J483" s="1">
        <f>_xlfn.RANK.EQ(tbl_gk[[#This Row],[Overall]],tbl_gk[Overall])</f>
        <v>400</v>
      </c>
    </row>
    <row r="484" spans="2:10" x14ac:dyDescent="0.55000000000000004">
      <c r="B484" s="3">
        <v>244274</v>
      </c>
      <c r="C484" s="5" t="s">
        <v>952</v>
      </c>
      <c r="D484" s="5" t="s">
        <v>953</v>
      </c>
      <c r="E484" s="1">
        <v>24</v>
      </c>
      <c r="F484" s="1">
        <v>194</v>
      </c>
      <c r="G484" s="1">
        <v>89</v>
      </c>
      <c r="H484" s="1" t="s">
        <v>39</v>
      </c>
      <c r="I484" s="1">
        <v>70</v>
      </c>
      <c r="J484" s="1">
        <f>_xlfn.RANK.EQ(tbl_gk[[#This Row],[Overall]],tbl_gk[Overall])</f>
        <v>400</v>
      </c>
    </row>
    <row r="485" spans="2:10" x14ac:dyDescent="0.55000000000000004">
      <c r="B485" s="3">
        <v>244987</v>
      </c>
      <c r="C485" s="5" t="s">
        <v>1037</v>
      </c>
      <c r="D485" s="5" t="s">
        <v>1038</v>
      </c>
      <c r="E485" s="1">
        <v>33</v>
      </c>
      <c r="F485" s="1">
        <v>185</v>
      </c>
      <c r="G485" s="1">
        <v>86</v>
      </c>
      <c r="H485" s="1" t="s">
        <v>8</v>
      </c>
      <c r="I485" s="1">
        <v>70</v>
      </c>
      <c r="J485" s="1">
        <f>_xlfn.RANK.EQ(tbl_gk[[#This Row],[Overall]],tbl_gk[Overall])</f>
        <v>400</v>
      </c>
    </row>
    <row r="486" spans="2:10" x14ac:dyDescent="0.55000000000000004">
      <c r="B486" s="3">
        <v>246657</v>
      </c>
      <c r="C486" s="5" t="s">
        <v>921</v>
      </c>
      <c r="D486" s="5" t="s">
        <v>922</v>
      </c>
      <c r="E486" s="1">
        <v>24</v>
      </c>
      <c r="F486" s="1">
        <v>191</v>
      </c>
      <c r="G486" s="1">
        <v>82</v>
      </c>
      <c r="H486" s="1" t="s">
        <v>40</v>
      </c>
      <c r="I486" s="1">
        <v>70</v>
      </c>
      <c r="J486" s="1">
        <f>_xlfn.RANK.EQ(tbl_gk[[#This Row],[Overall]],tbl_gk[Overall])</f>
        <v>400</v>
      </c>
    </row>
    <row r="487" spans="2:10" x14ac:dyDescent="0.55000000000000004">
      <c r="B487" s="3">
        <v>251036</v>
      </c>
      <c r="C487" s="5" t="s">
        <v>1065</v>
      </c>
      <c r="D487" s="5" t="s">
        <v>1066</v>
      </c>
      <c r="E487" s="1">
        <v>22</v>
      </c>
      <c r="F487" s="1">
        <v>186</v>
      </c>
      <c r="G487" s="1">
        <v>80</v>
      </c>
      <c r="H487" s="1" t="s">
        <v>235</v>
      </c>
      <c r="I487" s="1">
        <v>70</v>
      </c>
      <c r="J487" s="1">
        <f>_xlfn.RANK.EQ(tbl_gk[[#This Row],[Overall]],tbl_gk[Overall])</f>
        <v>400</v>
      </c>
    </row>
    <row r="488" spans="2:10" x14ac:dyDescent="0.55000000000000004">
      <c r="B488" s="3">
        <v>251136</v>
      </c>
      <c r="C488" s="5" t="s">
        <v>1015</v>
      </c>
      <c r="D488" s="5" t="s">
        <v>1016</v>
      </c>
      <c r="E488" s="1">
        <v>24</v>
      </c>
      <c r="F488" s="1">
        <v>185</v>
      </c>
      <c r="G488" s="1">
        <v>81</v>
      </c>
      <c r="H488" s="1" t="s">
        <v>235</v>
      </c>
      <c r="I488" s="1">
        <v>70</v>
      </c>
      <c r="J488" s="1">
        <f>_xlfn.RANK.EQ(tbl_gk[[#This Row],[Overall]],tbl_gk[Overall])</f>
        <v>400</v>
      </c>
    </row>
    <row r="489" spans="2:10" x14ac:dyDescent="0.55000000000000004">
      <c r="B489" s="3">
        <v>253442</v>
      </c>
      <c r="C489" s="5" t="s">
        <v>1011</v>
      </c>
      <c r="D489" s="5" t="s">
        <v>1012</v>
      </c>
      <c r="E489" s="1">
        <v>22</v>
      </c>
      <c r="F489" s="1">
        <v>193</v>
      </c>
      <c r="G489" s="1">
        <v>83</v>
      </c>
      <c r="H489" s="1" t="s">
        <v>18</v>
      </c>
      <c r="I489" s="1">
        <v>70</v>
      </c>
      <c r="J489" s="1">
        <f>_xlfn.RANK.EQ(tbl_gk[[#This Row],[Overall]],tbl_gk[Overall])</f>
        <v>400</v>
      </c>
    </row>
    <row r="490" spans="2:10" x14ac:dyDescent="0.55000000000000004">
      <c r="B490" s="3">
        <v>256161</v>
      </c>
      <c r="C490" s="5" t="s">
        <v>1080</v>
      </c>
      <c r="D490" s="5" t="s">
        <v>1081</v>
      </c>
      <c r="E490" s="1">
        <v>21</v>
      </c>
      <c r="F490" s="1">
        <v>183</v>
      </c>
      <c r="G490" s="1">
        <v>73</v>
      </c>
      <c r="H490" s="1" t="s">
        <v>185</v>
      </c>
      <c r="I490" s="1">
        <v>70</v>
      </c>
      <c r="J490" s="1">
        <f>_xlfn.RANK.EQ(tbl_gk[[#This Row],[Overall]],tbl_gk[Overall])</f>
        <v>400</v>
      </c>
    </row>
    <row r="491" spans="2:10" x14ac:dyDescent="0.55000000000000004">
      <c r="B491" s="3">
        <v>259259</v>
      </c>
      <c r="C491" s="5" t="s">
        <v>1084</v>
      </c>
      <c r="D491" s="5" t="s">
        <v>1085</v>
      </c>
      <c r="E491" s="1">
        <v>24</v>
      </c>
      <c r="F491" s="1">
        <v>184</v>
      </c>
      <c r="G491" s="1">
        <v>79</v>
      </c>
      <c r="H491" s="1" t="s">
        <v>67</v>
      </c>
      <c r="I491" s="1">
        <v>70</v>
      </c>
      <c r="J491" s="1">
        <f>_xlfn.RANK.EQ(tbl_gk[[#This Row],[Overall]],tbl_gk[Overall])</f>
        <v>400</v>
      </c>
    </row>
    <row r="492" spans="2:10" x14ac:dyDescent="0.55000000000000004">
      <c r="B492" s="3">
        <v>261144</v>
      </c>
      <c r="C492" s="5" t="s">
        <v>966</v>
      </c>
      <c r="D492" s="5" t="s">
        <v>967</v>
      </c>
      <c r="E492" s="1">
        <v>23</v>
      </c>
      <c r="F492" s="1">
        <v>192</v>
      </c>
      <c r="G492" s="1">
        <v>88</v>
      </c>
      <c r="H492" s="1" t="s">
        <v>39</v>
      </c>
      <c r="I492" s="1">
        <v>70</v>
      </c>
      <c r="J492" s="1">
        <f>_xlfn.RANK.EQ(tbl_gk[[#This Row],[Overall]],tbl_gk[Overall])</f>
        <v>400</v>
      </c>
    </row>
    <row r="493" spans="2:10" x14ac:dyDescent="0.55000000000000004">
      <c r="B493" s="3">
        <v>261152</v>
      </c>
      <c r="C493" s="5" t="s">
        <v>1025</v>
      </c>
      <c r="D493" s="5" t="s">
        <v>1026</v>
      </c>
      <c r="E493" s="1">
        <v>35</v>
      </c>
      <c r="F493" s="1">
        <v>181</v>
      </c>
      <c r="G493" s="1">
        <v>79</v>
      </c>
      <c r="H493" s="1" t="s">
        <v>8</v>
      </c>
      <c r="I493" s="1">
        <v>70</v>
      </c>
      <c r="J493" s="1">
        <f>_xlfn.RANK.EQ(tbl_gk[[#This Row],[Overall]],tbl_gk[Overall])</f>
        <v>400</v>
      </c>
    </row>
    <row r="494" spans="2:10" x14ac:dyDescent="0.55000000000000004">
      <c r="B494" s="3">
        <v>262956</v>
      </c>
      <c r="C494" s="5" t="s">
        <v>960</v>
      </c>
      <c r="D494" s="5" t="s">
        <v>961</v>
      </c>
      <c r="E494" s="1">
        <v>26</v>
      </c>
      <c r="F494" s="1">
        <v>193</v>
      </c>
      <c r="G494" s="1">
        <v>89</v>
      </c>
      <c r="H494" s="1" t="s">
        <v>79</v>
      </c>
      <c r="I494" s="1">
        <v>70</v>
      </c>
      <c r="J494" s="1">
        <f>_xlfn.RANK.EQ(tbl_gk[[#This Row],[Overall]],tbl_gk[Overall])</f>
        <v>400</v>
      </c>
    </row>
    <row r="495" spans="2:10" x14ac:dyDescent="0.55000000000000004">
      <c r="B495" s="3">
        <v>263032</v>
      </c>
      <c r="C495" s="5" t="s">
        <v>935</v>
      </c>
      <c r="D495" s="5" t="s">
        <v>936</v>
      </c>
      <c r="E495" s="1">
        <v>24</v>
      </c>
      <c r="F495" s="1">
        <v>192</v>
      </c>
      <c r="G495" s="1">
        <v>81</v>
      </c>
      <c r="H495" s="1" t="s">
        <v>79</v>
      </c>
      <c r="I495" s="1">
        <v>70</v>
      </c>
      <c r="J495" s="1">
        <f>_xlfn.RANK.EQ(tbl_gk[[#This Row],[Overall]],tbl_gk[Overall])</f>
        <v>400</v>
      </c>
    </row>
    <row r="496" spans="2:10" x14ac:dyDescent="0.55000000000000004">
      <c r="B496" s="3">
        <v>263673</v>
      </c>
      <c r="C496" s="5" t="s">
        <v>1039</v>
      </c>
      <c r="D496" s="5" t="s">
        <v>1040</v>
      </c>
      <c r="E496" s="1">
        <v>21</v>
      </c>
      <c r="F496" s="1">
        <v>189</v>
      </c>
      <c r="G496" s="1">
        <v>76</v>
      </c>
      <c r="H496" s="1" t="s">
        <v>20</v>
      </c>
      <c r="I496" s="1">
        <v>70</v>
      </c>
      <c r="J496" s="1">
        <f>_xlfn.RANK.EQ(tbl_gk[[#This Row],[Overall]],tbl_gk[Overall])</f>
        <v>400</v>
      </c>
    </row>
    <row r="497" spans="2:10" x14ac:dyDescent="0.55000000000000004">
      <c r="B497" s="3">
        <v>266215</v>
      </c>
      <c r="C497" s="5" t="s">
        <v>1057</v>
      </c>
      <c r="D497" s="5" t="s">
        <v>1058</v>
      </c>
      <c r="E497" s="1">
        <v>25</v>
      </c>
      <c r="F497" s="1">
        <v>190</v>
      </c>
      <c r="G497" s="1">
        <v>86</v>
      </c>
      <c r="H497" s="1" t="s">
        <v>67</v>
      </c>
      <c r="I497" s="1">
        <v>70</v>
      </c>
      <c r="J497" s="1">
        <f>_xlfn.RANK.EQ(tbl_gk[[#This Row],[Overall]],tbl_gk[Overall])</f>
        <v>400</v>
      </c>
    </row>
    <row r="498" spans="2:10" x14ac:dyDescent="0.55000000000000004">
      <c r="B498" s="3">
        <v>269511</v>
      </c>
      <c r="C498" s="5" t="s">
        <v>1051</v>
      </c>
      <c r="D498" s="5" t="s">
        <v>1052</v>
      </c>
      <c r="E498" s="1">
        <v>24</v>
      </c>
      <c r="F498" s="1">
        <v>187</v>
      </c>
      <c r="G498" s="1">
        <v>83</v>
      </c>
      <c r="H498" s="1" t="s">
        <v>58</v>
      </c>
      <c r="I498" s="1">
        <v>70</v>
      </c>
      <c r="J498" s="1">
        <f>_xlfn.RANK.EQ(tbl_gk[[#This Row],[Overall]],tbl_gk[Overall])</f>
        <v>400</v>
      </c>
    </row>
    <row r="499" spans="2:10" x14ac:dyDescent="0.55000000000000004">
      <c r="B499" s="3">
        <v>136686</v>
      </c>
      <c r="C499" s="5" t="s">
        <v>1168</v>
      </c>
      <c r="D499" s="5" t="s">
        <v>1169</v>
      </c>
      <c r="E499" s="1">
        <v>39</v>
      </c>
      <c r="F499" s="1">
        <v>183</v>
      </c>
      <c r="G499" s="1">
        <v>87</v>
      </c>
      <c r="H499" s="1" t="s">
        <v>21</v>
      </c>
      <c r="I499" s="1">
        <v>69</v>
      </c>
      <c r="J499" s="1">
        <f>_xlfn.RANK.EQ(tbl_gk[[#This Row],[Overall]],tbl_gk[Overall])</f>
        <v>498</v>
      </c>
    </row>
    <row r="500" spans="2:10" x14ac:dyDescent="0.55000000000000004">
      <c r="B500" s="3">
        <v>142258</v>
      </c>
      <c r="C500" s="5" t="s">
        <v>1156</v>
      </c>
      <c r="D500" s="5" t="s">
        <v>1157</v>
      </c>
      <c r="E500" s="1">
        <v>36</v>
      </c>
      <c r="F500" s="1">
        <v>187</v>
      </c>
      <c r="G500" s="1">
        <v>80</v>
      </c>
      <c r="H500" s="1" t="s">
        <v>11</v>
      </c>
      <c r="I500" s="1">
        <v>69</v>
      </c>
      <c r="J500" s="1">
        <f>_xlfn.RANK.EQ(tbl_gk[[#This Row],[Overall]],tbl_gk[Overall])</f>
        <v>498</v>
      </c>
    </row>
    <row r="501" spans="2:10" x14ac:dyDescent="0.55000000000000004">
      <c r="B501" s="3">
        <v>163616</v>
      </c>
      <c r="C501" s="5" t="s">
        <v>1232</v>
      </c>
      <c r="D501" s="5" t="s">
        <v>1233</v>
      </c>
      <c r="E501" s="1">
        <v>36</v>
      </c>
      <c r="F501" s="1">
        <v>180</v>
      </c>
      <c r="G501" s="1">
        <v>83</v>
      </c>
      <c r="H501" s="1" t="s">
        <v>19</v>
      </c>
      <c r="I501" s="1">
        <v>69</v>
      </c>
      <c r="J501" s="1">
        <f>_xlfn.RANK.EQ(tbl_gk[[#This Row],[Overall]],tbl_gk[Overall])</f>
        <v>498</v>
      </c>
    </row>
    <row r="502" spans="2:10" x14ac:dyDescent="0.55000000000000004">
      <c r="B502" s="3">
        <v>168965</v>
      </c>
      <c r="C502" s="5" t="s">
        <v>1191</v>
      </c>
      <c r="D502" s="5" t="s">
        <v>1192</v>
      </c>
      <c r="E502" s="1">
        <v>34</v>
      </c>
      <c r="F502" s="1">
        <v>189</v>
      </c>
      <c r="G502" s="1">
        <v>81</v>
      </c>
      <c r="H502" s="1" t="s">
        <v>9</v>
      </c>
      <c r="I502" s="1">
        <v>69</v>
      </c>
      <c r="J502" s="1">
        <f>_xlfn.RANK.EQ(tbl_gk[[#This Row],[Overall]],tbl_gk[Overall])</f>
        <v>498</v>
      </c>
    </row>
    <row r="503" spans="2:10" x14ac:dyDescent="0.55000000000000004">
      <c r="B503" s="3">
        <v>169404</v>
      </c>
      <c r="C503" s="5" t="s">
        <v>1172</v>
      </c>
      <c r="D503" s="5" t="s">
        <v>1173</v>
      </c>
      <c r="E503" s="1">
        <v>36</v>
      </c>
      <c r="F503" s="1">
        <v>198</v>
      </c>
      <c r="G503" s="1">
        <v>95</v>
      </c>
      <c r="H503" s="1" t="s">
        <v>79</v>
      </c>
      <c r="I503" s="1">
        <v>69</v>
      </c>
      <c r="J503" s="1">
        <f>_xlfn.RANK.EQ(tbl_gk[[#This Row],[Overall]],tbl_gk[Overall])</f>
        <v>498</v>
      </c>
    </row>
    <row r="504" spans="2:10" x14ac:dyDescent="0.55000000000000004">
      <c r="B504" s="3">
        <v>172198</v>
      </c>
      <c r="C504" s="5" t="s">
        <v>1135</v>
      </c>
      <c r="D504" s="5" t="s">
        <v>1136</v>
      </c>
      <c r="E504" s="1">
        <v>36</v>
      </c>
      <c r="F504" s="1">
        <v>184</v>
      </c>
      <c r="G504" s="1">
        <v>80</v>
      </c>
      <c r="H504" s="1" t="s">
        <v>9</v>
      </c>
      <c r="I504" s="1">
        <v>69</v>
      </c>
      <c r="J504" s="1">
        <f>_xlfn.RANK.EQ(tbl_gk[[#This Row],[Overall]],tbl_gk[Overall])</f>
        <v>498</v>
      </c>
    </row>
    <row r="505" spans="2:10" x14ac:dyDescent="0.55000000000000004">
      <c r="B505" s="3">
        <v>176994</v>
      </c>
      <c r="C505" s="5" t="s">
        <v>1238</v>
      </c>
      <c r="D505" s="5" t="s">
        <v>1239</v>
      </c>
      <c r="E505" s="1">
        <v>35</v>
      </c>
      <c r="F505" s="1">
        <v>182</v>
      </c>
      <c r="G505" s="1">
        <v>82</v>
      </c>
      <c r="H505" s="1" t="s">
        <v>9</v>
      </c>
      <c r="I505" s="1">
        <v>69</v>
      </c>
      <c r="J505" s="1">
        <f>_xlfn.RANK.EQ(tbl_gk[[#This Row],[Overall]],tbl_gk[Overall])</f>
        <v>498</v>
      </c>
    </row>
    <row r="506" spans="2:10" x14ac:dyDescent="0.55000000000000004">
      <c r="B506" s="3">
        <v>185172</v>
      </c>
      <c r="C506" s="5" t="s">
        <v>1255</v>
      </c>
      <c r="D506" s="5" t="s">
        <v>1256</v>
      </c>
      <c r="E506" s="1">
        <v>32</v>
      </c>
      <c r="F506" s="1">
        <v>190</v>
      </c>
      <c r="G506" s="1">
        <v>79</v>
      </c>
      <c r="H506" s="1" t="s">
        <v>33</v>
      </c>
      <c r="I506" s="1">
        <v>69</v>
      </c>
      <c r="J506" s="1">
        <f>_xlfn.RANK.EQ(tbl_gk[[#This Row],[Overall]],tbl_gk[Overall])</f>
        <v>498</v>
      </c>
    </row>
    <row r="507" spans="2:10" x14ac:dyDescent="0.55000000000000004">
      <c r="B507" s="3">
        <v>186680</v>
      </c>
      <c r="C507" s="5" t="s">
        <v>1119</v>
      </c>
      <c r="D507" s="5" t="s">
        <v>1120</v>
      </c>
      <c r="E507" s="1">
        <v>34</v>
      </c>
      <c r="F507" s="1">
        <v>195</v>
      </c>
      <c r="G507" s="1">
        <v>92</v>
      </c>
      <c r="H507" s="1" t="s">
        <v>40</v>
      </c>
      <c r="I507" s="1">
        <v>69</v>
      </c>
      <c r="J507" s="1">
        <f>_xlfn.RANK.EQ(tbl_gk[[#This Row],[Overall]],tbl_gk[Overall])</f>
        <v>498</v>
      </c>
    </row>
    <row r="508" spans="2:10" x14ac:dyDescent="0.55000000000000004">
      <c r="B508" s="3">
        <v>186998</v>
      </c>
      <c r="C508" s="5" t="s">
        <v>1115</v>
      </c>
      <c r="D508" s="5" t="s">
        <v>1116</v>
      </c>
      <c r="E508" s="1">
        <v>33</v>
      </c>
      <c r="F508" s="1">
        <v>188</v>
      </c>
      <c r="G508" s="1">
        <v>75</v>
      </c>
      <c r="H508" s="1" t="s">
        <v>112</v>
      </c>
      <c r="I508" s="1">
        <v>69</v>
      </c>
      <c r="J508" s="1">
        <f>_xlfn.RANK.EQ(tbl_gk[[#This Row],[Overall]],tbl_gk[Overall])</f>
        <v>498</v>
      </c>
    </row>
    <row r="509" spans="2:10" x14ac:dyDescent="0.55000000000000004">
      <c r="B509" s="3">
        <v>188278</v>
      </c>
      <c r="C509" s="5" t="s">
        <v>1113</v>
      </c>
      <c r="D509" s="5" t="s">
        <v>1114</v>
      </c>
      <c r="E509" s="1">
        <v>31</v>
      </c>
      <c r="F509" s="1">
        <v>189</v>
      </c>
      <c r="G509" s="1">
        <v>84</v>
      </c>
      <c r="H509" s="1" t="s">
        <v>282</v>
      </c>
      <c r="I509" s="1">
        <v>69</v>
      </c>
      <c r="J509" s="1">
        <f>_xlfn.RANK.EQ(tbl_gk[[#This Row],[Overall]],tbl_gk[Overall])</f>
        <v>498</v>
      </c>
    </row>
    <row r="510" spans="2:10" x14ac:dyDescent="0.55000000000000004">
      <c r="B510" s="3">
        <v>190947</v>
      </c>
      <c r="C510" s="5" t="s">
        <v>1174</v>
      </c>
      <c r="D510" s="5" t="s">
        <v>1175</v>
      </c>
      <c r="E510" s="1">
        <v>30</v>
      </c>
      <c r="F510" s="1">
        <v>195</v>
      </c>
      <c r="G510" s="1">
        <v>92</v>
      </c>
      <c r="H510" s="1" t="s">
        <v>87</v>
      </c>
      <c r="I510" s="1">
        <v>69</v>
      </c>
      <c r="J510" s="1">
        <f>_xlfn.RANK.EQ(tbl_gk[[#This Row],[Overall]],tbl_gk[Overall])</f>
        <v>498</v>
      </c>
    </row>
    <row r="511" spans="2:10" x14ac:dyDescent="0.55000000000000004">
      <c r="B511" s="3">
        <v>193186</v>
      </c>
      <c r="C511" s="5" t="s">
        <v>1144</v>
      </c>
      <c r="D511" s="5" t="s">
        <v>1145</v>
      </c>
      <c r="E511" s="1">
        <v>32</v>
      </c>
      <c r="F511" s="1">
        <v>191</v>
      </c>
      <c r="G511" s="1">
        <v>95</v>
      </c>
      <c r="H511" s="1" t="s">
        <v>467</v>
      </c>
      <c r="I511" s="1">
        <v>69</v>
      </c>
      <c r="J511" s="1">
        <f>_xlfn.RANK.EQ(tbl_gk[[#This Row],[Overall]],tbl_gk[Overall])</f>
        <v>498</v>
      </c>
    </row>
    <row r="512" spans="2:10" x14ac:dyDescent="0.55000000000000004">
      <c r="B512" s="3">
        <v>194372</v>
      </c>
      <c r="C512" s="5" t="s">
        <v>1264</v>
      </c>
      <c r="D512" s="5" t="s">
        <v>1265</v>
      </c>
      <c r="E512" s="1">
        <v>32</v>
      </c>
      <c r="F512" s="1">
        <v>191</v>
      </c>
      <c r="G512" s="1">
        <v>83</v>
      </c>
      <c r="H512" s="1" t="s">
        <v>72</v>
      </c>
      <c r="I512" s="1">
        <v>69</v>
      </c>
      <c r="J512" s="1">
        <f>_xlfn.RANK.EQ(tbl_gk[[#This Row],[Overall]],tbl_gk[Overall])</f>
        <v>498</v>
      </c>
    </row>
    <row r="513" spans="2:10" x14ac:dyDescent="0.55000000000000004">
      <c r="B513" s="3">
        <v>196316</v>
      </c>
      <c r="C513" s="5" t="s">
        <v>1129</v>
      </c>
      <c r="D513" s="5" t="s">
        <v>1130</v>
      </c>
      <c r="E513" s="1">
        <v>32</v>
      </c>
      <c r="F513" s="1">
        <v>192</v>
      </c>
      <c r="G513" s="1">
        <v>83</v>
      </c>
      <c r="H513" s="1" t="s">
        <v>9</v>
      </c>
      <c r="I513" s="1">
        <v>69</v>
      </c>
      <c r="J513" s="1">
        <f>_xlfn.RANK.EQ(tbl_gk[[#This Row],[Overall]],tbl_gk[Overall])</f>
        <v>498</v>
      </c>
    </row>
    <row r="514" spans="2:10" x14ac:dyDescent="0.55000000000000004">
      <c r="B514" s="3">
        <v>199101</v>
      </c>
      <c r="C514" s="5" t="s">
        <v>1170</v>
      </c>
      <c r="D514" s="5" t="s">
        <v>1171</v>
      </c>
      <c r="E514" s="1">
        <v>31</v>
      </c>
      <c r="F514" s="1">
        <v>188</v>
      </c>
      <c r="G514" s="1">
        <v>80</v>
      </c>
      <c r="H514" s="1" t="s">
        <v>40</v>
      </c>
      <c r="I514" s="1">
        <v>69</v>
      </c>
      <c r="J514" s="1">
        <f>_xlfn.RANK.EQ(tbl_gk[[#This Row],[Overall]],tbl_gk[Overall])</f>
        <v>498</v>
      </c>
    </row>
    <row r="515" spans="2:10" x14ac:dyDescent="0.55000000000000004">
      <c r="B515" s="3">
        <v>199812</v>
      </c>
      <c r="C515" s="5" t="s">
        <v>1248</v>
      </c>
      <c r="D515" s="5" t="s">
        <v>1249</v>
      </c>
      <c r="E515" s="1">
        <v>30</v>
      </c>
      <c r="F515" s="1">
        <v>189</v>
      </c>
      <c r="G515" s="1">
        <v>80</v>
      </c>
      <c r="H515" s="1" t="s">
        <v>19</v>
      </c>
      <c r="I515" s="1">
        <v>69</v>
      </c>
      <c r="J515" s="1">
        <f>_xlfn.RANK.EQ(tbl_gk[[#This Row],[Overall]],tbl_gk[Overall])</f>
        <v>498</v>
      </c>
    </row>
    <row r="516" spans="2:10" x14ac:dyDescent="0.55000000000000004">
      <c r="B516" s="3">
        <v>200696</v>
      </c>
      <c r="C516" s="5" t="s">
        <v>1212</v>
      </c>
      <c r="D516" s="5" t="s">
        <v>1213</v>
      </c>
      <c r="E516" s="1">
        <v>29</v>
      </c>
      <c r="F516" s="1">
        <v>193</v>
      </c>
      <c r="G516" s="1">
        <v>92</v>
      </c>
      <c r="H516" s="1" t="s">
        <v>18</v>
      </c>
      <c r="I516" s="1">
        <v>69</v>
      </c>
      <c r="J516" s="1">
        <f>_xlfn.RANK.EQ(tbl_gk[[#This Row],[Overall]],tbl_gk[Overall])</f>
        <v>498</v>
      </c>
    </row>
    <row r="517" spans="2:10" x14ac:dyDescent="0.55000000000000004">
      <c r="B517" s="3">
        <v>200698</v>
      </c>
      <c r="C517" s="5" t="s">
        <v>1220</v>
      </c>
      <c r="D517" s="5" t="s">
        <v>1221</v>
      </c>
      <c r="E517" s="1">
        <v>31</v>
      </c>
      <c r="F517" s="1">
        <v>188</v>
      </c>
      <c r="G517" s="1">
        <v>88</v>
      </c>
      <c r="H517" s="1" t="s">
        <v>18</v>
      </c>
      <c r="I517" s="1">
        <v>69</v>
      </c>
      <c r="J517" s="1">
        <f>_xlfn.RANK.EQ(tbl_gk[[#This Row],[Overall]],tbl_gk[Overall])</f>
        <v>498</v>
      </c>
    </row>
    <row r="518" spans="2:10" x14ac:dyDescent="0.55000000000000004">
      <c r="B518" s="3">
        <v>202886</v>
      </c>
      <c r="C518" s="5" t="s">
        <v>1246</v>
      </c>
      <c r="D518" s="5" t="s">
        <v>1247</v>
      </c>
      <c r="E518" s="1">
        <v>30</v>
      </c>
      <c r="F518" s="1">
        <v>194</v>
      </c>
      <c r="G518" s="1">
        <v>85</v>
      </c>
      <c r="H518" s="1" t="s">
        <v>64</v>
      </c>
      <c r="I518" s="1">
        <v>69</v>
      </c>
      <c r="J518" s="1">
        <f>_xlfn.RANK.EQ(tbl_gk[[#This Row],[Overall]],tbl_gk[Overall])</f>
        <v>498</v>
      </c>
    </row>
    <row r="519" spans="2:10" x14ac:dyDescent="0.55000000000000004">
      <c r="B519" s="3">
        <v>203004</v>
      </c>
      <c r="C519" s="5" t="s">
        <v>1222</v>
      </c>
      <c r="D519" s="5" t="s">
        <v>1223</v>
      </c>
      <c r="E519" s="1">
        <v>30</v>
      </c>
      <c r="F519" s="1">
        <v>195</v>
      </c>
      <c r="G519" s="1">
        <v>90</v>
      </c>
      <c r="H519" s="1" t="s">
        <v>21</v>
      </c>
      <c r="I519" s="1">
        <v>69</v>
      </c>
      <c r="J519" s="1">
        <f>_xlfn.RANK.EQ(tbl_gk[[#This Row],[Overall]],tbl_gk[Overall])</f>
        <v>498</v>
      </c>
    </row>
    <row r="520" spans="2:10" x14ac:dyDescent="0.55000000000000004">
      <c r="B520" s="3">
        <v>203423</v>
      </c>
      <c r="C520" s="5" t="s">
        <v>385</v>
      </c>
      <c r="D520" s="5" t="s">
        <v>1143</v>
      </c>
      <c r="E520" s="1">
        <v>30</v>
      </c>
      <c r="F520" s="1">
        <v>191</v>
      </c>
      <c r="G520" s="1">
        <v>91</v>
      </c>
      <c r="H520" s="1" t="s">
        <v>282</v>
      </c>
      <c r="I520" s="1">
        <v>69</v>
      </c>
      <c r="J520" s="1">
        <f>_xlfn.RANK.EQ(tbl_gk[[#This Row],[Overall]],tbl_gk[Overall])</f>
        <v>498</v>
      </c>
    </row>
    <row r="521" spans="2:10" x14ac:dyDescent="0.55000000000000004">
      <c r="B521" s="3">
        <v>204269</v>
      </c>
      <c r="C521" s="5" t="s">
        <v>1166</v>
      </c>
      <c r="D521" s="5" t="s">
        <v>1167</v>
      </c>
      <c r="E521" s="1">
        <v>30</v>
      </c>
      <c r="F521" s="1">
        <v>193</v>
      </c>
      <c r="G521" s="1">
        <v>80</v>
      </c>
      <c r="H521" s="1" t="s">
        <v>47</v>
      </c>
      <c r="I521" s="1">
        <v>69</v>
      </c>
      <c r="J521" s="1">
        <f>_xlfn.RANK.EQ(tbl_gk[[#This Row],[Overall]],tbl_gk[Overall])</f>
        <v>498</v>
      </c>
    </row>
    <row r="522" spans="2:10" x14ac:dyDescent="0.55000000000000004">
      <c r="B522" s="3">
        <v>205496</v>
      </c>
      <c r="C522" s="5" t="s">
        <v>1146</v>
      </c>
      <c r="D522" s="5" t="s">
        <v>1147</v>
      </c>
      <c r="E522" s="1">
        <v>34</v>
      </c>
      <c r="F522" s="1">
        <v>190</v>
      </c>
      <c r="G522" s="1">
        <v>85</v>
      </c>
      <c r="H522" s="1" t="s">
        <v>20</v>
      </c>
      <c r="I522" s="1">
        <v>69</v>
      </c>
      <c r="J522" s="1">
        <f>_xlfn.RANK.EQ(tbl_gk[[#This Row],[Overall]],tbl_gk[Overall])</f>
        <v>498</v>
      </c>
    </row>
    <row r="523" spans="2:10" x14ac:dyDescent="0.55000000000000004">
      <c r="B523" s="3">
        <v>206307</v>
      </c>
      <c r="C523" s="5" t="s">
        <v>1179</v>
      </c>
      <c r="D523" s="5" t="s">
        <v>1180</v>
      </c>
      <c r="E523" s="1">
        <v>29</v>
      </c>
      <c r="F523" s="1">
        <v>192</v>
      </c>
      <c r="G523" s="1">
        <v>90</v>
      </c>
      <c r="H523" s="1" t="s">
        <v>64</v>
      </c>
      <c r="I523" s="1">
        <v>69</v>
      </c>
      <c r="J523" s="1">
        <f>_xlfn.RANK.EQ(tbl_gk[[#This Row],[Overall]],tbl_gk[Overall])</f>
        <v>498</v>
      </c>
    </row>
    <row r="524" spans="2:10" x14ac:dyDescent="0.55000000000000004">
      <c r="B524" s="3">
        <v>206561</v>
      </c>
      <c r="C524" s="5" t="s">
        <v>1181</v>
      </c>
      <c r="D524" s="5" t="s">
        <v>1182</v>
      </c>
      <c r="E524" s="1">
        <v>26</v>
      </c>
      <c r="F524" s="1">
        <v>195</v>
      </c>
      <c r="G524" s="1">
        <v>72</v>
      </c>
      <c r="H524" s="1" t="s">
        <v>19</v>
      </c>
      <c r="I524" s="1">
        <v>69</v>
      </c>
      <c r="J524" s="1">
        <f>_xlfn.RANK.EQ(tbl_gk[[#This Row],[Overall]],tbl_gk[Overall])</f>
        <v>498</v>
      </c>
    </row>
    <row r="525" spans="2:10" x14ac:dyDescent="0.55000000000000004">
      <c r="B525" s="3">
        <v>208507</v>
      </c>
      <c r="C525" s="5" t="s">
        <v>1242</v>
      </c>
      <c r="D525" s="5" t="s">
        <v>1243</v>
      </c>
      <c r="E525" s="1">
        <v>35</v>
      </c>
      <c r="F525" s="1">
        <v>190</v>
      </c>
      <c r="G525" s="1">
        <v>78</v>
      </c>
      <c r="H525" s="1" t="s">
        <v>40</v>
      </c>
      <c r="I525" s="1">
        <v>69</v>
      </c>
      <c r="J525" s="1">
        <f>_xlfn.RANK.EQ(tbl_gk[[#This Row],[Overall]],tbl_gk[Overall])</f>
        <v>498</v>
      </c>
    </row>
    <row r="526" spans="2:10" x14ac:dyDescent="0.55000000000000004">
      <c r="B526" s="3">
        <v>208719</v>
      </c>
      <c r="C526" s="5" t="s">
        <v>1251</v>
      </c>
      <c r="D526" s="5" t="s">
        <v>1252</v>
      </c>
      <c r="E526" s="1">
        <v>29</v>
      </c>
      <c r="F526" s="1">
        <v>189</v>
      </c>
      <c r="G526" s="1">
        <v>94</v>
      </c>
      <c r="H526" s="1" t="s">
        <v>16</v>
      </c>
      <c r="I526" s="1">
        <v>69</v>
      </c>
      <c r="J526" s="1">
        <f>_xlfn.RANK.EQ(tbl_gk[[#This Row],[Overall]],tbl_gk[Overall])</f>
        <v>498</v>
      </c>
    </row>
    <row r="527" spans="2:10" x14ac:dyDescent="0.55000000000000004">
      <c r="B527" s="3">
        <v>209423</v>
      </c>
      <c r="C527" s="5" t="s">
        <v>1208</v>
      </c>
      <c r="D527" s="5" t="s">
        <v>1209</v>
      </c>
      <c r="E527" s="1">
        <v>30</v>
      </c>
      <c r="F527" s="1">
        <v>189</v>
      </c>
      <c r="G527" s="1">
        <v>84</v>
      </c>
      <c r="H527" s="1" t="s">
        <v>9</v>
      </c>
      <c r="I527" s="1">
        <v>69</v>
      </c>
      <c r="J527" s="1">
        <f>_xlfn.RANK.EQ(tbl_gk[[#This Row],[Overall]],tbl_gk[Overall])</f>
        <v>498</v>
      </c>
    </row>
    <row r="528" spans="2:10" x14ac:dyDescent="0.55000000000000004">
      <c r="B528" s="3">
        <v>210676</v>
      </c>
      <c r="C528" s="5" t="s">
        <v>1218</v>
      </c>
      <c r="D528" s="5" t="s">
        <v>1219</v>
      </c>
      <c r="E528" s="1">
        <v>27</v>
      </c>
      <c r="F528" s="1">
        <v>195</v>
      </c>
      <c r="G528" s="1">
        <v>85</v>
      </c>
      <c r="H528" s="1" t="s">
        <v>33</v>
      </c>
      <c r="I528" s="1">
        <v>69</v>
      </c>
      <c r="J528" s="1">
        <f>_xlfn.RANK.EQ(tbl_gk[[#This Row],[Overall]],tbl_gk[Overall])</f>
        <v>498</v>
      </c>
    </row>
    <row r="529" spans="2:10" x14ac:dyDescent="0.55000000000000004">
      <c r="B529" s="3">
        <v>210923</v>
      </c>
      <c r="C529" s="5" t="s">
        <v>1162</v>
      </c>
      <c r="D529" s="5" t="s">
        <v>1163</v>
      </c>
      <c r="E529" s="1">
        <v>30</v>
      </c>
      <c r="F529" s="1">
        <v>185</v>
      </c>
      <c r="G529" s="1">
        <v>75</v>
      </c>
      <c r="H529" s="1" t="s">
        <v>315</v>
      </c>
      <c r="I529" s="1">
        <v>69</v>
      </c>
      <c r="J529" s="1">
        <f>_xlfn.RANK.EQ(tbl_gk[[#This Row],[Overall]],tbl_gk[Overall])</f>
        <v>498</v>
      </c>
    </row>
    <row r="530" spans="2:10" x14ac:dyDescent="0.55000000000000004">
      <c r="B530" s="3">
        <v>211021</v>
      </c>
      <c r="C530" s="5" t="s">
        <v>1253</v>
      </c>
      <c r="D530" s="5" t="s">
        <v>1254</v>
      </c>
      <c r="E530" s="1">
        <v>26</v>
      </c>
      <c r="F530" s="1">
        <v>187</v>
      </c>
      <c r="G530" s="1">
        <v>72</v>
      </c>
      <c r="H530" s="1" t="s">
        <v>30</v>
      </c>
      <c r="I530" s="1">
        <v>69</v>
      </c>
      <c r="J530" s="1">
        <f>_xlfn.RANK.EQ(tbl_gk[[#This Row],[Overall]],tbl_gk[Overall])</f>
        <v>498</v>
      </c>
    </row>
    <row r="531" spans="2:10" x14ac:dyDescent="0.55000000000000004">
      <c r="B531" s="3">
        <v>213206</v>
      </c>
      <c r="C531" s="5" t="s">
        <v>1121</v>
      </c>
      <c r="D531" s="5" t="s">
        <v>1122</v>
      </c>
      <c r="E531" s="1">
        <v>31</v>
      </c>
      <c r="F531" s="1">
        <v>191</v>
      </c>
      <c r="G531" s="1">
        <v>81</v>
      </c>
      <c r="H531" s="1" t="s">
        <v>112</v>
      </c>
      <c r="I531" s="1">
        <v>69</v>
      </c>
      <c r="J531" s="1">
        <f>_xlfn.RANK.EQ(tbl_gk[[#This Row],[Overall]],tbl_gk[Overall])</f>
        <v>498</v>
      </c>
    </row>
    <row r="532" spans="2:10" x14ac:dyDescent="0.55000000000000004">
      <c r="B532" s="3">
        <v>217095</v>
      </c>
      <c r="C532" s="5" t="s">
        <v>1202</v>
      </c>
      <c r="D532" s="5" t="s">
        <v>1203</v>
      </c>
      <c r="E532" s="1">
        <v>32</v>
      </c>
      <c r="F532" s="1">
        <v>185</v>
      </c>
      <c r="G532" s="1">
        <v>80</v>
      </c>
      <c r="H532" s="1" t="s">
        <v>267</v>
      </c>
      <c r="I532" s="1">
        <v>69</v>
      </c>
      <c r="J532" s="1">
        <f>_xlfn.RANK.EQ(tbl_gk[[#This Row],[Overall]],tbl_gk[Overall])</f>
        <v>498</v>
      </c>
    </row>
    <row r="533" spans="2:10" x14ac:dyDescent="0.55000000000000004">
      <c r="B533" s="3">
        <v>220058</v>
      </c>
      <c r="C533" s="5" t="s">
        <v>1150</v>
      </c>
      <c r="D533" s="5" t="s">
        <v>1151</v>
      </c>
      <c r="E533" s="1">
        <v>27</v>
      </c>
      <c r="F533" s="1">
        <v>188</v>
      </c>
      <c r="G533" s="1">
        <v>89</v>
      </c>
      <c r="H533" s="1" t="s">
        <v>19</v>
      </c>
      <c r="I533" s="1">
        <v>69</v>
      </c>
      <c r="J533" s="1">
        <f>_xlfn.RANK.EQ(tbl_gk[[#This Row],[Overall]],tbl_gk[Overall])</f>
        <v>498</v>
      </c>
    </row>
    <row r="534" spans="2:10" x14ac:dyDescent="0.55000000000000004">
      <c r="B534" s="3">
        <v>220584</v>
      </c>
      <c r="C534" s="5" t="s">
        <v>1137</v>
      </c>
      <c r="D534" s="5" t="s">
        <v>1138</v>
      </c>
      <c r="E534" s="1">
        <v>25</v>
      </c>
      <c r="F534" s="1">
        <v>194</v>
      </c>
      <c r="G534" s="1">
        <v>94</v>
      </c>
      <c r="H534" s="1" t="s">
        <v>30</v>
      </c>
      <c r="I534" s="1">
        <v>69</v>
      </c>
      <c r="J534" s="1">
        <f>_xlfn.RANK.EQ(tbl_gk[[#This Row],[Overall]],tbl_gk[Overall])</f>
        <v>498</v>
      </c>
    </row>
    <row r="535" spans="2:10" x14ac:dyDescent="0.55000000000000004">
      <c r="B535" s="3">
        <v>220820</v>
      </c>
      <c r="C535" s="5" t="s">
        <v>1183</v>
      </c>
      <c r="D535" s="5" t="s">
        <v>1184</v>
      </c>
      <c r="E535" s="1">
        <v>29</v>
      </c>
      <c r="F535" s="1">
        <v>197</v>
      </c>
      <c r="G535" s="1">
        <v>98</v>
      </c>
      <c r="H535" s="1" t="s">
        <v>9</v>
      </c>
      <c r="I535" s="1">
        <v>69</v>
      </c>
      <c r="J535" s="1">
        <f>_xlfn.RANK.EQ(tbl_gk[[#This Row],[Overall]],tbl_gk[Overall])</f>
        <v>498</v>
      </c>
    </row>
    <row r="536" spans="2:10" x14ac:dyDescent="0.55000000000000004">
      <c r="B536" s="3">
        <v>222546</v>
      </c>
      <c r="C536" s="5" t="s">
        <v>1257</v>
      </c>
      <c r="D536" s="5" t="s">
        <v>1258</v>
      </c>
      <c r="E536" s="1">
        <v>28</v>
      </c>
      <c r="F536" s="1">
        <v>185</v>
      </c>
      <c r="G536" s="1">
        <v>78</v>
      </c>
      <c r="H536" s="1" t="s">
        <v>16</v>
      </c>
      <c r="I536" s="1">
        <v>69</v>
      </c>
      <c r="J536" s="1">
        <f>_xlfn.RANK.EQ(tbl_gk[[#This Row],[Overall]],tbl_gk[Overall])</f>
        <v>498</v>
      </c>
    </row>
    <row r="537" spans="2:10" x14ac:dyDescent="0.55000000000000004">
      <c r="B537" s="3">
        <v>223175</v>
      </c>
      <c r="C537" s="5" t="s">
        <v>1194</v>
      </c>
      <c r="D537" s="5" t="s">
        <v>1195</v>
      </c>
      <c r="E537" s="1">
        <v>26</v>
      </c>
      <c r="F537" s="1">
        <v>188</v>
      </c>
      <c r="G537" s="1">
        <v>78</v>
      </c>
      <c r="H537" s="1" t="s">
        <v>72</v>
      </c>
      <c r="I537" s="1">
        <v>69</v>
      </c>
      <c r="J537" s="1">
        <f>_xlfn.RANK.EQ(tbl_gk[[#This Row],[Overall]],tbl_gk[Overall])</f>
        <v>498</v>
      </c>
    </row>
    <row r="538" spans="2:10" x14ac:dyDescent="0.55000000000000004">
      <c r="B538" s="3">
        <v>223686</v>
      </c>
      <c r="C538" s="5" t="s">
        <v>1196</v>
      </c>
      <c r="D538" s="5" t="s">
        <v>1197</v>
      </c>
      <c r="E538" s="1">
        <v>26</v>
      </c>
      <c r="F538" s="1">
        <v>188</v>
      </c>
      <c r="G538" s="1">
        <v>80</v>
      </c>
      <c r="H538" s="1" t="s">
        <v>16</v>
      </c>
      <c r="I538" s="1">
        <v>69</v>
      </c>
      <c r="J538" s="1">
        <f>_xlfn.RANK.EQ(tbl_gk[[#This Row],[Overall]],tbl_gk[Overall])</f>
        <v>498</v>
      </c>
    </row>
    <row r="539" spans="2:10" x14ac:dyDescent="0.55000000000000004">
      <c r="B539" s="3">
        <v>223709</v>
      </c>
      <c r="C539" s="5" t="s">
        <v>1127</v>
      </c>
      <c r="D539" s="5" t="s">
        <v>1128</v>
      </c>
      <c r="E539" s="1">
        <v>31</v>
      </c>
      <c r="F539" s="1">
        <v>187</v>
      </c>
      <c r="G539" s="1">
        <v>68</v>
      </c>
      <c r="H539" s="1" t="s">
        <v>72</v>
      </c>
      <c r="I539" s="1">
        <v>69</v>
      </c>
      <c r="J539" s="1">
        <f>_xlfn.RANK.EQ(tbl_gk[[#This Row],[Overall]],tbl_gk[Overall])</f>
        <v>498</v>
      </c>
    </row>
    <row r="540" spans="2:10" x14ac:dyDescent="0.55000000000000004">
      <c r="B540" s="3">
        <v>225543</v>
      </c>
      <c r="C540" s="5" t="s">
        <v>1200</v>
      </c>
      <c r="D540" s="5" t="s">
        <v>1201</v>
      </c>
      <c r="E540" s="1">
        <v>25</v>
      </c>
      <c r="F540" s="1">
        <v>184</v>
      </c>
      <c r="G540" s="1">
        <v>69</v>
      </c>
      <c r="H540" s="1" t="s">
        <v>19</v>
      </c>
      <c r="I540" s="1">
        <v>69</v>
      </c>
      <c r="J540" s="1">
        <f>_xlfn.RANK.EQ(tbl_gk[[#This Row],[Overall]],tbl_gk[Overall])</f>
        <v>498</v>
      </c>
    </row>
    <row r="541" spans="2:10" x14ac:dyDescent="0.55000000000000004">
      <c r="B541" s="3">
        <v>225858</v>
      </c>
      <c r="C541" s="5" t="s">
        <v>1262</v>
      </c>
      <c r="D541" s="5" t="s">
        <v>1263</v>
      </c>
      <c r="E541" s="1">
        <v>25</v>
      </c>
      <c r="F541" s="1">
        <v>191</v>
      </c>
      <c r="G541" s="1">
        <v>81</v>
      </c>
      <c r="H541" s="1" t="s">
        <v>8</v>
      </c>
      <c r="I541" s="1">
        <v>69</v>
      </c>
      <c r="J541" s="1">
        <f>_xlfn.RANK.EQ(tbl_gk[[#This Row],[Overall]],tbl_gk[Overall])</f>
        <v>498</v>
      </c>
    </row>
    <row r="542" spans="2:10" x14ac:dyDescent="0.55000000000000004">
      <c r="B542" s="3">
        <v>225993</v>
      </c>
      <c r="C542" s="5" t="s">
        <v>1185</v>
      </c>
      <c r="D542" s="5" t="s">
        <v>1186</v>
      </c>
      <c r="E542" s="1">
        <v>26</v>
      </c>
      <c r="F542" s="1">
        <v>194</v>
      </c>
      <c r="G542" s="1">
        <v>80</v>
      </c>
      <c r="H542" s="1" t="s">
        <v>332</v>
      </c>
      <c r="I542" s="1">
        <v>69</v>
      </c>
      <c r="J542" s="1">
        <f>_xlfn.RANK.EQ(tbl_gk[[#This Row],[Overall]],tbl_gk[Overall])</f>
        <v>498</v>
      </c>
    </row>
    <row r="543" spans="2:10" x14ac:dyDescent="0.55000000000000004">
      <c r="B543" s="3">
        <v>229542</v>
      </c>
      <c r="C543" s="5" t="s">
        <v>1133</v>
      </c>
      <c r="D543" s="5" t="s">
        <v>1134</v>
      </c>
      <c r="E543" s="1">
        <v>28</v>
      </c>
      <c r="F543" s="1">
        <v>196</v>
      </c>
      <c r="G543" s="1">
        <v>87</v>
      </c>
      <c r="H543" s="1" t="s">
        <v>9</v>
      </c>
      <c r="I543" s="1">
        <v>69</v>
      </c>
      <c r="J543" s="1">
        <f>_xlfn.RANK.EQ(tbl_gk[[#This Row],[Overall]],tbl_gk[Overall])</f>
        <v>498</v>
      </c>
    </row>
    <row r="544" spans="2:10" x14ac:dyDescent="0.55000000000000004">
      <c r="B544" s="3">
        <v>230117</v>
      </c>
      <c r="C544" s="5" t="s">
        <v>1176</v>
      </c>
      <c r="D544" s="5" t="s">
        <v>1177</v>
      </c>
      <c r="E544" s="1">
        <v>31</v>
      </c>
      <c r="F544" s="1">
        <v>189</v>
      </c>
      <c r="G544" s="1">
        <v>82</v>
      </c>
      <c r="H544" s="1" t="s">
        <v>20</v>
      </c>
      <c r="I544" s="1">
        <v>69</v>
      </c>
      <c r="J544" s="1">
        <f>_xlfn.RANK.EQ(tbl_gk[[#This Row],[Overall]],tbl_gk[Overall])</f>
        <v>498</v>
      </c>
    </row>
    <row r="545" spans="2:10" x14ac:dyDescent="0.55000000000000004">
      <c r="B545" s="3">
        <v>230164</v>
      </c>
      <c r="C545" s="5" t="s">
        <v>1198</v>
      </c>
      <c r="D545" s="5" t="s">
        <v>1199</v>
      </c>
      <c r="E545" s="1">
        <v>26</v>
      </c>
      <c r="F545" s="1">
        <v>181</v>
      </c>
      <c r="G545" s="1">
        <v>75</v>
      </c>
      <c r="H545" s="1" t="s">
        <v>20</v>
      </c>
      <c r="I545" s="1">
        <v>69</v>
      </c>
      <c r="J545" s="1">
        <f>_xlfn.RANK.EQ(tbl_gk[[#This Row],[Overall]],tbl_gk[Overall])</f>
        <v>498</v>
      </c>
    </row>
    <row r="546" spans="2:10" x14ac:dyDescent="0.55000000000000004">
      <c r="B546" s="3">
        <v>230314</v>
      </c>
      <c r="C546" s="5" t="s">
        <v>1139</v>
      </c>
      <c r="D546" s="5" t="s">
        <v>1140</v>
      </c>
      <c r="E546" s="1">
        <v>30</v>
      </c>
      <c r="F546" s="1">
        <v>191</v>
      </c>
      <c r="G546" s="1">
        <v>82</v>
      </c>
      <c r="H546" s="1" t="s">
        <v>20</v>
      </c>
      <c r="I546" s="1">
        <v>69</v>
      </c>
      <c r="J546" s="1">
        <f>_xlfn.RANK.EQ(tbl_gk[[#This Row],[Overall]],tbl_gk[Overall])</f>
        <v>498</v>
      </c>
    </row>
    <row r="547" spans="2:10" x14ac:dyDescent="0.55000000000000004">
      <c r="B547" s="3">
        <v>230872</v>
      </c>
      <c r="C547" s="5" t="s">
        <v>1123</v>
      </c>
      <c r="D547" s="5" t="s">
        <v>1124</v>
      </c>
      <c r="E547" s="1">
        <v>22</v>
      </c>
      <c r="F547" s="1">
        <v>189</v>
      </c>
      <c r="G547" s="1">
        <v>83</v>
      </c>
      <c r="H547" s="1" t="s">
        <v>57</v>
      </c>
      <c r="I547" s="1">
        <v>69</v>
      </c>
      <c r="J547" s="1">
        <f>_xlfn.RANK.EQ(tbl_gk[[#This Row],[Overall]],tbl_gk[Overall])</f>
        <v>498</v>
      </c>
    </row>
    <row r="548" spans="2:10" x14ac:dyDescent="0.55000000000000004">
      <c r="B548" s="3">
        <v>231258</v>
      </c>
      <c r="C548" s="5" t="s">
        <v>1234</v>
      </c>
      <c r="D548" s="5" t="s">
        <v>1235</v>
      </c>
      <c r="E548" s="1">
        <v>25</v>
      </c>
      <c r="F548" s="1">
        <v>185</v>
      </c>
      <c r="G548" s="1">
        <v>77</v>
      </c>
      <c r="H548" s="1" t="s">
        <v>8</v>
      </c>
      <c r="I548" s="1">
        <v>69</v>
      </c>
      <c r="J548" s="1">
        <f>_xlfn.RANK.EQ(tbl_gk[[#This Row],[Overall]],tbl_gk[Overall])</f>
        <v>498</v>
      </c>
    </row>
    <row r="549" spans="2:10" x14ac:dyDescent="0.55000000000000004">
      <c r="B549" s="3">
        <v>233975</v>
      </c>
      <c r="C549" s="5" t="s">
        <v>1214</v>
      </c>
      <c r="D549" s="5" t="s">
        <v>1215</v>
      </c>
      <c r="E549" s="1">
        <v>30</v>
      </c>
      <c r="F549" s="1">
        <v>186</v>
      </c>
      <c r="G549" s="1">
        <v>79</v>
      </c>
      <c r="H549" s="1" t="s">
        <v>20</v>
      </c>
      <c r="I549" s="1">
        <v>69</v>
      </c>
      <c r="J549" s="1">
        <f>_xlfn.RANK.EQ(tbl_gk[[#This Row],[Overall]],tbl_gk[Overall])</f>
        <v>498</v>
      </c>
    </row>
    <row r="550" spans="2:10" x14ac:dyDescent="0.55000000000000004">
      <c r="B550" s="3">
        <v>233997</v>
      </c>
      <c r="C550" s="5" t="s">
        <v>1206</v>
      </c>
      <c r="D550" s="5" t="s">
        <v>1207</v>
      </c>
      <c r="E550" s="1">
        <v>30</v>
      </c>
      <c r="F550" s="1">
        <v>185</v>
      </c>
      <c r="G550" s="1">
        <v>84</v>
      </c>
      <c r="H550" s="1" t="s">
        <v>20</v>
      </c>
      <c r="I550" s="1">
        <v>69</v>
      </c>
      <c r="J550" s="1">
        <f>_xlfn.RANK.EQ(tbl_gk[[#This Row],[Overall]],tbl_gk[Overall])</f>
        <v>498</v>
      </c>
    </row>
    <row r="551" spans="2:10" x14ac:dyDescent="0.55000000000000004">
      <c r="B551" s="3">
        <v>234371</v>
      </c>
      <c r="C551" s="5" t="s">
        <v>1244</v>
      </c>
      <c r="D551" s="5" t="s">
        <v>1245</v>
      </c>
      <c r="E551" s="1">
        <v>26</v>
      </c>
      <c r="F551" s="1">
        <v>196</v>
      </c>
      <c r="G551" s="1">
        <v>82</v>
      </c>
      <c r="H551" s="1" t="s">
        <v>9</v>
      </c>
      <c r="I551" s="1">
        <v>69</v>
      </c>
      <c r="J551" s="1">
        <f>_xlfn.RANK.EQ(tbl_gk[[#This Row],[Overall]],tbl_gk[Overall])</f>
        <v>498</v>
      </c>
    </row>
    <row r="552" spans="2:10" x14ac:dyDescent="0.55000000000000004">
      <c r="B552" s="3">
        <v>234903</v>
      </c>
      <c r="C552" s="5" t="s">
        <v>1152</v>
      </c>
      <c r="D552" s="5" t="s">
        <v>1153</v>
      </c>
      <c r="E552" s="1">
        <v>23</v>
      </c>
      <c r="F552" s="1">
        <v>187</v>
      </c>
      <c r="G552" s="1">
        <v>83</v>
      </c>
      <c r="H552" s="1" t="s">
        <v>11</v>
      </c>
      <c r="I552" s="1">
        <v>69</v>
      </c>
      <c r="J552" s="1">
        <f>_xlfn.RANK.EQ(tbl_gk[[#This Row],[Overall]],tbl_gk[Overall])</f>
        <v>498</v>
      </c>
    </row>
    <row r="553" spans="2:10" x14ac:dyDescent="0.55000000000000004">
      <c r="B553" s="3">
        <v>236571</v>
      </c>
      <c r="C553" s="5" t="s">
        <v>1224</v>
      </c>
      <c r="D553" s="5" t="s">
        <v>1225</v>
      </c>
      <c r="E553" s="1">
        <v>24</v>
      </c>
      <c r="F553" s="1">
        <v>191</v>
      </c>
      <c r="G553" s="1">
        <v>82</v>
      </c>
      <c r="H553" s="1" t="s">
        <v>18</v>
      </c>
      <c r="I553" s="1">
        <v>69</v>
      </c>
      <c r="J553" s="1">
        <f>_xlfn.RANK.EQ(tbl_gk[[#This Row],[Overall]],tbl_gk[Overall])</f>
        <v>498</v>
      </c>
    </row>
    <row r="554" spans="2:10" x14ac:dyDescent="0.55000000000000004">
      <c r="B554" s="3">
        <v>236613</v>
      </c>
      <c r="C554" s="5" t="s">
        <v>1259</v>
      </c>
      <c r="D554" s="5" t="s">
        <v>1260</v>
      </c>
      <c r="E554" s="1">
        <v>23</v>
      </c>
      <c r="F554" s="1">
        <v>192</v>
      </c>
      <c r="G554" s="1">
        <v>85</v>
      </c>
      <c r="H554" s="1" t="s">
        <v>16</v>
      </c>
      <c r="I554" s="1">
        <v>69</v>
      </c>
      <c r="J554" s="1">
        <f>_xlfn.RANK.EQ(tbl_gk[[#This Row],[Overall]],tbl_gk[Overall])</f>
        <v>498</v>
      </c>
    </row>
    <row r="555" spans="2:10" x14ac:dyDescent="0.55000000000000004">
      <c r="B555" s="3">
        <v>237580</v>
      </c>
      <c r="C555" s="5" t="s">
        <v>1204</v>
      </c>
      <c r="D555" s="5" t="s">
        <v>1205</v>
      </c>
      <c r="E555" s="1">
        <v>30</v>
      </c>
      <c r="F555" s="1">
        <v>196</v>
      </c>
      <c r="G555" s="1">
        <v>90</v>
      </c>
      <c r="H555" s="1" t="s">
        <v>141</v>
      </c>
      <c r="I555" s="1">
        <v>69</v>
      </c>
      <c r="J555" s="1">
        <f>_xlfn.RANK.EQ(tbl_gk[[#This Row],[Overall]],tbl_gk[Overall])</f>
        <v>498</v>
      </c>
    </row>
    <row r="556" spans="2:10" x14ac:dyDescent="0.55000000000000004">
      <c r="B556" s="3">
        <v>239254</v>
      </c>
      <c r="C556" s="5" t="s">
        <v>1154</v>
      </c>
      <c r="D556" s="5" t="s">
        <v>1155</v>
      </c>
      <c r="E556" s="1">
        <v>22</v>
      </c>
      <c r="F556" s="1">
        <v>190</v>
      </c>
      <c r="G556" s="1">
        <v>73</v>
      </c>
      <c r="H556" s="1" t="s">
        <v>72</v>
      </c>
      <c r="I556" s="1">
        <v>69</v>
      </c>
      <c r="J556" s="1">
        <f>_xlfn.RANK.EQ(tbl_gk[[#This Row],[Overall]],tbl_gk[Overall])</f>
        <v>498</v>
      </c>
    </row>
    <row r="557" spans="2:10" x14ac:dyDescent="0.55000000000000004">
      <c r="B557" s="3">
        <v>239816</v>
      </c>
      <c r="C557" s="5" t="s">
        <v>1189</v>
      </c>
      <c r="D557" s="5" t="s">
        <v>1190</v>
      </c>
      <c r="E557" s="1">
        <v>22</v>
      </c>
      <c r="F557" s="1">
        <v>193</v>
      </c>
      <c r="G557" s="1">
        <v>88</v>
      </c>
      <c r="H557" s="1" t="s">
        <v>16</v>
      </c>
      <c r="I557" s="1">
        <v>69</v>
      </c>
      <c r="J557" s="1">
        <f>_xlfn.RANK.EQ(tbl_gk[[#This Row],[Overall]],tbl_gk[Overall])</f>
        <v>498</v>
      </c>
    </row>
    <row r="558" spans="2:10" x14ac:dyDescent="0.55000000000000004">
      <c r="B558" s="3">
        <v>240283</v>
      </c>
      <c r="C558" s="5" t="s">
        <v>1160</v>
      </c>
      <c r="D558" s="5" t="s">
        <v>1161</v>
      </c>
      <c r="E558" s="1">
        <v>26</v>
      </c>
      <c r="F558" s="1">
        <v>190</v>
      </c>
      <c r="G558" s="1">
        <v>74</v>
      </c>
      <c r="H558" s="1" t="s">
        <v>58</v>
      </c>
      <c r="I558" s="1">
        <v>69</v>
      </c>
      <c r="J558" s="1">
        <f>_xlfn.RANK.EQ(tbl_gk[[#This Row],[Overall]],tbl_gk[Overall])</f>
        <v>498</v>
      </c>
    </row>
    <row r="559" spans="2:10" x14ac:dyDescent="0.55000000000000004">
      <c r="B559" s="3">
        <v>240311</v>
      </c>
      <c r="C559" s="5" t="s">
        <v>1148</v>
      </c>
      <c r="D559" s="5" t="s">
        <v>1149</v>
      </c>
      <c r="E559" s="1">
        <v>24</v>
      </c>
      <c r="F559" s="1">
        <v>183</v>
      </c>
      <c r="G559" s="1">
        <v>78</v>
      </c>
      <c r="H559" s="1" t="s">
        <v>9</v>
      </c>
      <c r="I559" s="1">
        <v>69</v>
      </c>
      <c r="J559" s="1">
        <f>_xlfn.RANK.EQ(tbl_gk[[#This Row],[Overall]],tbl_gk[Overall])</f>
        <v>498</v>
      </c>
    </row>
    <row r="560" spans="2:10" x14ac:dyDescent="0.55000000000000004">
      <c r="B560" s="3">
        <v>241119</v>
      </c>
      <c r="C560" s="5" t="s">
        <v>1125</v>
      </c>
      <c r="D560" s="5" t="s">
        <v>1126</v>
      </c>
      <c r="E560" s="1">
        <v>23</v>
      </c>
      <c r="F560" s="1">
        <v>187</v>
      </c>
      <c r="G560" s="1">
        <v>77</v>
      </c>
      <c r="H560" s="1" t="s">
        <v>40</v>
      </c>
      <c r="I560" s="1">
        <v>69</v>
      </c>
      <c r="J560" s="1">
        <f>_xlfn.RANK.EQ(tbl_gk[[#This Row],[Overall]],tbl_gk[Overall])</f>
        <v>498</v>
      </c>
    </row>
    <row r="561" spans="2:10" x14ac:dyDescent="0.55000000000000004">
      <c r="B561" s="3">
        <v>242179</v>
      </c>
      <c r="C561" s="5" t="s">
        <v>186</v>
      </c>
      <c r="D561" s="5" t="s">
        <v>1193</v>
      </c>
      <c r="E561" s="1">
        <v>21</v>
      </c>
      <c r="F561" s="1">
        <v>194</v>
      </c>
      <c r="G561" s="1">
        <v>89</v>
      </c>
      <c r="H561" s="1" t="s">
        <v>9</v>
      </c>
      <c r="I561" s="1">
        <v>69</v>
      </c>
      <c r="J561" s="1">
        <f>_xlfn.RANK.EQ(tbl_gk[[#This Row],[Overall]],tbl_gk[Overall])</f>
        <v>498</v>
      </c>
    </row>
    <row r="562" spans="2:10" x14ac:dyDescent="0.55000000000000004">
      <c r="B562" s="3">
        <v>242200</v>
      </c>
      <c r="C562" s="5" t="s">
        <v>1230</v>
      </c>
      <c r="D562" s="5" t="s">
        <v>1231</v>
      </c>
      <c r="E562" s="1">
        <v>23</v>
      </c>
      <c r="F562" s="1">
        <v>201</v>
      </c>
      <c r="G562" s="1">
        <v>88</v>
      </c>
      <c r="H562" s="1" t="s">
        <v>115</v>
      </c>
      <c r="I562" s="1">
        <v>69</v>
      </c>
      <c r="J562" s="1">
        <f>_xlfn.RANK.EQ(tbl_gk[[#This Row],[Overall]],tbl_gk[Overall])</f>
        <v>498</v>
      </c>
    </row>
    <row r="563" spans="2:10" x14ac:dyDescent="0.55000000000000004">
      <c r="B563" s="3">
        <v>242969</v>
      </c>
      <c r="C563" s="5" t="s">
        <v>1228</v>
      </c>
      <c r="D563" s="5" t="s">
        <v>1229</v>
      </c>
      <c r="E563" s="1">
        <v>26</v>
      </c>
      <c r="F563" s="1">
        <v>192</v>
      </c>
      <c r="G563" s="1">
        <v>83</v>
      </c>
      <c r="H563" s="1" t="s">
        <v>64</v>
      </c>
      <c r="I563" s="1">
        <v>69</v>
      </c>
      <c r="J563" s="1">
        <f>_xlfn.RANK.EQ(tbl_gk[[#This Row],[Overall]],tbl_gk[Overall])</f>
        <v>498</v>
      </c>
    </row>
    <row r="564" spans="2:10" x14ac:dyDescent="0.55000000000000004">
      <c r="B564" s="3">
        <v>243573</v>
      </c>
      <c r="C564" s="5" t="s">
        <v>1117</v>
      </c>
      <c r="D564" s="5" t="s">
        <v>1118</v>
      </c>
      <c r="E564" s="1">
        <v>23</v>
      </c>
      <c r="F564" s="1">
        <v>188</v>
      </c>
      <c r="G564" s="1">
        <v>84</v>
      </c>
      <c r="H564" s="1" t="s">
        <v>64</v>
      </c>
      <c r="I564" s="1">
        <v>69</v>
      </c>
      <c r="J564" s="1">
        <f>_xlfn.RANK.EQ(tbl_gk[[#This Row],[Overall]],tbl_gk[Overall])</f>
        <v>498</v>
      </c>
    </row>
    <row r="565" spans="2:10" x14ac:dyDescent="0.55000000000000004">
      <c r="B565" s="3">
        <v>243778</v>
      </c>
      <c r="C565" s="5" t="s">
        <v>1266</v>
      </c>
      <c r="D565" s="5" t="s">
        <v>1267</v>
      </c>
      <c r="E565" s="1">
        <v>25</v>
      </c>
      <c r="F565" s="1">
        <v>189</v>
      </c>
      <c r="G565" s="1">
        <v>89</v>
      </c>
      <c r="H565" s="1" t="s">
        <v>16</v>
      </c>
      <c r="I565" s="1">
        <v>69</v>
      </c>
      <c r="J565" s="1">
        <f>_xlfn.RANK.EQ(tbl_gk[[#This Row],[Overall]],tbl_gk[Overall])</f>
        <v>498</v>
      </c>
    </row>
    <row r="566" spans="2:10" x14ac:dyDescent="0.55000000000000004">
      <c r="B566" s="3">
        <v>246236</v>
      </c>
      <c r="C566" s="5" t="s">
        <v>1131</v>
      </c>
      <c r="D566" s="5" t="s">
        <v>1132</v>
      </c>
      <c r="E566" s="1">
        <v>25</v>
      </c>
      <c r="F566" s="1">
        <v>184</v>
      </c>
      <c r="G566" s="1">
        <v>79</v>
      </c>
      <c r="H566" s="1" t="s">
        <v>8</v>
      </c>
      <c r="I566" s="1">
        <v>69</v>
      </c>
      <c r="J566" s="1">
        <f>_xlfn.RANK.EQ(tbl_gk[[#This Row],[Overall]],tbl_gk[Overall])</f>
        <v>498</v>
      </c>
    </row>
    <row r="567" spans="2:10" x14ac:dyDescent="0.55000000000000004">
      <c r="B567" s="3">
        <v>251126</v>
      </c>
      <c r="C567" s="5" t="s">
        <v>1210</v>
      </c>
      <c r="D567" s="5" t="s">
        <v>1211</v>
      </c>
      <c r="E567" s="1">
        <v>39</v>
      </c>
      <c r="F567" s="1">
        <v>179</v>
      </c>
      <c r="G567" s="1">
        <v>83</v>
      </c>
      <c r="H567" s="1" t="s">
        <v>8</v>
      </c>
      <c r="I567" s="1">
        <v>69</v>
      </c>
      <c r="J567" s="1">
        <f>_xlfn.RANK.EQ(tbl_gk[[#This Row],[Overall]],tbl_gk[Overall])</f>
        <v>498</v>
      </c>
    </row>
    <row r="568" spans="2:10" x14ac:dyDescent="0.55000000000000004">
      <c r="B568" s="3">
        <v>251292</v>
      </c>
      <c r="C568" s="5" t="s">
        <v>1158</v>
      </c>
      <c r="D568" s="5" t="s">
        <v>1159</v>
      </c>
      <c r="E568" s="1">
        <v>25</v>
      </c>
      <c r="F568" s="1">
        <v>192</v>
      </c>
      <c r="G568" s="1">
        <v>85</v>
      </c>
      <c r="H568" s="1" t="s">
        <v>16</v>
      </c>
      <c r="I568" s="1">
        <v>69</v>
      </c>
      <c r="J568" s="1">
        <f>_xlfn.RANK.EQ(tbl_gk[[#This Row],[Overall]],tbl_gk[Overall])</f>
        <v>498</v>
      </c>
    </row>
    <row r="569" spans="2:10" x14ac:dyDescent="0.55000000000000004">
      <c r="B569" s="3">
        <v>251369</v>
      </c>
      <c r="C569" s="5" t="s">
        <v>1164</v>
      </c>
      <c r="D569" s="5" t="s">
        <v>1165</v>
      </c>
      <c r="E569" s="1">
        <v>24</v>
      </c>
      <c r="F569" s="1">
        <v>188</v>
      </c>
      <c r="G569" s="1">
        <v>90</v>
      </c>
      <c r="H569" s="1" t="s">
        <v>9</v>
      </c>
      <c r="I569" s="1">
        <v>69</v>
      </c>
      <c r="J569" s="1">
        <f>_xlfn.RANK.EQ(tbl_gk[[#This Row],[Overall]],tbl_gk[Overall])</f>
        <v>498</v>
      </c>
    </row>
    <row r="570" spans="2:10" x14ac:dyDescent="0.55000000000000004">
      <c r="B570" s="3">
        <v>251673</v>
      </c>
      <c r="C570" s="5" t="s">
        <v>1226</v>
      </c>
      <c r="D570" s="5" t="s">
        <v>1227</v>
      </c>
      <c r="E570" s="1">
        <v>33</v>
      </c>
      <c r="F570" s="1">
        <v>194</v>
      </c>
      <c r="G570" s="1">
        <v>87</v>
      </c>
      <c r="H570" s="1" t="s">
        <v>57</v>
      </c>
      <c r="I570" s="1">
        <v>69</v>
      </c>
      <c r="J570" s="1">
        <f>_xlfn.RANK.EQ(tbl_gk[[#This Row],[Overall]],tbl_gk[Overall])</f>
        <v>498</v>
      </c>
    </row>
    <row r="571" spans="2:10" x14ac:dyDescent="0.55000000000000004">
      <c r="B571" s="3">
        <v>254198</v>
      </c>
      <c r="C571" s="5" t="s">
        <v>1216</v>
      </c>
      <c r="D571" s="5" t="s">
        <v>1217</v>
      </c>
      <c r="E571" s="1">
        <v>29</v>
      </c>
      <c r="F571" s="1">
        <v>182</v>
      </c>
      <c r="G571" s="1">
        <v>82</v>
      </c>
      <c r="H571" s="1" t="s">
        <v>221</v>
      </c>
      <c r="I571" s="1">
        <v>69</v>
      </c>
      <c r="J571" s="1">
        <f>_xlfn.RANK.EQ(tbl_gk[[#This Row],[Overall]],tbl_gk[Overall])</f>
        <v>498</v>
      </c>
    </row>
    <row r="572" spans="2:10" x14ac:dyDescent="0.55000000000000004">
      <c r="B572" s="3">
        <v>257480</v>
      </c>
      <c r="C572" s="5" t="s">
        <v>1187</v>
      </c>
      <c r="D572" s="5" t="s">
        <v>1188</v>
      </c>
      <c r="E572" s="1">
        <v>23</v>
      </c>
      <c r="F572" s="1">
        <v>187</v>
      </c>
      <c r="G572" s="1">
        <v>82</v>
      </c>
      <c r="H572" s="1" t="s">
        <v>16</v>
      </c>
      <c r="I572" s="1">
        <v>69</v>
      </c>
      <c r="J572" s="1">
        <f>_xlfn.RANK.EQ(tbl_gk[[#This Row],[Overall]],tbl_gk[Overall])</f>
        <v>498</v>
      </c>
    </row>
    <row r="573" spans="2:10" x14ac:dyDescent="0.55000000000000004">
      <c r="B573" s="3">
        <v>258718</v>
      </c>
      <c r="C573" s="5" t="s">
        <v>1141</v>
      </c>
      <c r="D573" s="5" t="s">
        <v>1142</v>
      </c>
      <c r="E573" s="1">
        <v>24</v>
      </c>
      <c r="F573" s="1">
        <v>191</v>
      </c>
      <c r="G573" s="1">
        <v>81</v>
      </c>
      <c r="H573" s="1" t="s">
        <v>57</v>
      </c>
      <c r="I573" s="1">
        <v>69</v>
      </c>
      <c r="J573" s="1">
        <f>_xlfn.RANK.EQ(tbl_gk[[#This Row],[Overall]],tbl_gk[Overall])</f>
        <v>498</v>
      </c>
    </row>
    <row r="574" spans="2:10" x14ac:dyDescent="0.55000000000000004">
      <c r="B574" s="3">
        <v>259944</v>
      </c>
      <c r="C574" s="5" t="s">
        <v>1236</v>
      </c>
      <c r="D574" s="5" t="s">
        <v>1237</v>
      </c>
      <c r="E574" s="1">
        <v>27</v>
      </c>
      <c r="F574" s="1">
        <v>192</v>
      </c>
      <c r="G574" s="1">
        <v>88</v>
      </c>
      <c r="H574" s="1" t="s">
        <v>221</v>
      </c>
      <c r="I574" s="1">
        <v>69</v>
      </c>
      <c r="J574" s="1">
        <f>_xlfn.RANK.EQ(tbl_gk[[#This Row],[Overall]],tbl_gk[Overall])</f>
        <v>498</v>
      </c>
    </row>
    <row r="575" spans="2:10" x14ac:dyDescent="0.55000000000000004">
      <c r="B575" s="3">
        <v>261499</v>
      </c>
      <c r="C575" s="5" t="s">
        <v>1240</v>
      </c>
      <c r="D575" s="5" t="s">
        <v>1241</v>
      </c>
      <c r="E575" s="1">
        <v>24</v>
      </c>
      <c r="F575" s="1">
        <v>197</v>
      </c>
      <c r="G575" s="1">
        <v>82</v>
      </c>
      <c r="H575" s="1" t="s">
        <v>24</v>
      </c>
      <c r="I575" s="1">
        <v>69</v>
      </c>
      <c r="J575" s="1">
        <f>_xlfn.RANK.EQ(tbl_gk[[#This Row],[Overall]],tbl_gk[Overall])</f>
        <v>498</v>
      </c>
    </row>
    <row r="576" spans="2:10" x14ac:dyDescent="0.55000000000000004">
      <c r="B576" s="3">
        <v>263232</v>
      </c>
      <c r="C576" s="5" t="s">
        <v>240</v>
      </c>
      <c r="D576" s="5" t="s">
        <v>1261</v>
      </c>
      <c r="E576" s="1">
        <v>25</v>
      </c>
      <c r="F576" s="1">
        <v>198</v>
      </c>
      <c r="G576" s="1">
        <v>90</v>
      </c>
      <c r="H576" s="1" t="s">
        <v>20</v>
      </c>
      <c r="I576" s="1">
        <v>69</v>
      </c>
      <c r="J576" s="1">
        <f>_xlfn.RANK.EQ(tbl_gk[[#This Row],[Overall]],tbl_gk[Overall])</f>
        <v>498</v>
      </c>
    </row>
    <row r="577" spans="2:10" x14ac:dyDescent="0.55000000000000004">
      <c r="B577" s="3">
        <v>137552</v>
      </c>
      <c r="C577" s="5" t="s">
        <v>1315</v>
      </c>
      <c r="D577" s="5" t="s">
        <v>1316</v>
      </c>
      <c r="E577" s="1">
        <v>38</v>
      </c>
      <c r="F577" s="1">
        <v>188</v>
      </c>
      <c r="G577" s="1">
        <v>83</v>
      </c>
      <c r="H577" s="1" t="s">
        <v>18</v>
      </c>
      <c r="I577" s="1">
        <v>68</v>
      </c>
      <c r="J577" s="1">
        <f>_xlfn.RANK.EQ(tbl_gk[[#This Row],[Overall]],tbl_gk[Overall])</f>
        <v>576</v>
      </c>
    </row>
    <row r="578" spans="2:10" x14ac:dyDescent="0.55000000000000004">
      <c r="B578" s="3">
        <v>140498</v>
      </c>
      <c r="C578" s="5" t="s">
        <v>1407</v>
      </c>
      <c r="D578" s="5" t="s">
        <v>1408</v>
      </c>
      <c r="E578" s="1">
        <v>37</v>
      </c>
      <c r="F578" s="1">
        <v>187</v>
      </c>
      <c r="G578" s="1">
        <v>82</v>
      </c>
      <c r="H578" s="1" t="s">
        <v>47</v>
      </c>
      <c r="I578" s="1">
        <v>68</v>
      </c>
      <c r="J578" s="1">
        <f>_xlfn.RANK.EQ(tbl_gk[[#This Row],[Overall]],tbl_gk[Overall])</f>
        <v>576</v>
      </c>
    </row>
    <row r="579" spans="2:10" x14ac:dyDescent="0.55000000000000004">
      <c r="B579" s="3">
        <v>144172</v>
      </c>
      <c r="C579" s="5" t="s">
        <v>1385</v>
      </c>
      <c r="D579" s="5" t="s">
        <v>1386</v>
      </c>
      <c r="E579" s="1">
        <v>37</v>
      </c>
      <c r="F579" s="1">
        <v>185</v>
      </c>
      <c r="G579" s="1">
        <v>78</v>
      </c>
      <c r="H579" s="1" t="s">
        <v>72</v>
      </c>
      <c r="I579" s="1">
        <v>68</v>
      </c>
      <c r="J579" s="1">
        <f>_xlfn.RANK.EQ(tbl_gk[[#This Row],[Overall]],tbl_gk[Overall])</f>
        <v>576</v>
      </c>
    </row>
    <row r="580" spans="2:10" x14ac:dyDescent="0.55000000000000004">
      <c r="B580" s="3">
        <v>173531</v>
      </c>
      <c r="C580" s="5" t="s">
        <v>1412</v>
      </c>
      <c r="D580" s="5" t="s">
        <v>1413</v>
      </c>
      <c r="E580" s="1">
        <v>32</v>
      </c>
      <c r="F580" s="1">
        <v>193</v>
      </c>
      <c r="G580" s="1">
        <v>76</v>
      </c>
      <c r="H580" s="1" t="s">
        <v>19</v>
      </c>
      <c r="I580" s="1">
        <v>68</v>
      </c>
      <c r="J580" s="1">
        <f>_xlfn.RANK.EQ(tbl_gk[[#This Row],[Overall]],tbl_gk[Overall])</f>
        <v>576</v>
      </c>
    </row>
    <row r="581" spans="2:10" x14ac:dyDescent="0.55000000000000004">
      <c r="B581" s="3">
        <v>173533</v>
      </c>
      <c r="C581" s="5" t="s">
        <v>1436</v>
      </c>
      <c r="D581" s="5" t="s">
        <v>1437</v>
      </c>
      <c r="E581" s="1">
        <v>33</v>
      </c>
      <c r="F581" s="1">
        <v>191</v>
      </c>
      <c r="G581" s="1">
        <v>87</v>
      </c>
      <c r="H581" s="1" t="s">
        <v>19</v>
      </c>
      <c r="I581" s="1">
        <v>68</v>
      </c>
      <c r="J581" s="1">
        <f>_xlfn.RANK.EQ(tbl_gk[[#This Row],[Overall]],tbl_gk[Overall])</f>
        <v>576</v>
      </c>
    </row>
    <row r="582" spans="2:10" x14ac:dyDescent="0.55000000000000004">
      <c r="B582" s="3">
        <v>175897</v>
      </c>
      <c r="C582" s="5" t="s">
        <v>1355</v>
      </c>
      <c r="D582" s="5" t="s">
        <v>1356</v>
      </c>
      <c r="E582" s="1">
        <v>33</v>
      </c>
      <c r="F582" s="1">
        <v>186</v>
      </c>
      <c r="G582" s="1">
        <v>83</v>
      </c>
      <c r="H582" s="1" t="s">
        <v>150</v>
      </c>
      <c r="I582" s="1">
        <v>68</v>
      </c>
      <c r="J582" s="1">
        <f>_xlfn.RANK.EQ(tbl_gk[[#This Row],[Overall]],tbl_gk[Overall])</f>
        <v>576</v>
      </c>
    </row>
    <row r="583" spans="2:10" x14ac:dyDescent="0.55000000000000004">
      <c r="B583" s="3">
        <v>176583</v>
      </c>
      <c r="C583" s="5" t="s">
        <v>1374</v>
      </c>
      <c r="D583" s="5" t="s">
        <v>1375</v>
      </c>
      <c r="E583" s="1">
        <v>37</v>
      </c>
      <c r="F583" s="1">
        <v>183</v>
      </c>
      <c r="G583" s="1">
        <v>79</v>
      </c>
      <c r="H583" s="1" t="s">
        <v>67</v>
      </c>
      <c r="I583" s="1">
        <v>68</v>
      </c>
      <c r="J583" s="1">
        <f>_xlfn.RANK.EQ(tbl_gk[[#This Row],[Overall]],tbl_gk[Overall])</f>
        <v>576</v>
      </c>
    </row>
    <row r="584" spans="2:10" x14ac:dyDescent="0.55000000000000004">
      <c r="B584" s="3">
        <v>182207</v>
      </c>
      <c r="C584" s="5" t="s">
        <v>1434</v>
      </c>
      <c r="D584" s="5" t="s">
        <v>1435</v>
      </c>
      <c r="E584" s="1">
        <v>36</v>
      </c>
      <c r="F584" s="1">
        <v>191</v>
      </c>
      <c r="G584" s="1">
        <v>84</v>
      </c>
      <c r="H584" s="1" t="s">
        <v>19</v>
      </c>
      <c r="I584" s="1">
        <v>68</v>
      </c>
      <c r="J584" s="1">
        <f>_xlfn.RANK.EQ(tbl_gk[[#This Row],[Overall]],tbl_gk[Overall])</f>
        <v>576</v>
      </c>
    </row>
    <row r="585" spans="2:10" x14ac:dyDescent="0.55000000000000004">
      <c r="B585" s="3">
        <v>182743</v>
      </c>
      <c r="C585" s="5" t="s">
        <v>1420</v>
      </c>
      <c r="D585" s="5" t="s">
        <v>1421</v>
      </c>
      <c r="E585" s="1">
        <v>35</v>
      </c>
      <c r="F585" s="1">
        <v>195</v>
      </c>
      <c r="G585" s="1">
        <v>88</v>
      </c>
      <c r="H585" s="1" t="s">
        <v>16</v>
      </c>
      <c r="I585" s="1">
        <v>68</v>
      </c>
      <c r="J585" s="1">
        <f>_xlfn.RANK.EQ(tbl_gk[[#This Row],[Overall]],tbl_gk[Overall])</f>
        <v>576</v>
      </c>
    </row>
    <row r="586" spans="2:10" x14ac:dyDescent="0.55000000000000004">
      <c r="B586" s="3">
        <v>183475</v>
      </c>
      <c r="C586" s="5" t="s">
        <v>1401</v>
      </c>
      <c r="D586" s="5" t="s">
        <v>1402</v>
      </c>
      <c r="E586" s="1">
        <v>32</v>
      </c>
      <c r="F586" s="1">
        <v>187</v>
      </c>
      <c r="G586" s="1">
        <v>82</v>
      </c>
      <c r="H586" s="1" t="s">
        <v>30</v>
      </c>
      <c r="I586" s="1">
        <v>68</v>
      </c>
      <c r="J586" s="1">
        <f>_xlfn.RANK.EQ(tbl_gk[[#This Row],[Overall]],tbl_gk[Overall])</f>
        <v>576</v>
      </c>
    </row>
    <row r="587" spans="2:10" x14ac:dyDescent="0.55000000000000004">
      <c r="B587" s="3">
        <v>184630</v>
      </c>
      <c r="C587" s="5" t="s">
        <v>1335</v>
      </c>
      <c r="D587" s="5" t="s">
        <v>1336</v>
      </c>
      <c r="E587" s="1">
        <v>34</v>
      </c>
      <c r="F587" s="1">
        <v>195</v>
      </c>
      <c r="G587" s="1">
        <v>90</v>
      </c>
      <c r="H587" s="1" t="s">
        <v>19</v>
      </c>
      <c r="I587" s="1">
        <v>68</v>
      </c>
      <c r="J587" s="1">
        <f>_xlfn.RANK.EQ(tbl_gk[[#This Row],[Overall]],tbl_gk[Overall])</f>
        <v>576</v>
      </c>
    </row>
    <row r="588" spans="2:10" x14ac:dyDescent="0.55000000000000004">
      <c r="B588" s="3">
        <v>184781</v>
      </c>
      <c r="C588" s="5" t="s">
        <v>1387</v>
      </c>
      <c r="D588" s="5" t="s">
        <v>1388</v>
      </c>
      <c r="E588" s="1">
        <v>34</v>
      </c>
      <c r="F588" s="1">
        <v>187</v>
      </c>
      <c r="G588" s="1">
        <v>80</v>
      </c>
      <c r="H588" s="1" t="s">
        <v>24</v>
      </c>
      <c r="I588" s="1">
        <v>68</v>
      </c>
      <c r="J588" s="1">
        <f>_xlfn.RANK.EQ(tbl_gk[[#This Row],[Overall]],tbl_gk[Overall])</f>
        <v>576</v>
      </c>
    </row>
    <row r="589" spans="2:10" x14ac:dyDescent="0.55000000000000004">
      <c r="B589" s="3">
        <v>186941</v>
      </c>
      <c r="C589" s="5" t="s">
        <v>1277</v>
      </c>
      <c r="D589" s="5" t="s">
        <v>1278</v>
      </c>
      <c r="E589" s="1">
        <v>34</v>
      </c>
      <c r="F589" s="1">
        <v>190</v>
      </c>
      <c r="G589" s="1">
        <v>86</v>
      </c>
      <c r="H589" s="1" t="s">
        <v>16</v>
      </c>
      <c r="I589" s="1">
        <v>68</v>
      </c>
      <c r="J589" s="1">
        <f>_xlfn.RANK.EQ(tbl_gk[[#This Row],[Overall]],tbl_gk[Overall])</f>
        <v>576</v>
      </c>
    </row>
    <row r="590" spans="2:10" x14ac:dyDescent="0.55000000000000004">
      <c r="B590" s="3">
        <v>190435</v>
      </c>
      <c r="C590" s="5" t="s">
        <v>1432</v>
      </c>
      <c r="D590" s="5" t="s">
        <v>1433</v>
      </c>
      <c r="E590" s="1">
        <v>33</v>
      </c>
      <c r="F590" s="1">
        <v>187</v>
      </c>
      <c r="G590" s="1">
        <v>82</v>
      </c>
      <c r="H590" s="1" t="s">
        <v>40</v>
      </c>
      <c r="I590" s="1">
        <v>68</v>
      </c>
      <c r="J590" s="1">
        <f>_xlfn.RANK.EQ(tbl_gk[[#This Row],[Overall]],tbl_gk[Overall])</f>
        <v>576</v>
      </c>
    </row>
    <row r="591" spans="2:10" x14ac:dyDescent="0.55000000000000004">
      <c r="B591" s="3">
        <v>192201</v>
      </c>
      <c r="C591" s="5" t="s">
        <v>1389</v>
      </c>
      <c r="D591" s="5" t="s">
        <v>1390</v>
      </c>
      <c r="E591" s="1">
        <v>33</v>
      </c>
      <c r="F591" s="1">
        <v>190</v>
      </c>
      <c r="G591" s="1">
        <v>90</v>
      </c>
      <c r="H591" s="1" t="s">
        <v>115</v>
      </c>
      <c r="I591" s="1">
        <v>68</v>
      </c>
      <c r="J591" s="1">
        <f>_xlfn.RANK.EQ(tbl_gk[[#This Row],[Overall]],tbl_gk[Overall])</f>
        <v>576</v>
      </c>
    </row>
    <row r="592" spans="2:10" x14ac:dyDescent="0.55000000000000004">
      <c r="B592" s="3">
        <v>193359</v>
      </c>
      <c r="C592" s="5" t="s">
        <v>1317</v>
      </c>
      <c r="D592" s="5" t="s">
        <v>1318</v>
      </c>
      <c r="E592" s="1">
        <v>32</v>
      </c>
      <c r="F592" s="1">
        <v>197</v>
      </c>
      <c r="G592" s="1">
        <v>85</v>
      </c>
      <c r="H592" s="1" t="s">
        <v>267</v>
      </c>
      <c r="I592" s="1">
        <v>68</v>
      </c>
      <c r="J592" s="1">
        <f>_xlfn.RANK.EQ(tbl_gk[[#This Row],[Overall]],tbl_gk[Overall])</f>
        <v>576</v>
      </c>
    </row>
    <row r="593" spans="2:10" x14ac:dyDescent="0.55000000000000004">
      <c r="B593" s="3">
        <v>197689</v>
      </c>
      <c r="C593" s="5" t="s">
        <v>1337</v>
      </c>
      <c r="D593" s="5" t="s">
        <v>1338</v>
      </c>
      <c r="E593" s="1">
        <v>31</v>
      </c>
      <c r="F593" s="1">
        <v>190</v>
      </c>
      <c r="G593" s="1">
        <v>83</v>
      </c>
      <c r="H593" s="1" t="s">
        <v>33</v>
      </c>
      <c r="I593" s="1">
        <v>68</v>
      </c>
      <c r="J593" s="1">
        <f>_xlfn.RANK.EQ(tbl_gk[[#This Row],[Overall]],tbl_gk[Overall])</f>
        <v>576</v>
      </c>
    </row>
    <row r="594" spans="2:10" x14ac:dyDescent="0.55000000000000004">
      <c r="B594" s="3">
        <v>197928</v>
      </c>
      <c r="C594" s="5" t="s">
        <v>1378</v>
      </c>
      <c r="D594" s="5" t="s">
        <v>1379</v>
      </c>
      <c r="E594" s="1">
        <v>29</v>
      </c>
      <c r="F594" s="1">
        <v>193</v>
      </c>
      <c r="G594" s="1">
        <v>84</v>
      </c>
      <c r="H594" s="1" t="s">
        <v>19</v>
      </c>
      <c r="I594" s="1">
        <v>68</v>
      </c>
      <c r="J594" s="1">
        <f>_xlfn.RANK.EQ(tbl_gk[[#This Row],[Overall]],tbl_gk[Overall])</f>
        <v>576</v>
      </c>
    </row>
    <row r="595" spans="2:10" x14ac:dyDescent="0.55000000000000004">
      <c r="B595" s="3">
        <v>199574</v>
      </c>
      <c r="C595" s="5" t="s">
        <v>1370</v>
      </c>
      <c r="D595" s="5" t="s">
        <v>1371</v>
      </c>
      <c r="E595" s="1">
        <v>31</v>
      </c>
      <c r="F595" s="1">
        <v>193</v>
      </c>
      <c r="G595" s="1">
        <v>93</v>
      </c>
      <c r="H595" s="1" t="s">
        <v>9</v>
      </c>
      <c r="I595" s="1">
        <v>68</v>
      </c>
      <c r="J595" s="1">
        <f>_xlfn.RANK.EQ(tbl_gk[[#This Row],[Overall]],tbl_gk[Overall])</f>
        <v>576</v>
      </c>
    </row>
    <row r="596" spans="2:10" x14ac:dyDescent="0.55000000000000004">
      <c r="B596" s="3">
        <v>200463</v>
      </c>
      <c r="C596" s="5" t="s">
        <v>1273</v>
      </c>
      <c r="D596" s="5" t="s">
        <v>1274</v>
      </c>
      <c r="E596" s="1">
        <v>36</v>
      </c>
      <c r="F596" s="1">
        <v>185</v>
      </c>
      <c r="G596" s="1">
        <v>87</v>
      </c>
      <c r="H596" s="1" t="s">
        <v>112</v>
      </c>
      <c r="I596" s="1">
        <v>68</v>
      </c>
      <c r="J596" s="1">
        <f>_xlfn.RANK.EQ(tbl_gk[[#This Row],[Overall]],tbl_gk[Overall])</f>
        <v>576</v>
      </c>
    </row>
    <row r="597" spans="2:10" x14ac:dyDescent="0.55000000000000004">
      <c r="B597" s="3">
        <v>201847</v>
      </c>
      <c r="C597" s="5" t="s">
        <v>1440</v>
      </c>
      <c r="D597" s="5" t="s">
        <v>1441</v>
      </c>
      <c r="E597" s="1">
        <v>28</v>
      </c>
      <c r="F597" s="1">
        <v>196</v>
      </c>
      <c r="G597" s="1">
        <v>87</v>
      </c>
      <c r="H597" s="1" t="s">
        <v>11</v>
      </c>
      <c r="I597" s="1">
        <v>68</v>
      </c>
      <c r="J597" s="1">
        <f>_xlfn.RANK.EQ(tbl_gk[[#This Row],[Overall]],tbl_gk[Overall])</f>
        <v>576</v>
      </c>
    </row>
    <row r="598" spans="2:10" x14ac:dyDescent="0.55000000000000004">
      <c r="B598" s="3">
        <v>202570</v>
      </c>
      <c r="C598" s="5" t="s">
        <v>1365</v>
      </c>
      <c r="D598" s="5" t="s">
        <v>1366</v>
      </c>
      <c r="E598" s="1">
        <v>33</v>
      </c>
      <c r="F598" s="1">
        <v>189</v>
      </c>
      <c r="G598" s="1">
        <v>87</v>
      </c>
      <c r="H598" s="1" t="s">
        <v>112</v>
      </c>
      <c r="I598" s="1">
        <v>68</v>
      </c>
      <c r="J598" s="1">
        <f>_xlfn.RANK.EQ(tbl_gk[[#This Row],[Overall]],tbl_gk[Overall])</f>
        <v>576</v>
      </c>
    </row>
    <row r="599" spans="2:10" x14ac:dyDescent="0.55000000000000004">
      <c r="B599" s="3">
        <v>203237</v>
      </c>
      <c r="C599" s="5" t="s">
        <v>1424</v>
      </c>
      <c r="D599" s="5" t="s">
        <v>1425</v>
      </c>
      <c r="E599" s="1">
        <v>33</v>
      </c>
      <c r="F599" s="1">
        <v>194</v>
      </c>
      <c r="G599" s="1">
        <v>84</v>
      </c>
      <c r="H599" s="1" t="s">
        <v>21</v>
      </c>
      <c r="I599" s="1">
        <v>68</v>
      </c>
      <c r="J599" s="1">
        <f>_xlfn.RANK.EQ(tbl_gk[[#This Row],[Overall]],tbl_gk[Overall])</f>
        <v>576</v>
      </c>
    </row>
    <row r="600" spans="2:10" x14ac:dyDescent="0.55000000000000004">
      <c r="B600" s="3">
        <v>204380</v>
      </c>
      <c r="C600" s="5" t="s">
        <v>1301</v>
      </c>
      <c r="D600" s="5" t="s">
        <v>1302</v>
      </c>
      <c r="E600" s="1">
        <v>29</v>
      </c>
      <c r="F600" s="1">
        <v>188</v>
      </c>
      <c r="G600" s="1">
        <v>87</v>
      </c>
      <c r="H600" s="1" t="s">
        <v>16</v>
      </c>
      <c r="I600" s="1">
        <v>68</v>
      </c>
      <c r="J600" s="1">
        <f>_xlfn.RANK.EQ(tbl_gk[[#This Row],[Overall]],tbl_gk[Overall])</f>
        <v>576</v>
      </c>
    </row>
    <row r="601" spans="2:10" x14ac:dyDescent="0.55000000000000004">
      <c r="B601" s="3">
        <v>204502</v>
      </c>
      <c r="C601" s="5" t="s">
        <v>1416</v>
      </c>
      <c r="D601" s="5" t="s">
        <v>1417</v>
      </c>
      <c r="E601" s="1">
        <v>28</v>
      </c>
      <c r="F601" s="1">
        <v>191</v>
      </c>
      <c r="G601" s="1">
        <v>97</v>
      </c>
      <c r="H601" s="1" t="s">
        <v>19</v>
      </c>
      <c r="I601" s="1">
        <v>68</v>
      </c>
      <c r="J601" s="1">
        <f>_xlfn.RANK.EQ(tbl_gk[[#This Row],[Overall]],tbl_gk[Overall])</f>
        <v>576</v>
      </c>
    </row>
    <row r="602" spans="2:10" x14ac:dyDescent="0.55000000000000004">
      <c r="B602" s="3">
        <v>204846</v>
      </c>
      <c r="C602" s="5" t="s">
        <v>1382</v>
      </c>
      <c r="D602" s="5" t="s">
        <v>1383</v>
      </c>
      <c r="E602" s="1">
        <v>28</v>
      </c>
      <c r="F602" s="1">
        <v>199</v>
      </c>
      <c r="G602" s="1">
        <v>93</v>
      </c>
      <c r="H602" s="1" t="s">
        <v>19</v>
      </c>
      <c r="I602" s="1">
        <v>68</v>
      </c>
      <c r="J602" s="1">
        <f>_xlfn.RANK.EQ(tbl_gk[[#This Row],[Overall]],tbl_gk[Overall])</f>
        <v>576</v>
      </c>
    </row>
    <row r="603" spans="2:10" x14ac:dyDescent="0.55000000000000004">
      <c r="B603" s="3">
        <v>209333</v>
      </c>
      <c r="C603" s="5" t="s">
        <v>1410</v>
      </c>
      <c r="D603" s="5" t="s">
        <v>1411</v>
      </c>
      <c r="E603" s="1">
        <v>31</v>
      </c>
      <c r="F603" s="1">
        <v>185</v>
      </c>
      <c r="G603" s="1">
        <v>74</v>
      </c>
      <c r="H603" s="1" t="s">
        <v>133</v>
      </c>
      <c r="I603" s="1">
        <v>68</v>
      </c>
      <c r="J603" s="1">
        <f>_xlfn.RANK.EQ(tbl_gk[[#This Row],[Overall]],tbl_gk[Overall])</f>
        <v>576</v>
      </c>
    </row>
    <row r="604" spans="2:10" x14ac:dyDescent="0.55000000000000004">
      <c r="B604" s="3">
        <v>211299</v>
      </c>
      <c r="C604" s="5" t="s">
        <v>1342</v>
      </c>
      <c r="D604" s="5" t="s">
        <v>1343</v>
      </c>
      <c r="E604" s="1">
        <v>30</v>
      </c>
      <c r="F604" s="1">
        <v>196</v>
      </c>
      <c r="G604" s="1">
        <v>90</v>
      </c>
      <c r="H604" s="1" t="s">
        <v>18</v>
      </c>
      <c r="I604" s="1">
        <v>68</v>
      </c>
      <c r="J604" s="1">
        <f>_xlfn.RANK.EQ(tbl_gk[[#This Row],[Overall]],tbl_gk[Overall])</f>
        <v>576</v>
      </c>
    </row>
    <row r="605" spans="2:10" x14ac:dyDescent="0.55000000000000004">
      <c r="B605" s="3">
        <v>211398</v>
      </c>
      <c r="C605" s="5" t="s">
        <v>1363</v>
      </c>
      <c r="D605" s="5" t="s">
        <v>1364</v>
      </c>
      <c r="E605" s="1">
        <v>28</v>
      </c>
      <c r="F605" s="1">
        <v>191</v>
      </c>
      <c r="G605" s="1">
        <v>87</v>
      </c>
      <c r="H605" s="1" t="s">
        <v>9</v>
      </c>
      <c r="I605" s="1">
        <v>68</v>
      </c>
      <c r="J605" s="1">
        <f>_xlfn.RANK.EQ(tbl_gk[[#This Row],[Overall]],tbl_gk[Overall])</f>
        <v>576</v>
      </c>
    </row>
    <row r="606" spans="2:10" x14ac:dyDescent="0.55000000000000004">
      <c r="B606" s="3">
        <v>214035</v>
      </c>
      <c r="C606" s="5" t="s">
        <v>266</v>
      </c>
      <c r="D606" s="5" t="s">
        <v>1348</v>
      </c>
      <c r="E606" s="1">
        <v>28</v>
      </c>
      <c r="F606" s="1">
        <v>184</v>
      </c>
      <c r="G606" s="1">
        <v>82</v>
      </c>
      <c r="H606" s="1" t="s">
        <v>80</v>
      </c>
      <c r="I606" s="1">
        <v>68</v>
      </c>
      <c r="J606" s="1">
        <f>_xlfn.RANK.EQ(tbl_gk[[#This Row],[Overall]],tbl_gk[Overall])</f>
        <v>576</v>
      </c>
    </row>
    <row r="607" spans="2:10" x14ac:dyDescent="0.55000000000000004">
      <c r="B607" s="3">
        <v>219937</v>
      </c>
      <c r="C607" s="5" t="s">
        <v>1395</v>
      </c>
      <c r="D607" s="5" t="s">
        <v>1396</v>
      </c>
      <c r="E607" s="1">
        <v>25</v>
      </c>
      <c r="F607" s="1">
        <v>187</v>
      </c>
      <c r="G607" s="1">
        <v>83</v>
      </c>
      <c r="H607" s="1" t="s">
        <v>16</v>
      </c>
      <c r="I607" s="1">
        <v>68</v>
      </c>
      <c r="J607" s="1">
        <f>_xlfn.RANK.EQ(tbl_gk[[#This Row],[Overall]],tbl_gk[Overall])</f>
        <v>576</v>
      </c>
    </row>
    <row r="608" spans="2:10" x14ac:dyDescent="0.55000000000000004">
      <c r="B608" s="3">
        <v>220624</v>
      </c>
      <c r="C608" s="5" t="s">
        <v>336</v>
      </c>
      <c r="D608" s="5" t="s">
        <v>1406</v>
      </c>
      <c r="E608" s="1">
        <v>27</v>
      </c>
      <c r="F608" s="1">
        <v>187</v>
      </c>
      <c r="G608" s="1">
        <v>82</v>
      </c>
      <c r="H608" s="1" t="s">
        <v>8</v>
      </c>
      <c r="I608" s="1">
        <v>68</v>
      </c>
      <c r="J608" s="1">
        <f>_xlfn.RANK.EQ(tbl_gk[[#This Row],[Overall]],tbl_gk[Overall])</f>
        <v>576</v>
      </c>
    </row>
    <row r="609" spans="2:10" x14ac:dyDescent="0.55000000000000004">
      <c r="B609" s="3">
        <v>222229</v>
      </c>
      <c r="C609" s="5" t="s">
        <v>1344</v>
      </c>
      <c r="D609" s="5" t="s">
        <v>1345</v>
      </c>
      <c r="E609" s="1">
        <v>30</v>
      </c>
      <c r="F609" s="1">
        <v>185</v>
      </c>
      <c r="G609" s="1">
        <v>84</v>
      </c>
      <c r="H609" s="1" t="s">
        <v>21</v>
      </c>
      <c r="I609" s="1">
        <v>68</v>
      </c>
      <c r="J609" s="1">
        <f>_xlfn.RANK.EQ(tbl_gk[[#This Row],[Overall]],tbl_gk[Overall])</f>
        <v>576</v>
      </c>
    </row>
    <row r="610" spans="2:10" x14ac:dyDescent="0.55000000000000004">
      <c r="B610" s="3">
        <v>222263</v>
      </c>
      <c r="C610" s="5" t="s">
        <v>1333</v>
      </c>
      <c r="D610" s="5" t="s">
        <v>1334</v>
      </c>
      <c r="E610" s="1">
        <v>24</v>
      </c>
      <c r="F610" s="1">
        <v>189</v>
      </c>
      <c r="G610" s="1">
        <v>80</v>
      </c>
      <c r="H610" s="1" t="s">
        <v>11</v>
      </c>
      <c r="I610" s="1">
        <v>68</v>
      </c>
      <c r="J610" s="1">
        <f>_xlfn.RANK.EQ(tbl_gk[[#This Row],[Overall]],tbl_gk[Overall])</f>
        <v>576</v>
      </c>
    </row>
    <row r="611" spans="2:10" x14ac:dyDescent="0.55000000000000004">
      <c r="B611" s="3">
        <v>222900</v>
      </c>
      <c r="C611" s="5" t="s">
        <v>1399</v>
      </c>
      <c r="D611" s="5" t="s">
        <v>1400</v>
      </c>
      <c r="E611" s="1">
        <v>30</v>
      </c>
      <c r="F611" s="1">
        <v>190</v>
      </c>
      <c r="G611" s="1">
        <v>88</v>
      </c>
      <c r="H611" s="1" t="s">
        <v>339</v>
      </c>
      <c r="I611" s="1">
        <v>68</v>
      </c>
      <c r="J611" s="1">
        <f>_xlfn.RANK.EQ(tbl_gk[[#This Row],[Overall]],tbl_gk[Overall])</f>
        <v>576</v>
      </c>
    </row>
    <row r="612" spans="2:10" x14ac:dyDescent="0.55000000000000004">
      <c r="B612" s="3">
        <v>223603</v>
      </c>
      <c r="C612" s="5" t="s">
        <v>1325</v>
      </c>
      <c r="D612" s="5" t="s">
        <v>1326</v>
      </c>
      <c r="E612" s="1">
        <v>27</v>
      </c>
      <c r="F612" s="1">
        <v>190</v>
      </c>
      <c r="G612" s="1">
        <v>89</v>
      </c>
      <c r="H612" s="1" t="s">
        <v>16</v>
      </c>
      <c r="I612" s="1">
        <v>68</v>
      </c>
      <c r="J612" s="1">
        <f>_xlfn.RANK.EQ(tbl_gk[[#This Row],[Overall]],tbl_gk[Overall])</f>
        <v>576</v>
      </c>
    </row>
    <row r="613" spans="2:10" x14ac:dyDescent="0.55000000000000004">
      <c r="B613" s="3">
        <v>223738</v>
      </c>
      <c r="C613" s="5" t="s">
        <v>1275</v>
      </c>
      <c r="D613" s="5" t="s">
        <v>1276</v>
      </c>
      <c r="E613" s="1">
        <v>26</v>
      </c>
      <c r="F613" s="1">
        <v>188</v>
      </c>
      <c r="G613" s="1">
        <v>80</v>
      </c>
      <c r="H613" s="1" t="s">
        <v>18</v>
      </c>
      <c r="I613" s="1">
        <v>68</v>
      </c>
      <c r="J613" s="1">
        <f>_xlfn.RANK.EQ(tbl_gk[[#This Row],[Overall]],tbl_gk[Overall])</f>
        <v>576</v>
      </c>
    </row>
    <row r="614" spans="2:10" x14ac:dyDescent="0.55000000000000004">
      <c r="B614" s="3">
        <v>224241</v>
      </c>
      <c r="C614" s="5" t="s">
        <v>1293</v>
      </c>
      <c r="D614" s="5" t="s">
        <v>1294</v>
      </c>
      <c r="E614" s="1">
        <v>26</v>
      </c>
      <c r="F614" s="1">
        <v>188</v>
      </c>
      <c r="G614" s="1">
        <v>74</v>
      </c>
      <c r="H614" s="1" t="s">
        <v>18</v>
      </c>
      <c r="I614" s="1">
        <v>68</v>
      </c>
      <c r="J614" s="1">
        <f>_xlfn.RANK.EQ(tbl_gk[[#This Row],[Overall]],tbl_gk[Overall])</f>
        <v>576</v>
      </c>
    </row>
    <row r="615" spans="2:10" x14ac:dyDescent="0.55000000000000004">
      <c r="B615" s="3">
        <v>224322</v>
      </c>
      <c r="C615" s="5" t="s">
        <v>1279</v>
      </c>
      <c r="D615" s="5" t="s">
        <v>1280</v>
      </c>
      <c r="E615" s="1">
        <v>24</v>
      </c>
      <c r="F615" s="1">
        <v>187</v>
      </c>
      <c r="G615" s="1">
        <v>85</v>
      </c>
      <c r="H615" s="1" t="s">
        <v>30</v>
      </c>
      <c r="I615" s="1">
        <v>68</v>
      </c>
      <c r="J615" s="1">
        <f>_xlfn.RANK.EQ(tbl_gk[[#This Row],[Overall]],tbl_gk[Overall])</f>
        <v>576</v>
      </c>
    </row>
    <row r="616" spans="2:10" x14ac:dyDescent="0.55000000000000004">
      <c r="B616" s="3">
        <v>224702</v>
      </c>
      <c r="C616" s="5" t="s">
        <v>1428</v>
      </c>
      <c r="D616" s="5" t="s">
        <v>1429</v>
      </c>
      <c r="E616" s="1">
        <v>32</v>
      </c>
      <c r="F616" s="1">
        <v>190</v>
      </c>
      <c r="G616" s="1">
        <v>81</v>
      </c>
      <c r="H616" s="1" t="s">
        <v>576</v>
      </c>
      <c r="I616" s="1">
        <v>68</v>
      </c>
      <c r="J616" s="1">
        <f>_xlfn.RANK.EQ(tbl_gk[[#This Row],[Overall]],tbl_gk[Overall])</f>
        <v>576</v>
      </c>
    </row>
    <row r="617" spans="2:10" x14ac:dyDescent="0.55000000000000004">
      <c r="B617" s="3">
        <v>225983</v>
      </c>
      <c r="C617" s="5" t="s">
        <v>1430</v>
      </c>
      <c r="D617" s="5" t="s">
        <v>1431</v>
      </c>
      <c r="E617" s="1">
        <v>36</v>
      </c>
      <c r="F617" s="1">
        <v>183</v>
      </c>
      <c r="G617" s="1">
        <v>79</v>
      </c>
      <c r="H617" s="1" t="s">
        <v>422</v>
      </c>
      <c r="I617" s="1">
        <v>68</v>
      </c>
      <c r="J617" s="1">
        <f>_xlfn.RANK.EQ(tbl_gk[[#This Row],[Overall]],tbl_gk[Overall])</f>
        <v>576</v>
      </c>
    </row>
    <row r="618" spans="2:10" x14ac:dyDescent="0.55000000000000004">
      <c r="B618" s="3">
        <v>227370</v>
      </c>
      <c r="C618" s="5" t="s">
        <v>1376</v>
      </c>
      <c r="D618" s="5" t="s">
        <v>1377</v>
      </c>
      <c r="E618" s="1">
        <v>26</v>
      </c>
      <c r="F618" s="1">
        <v>187</v>
      </c>
      <c r="G618" s="1">
        <v>81</v>
      </c>
      <c r="H618" s="1" t="s">
        <v>16</v>
      </c>
      <c r="I618" s="1">
        <v>68</v>
      </c>
      <c r="J618" s="1">
        <f>_xlfn.RANK.EQ(tbl_gk[[#This Row],[Overall]],tbl_gk[Overall])</f>
        <v>576</v>
      </c>
    </row>
    <row r="619" spans="2:10" x14ac:dyDescent="0.55000000000000004">
      <c r="B619" s="3">
        <v>227668</v>
      </c>
      <c r="C619" s="5" t="s">
        <v>1305</v>
      </c>
      <c r="D619" s="5" t="s">
        <v>1306</v>
      </c>
      <c r="E619" s="1">
        <v>30</v>
      </c>
      <c r="F619" s="1">
        <v>188</v>
      </c>
      <c r="G619" s="1">
        <v>86</v>
      </c>
      <c r="H619" s="1" t="s">
        <v>67</v>
      </c>
      <c r="I619" s="1">
        <v>68</v>
      </c>
      <c r="J619" s="1">
        <f>_xlfn.RANK.EQ(tbl_gk[[#This Row],[Overall]],tbl_gk[Overall])</f>
        <v>576</v>
      </c>
    </row>
    <row r="620" spans="2:10" x14ac:dyDescent="0.55000000000000004">
      <c r="B620" s="3">
        <v>228130</v>
      </c>
      <c r="C620" s="5" t="s">
        <v>1393</v>
      </c>
      <c r="D620" s="5" t="s">
        <v>1394</v>
      </c>
      <c r="E620" s="1">
        <v>34</v>
      </c>
      <c r="F620" s="1">
        <v>192</v>
      </c>
      <c r="G620" s="1">
        <v>79</v>
      </c>
      <c r="H620" s="1" t="s">
        <v>21</v>
      </c>
      <c r="I620" s="1">
        <v>68</v>
      </c>
      <c r="J620" s="1">
        <f>_xlfn.RANK.EQ(tbl_gk[[#This Row],[Overall]],tbl_gk[Overall])</f>
        <v>576</v>
      </c>
    </row>
    <row r="621" spans="2:10" x14ac:dyDescent="0.55000000000000004">
      <c r="B621" s="3">
        <v>228456</v>
      </c>
      <c r="C621" s="5" t="s">
        <v>1340</v>
      </c>
      <c r="D621" s="5" t="s">
        <v>1341</v>
      </c>
      <c r="E621" s="1">
        <v>25</v>
      </c>
      <c r="F621" s="1">
        <v>187</v>
      </c>
      <c r="G621" s="1">
        <v>83</v>
      </c>
      <c r="H621" s="1" t="s">
        <v>40</v>
      </c>
      <c r="I621" s="1">
        <v>68</v>
      </c>
      <c r="J621" s="1">
        <f>_xlfn.RANK.EQ(tbl_gk[[#This Row],[Overall]],tbl_gk[Overall])</f>
        <v>576</v>
      </c>
    </row>
    <row r="622" spans="2:10" x14ac:dyDescent="0.55000000000000004">
      <c r="B622" s="3">
        <v>228607</v>
      </c>
      <c r="C622" s="5" t="s">
        <v>1271</v>
      </c>
      <c r="D622" s="5" t="s">
        <v>1272</v>
      </c>
      <c r="E622" s="1">
        <v>25</v>
      </c>
      <c r="F622" s="1">
        <v>186</v>
      </c>
      <c r="G622" s="1">
        <v>82</v>
      </c>
      <c r="H622" s="1" t="s">
        <v>16</v>
      </c>
      <c r="I622" s="1">
        <v>68</v>
      </c>
      <c r="J622" s="1">
        <f>_xlfn.RANK.EQ(tbl_gk[[#This Row],[Overall]],tbl_gk[Overall])</f>
        <v>576</v>
      </c>
    </row>
    <row r="623" spans="2:10" x14ac:dyDescent="0.55000000000000004">
      <c r="B623" s="3">
        <v>229501</v>
      </c>
      <c r="C623" s="5" t="s">
        <v>1438</v>
      </c>
      <c r="D623" s="5" t="s">
        <v>1439</v>
      </c>
      <c r="E623" s="1">
        <v>30</v>
      </c>
      <c r="F623" s="1">
        <v>193</v>
      </c>
      <c r="G623" s="1">
        <v>79</v>
      </c>
      <c r="H623" s="1" t="s">
        <v>20</v>
      </c>
      <c r="I623" s="1">
        <v>68</v>
      </c>
      <c r="J623" s="1">
        <f>_xlfn.RANK.EQ(tbl_gk[[#This Row],[Overall]],tbl_gk[Overall])</f>
        <v>576</v>
      </c>
    </row>
    <row r="624" spans="2:10" x14ac:dyDescent="0.55000000000000004">
      <c r="B624" s="3">
        <v>231028</v>
      </c>
      <c r="C624" s="5" t="s">
        <v>1329</v>
      </c>
      <c r="D624" s="5" t="s">
        <v>1330</v>
      </c>
      <c r="E624" s="1">
        <v>24</v>
      </c>
      <c r="F624" s="1">
        <v>195</v>
      </c>
      <c r="G624" s="1">
        <v>76</v>
      </c>
      <c r="H624" s="1" t="s">
        <v>73</v>
      </c>
      <c r="I624" s="1">
        <v>68</v>
      </c>
      <c r="J624" s="1">
        <f>_xlfn.RANK.EQ(tbl_gk[[#This Row],[Overall]],tbl_gk[Overall])</f>
        <v>576</v>
      </c>
    </row>
    <row r="625" spans="2:10" x14ac:dyDescent="0.55000000000000004">
      <c r="B625" s="3">
        <v>231073</v>
      </c>
      <c r="C625" s="5" t="s">
        <v>1283</v>
      </c>
      <c r="D625" s="5" t="s">
        <v>1284</v>
      </c>
      <c r="E625" s="1">
        <v>26</v>
      </c>
      <c r="F625" s="1">
        <v>194</v>
      </c>
      <c r="G625" s="1">
        <v>84</v>
      </c>
      <c r="H625" s="1" t="s">
        <v>57</v>
      </c>
      <c r="I625" s="1">
        <v>68</v>
      </c>
      <c r="J625" s="1">
        <f>_xlfn.RANK.EQ(tbl_gk[[#This Row],[Overall]],tbl_gk[Overall])</f>
        <v>576</v>
      </c>
    </row>
    <row r="626" spans="2:10" x14ac:dyDescent="0.55000000000000004">
      <c r="B626" s="3">
        <v>231413</v>
      </c>
      <c r="C626" s="5" t="s">
        <v>1289</v>
      </c>
      <c r="D626" s="5" t="s">
        <v>1290</v>
      </c>
      <c r="E626" s="1">
        <v>25</v>
      </c>
      <c r="F626" s="1">
        <v>195</v>
      </c>
      <c r="G626" s="1">
        <v>90</v>
      </c>
      <c r="H626" s="1" t="s">
        <v>18</v>
      </c>
      <c r="I626" s="1">
        <v>68</v>
      </c>
      <c r="J626" s="1">
        <f>_xlfn.RANK.EQ(tbl_gk[[#This Row],[Overall]],tbl_gk[Overall])</f>
        <v>576</v>
      </c>
    </row>
    <row r="627" spans="2:10" x14ac:dyDescent="0.55000000000000004">
      <c r="B627" s="3">
        <v>231878</v>
      </c>
      <c r="C627" s="5" t="s">
        <v>1372</v>
      </c>
      <c r="D627" s="5" t="s">
        <v>1373</v>
      </c>
      <c r="E627" s="1">
        <v>29</v>
      </c>
      <c r="F627" s="1">
        <v>193</v>
      </c>
      <c r="G627" s="1">
        <v>93</v>
      </c>
      <c r="H627" s="1" t="s">
        <v>112</v>
      </c>
      <c r="I627" s="1">
        <v>68</v>
      </c>
      <c r="J627" s="1">
        <f>_xlfn.RANK.EQ(tbl_gk[[#This Row],[Overall]],tbl_gk[Overall])</f>
        <v>576</v>
      </c>
    </row>
    <row r="628" spans="2:10" x14ac:dyDescent="0.55000000000000004">
      <c r="B628" s="3">
        <v>232350</v>
      </c>
      <c r="C628" s="5" t="s">
        <v>1357</v>
      </c>
      <c r="D628" s="5" t="s">
        <v>1358</v>
      </c>
      <c r="E628" s="1">
        <v>26</v>
      </c>
      <c r="F628" s="1">
        <v>190</v>
      </c>
      <c r="G628" s="1">
        <v>85</v>
      </c>
      <c r="H628" s="1" t="s">
        <v>39</v>
      </c>
      <c r="I628" s="1">
        <v>68</v>
      </c>
      <c r="J628" s="1">
        <f>_xlfn.RANK.EQ(tbl_gk[[#This Row],[Overall]],tbl_gk[Overall])</f>
        <v>576</v>
      </c>
    </row>
    <row r="629" spans="2:10" x14ac:dyDescent="0.55000000000000004">
      <c r="B629" s="3">
        <v>232562</v>
      </c>
      <c r="C629" s="5" t="s">
        <v>1321</v>
      </c>
      <c r="D629" s="5" t="s">
        <v>1322</v>
      </c>
      <c r="E629" s="1">
        <v>27</v>
      </c>
      <c r="F629" s="1">
        <v>185</v>
      </c>
      <c r="G629" s="1">
        <v>82</v>
      </c>
      <c r="H629" s="1" t="s">
        <v>141</v>
      </c>
      <c r="I629" s="1">
        <v>68</v>
      </c>
      <c r="J629" s="1">
        <f>_xlfn.RANK.EQ(tbl_gk[[#This Row],[Overall]],tbl_gk[Overall])</f>
        <v>576</v>
      </c>
    </row>
    <row r="630" spans="2:10" x14ac:dyDescent="0.55000000000000004">
      <c r="B630" s="3">
        <v>235027</v>
      </c>
      <c r="C630" s="5" t="s">
        <v>1346</v>
      </c>
      <c r="D630" s="5" t="s">
        <v>1347</v>
      </c>
      <c r="E630" s="1">
        <v>24</v>
      </c>
      <c r="F630" s="1">
        <v>185</v>
      </c>
      <c r="G630" s="1">
        <v>72</v>
      </c>
      <c r="H630" s="1" t="s">
        <v>208</v>
      </c>
      <c r="I630" s="1">
        <v>68</v>
      </c>
      <c r="J630" s="1">
        <f>_xlfn.RANK.EQ(tbl_gk[[#This Row],[Overall]],tbl_gk[Overall])</f>
        <v>576</v>
      </c>
    </row>
    <row r="631" spans="2:10" x14ac:dyDescent="0.55000000000000004">
      <c r="B631" s="3">
        <v>235312</v>
      </c>
      <c r="C631" s="5" t="s">
        <v>1380</v>
      </c>
      <c r="D631" s="5" t="s">
        <v>1381</v>
      </c>
      <c r="E631" s="1">
        <v>28</v>
      </c>
      <c r="F631" s="1">
        <v>183</v>
      </c>
      <c r="G631" s="1">
        <v>83</v>
      </c>
      <c r="H631" s="1" t="s">
        <v>40</v>
      </c>
      <c r="I631" s="1">
        <v>68</v>
      </c>
      <c r="J631" s="1">
        <f>_xlfn.RANK.EQ(tbl_gk[[#This Row],[Overall]],tbl_gk[Overall])</f>
        <v>576</v>
      </c>
    </row>
    <row r="632" spans="2:10" x14ac:dyDescent="0.55000000000000004">
      <c r="B632" s="3">
        <v>235375</v>
      </c>
      <c r="C632" s="5" t="s">
        <v>1314</v>
      </c>
      <c r="D632" s="5" t="s">
        <v>1327</v>
      </c>
      <c r="E632" s="1">
        <v>27</v>
      </c>
      <c r="F632" s="1">
        <v>195</v>
      </c>
      <c r="G632" s="1">
        <v>92</v>
      </c>
      <c r="H632" s="1" t="s">
        <v>80</v>
      </c>
      <c r="I632" s="1">
        <v>68</v>
      </c>
      <c r="J632" s="1">
        <f>_xlfn.RANK.EQ(tbl_gk[[#This Row],[Overall]],tbl_gk[Overall])</f>
        <v>576</v>
      </c>
    </row>
    <row r="633" spans="2:10" x14ac:dyDescent="0.55000000000000004">
      <c r="B633" s="3">
        <v>235629</v>
      </c>
      <c r="C633" s="5" t="s">
        <v>1331</v>
      </c>
      <c r="D633" s="5" t="s">
        <v>1332</v>
      </c>
      <c r="E633" s="1">
        <v>25</v>
      </c>
      <c r="F633" s="1">
        <v>190</v>
      </c>
      <c r="G633" s="1">
        <v>85</v>
      </c>
      <c r="H633" s="1" t="s">
        <v>11</v>
      </c>
      <c r="I633" s="1">
        <v>68</v>
      </c>
      <c r="J633" s="1">
        <f>_xlfn.RANK.EQ(tbl_gk[[#This Row],[Overall]],tbl_gk[Overall])</f>
        <v>576</v>
      </c>
    </row>
    <row r="634" spans="2:10" x14ac:dyDescent="0.55000000000000004">
      <c r="B634" s="3">
        <v>235633</v>
      </c>
      <c r="C634" s="5" t="s">
        <v>1323</v>
      </c>
      <c r="D634" s="5" t="s">
        <v>1324</v>
      </c>
      <c r="E634" s="1">
        <v>22</v>
      </c>
      <c r="F634" s="1">
        <v>184</v>
      </c>
      <c r="G634" s="1">
        <v>74</v>
      </c>
      <c r="H634" s="1" t="s">
        <v>9</v>
      </c>
      <c r="I634" s="1">
        <v>68</v>
      </c>
      <c r="J634" s="1">
        <f>_xlfn.RANK.EQ(tbl_gk[[#This Row],[Overall]],tbl_gk[Overall])</f>
        <v>576</v>
      </c>
    </row>
    <row r="635" spans="2:10" x14ac:dyDescent="0.55000000000000004">
      <c r="B635" s="3">
        <v>236963</v>
      </c>
      <c r="C635" s="5" t="s">
        <v>1281</v>
      </c>
      <c r="D635" s="5" t="s">
        <v>1282</v>
      </c>
      <c r="E635" s="1">
        <v>26</v>
      </c>
      <c r="F635" s="1">
        <v>181</v>
      </c>
      <c r="G635" s="1">
        <v>76</v>
      </c>
      <c r="H635" s="1" t="s">
        <v>235</v>
      </c>
      <c r="I635" s="1">
        <v>68</v>
      </c>
      <c r="J635" s="1">
        <f>_xlfn.RANK.EQ(tbl_gk[[#This Row],[Overall]],tbl_gk[Overall])</f>
        <v>576</v>
      </c>
    </row>
    <row r="636" spans="2:10" x14ac:dyDescent="0.55000000000000004">
      <c r="B636" s="3">
        <v>237127</v>
      </c>
      <c r="C636" s="5" t="s">
        <v>1368</v>
      </c>
      <c r="D636" s="5" t="s">
        <v>1369</v>
      </c>
      <c r="E636" s="1">
        <v>24</v>
      </c>
      <c r="F636" s="1">
        <v>202</v>
      </c>
      <c r="G636" s="1">
        <v>87</v>
      </c>
      <c r="H636" s="1" t="s">
        <v>25</v>
      </c>
      <c r="I636" s="1">
        <v>68</v>
      </c>
      <c r="J636" s="1">
        <f>_xlfn.RANK.EQ(tbl_gk[[#This Row],[Overall]],tbl_gk[Overall])</f>
        <v>576</v>
      </c>
    </row>
    <row r="637" spans="2:10" x14ac:dyDescent="0.55000000000000004">
      <c r="B637" s="3">
        <v>239999</v>
      </c>
      <c r="C637" s="5" t="s">
        <v>1442</v>
      </c>
      <c r="D637" s="5" t="s">
        <v>1443</v>
      </c>
      <c r="E637" s="1">
        <v>25</v>
      </c>
      <c r="F637" s="1">
        <v>189</v>
      </c>
      <c r="G637" s="1">
        <v>76</v>
      </c>
      <c r="H637" s="1" t="s">
        <v>17</v>
      </c>
      <c r="I637" s="1">
        <v>68</v>
      </c>
      <c r="J637" s="1">
        <f>_xlfn.RANK.EQ(tbl_gk[[#This Row],[Overall]],tbl_gk[Overall])</f>
        <v>576</v>
      </c>
    </row>
    <row r="638" spans="2:10" x14ac:dyDescent="0.55000000000000004">
      <c r="B638" s="3">
        <v>240371</v>
      </c>
      <c r="C638" s="5" t="s">
        <v>1297</v>
      </c>
      <c r="D638" s="5" t="s">
        <v>1298</v>
      </c>
      <c r="E638" s="1">
        <v>25</v>
      </c>
      <c r="F638" s="1">
        <v>188</v>
      </c>
      <c r="G638" s="1">
        <v>85</v>
      </c>
      <c r="H638" s="1" t="s">
        <v>54</v>
      </c>
      <c r="I638" s="1">
        <v>68</v>
      </c>
      <c r="J638" s="1">
        <f>_xlfn.RANK.EQ(tbl_gk[[#This Row],[Overall]],tbl_gk[Overall])</f>
        <v>576</v>
      </c>
    </row>
    <row r="639" spans="2:10" x14ac:dyDescent="0.55000000000000004">
      <c r="B639" s="3">
        <v>240489</v>
      </c>
      <c r="C639" s="5" t="s">
        <v>828</v>
      </c>
      <c r="D639" s="5" t="s">
        <v>1339</v>
      </c>
      <c r="E639" s="1">
        <v>21</v>
      </c>
      <c r="F639" s="1">
        <v>186</v>
      </c>
      <c r="G639" s="1">
        <v>76</v>
      </c>
      <c r="H639" s="1" t="s">
        <v>30</v>
      </c>
      <c r="I639" s="1">
        <v>68</v>
      </c>
      <c r="J639" s="1">
        <f>_xlfn.RANK.EQ(tbl_gk[[#This Row],[Overall]],tbl_gk[Overall])</f>
        <v>576</v>
      </c>
    </row>
    <row r="640" spans="2:10" x14ac:dyDescent="0.55000000000000004">
      <c r="B640" s="3">
        <v>240784</v>
      </c>
      <c r="C640" s="5" t="s">
        <v>1287</v>
      </c>
      <c r="D640" s="5" t="s">
        <v>1288</v>
      </c>
      <c r="E640" s="1">
        <v>21</v>
      </c>
      <c r="F640" s="1">
        <v>187</v>
      </c>
      <c r="G640" s="1">
        <v>75</v>
      </c>
      <c r="H640" s="1" t="s">
        <v>19</v>
      </c>
      <c r="I640" s="1">
        <v>68</v>
      </c>
      <c r="J640" s="1">
        <f>_xlfn.RANK.EQ(tbl_gk[[#This Row],[Overall]],tbl_gk[Overall])</f>
        <v>576</v>
      </c>
    </row>
    <row r="641" spans="2:10" x14ac:dyDescent="0.55000000000000004">
      <c r="B641" s="3">
        <v>240987</v>
      </c>
      <c r="C641" s="5" t="s">
        <v>1303</v>
      </c>
      <c r="D641" s="5" t="s">
        <v>1304</v>
      </c>
      <c r="E641" s="1">
        <v>22</v>
      </c>
      <c r="F641" s="1">
        <v>185</v>
      </c>
      <c r="G641" s="1">
        <v>75</v>
      </c>
      <c r="H641" s="1" t="s">
        <v>19</v>
      </c>
      <c r="I641" s="1">
        <v>68</v>
      </c>
      <c r="J641" s="1">
        <f>_xlfn.RANK.EQ(tbl_gk[[#This Row],[Overall]],tbl_gk[Overall])</f>
        <v>576</v>
      </c>
    </row>
    <row r="642" spans="2:10" x14ac:dyDescent="0.55000000000000004">
      <c r="B642" s="3">
        <v>241179</v>
      </c>
      <c r="C642" s="5" t="s">
        <v>1353</v>
      </c>
      <c r="D642" s="5" t="s">
        <v>1354</v>
      </c>
      <c r="E642" s="1">
        <v>24</v>
      </c>
      <c r="F642" s="1">
        <v>188</v>
      </c>
      <c r="G642" s="1">
        <v>75</v>
      </c>
      <c r="H642" s="1" t="s">
        <v>40</v>
      </c>
      <c r="I642" s="1">
        <v>68</v>
      </c>
      <c r="J642" s="1">
        <f>_xlfn.RANK.EQ(tbl_gk[[#This Row],[Overall]],tbl_gk[Overall])</f>
        <v>576</v>
      </c>
    </row>
    <row r="643" spans="2:10" x14ac:dyDescent="0.55000000000000004">
      <c r="B643" s="3">
        <v>243158</v>
      </c>
      <c r="C643" s="5" t="s">
        <v>1418</v>
      </c>
      <c r="D643" s="5" t="s">
        <v>1419</v>
      </c>
      <c r="E643" s="1">
        <v>22</v>
      </c>
      <c r="F643" s="1">
        <v>190</v>
      </c>
      <c r="G643" s="1">
        <v>80</v>
      </c>
      <c r="H643" s="1" t="s">
        <v>115</v>
      </c>
      <c r="I643" s="1">
        <v>68</v>
      </c>
      <c r="J643" s="1">
        <f>_xlfn.RANK.EQ(tbl_gk[[#This Row],[Overall]],tbl_gk[Overall])</f>
        <v>576</v>
      </c>
    </row>
    <row r="644" spans="2:10" x14ac:dyDescent="0.55000000000000004">
      <c r="B644" s="3">
        <v>243201</v>
      </c>
      <c r="C644" s="5" t="s">
        <v>1309</v>
      </c>
      <c r="D644" s="5" t="s">
        <v>1310</v>
      </c>
      <c r="E644" s="1">
        <v>23</v>
      </c>
      <c r="F644" s="1">
        <v>186</v>
      </c>
      <c r="G644" s="1">
        <v>82</v>
      </c>
      <c r="H644" s="1" t="s">
        <v>40</v>
      </c>
      <c r="I644" s="1">
        <v>68</v>
      </c>
      <c r="J644" s="1">
        <f>_xlfn.RANK.EQ(tbl_gk[[#This Row],[Overall]],tbl_gk[Overall])</f>
        <v>576</v>
      </c>
    </row>
    <row r="645" spans="2:10" x14ac:dyDescent="0.55000000000000004">
      <c r="B645" s="3">
        <v>244827</v>
      </c>
      <c r="C645" s="5" t="s">
        <v>995</v>
      </c>
      <c r="D645" s="5" t="s">
        <v>1286</v>
      </c>
      <c r="E645" s="1">
        <v>28</v>
      </c>
      <c r="F645" s="1">
        <v>182</v>
      </c>
      <c r="G645" s="1">
        <v>79</v>
      </c>
      <c r="H645" s="1" t="s">
        <v>221</v>
      </c>
      <c r="I645" s="1">
        <v>68</v>
      </c>
      <c r="J645" s="1">
        <f>_xlfn.RANK.EQ(tbl_gk[[#This Row],[Overall]],tbl_gk[Overall])</f>
        <v>576</v>
      </c>
    </row>
    <row r="646" spans="2:10" x14ac:dyDescent="0.55000000000000004">
      <c r="B646" s="3">
        <v>245783</v>
      </c>
      <c r="C646" s="5" t="s">
        <v>1349</v>
      </c>
      <c r="D646" s="5" t="s">
        <v>1350</v>
      </c>
      <c r="E646" s="1">
        <v>33</v>
      </c>
      <c r="F646" s="1">
        <v>195</v>
      </c>
      <c r="G646" s="1">
        <v>89</v>
      </c>
      <c r="H646" s="1" t="s">
        <v>20</v>
      </c>
      <c r="I646" s="1">
        <v>68</v>
      </c>
      <c r="J646" s="1">
        <f>_xlfn.RANK.EQ(tbl_gk[[#This Row],[Overall]],tbl_gk[Overall])</f>
        <v>576</v>
      </c>
    </row>
    <row r="647" spans="2:10" x14ac:dyDescent="0.55000000000000004">
      <c r="B647" s="3">
        <v>246267</v>
      </c>
      <c r="C647" s="5" t="s">
        <v>1269</v>
      </c>
      <c r="D647" s="5" t="s">
        <v>1270</v>
      </c>
      <c r="E647" s="1">
        <v>22</v>
      </c>
      <c r="F647" s="1">
        <v>189</v>
      </c>
      <c r="G647" s="1">
        <v>75</v>
      </c>
      <c r="H647" s="1" t="s">
        <v>39</v>
      </c>
      <c r="I647" s="1">
        <v>68</v>
      </c>
      <c r="J647" s="1">
        <f>_xlfn.RANK.EQ(tbl_gk[[#This Row],[Overall]],tbl_gk[Overall])</f>
        <v>576</v>
      </c>
    </row>
    <row r="648" spans="2:10" x14ac:dyDescent="0.55000000000000004">
      <c r="B648" s="3">
        <v>246704</v>
      </c>
      <c r="C648" s="5" t="s">
        <v>1299</v>
      </c>
      <c r="D648" s="5" t="s">
        <v>1300</v>
      </c>
      <c r="E648" s="1">
        <v>22</v>
      </c>
      <c r="F648" s="1">
        <v>201</v>
      </c>
      <c r="G648" s="1">
        <v>85</v>
      </c>
      <c r="H648" s="1" t="s">
        <v>335</v>
      </c>
      <c r="I648" s="1">
        <v>68</v>
      </c>
      <c r="J648" s="1">
        <f>_xlfn.RANK.EQ(tbl_gk[[#This Row],[Overall]],tbl_gk[Overall])</f>
        <v>576</v>
      </c>
    </row>
    <row r="649" spans="2:10" x14ac:dyDescent="0.55000000000000004">
      <c r="B649" s="3">
        <v>247022</v>
      </c>
      <c r="C649" s="5" t="s">
        <v>1312</v>
      </c>
      <c r="D649" s="5" t="s">
        <v>1313</v>
      </c>
      <c r="E649" s="1">
        <v>23</v>
      </c>
      <c r="F649" s="1">
        <v>197</v>
      </c>
      <c r="G649" s="1">
        <v>82</v>
      </c>
      <c r="H649" s="1" t="s">
        <v>115</v>
      </c>
      <c r="I649" s="1">
        <v>68</v>
      </c>
      <c r="J649" s="1">
        <f>_xlfn.RANK.EQ(tbl_gk[[#This Row],[Overall]],tbl_gk[Overall])</f>
        <v>576</v>
      </c>
    </row>
    <row r="650" spans="2:10" x14ac:dyDescent="0.55000000000000004">
      <c r="B650" s="3">
        <v>248000</v>
      </c>
      <c r="C650" s="5" t="s">
        <v>1361</v>
      </c>
      <c r="D650" s="5" t="s">
        <v>1362</v>
      </c>
      <c r="E650" s="1">
        <v>28</v>
      </c>
      <c r="F650" s="1">
        <v>182</v>
      </c>
      <c r="G650" s="1">
        <v>82</v>
      </c>
      <c r="H650" s="1" t="s">
        <v>235</v>
      </c>
      <c r="I650" s="1">
        <v>68</v>
      </c>
      <c r="J650" s="1">
        <f>_xlfn.RANK.EQ(tbl_gk[[#This Row],[Overall]],tbl_gk[Overall])</f>
        <v>576</v>
      </c>
    </row>
    <row r="651" spans="2:10" x14ac:dyDescent="0.55000000000000004">
      <c r="B651" s="3">
        <v>248091</v>
      </c>
      <c r="C651" s="5" t="s">
        <v>1351</v>
      </c>
      <c r="D651" s="5" t="s">
        <v>1352</v>
      </c>
      <c r="E651" s="1">
        <v>30</v>
      </c>
      <c r="F651" s="1">
        <v>185</v>
      </c>
      <c r="G651" s="1">
        <v>75</v>
      </c>
      <c r="H651" s="1" t="s">
        <v>235</v>
      </c>
      <c r="I651" s="1">
        <v>68</v>
      </c>
      <c r="J651" s="1">
        <f>_xlfn.RANK.EQ(tbl_gk[[#This Row],[Overall]],tbl_gk[Overall])</f>
        <v>576</v>
      </c>
    </row>
    <row r="652" spans="2:10" x14ac:dyDescent="0.55000000000000004">
      <c r="B652" s="3">
        <v>252081</v>
      </c>
      <c r="C652" s="5" t="s">
        <v>1404</v>
      </c>
      <c r="D652" s="5" t="s">
        <v>1405</v>
      </c>
      <c r="E652" s="1">
        <v>28</v>
      </c>
      <c r="F652" s="1">
        <v>184</v>
      </c>
      <c r="G652" s="1">
        <v>79</v>
      </c>
      <c r="H652" s="1" t="s">
        <v>72</v>
      </c>
      <c r="I652" s="1">
        <v>68</v>
      </c>
      <c r="J652" s="1">
        <f>_xlfn.RANK.EQ(tbl_gk[[#This Row],[Overall]],tbl_gk[Overall])</f>
        <v>576</v>
      </c>
    </row>
    <row r="653" spans="2:10" x14ac:dyDescent="0.55000000000000004">
      <c r="B653" s="3">
        <v>252123</v>
      </c>
      <c r="C653" s="5" t="s">
        <v>1414</v>
      </c>
      <c r="D653" s="5" t="s">
        <v>1415</v>
      </c>
      <c r="E653" s="1">
        <v>26</v>
      </c>
      <c r="F653" s="1">
        <v>180</v>
      </c>
      <c r="G653" s="1">
        <v>80</v>
      </c>
      <c r="H653" s="1" t="s">
        <v>267</v>
      </c>
      <c r="I653" s="1">
        <v>68</v>
      </c>
      <c r="J653" s="1">
        <f>_xlfn.RANK.EQ(tbl_gk[[#This Row],[Overall]],tbl_gk[Overall])</f>
        <v>576</v>
      </c>
    </row>
    <row r="654" spans="2:10" x14ac:dyDescent="0.55000000000000004">
      <c r="B654" s="3">
        <v>253343</v>
      </c>
      <c r="C654" s="5" t="s">
        <v>1359</v>
      </c>
      <c r="D654" s="5" t="s">
        <v>1360</v>
      </c>
      <c r="E654" s="1">
        <v>32</v>
      </c>
      <c r="F654" s="1">
        <v>187</v>
      </c>
      <c r="G654" s="1">
        <v>85</v>
      </c>
      <c r="H654" s="1" t="s">
        <v>185</v>
      </c>
      <c r="I654" s="1">
        <v>68</v>
      </c>
      <c r="J654" s="1">
        <f>_xlfn.RANK.EQ(tbl_gk[[#This Row],[Overall]],tbl_gk[Overall])</f>
        <v>576</v>
      </c>
    </row>
    <row r="655" spans="2:10" x14ac:dyDescent="0.55000000000000004">
      <c r="B655" s="3">
        <v>255473</v>
      </c>
      <c r="C655" s="5" t="s">
        <v>1295</v>
      </c>
      <c r="D655" s="5" t="s">
        <v>1296</v>
      </c>
      <c r="E655" s="1">
        <v>25</v>
      </c>
      <c r="F655" s="1">
        <v>186</v>
      </c>
      <c r="G655" s="1">
        <v>88</v>
      </c>
      <c r="H655" s="1" t="s">
        <v>8</v>
      </c>
      <c r="I655" s="1">
        <v>68</v>
      </c>
      <c r="J655" s="1">
        <f>_xlfn.RANK.EQ(tbl_gk[[#This Row],[Overall]],tbl_gk[Overall])</f>
        <v>576</v>
      </c>
    </row>
    <row r="656" spans="2:10" x14ac:dyDescent="0.55000000000000004">
      <c r="B656" s="3">
        <v>258133</v>
      </c>
      <c r="C656" s="5" t="s">
        <v>1307</v>
      </c>
      <c r="D656" s="5" t="s">
        <v>1308</v>
      </c>
      <c r="E656" s="1">
        <v>27</v>
      </c>
      <c r="F656" s="1">
        <v>186</v>
      </c>
      <c r="G656" s="1">
        <v>78</v>
      </c>
      <c r="H656" s="1" t="s">
        <v>67</v>
      </c>
      <c r="I656" s="1">
        <v>68</v>
      </c>
      <c r="J656" s="1">
        <f>_xlfn.RANK.EQ(tbl_gk[[#This Row],[Overall]],tbl_gk[Overall])</f>
        <v>576</v>
      </c>
    </row>
    <row r="657" spans="2:10" x14ac:dyDescent="0.55000000000000004">
      <c r="B657" s="3">
        <v>259872</v>
      </c>
      <c r="C657" s="5" t="s">
        <v>1397</v>
      </c>
      <c r="D657" s="5" t="s">
        <v>1398</v>
      </c>
      <c r="E657" s="1">
        <v>25</v>
      </c>
      <c r="F657" s="1">
        <v>183</v>
      </c>
      <c r="G657" s="1">
        <v>79</v>
      </c>
      <c r="H657" s="1" t="s">
        <v>67</v>
      </c>
      <c r="I657" s="1">
        <v>68</v>
      </c>
      <c r="J657" s="1">
        <f>_xlfn.RANK.EQ(tbl_gk[[#This Row],[Overall]],tbl_gk[Overall])</f>
        <v>576</v>
      </c>
    </row>
    <row r="658" spans="2:10" x14ac:dyDescent="0.55000000000000004">
      <c r="B658" s="3">
        <v>263283</v>
      </c>
      <c r="C658" s="5" t="s">
        <v>1319</v>
      </c>
      <c r="D658" s="5" t="s">
        <v>1320</v>
      </c>
      <c r="E658" s="1">
        <v>27</v>
      </c>
      <c r="F658" s="1">
        <v>194</v>
      </c>
      <c r="G658" s="1">
        <v>85</v>
      </c>
      <c r="H658" s="1" t="s">
        <v>54</v>
      </c>
      <c r="I658" s="1">
        <v>68</v>
      </c>
      <c r="J658" s="1">
        <f>_xlfn.RANK.EQ(tbl_gk[[#This Row],[Overall]],tbl_gk[Overall])</f>
        <v>576</v>
      </c>
    </row>
    <row r="659" spans="2:10" x14ac:dyDescent="0.55000000000000004">
      <c r="B659" s="3">
        <v>263880</v>
      </c>
      <c r="C659" s="5" t="s">
        <v>1391</v>
      </c>
      <c r="D659" s="5" t="s">
        <v>1392</v>
      </c>
      <c r="E659" s="1">
        <v>21</v>
      </c>
      <c r="F659" s="1">
        <v>187</v>
      </c>
      <c r="G659" s="1">
        <v>80</v>
      </c>
      <c r="H659" s="1" t="s">
        <v>40</v>
      </c>
      <c r="I659" s="1">
        <v>68</v>
      </c>
      <c r="J659" s="1">
        <f>_xlfn.RANK.EQ(tbl_gk[[#This Row],[Overall]],tbl_gk[Overall])</f>
        <v>576</v>
      </c>
    </row>
    <row r="660" spans="2:10" x14ac:dyDescent="0.55000000000000004">
      <c r="B660" s="3">
        <v>266214</v>
      </c>
      <c r="C660" s="5" t="s">
        <v>1422</v>
      </c>
      <c r="D660" s="5" t="s">
        <v>1423</v>
      </c>
      <c r="E660" s="1">
        <v>27</v>
      </c>
      <c r="F660" s="1">
        <v>181</v>
      </c>
      <c r="G660" s="1">
        <v>80</v>
      </c>
      <c r="H660" s="1" t="s">
        <v>185</v>
      </c>
      <c r="I660" s="1">
        <v>68</v>
      </c>
      <c r="J660" s="1">
        <f>_xlfn.RANK.EQ(tbl_gk[[#This Row],[Overall]],tbl_gk[Overall])</f>
        <v>576</v>
      </c>
    </row>
    <row r="661" spans="2:10" x14ac:dyDescent="0.55000000000000004">
      <c r="B661" s="3">
        <v>266217</v>
      </c>
      <c r="C661" s="5" t="s">
        <v>1426</v>
      </c>
      <c r="D661" s="5" t="s">
        <v>1427</v>
      </c>
      <c r="E661" s="1">
        <v>27</v>
      </c>
      <c r="F661" s="1">
        <v>181</v>
      </c>
      <c r="G661" s="1">
        <v>71</v>
      </c>
      <c r="H661" s="1" t="s">
        <v>67</v>
      </c>
      <c r="I661" s="1">
        <v>68</v>
      </c>
      <c r="J661" s="1">
        <f>_xlfn.RANK.EQ(tbl_gk[[#This Row],[Overall]],tbl_gk[Overall])</f>
        <v>576</v>
      </c>
    </row>
    <row r="662" spans="2:10" x14ac:dyDescent="0.55000000000000004">
      <c r="B662" s="3">
        <v>270069</v>
      </c>
      <c r="C662" s="5" t="s">
        <v>1291</v>
      </c>
      <c r="D662" s="5" t="s">
        <v>1292</v>
      </c>
      <c r="E662" s="1">
        <v>26</v>
      </c>
      <c r="F662" s="1">
        <v>198</v>
      </c>
      <c r="G662" s="1">
        <v>88</v>
      </c>
      <c r="H662" s="1" t="s">
        <v>20</v>
      </c>
      <c r="I662" s="1">
        <v>68</v>
      </c>
      <c r="J662" s="1">
        <f>_xlfn.RANK.EQ(tbl_gk[[#This Row],[Overall]],tbl_gk[Overall])</f>
        <v>576</v>
      </c>
    </row>
    <row r="663" spans="2:10" x14ac:dyDescent="0.55000000000000004">
      <c r="B663" s="3">
        <v>18122</v>
      </c>
      <c r="C663" s="5" t="s">
        <v>1539</v>
      </c>
      <c r="D663" s="5" t="s">
        <v>1540</v>
      </c>
      <c r="E663" s="1">
        <v>41</v>
      </c>
      <c r="F663" s="1">
        <v>185</v>
      </c>
      <c r="G663" s="1">
        <v>78</v>
      </c>
      <c r="H663" s="1" t="s">
        <v>9</v>
      </c>
      <c r="I663" s="1">
        <v>67</v>
      </c>
      <c r="J663" s="1">
        <f>_xlfn.RANK.EQ(tbl_gk[[#This Row],[Overall]],tbl_gk[Overall])</f>
        <v>662</v>
      </c>
    </row>
    <row r="664" spans="2:10" x14ac:dyDescent="0.55000000000000004">
      <c r="B664" s="3">
        <v>110974</v>
      </c>
      <c r="C664" s="5" t="s">
        <v>1587</v>
      </c>
      <c r="D664" s="5" t="s">
        <v>1588</v>
      </c>
      <c r="E664" s="1">
        <v>38</v>
      </c>
      <c r="F664" s="1">
        <v>187</v>
      </c>
      <c r="G664" s="1">
        <v>72</v>
      </c>
      <c r="H664" s="1" t="s">
        <v>40</v>
      </c>
      <c r="I664" s="1">
        <v>67</v>
      </c>
      <c r="J664" s="1">
        <f>_xlfn.RANK.EQ(tbl_gk[[#This Row],[Overall]],tbl_gk[Overall])</f>
        <v>662</v>
      </c>
    </row>
    <row r="665" spans="2:10" x14ac:dyDescent="0.55000000000000004">
      <c r="B665" s="3">
        <v>135587</v>
      </c>
      <c r="C665" s="5" t="s">
        <v>1629</v>
      </c>
      <c r="D665" s="5" t="s">
        <v>1630</v>
      </c>
      <c r="E665" s="1">
        <v>37</v>
      </c>
      <c r="F665" s="1">
        <v>191</v>
      </c>
      <c r="G665" s="1">
        <v>86</v>
      </c>
      <c r="H665" s="1" t="s">
        <v>95</v>
      </c>
      <c r="I665" s="1">
        <v>67</v>
      </c>
      <c r="J665" s="1">
        <f>_xlfn.RANK.EQ(tbl_gk[[#This Row],[Overall]],tbl_gk[Overall])</f>
        <v>662</v>
      </c>
    </row>
    <row r="666" spans="2:10" x14ac:dyDescent="0.55000000000000004">
      <c r="B666" s="3">
        <v>138026</v>
      </c>
      <c r="C666" s="5" t="s">
        <v>1651</v>
      </c>
      <c r="D666" s="5" t="s">
        <v>1652</v>
      </c>
      <c r="E666" s="1">
        <v>34</v>
      </c>
      <c r="F666" s="1">
        <v>194</v>
      </c>
      <c r="G666" s="1">
        <v>93</v>
      </c>
      <c r="H666" s="1" t="s">
        <v>11</v>
      </c>
      <c r="I666" s="1">
        <v>67</v>
      </c>
      <c r="J666" s="1">
        <f>_xlfn.RANK.EQ(tbl_gk[[#This Row],[Overall]],tbl_gk[Overall])</f>
        <v>662</v>
      </c>
    </row>
    <row r="667" spans="2:10" x14ac:dyDescent="0.55000000000000004">
      <c r="B667" s="3">
        <v>157970</v>
      </c>
      <c r="C667" s="5" t="s">
        <v>1675</v>
      </c>
      <c r="D667" s="5" t="s">
        <v>1676</v>
      </c>
      <c r="E667" s="1">
        <v>35</v>
      </c>
      <c r="F667" s="1">
        <v>193</v>
      </c>
      <c r="G667" s="1">
        <v>86</v>
      </c>
      <c r="H667" s="1" t="s">
        <v>17</v>
      </c>
      <c r="I667" s="1">
        <v>67</v>
      </c>
      <c r="J667" s="1">
        <f>_xlfn.RANK.EQ(tbl_gk[[#This Row],[Overall]],tbl_gk[Overall])</f>
        <v>662</v>
      </c>
    </row>
    <row r="668" spans="2:10" x14ac:dyDescent="0.55000000000000004">
      <c r="B668" s="3">
        <v>163201</v>
      </c>
      <c r="C668" s="5" t="s">
        <v>1479</v>
      </c>
      <c r="D668" s="5" t="s">
        <v>1480</v>
      </c>
      <c r="E668" s="1">
        <v>37</v>
      </c>
      <c r="F668" s="1">
        <v>191</v>
      </c>
      <c r="G668" s="1">
        <v>89</v>
      </c>
      <c r="H668" s="1" t="s">
        <v>208</v>
      </c>
      <c r="I668" s="1">
        <v>67</v>
      </c>
      <c r="J668" s="1">
        <f>_xlfn.RANK.EQ(tbl_gk[[#This Row],[Overall]],tbl_gk[Overall])</f>
        <v>662</v>
      </c>
    </row>
    <row r="669" spans="2:10" x14ac:dyDescent="0.55000000000000004">
      <c r="B669" s="3">
        <v>164505</v>
      </c>
      <c r="C669" s="5" t="s">
        <v>1643</v>
      </c>
      <c r="D669" s="5" t="s">
        <v>1644</v>
      </c>
      <c r="E669" s="1">
        <v>37</v>
      </c>
      <c r="F669" s="1">
        <v>193</v>
      </c>
      <c r="G669" s="1">
        <v>94</v>
      </c>
      <c r="H669" s="1" t="s">
        <v>112</v>
      </c>
      <c r="I669" s="1">
        <v>67</v>
      </c>
      <c r="J669" s="1">
        <f>_xlfn.RANK.EQ(tbl_gk[[#This Row],[Overall]],tbl_gk[Overall])</f>
        <v>662</v>
      </c>
    </row>
    <row r="670" spans="2:10" x14ac:dyDescent="0.55000000000000004">
      <c r="B670" s="3">
        <v>169493</v>
      </c>
      <c r="C670" s="5" t="s">
        <v>1663</v>
      </c>
      <c r="D670" s="5" t="s">
        <v>1664</v>
      </c>
      <c r="E670" s="1">
        <v>34</v>
      </c>
      <c r="F670" s="1">
        <v>180</v>
      </c>
      <c r="G670" s="1">
        <v>76</v>
      </c>
      <c r="H670" s="1" t="s">
        <v>19</v>
      </c>
      <c r="I670" s="1">
        <v>67</v>
      </c>
      <c r="J670" s="1">
        <f>_xlfn.RANK.EQ(tbl_gk[[#This Row],[Overall]],tbl_gk[Overall])</f>
        <v>662</v>
      </c>
    </row>
    <row r="671" spans="2:10" x14ac:dyDescent="0.55000000000000004">
      <c r="B671" s="3">
        <v>170008</v>
      </c>
      <c r="C671" s="5" t="s">
        <v>1477</v>
      </c>
      <c r="D671" s="5" t="s">
        <v>1478</v>
      </c>
      <c r="E671" s="1">
        <v>34</v>
      </c>
      <c r="F671" s="1">
        <v>192</v>
      </c>
      <c r="G671" s="1">
        <v>91</v>
      </c>
      <c r="H671" s="1" t="s">
        <v>19</v>
      </c>
      <c r="I671" s="1">
        <v>67</v>
      </c>
      <c r="J671" s="1">
        <f>_xlfn.RANK.EQ(tbl_gk[[#This Row],[Overall]],tbl_gk[Overall])</f>
        <v>662</v>
      </c>
    </row>
    <row r="672" spans="2:10" x14ac:dyDescent="0.55000000000000004">
      <c r="B672" s="3">
        <v>172837</v>
      </c>
      <c r="C672" s="5" t="s">
        <v>1635</v>
      </c>
      <c r="D672" s="5" t="s">
        <v>1636</v>
      </c>
      <c r="E672" s="1">
        <v>34</v>
      </c>
      <c r="F672" s="1">
        <v>191</v>
      </c>
      <c r="G672" s="1">
        <v>85</v>
      </c>
      <c r="H672" s="1" t="s">
        <v>33</v>
      </c>
      <c r="I672" s="1">
        <v>67</v>
      </c>
      <c r="J672" s="1">
        <f>_xlfn.RANK.EQ(tbl_gk[[#This Row],[Overall]],tbl_gk[Overall])</f>
        <v>662</v>
      </c>
    </row>
    <row r="673" spans="2:10" x14ac:dyDescent="0.55000000000000004">
      <c r="B673" s="3">
        <v>173165</v>
      </c>
      <c r="C673" s="5" t="s">
        <v>1452</v>
      </c>
      <c r="D673" s="5" t="s">
        <v>1453</v>
      </c>
      <c r="E673" s="1">
        <v>33</v>
      </c>
      <c r="F673" s="1">
        <v>184</v>
      </c>
      <c r="G673" s="1">
        <v>78</v>
      </c>
      <c r="H673" s="1" t="s">
        <v>33</v>
      </c>
      <c r="I673" s="1">
        <v>67</v>
      </c>
      <c r="J673" s="1">
        <f>_xlfn.RANK.EQ(tbl_gk[[#This Row],[Overall]],tbl_gk[Overall])</f>
        <v>662</v>
      </c>
    </row>
    <row r="674" spans="2:10" x14ac:dyDescent="0.55000000000000004">
      <c r="B674" s="3">
        <v>175224</v>
      </c>
      <c r="C674" s="5" t="s">
        <v>1591</v>
      </c>
      <c r="D674" s="5" t="s">
        <v>1592</v>
      </c>
      <c r="E674" s="1">
        <v>37</v>
      </c>
      <c r="F674" s="1">
        <v>178</v>
      </c>
      <c r="G674" s="1">
        <v>94</v>
      </c>
      <c r="H674" s="1" t="s">
        <v>312</v>
      </c>
      <c r="I674" s="1">
        <v>67</v>
      </c>
      <c r="J674" s="1">
        <f>_xlfn.RANK.EQ(tbl_gk[[#This Row],[Overall]],tbl_gk[Overall])</f>
        <v>662</v>
      </c>
    </row>
    <row r="675" spans="2:10" x14ac:dyDescent="0.55000000000000004">
      <c r="B675" s="3">
        <v>175934</v>
      </c>
      <c r="C675" s="5" t="s">
        <v>1597</v>
      </c>
      <c r="D675" s="5" t="s">
        <v>1598</v>
      </c>
      <c r="E675" s="1">
        <v>33</v>
      </c>
      <c r="F675" s="1">
        <v>185</v>
      </c>
      <c r="G675" s="1">
        <v>70</v>
      </c>
      <c r="H675" s="1" t="s">
        <v>11</v>
      </c>
      <c r="I675" s="1">
        <v>67</v>
      </c>
      <c r="J675" s="1">
        <f>_xlfn.RANK.EQ(tbl_gk[[#This Row],[Overall]],tbl_gk[Overall])</f>
        <v>662</v>
      </c>
    </row>
    <row r="676" spans="2:10" x14ac:dyDescent="0.55000000000000004">
      <c r="B676" s="3">
        <v>176094</v>
      </c>
      <c r="C676" s="5" t="s">
        <v>1631</v>
      </c>
      <c r="D676" s="5" t="s">
        <v>1632</v>
      </c>
      <c r="E676" s="1">
        <v>35</v>
      </c>
      <c r="F676" s="1">
        <v>195</v>
      </c>
      <c r="G676" s="1">
        <v>88</v>
      </c>
      <c r="H676" s="1" t="s">
        <v>10</v>
      </c>
      <c r="I676" s="1">
        <v>67</v>
      </c>
      <c r="J676" s="1">
        <f>_xlfn.RANK.EQ(tbl_gk[[#This Row],[Overall]],tbl_gk[Overall])</f>
        <v>662</v>
      </c>
    </row>
    <row r="677" spans="2:10" x14ac:dyDescent="0.55000000000000004">
      <c r="B677" s="3">
        <v>183567</v>
      </c>
      <c r="C677" s="5" t="s">
        <v>1673</v>
      </c>
      <c r="D677" s="5" t="s">
        <v>1674</v>
      </c>
      <c r="E677" s="1">
        <v>33</v>
      </c>
      <c r="F677" s="1">
        <v>193</v>
      </c>
      <c r="G677" s="1">
        <v>88</v>
      </c>
      <c r="H677" s="1" t="s">
        <v>18</v>
      </c>
      <c r="I677" s="1">
        <v>67</v>
      </c>
      <c r="J677" s="1">
        <f>_xlfn.RANK.EQ(tbl_gk[[#This Row],[Overall]],tbl_gk[Overall])</f>
        <v>662</v>
      </c>
    </row>
    <row r="678" spans="2:10" x14ac:dyDescent="0.55000000000000004">
      <c r="B678" s="3">
        <v>184040</v>
      </c>
      <c r="C678" s="5" t="s">
        <v>1667</v>
      </c>
      <c r="D678" s="5" t="s">
        <v>1668</v>
      </c>
      <c r="E678" s="1">
        <v>32</v>
      </c>
      <c r="F678" s="1">
        <v>188</v>
      </c>
      <c r="G678" s="1">
        <v>85</v>
      </c>
      <c r="H678" s="1" t="s">
        <v>87</v>
      </c>
      <c r="I678" s="1">
        <v>67</v>
      </c>
      <c r="J678" s="1">
        <f>_xlfn.RANK.EQ(tbl_gk[[#This Row],[Overall]],tbl_gk[Overall])</f>
        <v>662</v>
      </c>
    </row>
    <row r="679" spans="2:10" x14ac:dyDescent="0.55000000000000004">
      <c r="B679" s="3">
        <v>184254</v>
      </c>
      <c r="C679" s="5" t="s">
        <v>1537</v>
      </c>
      <c r="D679" s="5" t="s">
        <v>1538</v>
      </c>
      <c r="E679" s="1">
        <v>34</v>
      </c>
      <c r="F679" s="1">
        <v>184</v>
      </c>
      <c r="G679" s="1">
        <v>85</v>
      </c>
      <c r="H679" s="1" t="s">
        <v>8</v>
      </c>
      <c r="I679" s="1">
        <v>67</v>
      </c>
      <c r="J679" s="1">
        <f>_xlfn.RANK.EQ(tbl_gk[[#This Row],[Overall]],tbl_gk[Overall])</f>
        <v>662</v>
      </c>
    </row>
    <row r="680" spans="2:10" x14ac:dyDescent="0.55000000000000004">
      <c r="B680" s="3">
        <v>188202</v>
      </c>
      <c r="C680" s="5" t="s">
        <v>1655</v>
      </c>
      <c r="D680" s="5" t="s">
        <v>1656</v>
      </c>
      <c r="E680" s="1">
        <v>31</v>
      </c>
      <c r="F680" s="1">
        <v>188</v>
      </c>
      <c r="G680" s="1">
        <v>81</v>
      </c>
      <c r="H680" s="1" t="s">
        <v>11</v>
      </c>
      <c r="I680" s="1">
        <v>67</v>
      </c>
      <c r="J680" s="1">
        <f>_xlfn.RANK.EQ(tbl_gk[[#This Row],[Overall]],tbl_gk[Overall])</f>
        <v>662</v>
      </c>
    </row>
    <row r="681" spans="2:10" x14ac:dyDescent="0.55000000000000004">
      <c r="B681" s="3">
        <v>189024</v>
      </c>
      <c r="C681" s="5" t="s">
        <v>1557</v>
      </c>
      <c r="D681" s="5" t="s">
        <v>1558</v>
      </c>
      <c r="E681" s="1">
        <v>36</v>
      </c>
      <c r="F681" s="1">
        <v>187</v>
      </c>
      <c r="G681" s="1">
        <v>99</v>
      </c>
      <c r="H681" s="1" t="s">
        <v>185</v>
      </c>
      <c r="I681" s="1">
        <v>67</v>
      </c>
      <c r="J681" s="1">
        <f>_xlfn.RANK.EQ(tbl_gk[[#This Row],[Overall]],tbl_gk[Overall])</f>
        <v>662</v>
      </c>
    </row>
    <row r="682" spans="2:10" x14ac:dyDescent="0.55000000000000004">
      <c r="B682" s="3">
        <v>189430</v>
      </c>
      <c r="C682" s="5" t="s">
        <v>1677</v>
      </c>
      <c r="D682" s="5" t="s">
        <v>1678</v>
      </c>
      <c r="E682" s="1">
        <v>31</v>
      </c>
      <c r="F682" s="1">
        <v>188</v>
      </c>
      <c r="G682" s="1">
        <v>83</v>
      </c>
      <c r="H682" s="1" t="s">
        <v>33</v>
      </c>
      <c r="I682" s="1">
        <v>67</v>
      </c>
      <c r="J682" s="1">
        <f>_xlfn.RANK.EQ(tbl_gk[[#This Row],[Overall]],tbl_gk[Overall])</f>
        <v>662</v>
      </c>
    </row>
    <row r="683" spans="2:10" x14ac:dyDescent="0.55000000000000004">
      <c r="B683" s="3">
        <v>192593</v>
      </c>
      <c r="C683" s="5" t="s">
        <v>1471</v>
      </c>
      <c r="D683" s="5" t="s">
        <v>1472</v>
      </c>
      <c r="E683" s="1">
        <v>37</v>
      </c>
      <c r="F683" s="1">
        <v>191</v>
      </c>
      <c r="G683" s="1">
        <v>84</v>
      </c>
      <c r="H683" s="1" t="s">
        <v>39</v>
      </c>
      <c r="I683" s="1">
        <v>67</v>
      </c>
      <c r="J683" s="1">
        <f>_xlfn.RANK.EQ(tbl_gk[[#This Row],[Overall]],tbl_gk[Overall])</f>
        <v>662</v>
      </c>
    </row>
    <row r="684" spans="2:10" x14ac:dyDescent="0.55000000000000004">
      <c r="B684" s="3">
        <v>193013</v>
      </c>
      <c r="C684" s="5" t="s">
        <v>1681</v>
      </c>
      <c r="D684" s="5" t="s">
        <v>1682</v>
      </c>
      <c r="E684" s="1">
        <v>31</v>
      </c>
      <c r="F684" s="1">
        <v>181</v>
      </c>
      <c r="G684" s="1">
        <v>76</v>
      </c>
      <c r="H684" s="1" t="s">
        <v>19</v>
      </c>
      <c r="I684" s="1">
        <v>67</v>
      </c>
      <c r="J684" s="1">
        <f>_xlfn.RANK.EQ(tbl_gk[[#This Row],[Overall]],tbl_gk[Overall])</f>
        <v>662</v>
      </c>
    </row>
    <row r="685" spans="2:10" x14ac:dyDescent="0.55000000000000004">
      <c r="B685" s="3">
        <v>193272</v>
      </c>
      <c r="C685" s="5" t="s">
        <v>1466</v>
      </c>
      <c r="D685" s="5" t="s">
        <v>1467</v>
      </c>
      <c r="E685" s="1">
        <v>29</v>
      </c>
      <c r="F685" s="1">
        <v>196</v>
      </c>
      <c r="G685" s="1">
        <v>94</v>
      </c>
      <c r="H685" s="1" t="s">
        <v>48</v>
      </c>
      <c r="I685" s="1">
        <v>67</v>
      </c>
      <c r="J685" s="1">
        <f>_xlfn.RANK.EQ(tbl_gk[[#This Row],[Overall]],tbl_gk[Overall])</f>
        <v>662</v>
      </c>
    </row>
    <row r="686" spans="2:10" x14ac:dyDescent="0.55000000000000004">
      <c r="B686" s="3">
        <v>193411</v>
      </c>
      <c r="C686" s="5" t="s">
        <v>1493</v>
      </c>
      <c r="D686" s="5" t="s">
        <v>1494</v>
      </c>
      <c r="E686" s="1">
        <v>33</v>
      </c>
      <c r="F686" s="1">
        <v>183</v>
      </c>
      <c r="G686" s="1">
        <v>78</v>
      </c>
      <c r="H686" s="1" t="s">
        <v>64</v>
      </c>
      <c r="I686" s="1">
        <v>67</v>
      </c>
      <c r="J686" s="1">
        <f>_xlfn.RANK.EQ(tbl_gk[[#This Row],[Overall]],tbl_gk[Overall])</f>
        <v>662</v>
      </c>
    </row>
    <row r="687" spans="2:10" x14ac:dyDescent="0.55000000000000004">
      <c r="B687" s="3">
        <v>198039</v>
      </c>
      <c r="C687" s="5" t="s">
        <v>1552</v>
      </c>
      <c r="D687" s="5" t="s">
        <v>1553</v>
      </c>
      <c r="E687" s="1">
        <v>30</v>
      </c>
      <c r="F687" s="1">
        <v>192</v>
      </c>
      <c r="G687" s="1">
        <v>83</v>
      </c>
      <c r="H687" s="1" t="s">
        <v>19</v>
      </c>
      <c r="I687" s="1">
        <v>67</v>
      </c>
      <c r="J687" s="1">
        <f>_xlfn.RANK.EQ(tbl_gk[[#This Row],[Overall]],tbl_gk[Overall])</f>
        <v>662</v>
      </c>
    </row>
    <row r="688" spans="2:10" x14ac:dyDescent="0.55000000000000004">
      <c r="B688" s="3">
        <v>198625</v>
      </c>
      <c r="C688" s="5" t="s">
        <v>1623</v>
      </c>
      <c r="D688" s="5" t="s">
        <v>1624</v>
      </c>
      <c r="E688" s="1">
        <v>30</v>
      </c>
      <c r="F688" s="1">
        <v>183</v>
      </c>
      <c r="G688" s="1">
        <v>84</v>
      </c>
      <c r="H688" s="1" t="s">
        <v>47</v>
      </c>
      <c r="I688" s="1">
        <v>67</v>
      </c>
      <c r="J688" s="1">
        <f>_xlfn.RANK.EQ(tbl_gk[[#This Row],[Overall]],tbl_gk[Overall])</f>
        <v>662</v>
      </c>
    </row>
    <row r="689" spans="2:10" x14ac:dyDescent="0.55000000000000004">
      <c r="B689" s="3">
        <v>199803</v>
      </c>
      <c r="C689" s="5" t="s">
        <v>1589</v>
      </c>
      <c r="D689" s="5" t="s">
        <v>1590</v>
      </c>
      <c r="E689" s="1">
        <v>31</v>
      </c>
      <c r="F689" s="1">
        <v>191</v>
      </c>
      <c r="G689" s="1">
        <v>88</v>
      </c>
      <c r="H689" s="1" t="s">
        <v>16</v>
      </c>
      <c r="I689" s="1">
        <v>67</v>
      </c>
      <c r="J689" s="1">
        <f>_xlfn.RANK.EQ(tbl_gk[[#This Row],[Overall]],tbl_gk[Overall])</f>
        <v>662</v>
      </c>
    </row>
    <row r="690" spans="2:10" x14ac:dyDescent="0.55000000000000004">
      <c r="B690" s="3">
        <v>200059</v>
      </c>
      <c r="C690" s="5" t="s">
        <v>1577</v>
      </c>
      <c r="D690" s="5" t="s">
        <v>1578</v>
      </c>
      <c r="E690" s="1">
        <v>29</v>
      </c>
      <c r="F690" s="1">
        <v>186</v>
      </c>
      <c r="G690" s="1">
        <v>80</v>
      </c>
      <c r="H690" s="1" t="s">
        <v>11</v>
      </c>
      <c r="I690" s="1">
        <v>67</v>
      </c>
      <c r="J690" s="1">
        <f>_xlfn.RANK.EQ(tbl_gk[[#This Row],[Overall]],tbl_gk[Overall])</f>
        <v>662</v>
      </c>
    </row>
    <row r="691" spans="2:10" x14ac:dyDescent="0.55000000000000004">
      <c r="B691" s="3">
        <v>200076</v>
      </c>
      <c r="C691" s="5" t="s">
        <v>1546</v>
      </c>
      <c r="D691" s="5" t="s">
        <v>1547</v>
      </c>
      <c r="E691" s="1">
        <v>29</v>
      </c>
      <c r="F691" s="1">
        <v>188</v>
      </c>
      <c r="G691" s="1">
        <v>88</v>
      </c>
      <c r="H691" s="1" t="s">
        <v>11</v>
      </c>
      <c r="I691" s="1">
        <v>67</v>
      </c>
      <c r="J691" s="1">
        <f>_xlfn.RANK.EQ(tbl_gk[[#This Row],[Overall]],tbl_gk[Overall])</f>
        <v>662</v>
      </c>
    </row>
    <row r="692" spans="2:10" x14ac:dyDescent="0.55000000000000004">
      <c r="B692" s="3">
        <v>200798</v>
      </c>
      <c r="C692" s="5" t="s">
        <v>1561</v>
      </c>
      <c r="D692" s="5" t="s">
        <v>1562</v>
      </c>
      <c r="E692" s="1">
        <v>35</v>
      </c>
      <c r="F692" s="1">
        <v>190</v>
      </c>
      <c r="G692" s="1">
        <v>86</v>
      </c>
      <c r="H692" s="1" t="s">
        <v>17</v>
      </c>
      <c r="I692" s="1">
        <v>67</v>
      </c>
      <c r="J692" s="1">
        <f>_xlfn.RANK.EQ(tbl_gk[[#This Row],[Overall]],tbl_gk[Overall])</f>
        <v>662</v>
      </c>
    </row>
    <row r="693" spans="2:10" x14ac:dyDescent="0.55000000000000004">
      <c r="B693" s="3">
        <v>201035</v>
      </c>
      <c r="C693" s="5" t="s">
        <v>1509</v>
      </c>
      <c r="D693" s="5" t="s">
        <v>1510</v>
      </c>
      <c r="E693" s="1">
        <v>29</v>
      </c>
      <c r="F693" s="1">
        <v>190</v>
      </c>
      <c r="G693" s="1">
        <v>80</v>
      </c>
      <c r="H693" s="1" t="s">
        <v>10</v>
      </c>
      <c r="I693" s="1">
        <v>67</v>
      </c>
      <c r="J693" s="1">
        <f>_xlfn.RANK.EQ(tbl_gk[[#This Row],[Overall]],tbl_gk[Overall])</f>
        <v>662</v>
      </c>
    </row>
    <row r="694" spans="2:10" x14ac:dyDescent="0.55000000000000004">
      <c r="B694" s="3">
        <v>202810</v>
      </c>
      <c r="C694" s="5" t="s">
        <v>1603</v>
      </c>
      <c r="D694" s="5" t="s">
        <v>1604</v>
      </c>
      <c r="E694" s="1">
        <v>29</v>
      </c>
      <c r="F694" s="1">
        <v>185</v>
      </c>
      <c r="G694" s="1">
        <v>83</v>
      </c>
      <c r="H694" s="1" t="s">
        <v>292</v>
      </c>
      <c r="I694" s="1">
        <v>67</v>
      </c>
      <c r="J694" s="1">
        <f>_xlfn.RANK.EQ(tbl_gk[[#This Row],[Overall]],tbl_gk[Overall])</f>
        <v>662</v>
      </c>
    </row>
    <row r="695" spans="2:10" x14ac:dyDescent="0.55000000000000004">
      <c r="B695" s="3">
        <v>204354</v>
      </c>
      <c r="C695" s="5" t="s">
        <v>1607</v>
      </c>
      <c r="D695" s="5" t="s">
        <v>1608</v>
      </c>
      <c r="E695" s="1">
        <v>29</v>
      </c>
      <c r="F695" s="1">
        <v>187</v>
      </c>
      <c r="G695" s="1">
        <v>82</v>
      </c>
      <c r="H695" s="1" t="s">
        <v>19</v>
      </c>
      <c r="I695" s="1">
        <v>67</v>
      </c>
      <c r="J695" s="1">
        <f>_xlfn.RANK.EQ(tbl_gk[[#This Row],[Overall]],tbl_gk[Overall])</f>
        <v>662</v>
      </c>
    </row>
    <row r="696" spans="2:10" x14ac:dyDescent="0.55000000000000004">
      <c r="B696" s="3">
        <v>204424</v>
      </c>
      <c r="C696" s="5" t="s">
        <v>1497</v>
      </c>
      <c r="D696" s="5" t="s">
        <v>1498</v>
      </c>
      <c r="E696" s="1">
        <v>27</v>
      </c>
      <c r="F696" s="1">
        <v>185</v>
      </c>
      <c r="G696" s="1">
        <v>81</v>
      </c>
      <c r="H696" s="1" t="s">
        <v>282</v>
      </c>
      <c r="I696" s="1">
        <v>67</v>
      </c>
      <c r="J696" s="1">
        <f>_xlfn.RANK.EQ(tbl_gk[[#This Row],[Overall]],tbl_gk[Overall])</f>
        <v>662</v>
      </c>
    </row>
    <row r="697" spans="2:10" x14ac:dyDescent="0.55000000000000004">
      <c r="B697" s="3">
        <v>204438</v>
      </c>
      <c r="C697" s="5" t="s">
        <v>1550</v>
      </c>
      <c r="D697" s="5" t="s">
        <v>1551</v>
      </c>
      <c r="E697" s="1">
        <v>28</v>
      </c>
      <c r="F697" s="1">
        <v>185</v>
      </c>
      <c r="G697" s="1">
        <v>74</v>
      </c>
      <c r="H697" s="1" t="s">
        <v>25</v>
      </c>
      <c r="I697" s="1">
        <v>67</v>
      </c>
      <c r="J697" s="1">
        <f>_xlfn.RANK.EQ(tbl_gk[[#This Row],[Overall]],tbl_gk[Overall])</f>
        <v>662</v>
      </c>
    </row>
    <row r="698" spans="2:10" x14ac:dyDescent="0.55000000000000004">
      <c r="B698" s="3">
        <v>204922</v>
      </c>
      <c r="C698" s="5" t="s">
        <v>1595</v>
      </c>
      <c r="D698" s="5" t="s">
        <v>1596</v>
      </c>
      <c r="E698" s="1">
        <v>28</v>
      </c>
      <c r="F698" s="1">
        <v>184</v>
      </c>
      <c r="G698" s="1">
        <v>72</v>
      </c>
      <c r="H698" s="1" t="s">
        <v>48</v>
      </c>
      <c r="I698" s="1">
        <v>67</v>
      </c>
      <c r="J698" s="1">
        <f>_xlfn.RANK.EQ(tbl_gk[[#This Row],[Overall]],tbl_gk[Overall])</f>
        <v>662</v>
      </c>
    </row>
    <row r="699" spans="2:10" x14ac:dyDescent="0.55000000000000004">
      <c r="B699" s="3">
        <v>205759</v>
      </c>
      <c r="C699" s="5" t="s">
        <v>1535</v>
      </c>
      <c r="D699" s="5" t="s">
        <v>1536</v>
      </c>
      <c r="E699" s="1">
        <v>28</v>
      </c>
      <c r="F699" s="1">
        <v>195</v>
      </c>
      <c r="G699" s="1">
        <v>89</v>
      </c>
      <c r="H699" s="1" t="s">
        <v>250</v>
      </c>
      <c r="I699" s="1">
        <v>67</v>
      </c>
      <c r="J699" s="1">
        <f>_xlfn.RANK.EQ(tbl_gk[[#This Row],[Overall]],tbl_gk[Overall])</f>
        <v>662</v>
      </c>
    </row>
    <row r="700" spans="2:10" x14ac:dyDescent="0.55000000000000004">
      <c r="B700" s="3">
        <v>206272</v>
      </c>
      <c r="C700" s="5" t="s">
        <v>1533</v>
      </c>
      <c r="D700" s="5" t="s">
        <v>1534</v>
      </c>
      <c r="E700" s="1">
        <v>34</v>
      </c>
      <c r="F700" s="1">
        <v>186</v>
      </c>
      <c r="G700" s="1">
        <v>88</v>
      </c>
      <c r="H700" s="1" t="s">
        <v>235</v>
      </c>
      <c r="I700" s="1">
        <v>67</v>
      </c>
      <c r="J700" s="1">
        <f>_xlfn.RANK.EQ(tbl_gk[[#This Row],[Overall]],tbl_gk[Overall])</f>
        <v>662</v>
      </c>
    </row>
    <row r="701" spans="2:10" x14ac:dyDescent="0.55000000000000004">
      <c r="B701" s="3">
        <v>208764</v>
      </c>
      <c r="C701" s="5" t="s">
        <v>1579</v>
      </c>
      <c r="D701" s="5" t="s">
        <v>1580</v>
      </c>
      <c r="E701" s="1">
        <v>31</v>
      </c>
      <c r="F701" s="1">
        <v>187</v>
      </c>
      <c r="G701" s="1">
        <v>85</v>
      </c>
      <c r="H701" s="1" t="s">
        <v>57</v>
      </c>
      <c r="I701" s="1">
        <v>67</v>
      </c>
      <c r="J701" s="1">
        <f>_xlfn.RANK.EQ(tbl_gk[[#This Row],[Overall]],tbl_gk[Overall])</f>
        <v>662</v>
      </c>
    </row>
    <row r="702" spans="2:10" x14ac:dyDescent="0.55000000000000004">
      <c r="B702" s="3">
        <v>208782</v>
      </c>
      <c r="C702" s="5" t="s">
        <v>1544</v>
      </c>
      <c r="D702" s="5" t="s">
        <v>1545</v>
      </c>
      <c r="E702" s="1">
        <v>28</v>
      </c>
      <c r="F702" s="1">
        <v>188</v>
      </c>
      <c r="G702" s="1">
        <v>87</v>
      </c>
      <c r="H702" s="1" t="s">
        <v>18</v>
      </c>
      <c r="I702" s="1">
        <v>67</v>
      </c>
      <c r="J702" s="1">
        <f>_xlfn.RANK.EQ(tbl_gk[[#This Row],[Overall]],tbl_gk[Overall])</f>
        <v>662</v>
      </c>
    </row>
    <row r="703" spans="2:10" x14ac:dyDescent="0.55000000000000004">
      <c r="B703" s="3">
        <v>210715</v>
      </c>
      <c r="C703" s="5" t="s">
        <v>747</v>
      </c>
      <c r="D703" s="5" t="s">
        <v>1470</v>
      </c>
      <c r="E703" s="1">
        <v>26</v>
      </c>
      <c r="F703" s="1">
        <v>186</v>
      </c>
      <c r="G703" s="1">
        <v>73</v>
      </c>
      <c r="H703" s="1" t="s">
        <v>87</v>
      </c>
      <c r="I703" s="1">
        <v>67</v>
      </c>
      <c r="J703" s="1">
        <f>_xlfn.RANK.EQ(tbl_gk[[#This Row],[Overall]],tbl_gk[Overall])</f>
        <v>662</v>
      </c>
    </row>
    <row r="704" spans="2:10" x14ac:dyDescent="0.55000000000000004">
      <c r="B704" s="3">
        <v>210940</v>
      </c>
      <c r="C704" s="5" t="s">
        <v>1613</v>
      </c>
      <c r="D704" s="5" t="s">
        <v>1614</v>
      </c>
      <c r="E704" s="1">
        <v>27</v>
      </c>
      <c r="F704" s="1">
        <v>195</v>
      </c>
      <c r="G704" s="1">
        <v>85</v>
      </c>
      <c r="H704" s="1" t="s">
        <v>33</v>
      </c>
      <c r="I704" s="1">
        <v>67</v>
      </c>
      <c r="J704" s="1">
        <f>_xlfn.RANK.EQ(tbl_gk[[#This Row],[Overall]],tbl_gk[Overall])</f>
        <v>662</v>
      </c>
    </row>
    <row r="705" spans="2:10" x14ac:dyDescent="0.55000000000000004">
      <c r="B705" s="3">
        <v>211827</v>
      </c>
      <c r="C705" s="5" t="s">
        <v>1481</v>
      </c>
      <c r="D705" s="5" t="s">
        <v>1482</v>
      </c>
      <c r="E705" s="1">
        <v>28</v>
      </c>
      <c r="F705" s="1">
        <v>192</v>
      </c>
      <c r="G705" s="1">
        <v>86</v>
      </c>
      <c r="H705" s="1" t="s">
        <v>16</v>
      </c>
      <c r="I705" s="1">
        <v>67</v>
      </c>
      <c r="J705" s="1">
        <f>_xlfn.RANK.EQ(tbl_gk[[#This Row],[Overall]],tbl_gk[Overall])</f>
        <v>662</v>
      </c>
    </row>
    <row r="706" spans="2:10" x14ac:dyDescent="0.55000000000000004">
      <c r="B706" s="3">
        <v>212453</v>
      </c>
      <c r="C706" s="5" t="s">
        <v>1665</v>
      </c>
      <c r="D706" s="5" t="s">
        <v>1666</v>
      </c>
      <c r="E706" s="1">
        <v>29</v>
      </c>
      <c r="F706" s="1">
        <v>189</v>
      </c>
      <c r="G706" s="1">
        <v>78</v>
      </c>
      <c r="H706" s="1" t="s">
        <v>40</v>
      </c>
      <c r="I706" s="1">
        <v>67</v>
      </c>
      <c r="J706" s="1">
        <f>_xlfn.RANK.EQ(tbl_gk[[#This Row],[Overall]],tbl_gk[Overall])</f>
        <v>662</v>
      </c>
    </row>
    <row r="707" spans="2:10" x14ac:dyDescent="0.55000000000000004">
      <c r="B707" s="3">
        <v>212735</v>
      </c>
      <c r="C707" s="5" t="s">
        <v>1619</v>
      </c>
      <c r="D707" s="5" t="s">
        <v>1620</v>
      </c>
      <c r="E707" s="1">
        <v>27</v>
      </c>
      <c r="F707" s="1">
        <v>187</v>
      </c>
      <c r="G707" s="1">
        <v>75</v>
      </c>
      <c r="H707" s="1" t="s">
        <v>9</v>
      </c>
      <c r="I707" s="1">
        <v>67</v>
      </c>
      <c r="J707" s="1">
        <f>_xlfn.RANK.EQ(tbl_gk[[#This Row],[Overall]],tbl_gk[Overall])</f>
        <v>662</v>
      </c>
    </row>
    <row r="708" spans="2:10" x14ac:dyDescent="0.55000000000000004">
      <c r="B708" s="3">
        <v>212915</v>
      </c>
      <c r="C708" s="5" t="s">
        <v>1511</v>
      </c>
      <c r="D708" s="5" t="s">
        <v>1512</v>
      </c>
      <c r="E708" s="1">
        <v>30</v>
      </c>
      <c r="F708" s="1">
        <v>188</v>
      </c>
      <c r="G708" s="1">
        <v>79</v>
      </c>
      <c r="H708" s="1" t="s">
        <v>21</v>
      </c>
      <c r="I708" s="1">
        <v>67</v>
      </c>
      <c r="J708" s="1">
        <f>_xlfn.RANK.EQ(tbl_gk[[#This Row],[Overall]],tbl_gk[Overall])</f>
        <v>662</v>
      </c>
    </row>
    <row r="709" spans="2:10" x14ac:dyDescent="0.55000000000000004">
      <c r="B709" s="3">
        <v>213407</v>
      </c>
      <c r="C709" s="5" t="s">
        <v>1617</v>
      </c>
      <c r="D709" s="5" t="s">
        <v>1618</v>
      </c>
      <c r="E709" s="1">
        <v>27</v>
      </c>
      <c r="F709" s="1">
        <v>201</v>
      </c>
      <c r="G709" s="1">
        <v>81</v>
      </c>
      <c r="H709" s="1" t="s">
        <v>19</v>
      </c>
      <c r="I709" s="1">
        <v>67</v>
      </c>
      <c r="J709" s="1">
        <f>_xlfn.RANK.EQ(tbl_gk[[#This Row],[Overall]],tbl_gk[Overall])</f>
        <v>662</v>
      </c>
    </row>
    <row r="710" spans="2:10" x14ac:dyDescent="0.55000000000000004">
      <c r="B710" s="3">
        <v>214351</v>
      </c>
      <c r="C710" s="5" t="s">
        <v>1505</v>
      </c>
      <c r="D710" s="5" t="s">
        <v>1506</v>
      </c>
      <c r="E710" s="1">
        <v>33</v>
      </c>
      <c r="F710" s="1">
        <v>185</v>
      </c>
      <c r="G710" s="1">
        <v>82</v>
      </c>
      <c r="H710" s="1" t="s">
        <v>80</v>
      </c>
      <c r="I710" s="1">
        <v>67</v>
      </c>
      <c r="J710" s="1">
        <f>_xlfn.RANK.EQ(tbl_gk[[#This Row],[Overall]],tbl_gk[Overall])</f>
        <v>662</v>
      </c>
    </row>
    <row r="711" spans="2:10" x14ac:dyDescent="0.55000000000000004">
      <c r="B711" s="3">
        <v>215097</v>
      </c>
      <c r="C711" s="5" t="s">
        <v>1605</v>
      </c>
      <c r="D711" s="5" t="s">
        <v>1606</v>
      </c>
      <c r="E711" s="1">
        <v>28</v>
      </c>
      <c r="F711" s="1">
        <v>184</v>
      </c>
      <c r="G711" s="1">
        <v>79</v>
      </c>
      <c r="H711" s="1" t="s">
        <v>9</v>
      </c>
      <c r="I711" s="1">
        <v>67</v>
      </c>
      <c r="J711" s="1">
        <f>_xlfn.RANK.EQ(tbl_gk[[#This Row],[Overall]],tbl_gk[Overall])</f>
        <v>662</v>
      </c>
    </row>
    <row r="712" spans="2:10" x14ac:dyDescent="0.55000000000000004">
      <c r="B712" s="3">
        <v>216833</v>
      </c>
      <c r="C712" s="5" t="s">
        <v>1657</v>
      </c>
      <c r="D712" s="5" t="s">
        <v>1658</v>
      </c>
      <c r="E712" s="1">
        <v>26</v>
      </c>
      <c r="F712" s="1">
        <v>188</v>
      </c>
      <c r="G712" s="1">
        <v>73</v>
      </c>
      <c r="H712" s="1" t="s">
        <v>18</v>
      </c>
      <c r="I712" s="1">
        <v>67</v>
      </c>
      <c r="J712" s="1">
        <f>_xlfn.RANK.EQ(tbl_gk[[#This Row],[Overall]],tbl_gk[Overall])</f>
        <v>662</v>
      </c>
    </row>
    <row r="713" spans="2:10" x14ac:dyDescent="0.55000000000000004">
      <c r="B713" s="3">
        <v>217096</v>
      </c>
      <c r="C713" s="5" t="s">
        <v>1627</v>
      </c>
      <c r="D713" s="5" t="s">
        <v>1628</v>
      </c>
      <c r="E713" s="1">
        <v>27</v>
      </c>
      <c r="F713" s="1">
        <v>190</v>
      </c>
      <c r="G713" s="1">
        <v>73</v>
      </c>
      <c r="H713" s="1" t="s">
        <v>19</v>
      </c>
      <c r="I713" s="1">
        <v>67</v>
      </c>
      <c r="J713" s="1">
        <f>_xlfn.RANK.EQ(tbl_gk[[#This Row],[Overall]],tbl_gk[Overall])</f>
        <v>662</v>
      </c>
    </row>
    <row r="714" spans="2:10" x14ac:dyDescent="0.55000000000000004">
      <c r="B714" s="3">
        <v>218298</v>
      </c>
      <c r="C714" s="5" t="s">
        <v>1519</v>
      </c>
      <c r="D714" s="5" t="s">
        <v>1520</v>
      </c>
      <c r="E714" s="1">
        <v>28</v>
      </c>
      <c r="F714" s="1">
        <v>189</v>
      </c>
      <c r="G714" s="1">
        <v>79</v>
      </c>
      <c r="H714" s="1" t="s">
        <v>555</v>
      </c>
      <c r="I714" s="1">
        <v>67</v>
      </c>
      <c r="J714" s="1">
        <f>_xlfn.RANK.EQ(tbl_gk[[#This Row],[Overall]],tbl_gk[Overall])</f>
        <v>662</v>
      </c>
    </row>
    <row r="715" spans="2:10" x14ac:dyDescent="0.55000000000000004">
      <c r="B715" s="3">
        <v>218975</v>
      </c>
      <c r="C715" s="5" t="s">
        <v>1559</v>
      </c>
      <c r="D715" s="5" t="s">
        <v>1560</v>
      </c>
      <c r="E715" s="1">
        <v>27</v>
      </c>
      <c r="F715" s="1">
        <v>190</v>
      </c>
      <c r="G715" s="1">
        <v>80</v>
      </c>
      <c r="H715" s="1" t="s">
        <v>185</v>
      </c>
      <c r="I715" s="1">
        <v>67</v>
      </c>
      <c r="J715" s="1">
        <f>_xlfn.RANK.EQ(tbl_gk[[#This Row],[Overall]],tbl_gk[Overall])</f>
        <v>662</v>
      </c>
    </row>
    <row r="716" spans="2:10" x14ac:dyDescent="0.55000000000000004">
      <c r="B716" s="3">
        <v>219836</v>
      </c>
      <c r="C716" s="5" t="s">
        <v>1517</v>
      </c>
      <c r="D716" s="5" t="s">
        <v>1518</v>
      </c>
      <c r="E716" s="1">
        <v>28</v>
      </c>
      <c r="F716" s="1">
        <v>190</v>
      </c>
      <c r="G716" s="1">
        <v>85</v>
      </c>
      <c r="H716" s="1" t="s">
        <v>40</v>
      </c>
      <c r="I716" s="1">
        <v>67</v>
      </c>
      <c r="J716" s="1">
        <f>_xlfn.RANK.EQ(tbl_gk[[#This Row],[Overall]],tbl_gk[Overall])</f>
        <v>662</v>
      </c>
    </row>
    <row r="717" spans="2:10" x14ac:dyDescent="0.55000000000000004">
      <c r="B717" s="3">
        <v>219969</v>
      </c>
      <c r="C717" s="5" t="s">
        <v>1609</v>
      </c>
      <c r="D717" s="5" t="s">
        <v>1610</v>
      </c>
      <c r="E717" s="1">
        <v>27</v>
      </c>
      <c r="F717" s="1">
        <v>190</v>
      </c>
      <c r="G717" s="1">
        <v>80</v>
      </c>
      <c r="H717" s="1" t="s">
        <v>200</v>
      </c>
      <c r="I717" s="1">
        <v>67</v>
      </c>
      <c r="J717" s="1">
        <f>_xlfn.RANK.EQ(tbl_gk[[#This Row],[Overall]],tbl_gk[Overall])</f>
        <v>662</v>
      </c>
    </row>
    <row r="718" spans="2:10" x14ac:dyDescent="0.55000000000000004">
      <c r="B718" s="3">
        <v>220532</v>
      </c>
      <c r="C718" s="5" t="s">
        <v>1487</v>
      </c>
      <c r="D718" s="5" t="s">
        <v>1488</v>
      </c>
      <c r="E718" s="1">
        <v>26</v>
      </c>
      <c r="F718" s="1">
        <v>190</v>
      </c>
      <c r="G718" s="1">
        <v>85</v>
      </c>
      <c r="H718" s="1" t="s">
        <v>109</v>
      </c>
      <c r="I718" s="1">
        <v>67</v>
      </c>
      <c r="J718" s="1">
        <f>_xlfn.RANK.EQ(tbl_gk[[#This Row],[Overall]],tbl_gk[Overall])</f>
        <v>662</v>
      </c>
    </row>
    <row r="719" spans="2:10" x14ac:dyDescent="0.55000000000000004">
      <c r="B719" s="3">
        <v>220807</v>
      </c>
      <c r="C719" s="5" t="s">
        <v>1499</v>
      </c>
      <c r="D719" s="5" t="s">
        <v>1500</v>
      </c>
      <c r="E719" s="1">
        <v>25</v>
      </c>
      <c r="F719" s="1">
        <v>185</v>
      </c>
      <c r="G719" s="1">
        <v>78</v>
      </c>
      <c r="H719" s="1" t="s">
        <v>19</v>
      </c>
      <c r="I719" s="1">
        <v>67</v>
      </c>
      <c r="J719" s="1">
        <f>_xlfn.RANK.EQ(tbl_gk[[#This Row],[Overall]],tbl_gk[Overall])</f>
        <v>662</v>
      </c>
    </row>
    <row r="720" spans="2:10" x14ac:dyDescent="0.55000000000000004">
      <c r="B720" s="3">
        <v>221531</v>
      </c>
      <c r="C720" s="5" t="s">
        <v>1473</v>
      </c>
      <c r="D720" s="5" t="s">
        <v>1474</v>
      </c>
      <c r="E720" s="1">
        <v>28</v>
      </c>
      <c r="F720" s="1">
        <v>190</v>
      </c>
      <c r="G720" s="1">
        <v>80</v>
      </c>
      <c r="H720" s="1" t="s">
        <v>54</v>
      </c>
      <c r="I720" s="1">
        <v>67</v>
      </c>
      <c r="J720" s="1">
        <f>_xlfn.RANK.EQ(tbl_gk[[#This Row],[Overall]],tbl_gk[Overall])</f>
        <v>662</v>
      </c>
    </row>
    <row r="721" spans="2:10" x14ac:dyDescent="0.55000000000000004">
      <c r="B721" s="3">
        <v>222876</v>
      </c>
      <c r="C721" s="5" t="s">
        <v>1649</v>
      </c>
      <c r="D721" s="5" t="s">
        <v>1650</v>
      </c>
      <c r="E721" s="1">
        <v>27</v>
      </c>
      <c r="F721" s="1">
        <v>183</v>
      </c>
      <c r="G721" s="1">
        <v>75</v>
      </c>
      <c r="H721" s="1" t="s">
        <v>19</v>
      </c>
      <c r="I721" s="1">
        <v>67</v>
      </c>
      <c r="J721" s="1">
        <f>_xlfn.RANK.EQ(tbl_gk[[#This Row],[Overall]],tbl_gk[Overall])</f>
        <v>662</v>
      </c>
    </row>
    <row r="722" spans="2:10" x14ac:dyDescent="0.55000000000000004">
      <c r="B722" s="3">
        <v>223011</v>
      </c>
      <c r="C722" s="5" t="s">
        <v>1641</v>
      </c>
      <c r="D722" s="5" t="s">
        <v>1642</v>
      </c>
      <c r="E722" s="1">
        <v>28</v>
      </c>
      <c r="F722" s="1">
        <v>182</v>
      </c>
      <c r="G722" s="1">
        <v>76</v>
      </c>
      <c r="H722" s="1" t="s">
        <v>9</v>
      </c>
      <c r="I722" s="1">
        <v>67</v>
      </c>
      <c r="J722" s="1">
        <f>_xlfn.RANK.EQ(tbl_gk[[#This Row],[Overall]],tbl_gk[Overall])</f>
        <v>662</v>
      </c>
    </row>
    <row r="723" spans="2:10" x14ac:dyDescent="0.55000000000000004">
      <c r="B723" s="3">
        <v>223737</v>
      </c>
      <c r="C723" s="5" t="s">
        <v>1464</v>
      </c>
      <c r="D723" s="5" t="s">
        <v>1465</v>
      </c>
      <c r="E723" s="1">
        <v>28</v>
      </c>
      <c r="F723" s="1">
        <v>196</v>
      </c>
      <c r="G723" s="1">
        <v>95</v>
      </c>
      <c r="H723" s="1" t="s">
        <v>18</v>
      </c>
      <c r="I723" s="1">
        <v>67</v>
      </c>
      <c r="J723" s="1">
        <f>_xlfn.RANK.EQ(tbl_gk[[#This Row],[Overall]],tbl_gk[Overall])</f>
        <v>662</v>
      </c>
    </row>
    <row r="724" spans="2:10" x14ac:dyDescent="0.55000000000000004">
      <c r="B724" s="3">
        <v>223968</v>
      </c>
      <c r="C724" s="5" t="s">
        <v>1633</v>
      </c>
      <c r="D724" s="5" t="s">
        <v>1634</v>
      </c>
      <c r="E724" s="1">
        <v>32</v>
      </c>
      <c r="F724" s="1">
        <v>186</v>
      </c>
      <c r="G724" s="1">
        <v>80</v>
      </c>
      <c r="H724" s="1" t="s">
        <v>57</v>
      </c>
      <c r="I724" s="1">
        <v>67</v>
      </c>
      <c r="J724" s="1">
        <f>_xlfn.RANK.EQ(tbl_gk[[#This Row],[Overall]],tbl_gk[Overall])</f>
        <v>662</v>
      </c>
    </row>
    <row r="725" spans="2:10" x14ac:dyDescent="0.55000000000000004">
      <c r="B725" s="3">
        <v>224543</v>
      </c>
      <c r="C725" s="5" t="s">
        <v>1468</v>
      </c>
      <c r="D725" s="5" t="s">
        <v>1469</v>
      </c>
      <c r="E725" s="1">
        <v>25</v>
      </c>
      <c r="F725" s="1">
        <v>188</v>
      </c>
      <c r="G725" s="1">
        <v>82</v>
      </c>
      <c r="H725" s="1" t="s">
        <v>10</v>
      </c>
      <c r="I725" s="1">
        <v>67</v>
      </c>
      <c r="J725" s="1">
        <f>_xlfn.RANK.EQ(tbl_gk[[#This Row],[Overall]],tbl_gk[Overall])</f>
        <v>662</v>
      </c>
    </row>
    <row r="726" spans="2:10" x14ac:dyDescent="0.55000000000000004">
      <c r="B726" s="3">
        <v>224953</v>
      </c>
      <c r="C726" s="5" t="s">
        <v>1523</v>
      </c>
      <c r="D726" s="5" t="s">
        <v>1524</v>
      </c>
      <c r="E726" s="1">
        <v>26</v>
      </c>
      <c r="F726" s="1">
        <v>194</v>
      </c>
      <c r="G726" s="1">
        <v>96</v>
      </c>
      <c r="H726" s="1" t="s">
        <v>17</v>
      </c>
      <c r="I726" s="1">
        <v>67</v>
      </c>
      <c r="J726" s="1">
        <f>_xlfn.RANK.EQ(tbl_gk[[#This Row],[Overall]],tbl_gk[Overall])</f>
        <v>662</v>
      </c>
    </row>
    <row r="727" spans="2:10" x14ac:dyDescent="0.55000000000000004">
      <c r="B727" s="3">
        <v>225406</v>
      </c>
      <c r="C727" s="5" t="s">
        <v>1585</v>
      </c>
      <c r="D727" s="5" t="s">
        <v>1586</v>
      </c>
      <c r="E727" s="1">
        <v>25</v>
      </c>
      <c r="F727" s="1">
        <v>180</v>
      </c>
      <c r="G727" s="1">
        <v>80</v>
      </c>
      <c r="H727" s="1" t="s">
        <v>292</v>
      </c>
      <c r="I727" s="1">
        <v>67</v>
      </c>
      <c r="J727" s="1">
        <f>_xlfn.RANK.EQ(tbl_gk[[#This Row],[Overall]],tbl_gk[Overall])</f>
        <v>662</v>
      </c>
    </row>
    <row r="728" spans="2:10" x14ac:dyDescent="0.55000000000000004">
      <c r="B728" s="3">
        <v>228221</v>
      </c>
      <c r="C728" s="5" t="s">
        <v>1581</v>
      </c>
      <c r="D728" s="5" t="s">
        <v>1582</v>
      </c>
      <c r="E728" s="1">
        <v>29</v>
      </c>
      <c r="F728" s="1">
        <v>189</v>
      </c>
      <c r="G728" s="1">
        <v>76</v>
      </c>
      <c r="H728" s="1" t="s">
        <v>40</v>
      </c>
      <c r="I728" s="1">
        <v>67</v>
      </c>
      <c r="J728" s="1">
        <f>_xlfn.RANK.EQ(tbl_gk[[#This Row],[Overall]],tbl_gk[Overall])</f>
        <v>662</v>
      </c>
    </row>
    <row r="729" spans="2:10" x14ac:dyDescent="0.55000000000000004">
      <c r="B729" s="3">
        <v>229091</v>
      </c>
      <c r="C729" s="5" t="s">
        <v>1625</v>
      </c>
      <c r="D729" s="5" t="s">
        <v>1626</v>
      </c>
      <c r="E729" s="1">
        <v>25</v>
      </c>
      <c r="F729" s="1">
        <v>192</v>
      </c>
      <c r="G729" s="1">
        <v>74</v>
      </c>
      <c r="H729" s="1" t="s">
        <v>208</v>
      </c>
      <c r="I729" s="1">
        <v>67</v>
      </c>
      <c r="J729" s="1">
        <f>_xlfn.RANK.EQ(tbl_gk[[#This Row],[Overall]],tbl_gk[Overall])</f>
        <v>662</v>
      </c>
    </row>
    <row r="730" spans="2:10" x14ac:dyDescent="0.55000000000000004">
      <c r="B730" s="3">
        <v>229397</v>
      </c>
      <c r="C730" s="5" t="s">
        <v>1661</v>
      </c>
      <c r="D730" s="5" t="s">
        <v>1662</v>
      </c>
      <c r="E730" s="1">
        <v>26</v>
      </c>
      <c r="F730" s="1">
        <v>184</v>
      </c>
      <c r="G730" s="1">
        <v>80</v>
      </c>
      <c r="H730" s="1" t="s">
        <v>153</v>
      </c>
      <c r="I730" s="1">
        <v>67</v>
      </c>
      <c r="J730" s="1">
        <f>_xlfn.RANK.EQ(tbl_gk[[#This Row],[Overall]],tbl_gk[Overall])</f>
        <v>662</v>
      </c>
    </row>
    <row r="731" spans="2:10" x14ac:dyDescent="0.55000000000000004">
      <c r="B731" s="3">
        <v>229817</v>
      </c>
      <c r="C731" s="5" t="s">
        <v>1521</v>
      </c>
      <c r="D731" s="5" t="s">
        <v>1522</v>
      </c>
      <c r="E731" s="1">
        <v>32</v>
      </c>
      <c r="F731" s="1">
        <v>186</v>
      </c>
      <c r="G731" s="1">
        <v>79</v>
      </c>
      <c r="H731" s="1" t="s">
        <v>48</v>
      </c>
      <c r="I731" s="1">
        <v>67</v>
      </c>
      <c r="J731" s="1">
        <f>_xlfn.RANK.EQ(tbl_gk[[#This Row],[Overall]],tbl_gk[Overall])</f>
        <v>662</v>
      </c>
    </row>
    <row r="732" spans="2:10" x14ac:dyDescent="0.55000000000000004">
      <c r="B732" s="3">
        <v>230321</v>
      </c>
      <c r="C732" s="5" t="s">
        <v>1515</v>
      </c>
      <c r="D732" s="5" t="s">
        <v>1516</v>
      </c>
      <c r="E732" s="1">
        <v>30</v>
      </c>
      <c r="F732" s="1">
        <v>190</v>
      </c>
      <c r="G732" s="1">
        <v>85</v>
      </c>
      <c r="H732" s="1" t="s">
        <v>20</v>
      </c>
      <c r="I732" s="1">
        <v>67</v>
      </c>
      <c r="J732" s="1">
        <f>_xlfn.RANK.EQ(tbl_gk[[#This Row],[Overall]],tbl_gk[Overall])</f>
        <v>662</v>
      </c>
    </row>
    <row r="733" spans="2:10" x14ac:dyDescent="0.55000000000000004">
      <c r="B733" s="3">
        <v>230925</v>
      </c>
      <c r="C733" s="5" t="s">
        <v>1669</v>
      </c>
      <c r="D733" s="5" t="s">
        <v>1670</v>
      </c>
      <c r="E733" s="1">
        <v>24</v>
      </c>
      <c r="F733" s="1">
        <v>186</v>
      </c>
      <c r="G733" s="1">
        <v>78</v>
      </c>
      <c r="H733" s="1" t="s">
        <v>33</v>
      </c>
      <c r="I733" s="1">
        <v>67</v>
      </c>
      <c r="J733" s="1">
        <f>_xlfn.RANK.EQ(tbl_gk[[#This Row],[Overall]],tbl_gk[Overall])</f>
        <v>662</v>
      </c>
    </row>
    <row r="734" spans="2:10" x14ac:dyDescent="0.55000000000000004">
      <c r="B734" s="3">
        <v>231071</v>
      </c>
      <c r="C734" s="5" t="s">
        <v>1611</v>
      </c>
      <c r="D734" s="5" t="s">
        <v>1612</v>
      </c>
      <c r="E734" s="1">
        <v>26</v>
      </c>
      <c r="F734" s="1">
        <v>182</v>
      </c>
      <c r="G734" s="1">
        <v>77</v>
      </c>
      <c r="H734" s="1" t="s">
        <v>40</v>
      </c>
      <c r="I734" s="1">
        <v>67</v>
      </c>
      <c r="J734" s="1">
        <f>_xlfn.RANK.EQ(tbl_gk[[#This Row],[Overall]],tbl_gk[Overall])</f>
        <v>662</v>
      </c>
    </row>
    <row r="735" spans="2:10" x14ac:dyDescent="0.55000000000000004">
      <c r="B735" s="3">
        <v>231105</v>
      </c>
      <c r="C735" s="5" t="s">
        <v>1531</v>
      </c>
      <c r="D735" s="5" t="s">
        <v>1532</v>
      </c>
      <c r="E735" s="1">
        <v>26</v>
      </c>
      <c r="F735" s="1">
        <v>193</v>
      </c>
      <c r="G735" s="1">
        <v>85</v>
      </c>
      <c r="H735" s="1" t="s">
        <v>9</v>
      </c>
      <c r="I735" s="1">
        <v>67</v>
      </c>
      <c r="J735" s="1">
        <f>_xlfn.RANK.EQ(tbl_gk[[#This Row],[Overall]],tbl_gk[Overall])</f>
        <v>662</v>
      </c>
    </row>
    <row r="736" spans="2:10" x14ac:dyDescent="0.55000000000000004">
      <c r="B736" s="3">
        <v>232107</v>
      </c>
      <c r="C736" s="5" t="s">
        <v>1450</v>
      </c>
      <c r="D736" s="5" t="s">
        <v>1451</v>
      </c>
      <c r="E736" s="1">
        <v>26</v>
      </c>
      <c r="F736" s="1">
        <v>193</v>
      </c>
      <c r="G736" s="1">
        <v>85</v>
      </c>
      <c r="H736" s="1" t="s">
        <v>16</v>
      </c>
      <c r="I736" s="1">
        <v>67</v>
      </c>
      <c r="J736" s="1">
        <f>_xlfn.RANK.EQ(tbl_gk[[#This Row],[Overall]],tbl_gk[Overall])</f>
        <v>662</v>
      </c>
    </row>
    <row r="737" spans="2:10" x14ac:dyDescent="0.55000000000000004">
      <c r="B737" s="3">
        <v>234383</v>
      </c>
      <c r="C737" s="5" t="s">
        <v>1542</v>
      </c>
      <c r="D737" s="5" t="s">
        <v>1543</v>
      </c>
      <c r="E737" s="1">
        <v>24</v>
      </c>
      <c r="F737" s="1">
        <v>187</v>
      </c>
      <c r="G737" s="1">
        <v>82</v>
      </c>
      <c r="H737" s="1" t="s">
        <v>16</v>
      </c>
      <c r="I737" s="1">
        <v>67</v>
      </c>
      <c r="J737" s="1">
        <f>_xlfn.RANK.EQ(tbl_gk[[#This Row],[Overall]],tbl_gk[Overall])</f>
        <v>662</v>
      </c>
    </row>
    <row r="738" spans="2:10" x14ac:dyDescent="0.55000000000000004">
      <c r="B738" s="3">
        <v>234841</v>
      </c>
      <c r="C738" s="5" t="s">
        <v>1475</v>
      </c>
      <c r="D738" s="5" t="s">
        <v>1476</v>
      </c>
      <c r="E738" s="1">
        <v>25</v>
      </c>
      <c r="F738" s="1">
        <v>196</v>
      </c>
      <c r="G738" s="1">
        <v>86</v>
      </c>
      <c r="H738" s="1" t="s">
        <v>79</v>
      </c>
      <c r="I738" s="1">
        <v>67</v>
      </c>
      <c r="J738" s="1">
        <f>_xlfn.RANK.EQ(tbl_gk[[#This Row],[Overall]],tbl_gk[Overall])</f>
        <v>662</v>
      </c>
    </row>
    <row r="739" spans="2:10" x14ac:dyDescent="0.55000000000000004">
      <c r="B739" s="3">
        <v>234877</v>
      </c>
      <c r="C739" s="5" t="s">
        <v>1583</v>
      </c>
      <c r="D739" s="5" t="s">
        <v>1584</v>
      </c>
      <c r="E739" s="1">
        <v>25</v>
      </c>
      <c r="F739" s="1">
        <v>194</v>
      </c>
      <c r="G739" s="1">
        <v>90</v>
      </c>
      <c r="H739" s="1" t="s">
        <v>39</v>
      </c>
      <c r="I739" s="1">
        <v>67</v>
      </c>
      <c r="J739" s="1">
        <f>_xlfn.RANK.EQ(tbl_gk[[#This Row],[Overall]],tbl_gk[Overall])</f>
        <v>662</v>
      </c>
    </row>
    <row r="740" spans="2:10" x14ac:dyDescent="0.55000000000000004">
      <c r="B740" s="3">
        <v>235931</v>
      </c>
      <c r="C740" s="5" t="s">
        <v>1647</v>
      </c>
      <c r="D740" s="5" t="s">
        <v>1648</v>
      </c>
      <c r="E740" s="1">
        <v>25</v>
      </c>
      <c r="F740" s="1">
        <v>192</v>
      </c>
      <c r="G740" s="1">
        <v>80</v>
      </c>
      <c r="H740" s="1" t="s">
        <v>72</v>
      </c>
      <c r="I740" s="1">
        <v>67</v>
      </c>
      <c r="J740" s="1">
        <f>_xlfn.RANK.EQ(tbl_gk[[#This Row],[Overall]],tbl_gk[Overall])</f>
        <v>662</v>
      </c>
    </row>
    <row r="741" spans="2:10" x14ac:dyDescent="0.55000000000000004">
      <c r="B741" s="3">
        <v>236046</v>
      </c>
      <c r="C741" s="5" t="s">
        <v>1671</v>
      </c>
      <c r="D741" s="5" t="s">
        <v>1672</v>
      </c>
      <c r="E741" s="1">
        <v>25</v>
      </c>
      <c r="F741" s="1">
        <v>191</v>
      </c>
      <c r="G741" s="1">
        <v>84</v>
      </c>
      <c r="H741" s="1" t="s">
        <v>200</v>
      </c>
      <c r="I741" s="1">
        <v>67</v>
      </c>
      <c r="J741" s="1">
        <f>_xlfn.RANK.EQ(tbl_gk[[#This Row],[Overall]],tbl_gk[Overall])</f>
        <v>662</v>
      </c>
    </row>
    <row r="742" spans="2:10" x14ac:dyDescent="0.55000000000000004">
      <c r="B742" s="3">
        <v>236330</v>
      </c>
      <c r="C742" s="5" t="s">
        <v>1653</v>
      </c>
      <c r="D742" s="5" t="s">
        <v>1654</v>
      </c>
      <c r="E742" s="1">
        <v>26</v>
      </c>
      <c r="F742" s="1">
        <v>195</v>
      </c>
      <c r="G742" s="1">
        <v>89</v>
      </c>
      <c r="H742" s="1" t="s">
        <v>235</v>
      </c>
      <c r="I742" s="1">
        <v>67</v>
      </c>
      <c r="J742" s="1">
        <f>_xlfn.RANK.EQ(tbl_gk[[#This Row],[Overall]],tbl_gk[Overall])</f>
        <v>662</v>
      </c>
    </row>
    <row r="743" spans="2:10" x14ac:dyDescent="0.55000000000000004">
      <c r="B743" s="3">
        <v>237171</v>
      </c>
      <c r="C743" s="5" t="s">
        <v>1485</v>
      </c>
      <c r="D743" s="5" t="s">
        <v>1486</v>
      </c>
      <c r="E743" s="1">
        <v>25</v>
      </c>
      <c r="F743" s="1">
        <v>184</v>
      </c>
      <c r="G743" s="1">
        <v>81</v>
      </c>
      <c r="H743" s="1" t="s">
        <v>80</v>
      </c>
      <c r="I743" s="1">
        <v>67</v>
      </c>
      <c r="J743" s="1">
        <f>_xlfn.RANK.EQ(tbl_gk[[#This Row],[Overall]],tbl_gk[Overall])</f>
        <v>662</v>
      </c>
    </row>
    <row r="744" spans="2:10" x14ac:dyDescent="0.55000000000000004">
      <c r="B744" s="3">
        <v>237704</v>
      </c>
      <c r="C744" s="5" t="s">
        <v>1495</v>
      </c>
      <c r="D744" s="5" t="s">
        <v>1496</v>
      </c>
      <c r="E744" s="1">
        <v>22</v>
      </c>
      <c r="F744" s="1">
        <v>192</v>
      </c>
      <c r="G744" s="1">
        <v>84</v>
      </c>
      <c r="H744" s="1" t="s">
        <v>17</v>
      </c>
      <c r="I744" s="1">
        <v>67</v>
      </c>
      <c r="J744" s="1">
        <f>_xlfn.RANK.EQ(tbl_gk[[#This Row],[Overall]],tbl_gk[Overall])</f>
        <v>662</v>
      </c>
    </row>
    <row r="745" spans="2:10" x14ac:dyDescent="0.55000000000000004">
      <c r="B745" s="3">
        <v>238070</v>
      </c>
      <c r="C745" s="5" t="s">
        <v>1679</v>
      </c>
      <c r="D745" s="5" t="s">
        <v>1680</v>
      </c>
      <c r="E745" s="1">
        <v>22</v>
      </c>
      <c r="F745" s="1">
        <v>186</v>
      </c>
      <c r="G745" s="1">
        <v>79</v>
      </c>
      <c r="H745" s="1" t="s">
        <v>19</v>
      </c>
      <c r="I745" s="1">
        <v>67</v>
      </c>
      <c r="J745" s="1">
        <f>_xlfn.RANK.EQ(tbl_gk[[#This Row],[Overall]],tbl_gk[Overall])</f>
        <v>662</v>
      </c>
    </row>
    <row r="746" spans="2:10" x14ac:dyDescent="0.55000000000000004">
      <c r="B746" s="3">
        <v>239272</v>
      </c>
      <c r="C746" s="5" t="s">
        <v>1456</v>
      </c>
      <c r="D746" s="5" t="s">
        <v>1457</v>
      </c>
      <c r="E746" s="1">
        <v>28</v>
      </c>
      <c r="F746" s="1">
        <v>195</v>
      </c>
      <c r="G746" s="1">
        <v>91</v>
      </c>
      <c r="H746" s="1" t="s">
        <v>138</v>
      </c>
      <c r="I746" s="1">
        <v>67</v>
      </c>
      <c r="J746" s="1">
        <f>_xlfn.RANK.EQ(tbl_gk[[#This Row],[Overall]],tbl_gk[Overall])</f>
        <v>662</v>
      </c>
    </row>
    <row r="747" spans="2:10" x14ac:dyDescent="0.55000000000000004">
      <c r="B747" s="3">
        <v>240751</v>
      </c>
      <c r="C747" s="5" t="s">
        <v>1444</v>
      </c>
      <c r="D747" s="5" t="s">
        <v>1445</v>
      </c>
      <c r="E747" s="1">
        <v>23</v>
      </c>
      <c r="F747" s="1">
        <v>184</v>
      </c>
      <c r="G747" s="1">
        <v>85</v>
      </c>
      <c r="H747" s="1" t="s">
        <v>9</v>
      </c>
      <c r="I747" s="1">
        <v>67</v>
      </c>
      <c r="J747" s="1">
        <f>_xlfn.RANK.EQ(tbl_gk[[#This Row],[Overall]],tbl_gk[Overall])</f>
        <v>662</v>
      </c>
    </row>
    <row r="748" spans="2:10" x14ac:dyDescent="0.55000000000000004">
      <c r="B748" s="3">
        <v>242802</v>
      </c>
      <c r="C748" s="5" t="s">
        <v>1483</v>
      </c>
      <c r="D748" s="5" t="s">
        <v>1484</v>
      </c>
      <c r="E748" s="1">
        <v>24</v>
      </c>
      <c r="F748" s="1">
        <v>189</v>
      </c>
      <c r="G748" s="1">
        <v>79</v>
      </c>
      <c r="H748" s="1" t="s">
        <v>40</v>
      </c>
      <c r="I748" s="1">
        <v>67</v>
      </c>
      <c r="J748" s="1">
        <f>_xlfn.RANK.EQ(tbl_gk[[#This Row],[Overall]],tbl_gk[Overall])</f>
        <v>662</v>
      </c>
    </row>
    <row r="749" spans="2:10" x14ac:dyDescent="0.55000000000000004">
      <c r="B749" s="3">
        <v>243304</v>
      </c>
      <c r="C749" s="5" t="s">
        <v>1565</v>
      </c>
      <c r="D749" s="5" t="s">
        <v>1566</v>
      </c>
      <c r="E749" s="1">
        <v>25</v>
      </c>
      <c r="F749" s="1">
        <v>190</v>
      </c>
      <c r="G749" s="1">
        <v>80</v>
      </c>
      <c r="H749" s="1" t="s">
        <v>40</v>
      </c>
      <c r="I749" s="1">
        <v>67</v>
      </c>
      <c r="J749" s="1">
        <f>_xlfn.RANK.EQ(tbl_gk[[#This Row],[Overall]],tbl_gk[Overall])</f>
        <v>662</v>
      </c>
    </row>
    <row r="750" spans="2:10" x14ac:dyDescent="0.55000000000000004">
      <c r="B750" s="3">
        <v>243675</v>
      </c>
      <c r="C750" s="5" t="s">
        <v>1569</v>
      </c>
      <c r="D750" s="5" t="s">
        <v>1570</v>
      </c>
      <c r="E750" s="1">
        <v>22</v>
      </c>
      <c r="F750" s="1">
        <v>202</v>
      </c>
      <c r="G750" s="1">
        <v>85</v>
      </c>
      <c r="H750" s="1" t="s">
        <v>18</v>
      </c>
      <c r="I750" s="1">
        <v>67</v>
      </c>
      <c r="J750" s="1">
        <f>_xlfn.RANK.EQ(tbl_gk[[#This Row],[Overall]],tbl_gk[Overall])</f>
        <v>662</v>
      </c>
    </row>
    <row r="751" spans="2:10" x14ac:dyDescent="0.55000000000000004">
      <c r="B751" s="3">
        <v>243925</v>
      </c>
      <c r="C751" s="5" t="s">
        <v>1573</v>
      </c>
      <c r="D751" s="5" t="s">
        <v>1574</v>
      </c>
      <c r="E751" s="1">
        <v>25</v>
      </c>
      <c r="F751" s="1">
        <v>193</v>
      </c>
      <c r="G751" s="1">
        <v>89</v>
      </c>
      <c r="H751" s="1" t="s">
        <v>16</v>
      </c>
      <c r="I751" s="1">
        <v>67</v>
      </c>
      <c r="J751" s="1">
        <f>_xlfn.RANK.EQ(tbl_gk[[#This Row],[Overall]],tbl_gk[Overall])</f>
        <v>662</v>
      </c>
    </row>
    <row r="752" spans="2:10" x14ac:dyDescent="0.55000000000000004">
      <c r="B752" s="3">
        <v>244363</v>
      </c>
      <c r="C752" s="5" t="s">
        <v>1548</v>
      </c>
      <c r="D752" s="5" t="s">
        <v>1549</v>
      </c>
      <c r="E752" s="1">
        <v>24</v>
      </c>
      <c r="F752" s="1">
        <v>190</v>
      </c>
      <c r="G752" s="1">
        <v>86</v>
      </c>
      <c r="H752" s="1" t="s">
        <v>20</v>
      </c>
      <c r="I752" s="1">
        <v>67</v>
      </c>
      <c r="J752" s="1">
        <f>_xlfn.RANK.EQ(tbl_gk[[#This Row],[Overall]],tbl_gk[Overall])</f>
        <v>662</v>
      </c>
    </row>
    <row r="753" spans="2:10" x14ac:dyDescent="0.55000000000000004">
      <c r="B753" s="3">
        <v>245274</v>
      </c>
      <c r="C753" s="5" t="s">
        <v>1489</v>
      </c>
      <c r="D753" s="5" t="s">
        <v>1490</v>
      </c>
      <c r="E753" s="1">
        <v>21</v>
      </c>
      <c r="F753" s="1">
        <v>190</v>
      </c>
      <c r="G753" s="1">
        <v>84</v>
      </c>
      <c r="H753" s="1" t="s">
        <v>335</v>
      </c>
      <c r="I753" s="1">
        <v>67</v>
      </c>
      <c r="J753" s="1">
        <f>_xlfn.RANK.EQ(tbl_gk[[#This Row],[Overall]],tbl_gk[Overall])</f>
        <v>662</v>
      </c>
    </row>
    <row r="754" spans="2:10" x14ac:dyDescent="0.55000000000000004">
      <c r="B754" s="3">
        <v>245865</v>
      </c>
      <c r="C754" s="5" t="s">
        <v>1460</v>
      </c>
      <c r="D754" s="5" t="s">
        <v>1461</v>
      </c>
      <c r="E754" s="1">
        <v>20</v>
      </c>
      <c r="F754" s="1">
        <v>191</v>
      </c>
      <c r="G754" s="1">
        <v>84</v>
      </c>
      <c r="H754" s="1" t="s">
        <v>9</v>
      </c>
      <c r="I754" s="1">
        <v>67</v>
      </c>
      <c r="J754" s="1">
        <f>_xlfn.RANK.EQ(tbl_gk[[#This Row],[Overall]],tbl_gk[Overall])</f>
        <v>662</v>
      </c>
    </row>
    <row r="755" spans="2:10" x14ac:dyDescent="0.55000000000000004">
      <c r="B755" s="3">
        <v>246740</v>
      </c>
      <c r="C755" s="5" t="s">
        <v>1571</v>
      </c>
      <c r="D755" s="5" t="s">
        <v>1572</v>
      </c>
      <c r="E755" s="1">
        <v>21</v>
      </c>
      <c r="F755" s="1">
        <v>184</v>
      </c>
      <c r="G755" s="1">
        <v>73</v>
      </c>
      <c r="H755" s="1" t="s">
        <v>9</v>
      </c>
      <c r="I755" s="1">
        <v>67</v>
      </c>
      <c r="J755" s="1">
        <f>_xlfn.RANK.EQ(tbl_gk[[#This Row],[Overall]],tbl_gk[Overall])</f>
        <v>662</v>
      </c>
    </row>
    <row r="756" spans="2:10" x14ac:dyDescent="0.55000000000000004">
      <c r="B756" s="3">
        <v>246881</v>
      </c>
      <c r="C756" s="5" t="s">
        <v>1555</v>
      </c>
      <c r="D756" s="5" t="s">
        <v>1556</v>
      </c>
      <c r="E756" s="1">
        <v>22</v>
      </c>
      <c r="F756" s="1">
        <v>185</v>
      </c>
      <c r="G756" s="1">
        <v>77</v>
      </c>
      <c r="H756" s="1" t="s">
        <v>17</v>
      </c>
      <c r="I756" s="1">
        <v>67</v>
      </c>
      <c r="J756" s="1">
        <f>_xlfn.RANK.EQ(tbl_gk[[#This Row],[Overall]],tbl_gk[Overall])</f>
        <v>662</v>
      </c>
    </row>
    <row r="757" spans="2:10" x14ac:dyDescent="0.55000000000000004">
      <c r="B757" s="3">
        <v>246958</v>
      </c>
      <c r="C757" s="5" t="s">
        <v>1448</v>
      </c>
      <c r="D757" s="5" t="s">
        <v>1449</v>
      </c>
      <c r="E757" s="1">
        <v>28</v>
      </c>
      <c r="F757" s="1">
        <v>188</v>
      </c>
      <c r="G757" s="1">
        <v>82</v>
      </c>
      <c r="H757" s="1" t="s">
        <v>24</v>
      </c>
      <c r="I757" s="1">
        <v>67</v>
      </c>
      <c r="J757" s="1">
        <f>_xlfn.RANK.EQ(tbl_gk[[#This Row],[Overall]],tbl_gk[Overall])</f>
        <v>662</v>
      </c>
    </row>
    <row r="758" spans="2:10" x14ac:dyDescent="0.55000000000000004">
      <c r="B758" s="3">
        <v>247428</v>
      </c>
      <c r="C758" s="5" t="s">
        <v>1491</v>
      </c>
      <c r="D758" s="5" t="s">
        <v>1492</v>
      </c>
      <c r="E758" s="1">
        <v>21</v>
      </c>
      <c r="F758" s="1">
        <v>188</v>
      </c>
      <c r="G758" s="1">
        <v>80</v>
      </c>
      <c r="H758" s="1" t="s">
        <v>106</v>
      </c>
      <c r="I758" s="1">
        <v>67</v>
      </c>
      <c r="J758" s="1">
        <f>_xlfn.RANK.EQ(tbl_gk[[#This Row],[Overall]],tbl_gk[Overall])</f>
        <v>662</v>
      </c>
    </row>
    <row r="759" spans="2:10" x14ac:dyDescent="0.55000000000000004">
      <c r="B759" s="3">
        <v>247736</v>
      </c>
      <c r="C759" s="5" t="s">
        <v>1525</v>
      </c>
      <c r="D759" s="5" t="s">
        <v>1526</v>
      </c>
      <c r="E759" s="1">
        <v>21</v>
      </c>
      <c r="F759" s="1">
        <v>193</v>
      </c>
      <c r="G759" s="1">
        <v>79</v>
      </c>
      <c r="H759" s="1" t="s">
        <v>267</v>
      </c>
      <c r="I759" s="1">
        <v>67</v>
      </c>
      <c r="J759" s="1">
        <f>_xlfn.RANK.EQ(tbl_gk[[#This Row],[Overall]],tbl_gk[Overall])</f>
        <v>662</v>
      </c>
    </row>
    <row r="760" spans="2:10" x14ac:dyDescent="0.55000000000000004">
      <c r="B760" s="3">
        <v>247976</v>
      </c>
      <c r="C760" s="5" t="s">
        <v>1454</v>
      </c>
      <c r="D760" s="5" t="s">
        <v>1455</v>
      </c>
      <c r="E760" s="1">
        <v>26</v>
      </c>
      <c r="F760" s="1">
        <v>184</v>
      </c>
      <c r="G760" s="1">
        <v>79</v>
      </c>
      <c r="H760" s="1" t="s">
        <v>235</v>
      </c>
      <c r="I760" s="1">
        <v>67</v>
      </c>
      <c r="J760" s="1">
        <f>_xlfn.RANK.EQ(tbl_gk[[#This Row],[Overall]],tbl_gk[Overall])</f>
        <v>662</v>
      </c>
    </row>
    <row r="761" spans="2:10" x14ac:dyDescent="0.55000000000000004">
      <c r="B761" s="3">
        <v>248073</v>
      </c>
      <c r="C761" s="5" t="s">
        <v>1683</v>
      </c>
      <c r="D761" s="5" t="s">
        <v>1684</v>
      </c>
      <c r="E761" s="1">
        <v>22</v>
      </c>
      <c r="F761" s="1">
        <v>197</v>
      </c>
      <c r="G761" s="1">
        <v>87</v>
      </c>
      <c r="H761" s="1" t="s">
        <v>235</v>
      </c>
      <c r="I761" s="1">
        <v>67</v>
      </c>
      <c r="J761" s="1">
        <f>_xlfn.RANK.EQ(tbl_gk[[#This Row],[Overall]],tbl_gk[Overall])</f>
        <v>662</v>
      </c>
    </row>
    <row r="762" spans="2:10" x14ac:dyDescent="0.55000000000000004">
      <c r="B762" s="3">
        <v>250781</v>
      </c>
      <c r="C762" s="5" t="s">
        <v>1615</v>
      </c>
      <c r="D762" s="5" t="s">
        <v>1616</v>
      </c>
      <c r="E762" s="1">
        <v>31</v>
      </c>
      <c r="F762" s="1">
        <v>184</v>
      </c>
      <c r="G762" s="1">
        <v>77</v>
      </c>
      <c r="H762" s="1" t="s">
        <v>16</v>
      </c>
      <c r="I762" s="1">
        <v>67</v>
      </c>
      <c r="J762" s="1">
        <f>_xlfn.RANK.EQ(tbl_gk[[#This Row],[Overall]],tbl_gk[Overall])</f>
        <v>662</v>
      </c>
    </row>
    <row r="763" spans="2:10" x14ac:dyDescent="0.55000000000000004">
      <c r="B763" s="3">
        <v>250841</v>
      </c>
      <c r="C763" s="5" t="s">
        <v>1567</v>
      </c>
      <c r="D763" s="5" t="s">
        <v>1568</v>
      </c>
      <c r="E763" s="1">
        <v>28</v>
      </c>
      <c r="F763" s="1">
        <v>180</v>
      </c>
      <c r="G763" s="1">
        <v>78</v>
      </c>
      <c r="H763" s="1" t="s">
        <v>221</v>
      </c>
      <c r="I763" s="1">
        <v>67</v>
      </c>
      <c r="J763" s="1">
        <f>_xlfn.RANK.EQ(tbl_gk[[#This Row],[Overall]],tbl_gk[Overall])</f>
        <v>662</v>
      </c>
    </row>
    <row r="764" spans="2:10" x14ac:dyDescent="0.55000000000000004">
      <c r="B764" s="3">
        <v>250916</v>
      </c>
      <c r="C764" s="5" t="s">
        <v>1639</v>
      </c>
      <c r="D764" s="5" t="s">
        <v>1640</v>
      </c>
      <c r="E764" s="1">
        <v>26</v>
      </c>
      <c r="F764" s="1">
        <v>189</v>
      </c>
      <c r="G764" s="1">
        <v>84</v>
      </c>
      <c r="H764" s="1" t="s">
        <v>18</v>
      </c>
      <c r="I764" s="1">
        <v>67</v>
      </c>
      <c r="J764" s="1">
        <f>_xlfn.RANK.EQ(tbl_gk[[#This Row],[Overall]],tbl_gk[Overall])</f>
        <v>662</v>
      </c>
    </row>
    <row r="765" spans="2:10" x14ac:dyDescent="0.55000000000000004">
      <c r="B765" s="3">
        <v>251057</v>
      </c>
      <c r="C765" s="5" t="s">
        <v>1513</v>
      </c>
      <c r="D765" s="5" t="s">
        <v>1514</v>
      </c>
      <c r="E765" s="1">
        <v>25</v>
      </c>
      <c r="F765" s="1">
        <v>187</v>
      </c>
      <c r="G765" s="1">
        <v>77</v>
      </c>
      <c r="H765" s="1" t="s">
        <v>235</v>
      </c>
      <c r="I765" s="1">
        <v>67</v>
      </c>
      <c r="J765" s="1">
        <f>_xlfn.RANK.EQ(tbl_gk[[#This Row],[Overall]],tbl_gk[Overall])</f>
        <v>662</v>
      </c>
    </row>
    <row r="766" spans="2:10" x14ac:dyDescent="0.55000000000000004">
      <c r="B766" s="3">
        <v>251330</v>
      </c>
      <c r="C766" s="5" t="s">
        <v>1529</v>
      </c>
      <c r="D766" s="5" t="s">
        <v>1530</v>
      </c>
      <c r="E766" s="1">
        <v>21</v>
      </c>
      <c r="F766" s="1">
        <v>190</v>
      </c>
      <c r="G766" s="1">
        <v>91</v>
      </c>
      <c r="H766" s="1" t="s">
        <v>16</v>
      </c>
      <c r="I766" s="1">
        <v>67</v>
      </c>
      <c r="J766" s="1">
        <f>_xlfn.RANK.EQ(tbl_gk[[#This Row],[Overall]],tbl_gk[Overall])</f>
        <v>662</v>
      </c>
    </row>
    <row r="767" spans="2:10" x14ac:dyDescent="0.55000000000000004">
      <c r="B767" s="3">
        <v>251752</v>
      </c>
      <c r="C767" s="5" t="s">
        <v>1575</v>
      </c>
      <c r="D767" s="5" t="s">
        <v>1576</v>
      </c>
      <c r="E767" s="1">
        <v>20</v>
      </c>
      <c r="F767" s="1">
        <v>189</v>
      </c>
      <c r="G767" s="1">
        <v>78</v>
      </c>
      <c r="H767" s="1" t="s">
        <v>9</v>
      </c>
      <c r="I767" s="1">
        <v>67</v>
      </c>
      <c r="J767" s="1">
        <f>_xlfn.RANK.EQ(tbl_gk[[#This Row],[Overall]],tbl_gk[Overall])</f>
        <v>662</v>
      </c>
    </row>
    <row r="768" spans="2:10" x14ac:dyDescent="0.55000000000000004">
      <c r="B768" s="3">
        <v>251944</v>
      </c>
      <c r="C768" s="5" t="s">
        <v>1637</v>
      </c>
      <c r="D768" s="5" t="s">
        <v>1638</v>
      </c>
      <c r="E768" s="1">
        <v>25</v>
      </c>
      <c r="F768" s="1">
        <v>183</v>
      </c>
      <c r="G768" s="1">
        <v>79</v>
      </c>
      <c r="H768" s="1" t="s">
        <v>40</v>
      </c>
      <c r="I768" s="1">
        <v>67</v>
      </c>
      <c r="J768" s="1">
        <f>_xlfn.RANK.EQ(tbl_gk[[#This Row],[Overall]],tbl_gk[Overall])</f>
        <v>662</v>
      </c>
    </row>
    <row r="769" spans="2:10" x14ac:dyDescent="0.55000000000000004">
      <c r="B769" s="3">
        <v>253338</v>
      </c>
      <c r="C769" s="5" t="s">
        <v>1645</v>
      </c>
      <c r="D769" s="5" t="s">
        <v>1646</v>
      </c>
      <c r="E769" s="1">
        <v>26</v>
      </c>
      <c r="F769" s="1">
        <v>185</v>
      </c>
      <c r="G769" s="1">
        <v>80</v>
      </c>
      <c r="H769" s="1" t="s">
        <v>185</v>
      </c>
      <c r="I769" s="1">
        <v>67</v>
      </c>
      <c r="J769" s="1">
        <f>_xlfn.RANK.EQ(tbl_gk[[#This Row],[Overall]],tbl_gk[Overall])</f>
        <v>662</v>
      </c>
    </row>
    <row r="770" spans="2:10" x14ac:dyDescent="0.55000000000000004">
      <c r="B770" s="3">
        <v>255303</v>
      </c>
      <c r="C770" s="5" t="s">
        <v>1503</v>
      </c>
      <c r="D770" s="5" t="s">
        <v>1504</v>
      </c>
      <c r="E770" s="1">
        <v>20</v>
      </c>
      <c r="F770" s="1">
        <v>191</v>
      </c>
      <c r="G770" s="1">
        <v>73</v>
      </c>
      <c r="H770" s="1" t="s">
        <v>33</v>
      </c>
      <c r="I770" s="1">
        <v>67</v>
      </c>
      <c r="J770" s="1">
        <f>_xlfn.RANK.EQ(tbl_gk[[#This Row],[Overall]],tbl_gk[Overall])</f>
        <v>662</v>
      </c>
    </row>
    <row r="771" spans="2:10" x14ac:dyDescent="0.55000000000000004">
      <c r="B771" s="3">
        <v>256183</v>
      </c>
      <c r="C771" s="5" t="s">
        <v>1527</v>
      </c>
      <c r="D771" s="5" t="s">
        <v>1528</v>
      </c>
      <c r="E771" s="1">
        <v>22</v>
      </c>
      <c r="F771" s="1">
        <v>175</v>
      </c>
      <c r="G771" s="1">
        <v>75</v>
      </c>
      <c r="H771" s="1" t="s">
        <v>221</v>
      </c>
      <c r="I771" s="1">
        <v>67</v>
      </c>
      <c r="J771" s="1">
        <f>_xlfn.RANK.EQ(tbl_gk[[#This Row],[Overall]],tbl_gk[Overall])</f>
        <v>662</v>
      </c>
    </row>
    <row r="772" spans="2:10" x14ac:dyDescent="0.55000000000000004">
      <c r="B772" s="3">
        <v>256938</v>
      </c>
      <c r="C772" s="5" t="s">
        <v>1446</v>
      </c>
      <c r="D772" s="5" t="s">
        <v>1447</v>
      </c>
      <c r="E772" s="1">
        <v>21</v>
      </c>
      <c r="F772" s="1">
        <v>188</v>
      </c>
      <c r="G772" s="1">
        <v>78</v>
      </c>
      <c r="H772" s="1" t="s">
        <v>48</v>
      </c>
      <c r="I772" s="1">
        <v>67</v>
      </c>
      <c r="J772" s="1">
        <f>_xlfn.RANK.EQ(tbl_gk[[#This Row],[Overall]],tbl_gk[Overall])</f>
        <v>662</v>
      </c>
    </row>
    <row r="773" spans="2:10" x14ac:dyDescent="0.55000000000000004">
      <c r="B773" s="3">
        <v>257669</v>
      </c>
      <c r="C773" s="5" t="s">
        <v>1501</v>
      </c>
      <c r="D773" s="5" t="s">
        <v>1502</v>
      </c>
      <c r="E773" s="1">
        <v>23</v>
      </c>
      <c r="F773" s="1">
        <v>188</v>
      </c>
      <c r="G773" s="1">
        <v>80</v>
      </c>
      <c r="H773" s="1" t="s">
        <v>10</v>
      </c>
      <c r="I773" s="1">
        <v>67</v>
      </c>
      <c r="J773" s="1">
        <f>_xlfn.RANK.EQ(tbl_gk[[#This Row],[Overall]],tbl_gk[Overall])</f>
        <v>662</v>
      </c>
    </row>
    <row r="774" spans="2:10" x14ac:dyDescent="0.55000000000000004">
      <c r="B774" s="3">
        <v>257794</v>
      </c>
      <c r="C774" s="5" t="s">
        <v>1659</v>
      </c>
      <c r="D774" s="5" t="s">
        <v>1660</v>
      </c>
      <c r="E774" s="1">
        <v>28</v>
      </c>
      <c r="F774" s="1">
        <v>180</v>
      </c>
      <c r="G774" s="1">
        <v>84</v>
      </c>
      <c r="H774" s="1" t="s">
        <v>235</v>
      </c>
      <c r="I774" s="1">
        <v>67</v>
      </c>
      <c r="J774" s="1">
        <f>_xlfn.RANK.EQ(tbl_gk[[#This Row],[Overall]],tbl_gk[Overall])</f>
        <v>662</v>
      </c>
    </row>
    <row r="775" spans="2:10" x14ac:dyDescent="0.55000000000000004">
      <c r="B775" s="3">
        <v>258466</v>
      </c>
      <c r="C775" s="5" t="s">
        <v>1621</v>
      </c>
      <c r="D775" s="5" t="s">
        <v>1622</v>
      </c>
      <c r="E775" s="1">
        <v>22</v>
      </c>
      <c r="F775" s="1">
        <v>185</v>
      </c>
      <c r="G775" s="1">
        <v>78</v>
      </c>
      <c r="H775" s="1" t="s">
        <v>40</v>
      </c>
      <c r="I775" s="1">
        <v>67</v>
      </c>
      <c r="J775" s="1">
        <f>_xlfn.RANK.EQ(tbl_gk[[#This Row],[Overall]],tbl_gk[Overall])</f>
        <v>662</v>
      </c>
    </row>
    <row r="776" spans="2:10" x14ac:dyDescent="0.55000000000000004">
      <c r="B776" s="3">
        <v>259065</v>
      </c>
      <c r="C776" s="5" t="s">
        <v>1462</v>
      </c>
      <c r="D776" s="5" t="s">
        <v>1463</v>
      </c>
      <c r="E776" s="1">
        <v>21</v>
      </c>
      <c r="F776" s="1">
        <v>185</v>
      </c>
      <c r="G776" s="1">
        <v>85</v>
      </c>
      <c r="H776" s="1" t="s">
        <v>40</v>
      </c>
      <c r="I776" s="1">
        <v>67</v>
      </c>
      <c r="J776" s="1">
        <f>_xlfn.RANK.EQ(tbl_gk[[#This Row],[Overall]],tbl_gk[Overall])</f>
        <v>662</v>
      </c>
    </row>
    <row r="777" spans="2:10" x14ac:dyDescent="0.55000000000000004">
      <c r="B777" s="3">
        <v>259918</v>
      </c>
      <c r="C777" s="5" t="s">
        <v>1507</v>
      </c>
      <c r="D777" s="5" t="s">
        <v>1508</v>
      </c>
      <c r="E777" s="1">
        <v>27</v>
      </c>
      <c r="F777" s="1">
        <v>194</v>
      </c>
      <c r="G777" s="1">
        <v>93</v>
      </c>
      <c r="H777" s="1" t="s">
        <v>122</v>
      </c>
      <c r="I777" s="1">
        <v>67</v>
      </c>
      <c r="J777" s="1">
        <f>_xlfn.RANK.EQ(tbl_gk[[#This Row],[Overall]],tbl_gk[Overall])</f>
        <v>662</v>
      </c>
    </row>
    <row r="778" spans="2:10" x14ac:dyDescent="0.55000000000000004">
      <c r="B778" s="3">
        <v>260517</v>
      </c>
      <c r="C778" s="5" t="s">
        <v>1458</v>
      </c>
      <c r="D778" s="5" t="s">
        <v>1459</v>
      </c>
      <c r="E778" s="1">
        <v>33</v>
      </c>
      <c r="F778" s="1">
        <v>187</v>
      </c>
      <c r="G778" s="1">
        <v>86</v>
      </c>
      <c r="H778" s="1" t="s">
        <v>285</v>
      </c>
      <c r="I778" s="1">
        <v>67</v>
      </c>
      <c r="J778" s="1">
        <f>_xlfn.RANK.EQ(tbl_gk[[#This Row],[Overall]],tbl_gk[Overall])</f>
        <v>662</v>
      </c>
    </row>
    <row r="779" spans="2:10" x14ac:dyDescent="0.55000000000000004">
      <c r="B779" s="3">
        <v>263523</v>
      </c>
      <c r="C779" s="5" t="s">
        <v>388</v>
      </c>
      <c r="D779" s="5" t="s">
        <v>1564</v>
      </c>
      <c r="E779" s="1">
        <v>32</v>
      </c>
      <c r="F779" s="1">
        <v>180</v>
      </c>
      <c r="G779" s="1">
        <v>87</v>
      </c>
      <c r="H779" s="1" t="s">
        <v>67</v>
      </c>
      <c r="I779" s="1">
        <v>67</v>
      </c>
      <c r="J779" s="1">
        <f>_xlfn.RANK.EQ(tbl_gk[[#This Row],[Overall]],tbl_gk[Overall])</f>
        <v>662</v>
      </c>
    </row>
    <row r="780" spans="2:10" x14ac:dyDescent="0.55000000000000004">
      <c r="B780" s="3">
        <v>269434</v>
      </c>
      <c r="C780" s="5" t="s">
        <v>1593</v>
      </c>
      <c r="D780" s="5" t="s">
        <v>1594</v>
      </c>
      <c r="E780" s="1">
        <v>25</v>
      </c>
      <c r="F780" s="1">
        <v>186</v>
      </c>
      <c r="G780" s="1">
        <v>82</v>
      </c>
      <c r="H780" s="1" t="s">
        <v>18</v>
      </c>
      <c r="I780" s="1">
        <v>67</v>
      </c>
      <c r="J780" s="1">
        <f>_xlfn.RANK.EQ(tbl_gk[[#This Row],[Overall]],tbl_gk[Overall])</f>
        <v>662</v>
      </c>
    </row>
    <row r="781" spans="2:10" x14ac:dyDescent="0.55000000000000004">
      <c r="B781" s="3">
        <v>269626</v>
      </c>
      <c r="C781" s="5" t="s">
        <v>1601</v>
      </c>
      <c r="D781" s="5" t="s">
        <v>1602</v>
      </c>
      <c r="E781" s="1">
        <v>22</v>
      </c>
      <c r="F781" s="1">
        <v>194</v>
      </c>
      <c r="G781" s="1">
        <v>88</v>
      </c>
      <c r="H781" s="1" t="s">
        <v>57</v>
      </c>
      <c r="I781" s="1">
        <v>67</v>
      </c>
      <c r="J781" s="1">
        <f>_xlfn.RANK.EQ(tbl_gk[[#This Row],[Overall]],tbl_gk[Overall])</f>
        <v>662</v>
      </c>
    </row>
    <row r="782" spans="2:10" x14ac:dyDescent="0.55000000000000004">
      <c r="B782" s="3">
        <v>270141</v>
      </c>
      <c r="C782" s="5" t="s">
        <v>1599</v>
      </c>
      <c r="D782" s="5" t="s">
        <v>1600</v>
      </c>
      <c r="E782" s="1">
        <v>22</v>
      </c>
      <c r="F782" s="1">
        <v>190</v>
      </c>
      <c r="G782" s="1">
        <v>82</v>
      </c>
      <c r="H782" s="1" t="s">
        <v>67</v>
      </c>
      <c r="I782" s="1">
        <v>67</v>
      </c>
      <c r="J782" s="1">
        <f>_xlfn.RANK.EQ(tbl_gk[[#This Row],[Overall]],tbl_gk[Overall])</f>
        <v>662</v>
      </c>
    </row>
    <row r="783" spans="2:10" x14ac:dyDescent="0.55000000000000004">
      <c r="B783" s="3">
        <v>107084</v>
      </c>
      <c r="C783" s="5" t="s">
        <v>1719</v>
      </c>
      <c r="D783" s="5" t="s">
        <v>1720</v>
      </c>
      <c r="E783" s="1">
        <v>37</v>
      </c>
      <c r="F783" s="1">
        <v>195</v>
      </c>
      <c r="G783" s="1">
        <v>93</v>
      </c>
      <c r="H783" s="1" t="s">
        <v>48</v>
      </c>
      <c r="I783" s="1">
        <v>66</v>
      </c>
      <c r="J783" s="1">
        <f>_xlfn.RANK.EQ(tbl_gk[[#This Row],[Overall]],tbl_gk[Overall])</f>
        <v>782</v>
      </c>
    </row>
    <row r="784" spans="2:10" x14ac:dyDescent="0.55000000000000004">
      <c r="B784" s="3">
        <v>121134</v>
      </c>
      <c r="C784" s="5" t="s">
        <v>1778</v>
      </c>
      <c r="D784" s="5" t="s">
        <v>1779</v>
      </c>
      <c r="E784" s="1">
        <v>39</v>
      </c>
      <c r="F784" s="1">
        <v>189</v>
      </c>
      <c r="G784" s="1">
        <v>88</v>
      </c>
      <c r="H784" s="1" t="s">
        <v>16</v>
      </c>
      <c r="I784" s="1">
        <v>66</v>
      </c>
      <c r="J784" s="1">
        <f>_xlfn.RANK.EQ(tbl_gk[[#This Row],[Overall]],tbl_gk[Overall])</f>
        <v>782</v>
      </c>
    </row>
    <row r="785" spans="2:10" x14ac:dyDescent="0.55000000000000004">
      <c r="B785" s="3">
        <v>160016</v>
      </c>
      <c r="C785" s="5" t="s">
        <v>1734</v>
      </c>
      <c r="D785" s="5" t="s">
        <v>1735</v>
      </c>
      <c r="E785" s="1">
        <v>38</v>
      </c>
      <c r="F785" s="1">
        <v>190</v>
      </c>
      <c r="G785" s="1">
        <v>88</v>
      </c>
      <c r="H785" s="1" t="s">
        <v>660</v>
      </c>
      <c r="I785" s="1">
        <v>66</v>
      </c>
      <c r="J785" s="1">
        <f>_xlfn.RANK.EQ(tbl_gk[[#This Row],[Overall]],tbl_gk[Overall])</f>
        <v>782</v>
      </c>
    </row>
    <row r="786" spans="2:10" x14ac:dyDescent="0.55000000000000004">
      <c r="B786" s="3">
        <v>171490</v>
      </c>
      <c r="C786" s="5" t="s">
        <v>1836</v>
      </c>
      <c r="D786" s="5" t="s">
        <v>1837</v>
      </c>
      <c r="E786" s="1">
        <v>36</v>
      </c>
      <c r="F786" s="1">
        <v>187</v>
      </c>
      <c r="G786" s="1">
        <v>78</v>
      </c>
      <c r="H786" s="1" t="s">
        <v>33</v>
      </c>
      <c r="I786" s="1">
        <v>66</v>
      </c>
      <c r="J786" s="1">
        <f>_xlfn.RANK.EQ(tbl_gk[[#This Row],[Overall]],tbl_gk[Overall])</f>
        <v>782</v>
      </c>
    </row>
    <row r="787" spans="2:10" x14ac:dyDescent="0.55000000000000004">
      <c r="B787" s="3">
        <v>177299</v>
      </c>
      <c r="C787" s="5" t="s">
        <v>1868</v>
      </c>
      <c r="D787" s="5" t="s">
        <v>1869</v>
      </c>
      <c r="E787" s="1">
        <v>36</v>
      </c>
      <c r="F787" s="1">
        <v>186</v>
      </c>
      <c r="G787" s="1">
        <v>77</v>
      </c>
      <c r="H787" s="1" t="s">
        <v>8</v>
      </c>
      <c r="I787" s="1">
        <v>66</v>
      </c>
      <c r="J787" s="1">
        <f>_xlfn.RANK.EQ(tbl_gk[[#This Row],[Overall]],tbl_gk[Overall])</f>
        <v>782</v>
      </c>
    </row>
    <row r="788" spans="2:10" x14ac:dyDescent="0.55000000000000004">
      <c r="B788" s="3">
        <v>177340</v>
      </c>
      <c r="C788" s="5" t="s">
        <v>1794</v>
      </c>
      <c r="D788" s="5" t="s">
        <v>1795</v>
      </c>
      <c r="E788" s="1">
        <v>36</v>
      </c>
      <c r="F788" s="1">
        <v>185</v>
      </c>
      <c r="G788" s="1">
        <v>79</v>
      </c>
      <c r="H788" s="1" t="s">
        <v>33</v>
      </c>
      <c r="I788" s="1">
        <v>66</v>
      </c>
      <c r="J788" s="1">
        <f>_xlfn.RANK.EQ(tbl_gk[[#This Row],[Overall]],tbl_gk[Overall])</f>
        <v>782</v>
      </c>
    </row>
    <row r="789" spans="2:10" x14ac:dyDescent="0.55000000000000004">
      <c r="B789" s="3">
        <v>183513</v>
      </c>
      <c r="C789" s="5" t="s">
        <v>1685</v>
      </c>
      <c r="D789" s="5" t="s">
        <v>1686</v>
      </c>
      <c r="E789" s="1">
        <v>33</v>
      </c>
      <c r="F789" s="1">
        <v>192</v>
      </c>
      <c r="G789" s="1">
        <v>88</v>
      </c>
      <c r="H789" s="1" t="s">
        <v>16</v>
      </c>
      <c r="I789" s="1">
        <v>66</v>
      </c>
      <c r="J789" s="1">
        <f>_xlfn.RANK.EQ(tbl_gk[[#This Row],[Overall]],tbl_gk[Overall])</f>
        <v>782</v>
      </c>
    </row>
    <row r="790" spans="2:10" x14ac:dyDescent="0.55000000000000004">
      <c r="B790" s="3">
        <v>194934</v>
      </c>
      <c r="C790" s="5" t="s">
        <v>1766</v>
      </c>
      <c r="D790" s="5" t="s">
        <v>1767</v>
      </c>
      <c r="E790" s="1">
        <v>32</v>
      </c>
      <c r="F790" s="1">
        <v>179</v>
      </c>
      <c r="G790" s="1">
        <v>72</v>
      </c>
      <c r="H790" s="1" t="s">
        <v>40</v>
      </c>
      <c r="I790" s="1">
        <v>66</v>
      </c>
      <c r="J790" s="1">
        <f>_xlfn.RANK.EQ(tbl_gk[[#This Row],[Overall]],tbl_gk[Overall])</f>
        <v>782</v>
      </c>
    </row>
    <row r="791" spans="2:10" x14ac:dyDescent="0.55000000000000004">
      <c r="B791" s="3">
        <v>199721</v>
      </c>
      <c r="C791" s="5" t="s">
        <v>1813</v>
      </c>
      <c r="D791" s="5" t="s">
        <v>1814</v>
      </c>
      <c r="E791" s="1">
        <v>31</v>
      </c>
      <c r="F791" s="1">
        <v>187</v>
      </c>
      <c r="G791" s="1">
        <v>83</v>
      </c>
      <c r="H791" s="1" t="s">
        <v>9</v>
      </c>
      <c r="I791" s="1">
        <v>66</v>
      </c>
      <c r="J791" s="1">
        <f>_xlfn.RANK.EQ(tbl_gk[[#This Row],[Overall]],tbl_gk[Overall])</f>
        <v>782</v>
      </c>
    </row>
    <row r="792" spans="2:10" x14ac:dyDescent="0.55000000000000004">
      <c r="B792" s="3">
        <v>200466</v>
      </c>
      <c r="C792" s="5" t="s">
        <v>1832</v>
      </c>
      <c r="D792" s="5" t="s">
        <v>1833</v>
      </c>
      <c r="E792" s="1">
        <v>31</v>
      </c>
      <c r="F792" s="1">
        <v>191</v>
      </c>
      <c r="G792" s="1">
        <v>85</v>
      </c>
      <c r="H792" s="1" t="s">
        <v>16</v>
      </c>
      <c r="I792" s="1">
        <v>66</v>
      </c>
      <c r="J792" s="1">
        <f>_xlfn.RANK.EQ(tbl_gk[[#This Row],[Overall]],tbl_gk[Overall])</f>
        <v>782</v>
      </c>
    </row>
    <row r="793" spans="2:10" x14ac:dyDescent="0.55000000000000004">
      <c r="B793" s="3">
        <v>201940</v>
      </c>
      <c r="C793" s="5" t="s">
        <v>1840</v>
      </c>
      <c r="D793" s="5" t="s">
        <v>1841</v>
      </c>
      <c r="E793" s="1">
        <v>30</v>
      </c>
      <c r="F793" s="1">
        <v>188</v>
      </c>
      <c r="G793" s="1">
        <v>88</v>
      </c>
      <c r="H793" s="1" t="s">
        <v>112</v>
      </c>
      <c r="I793" s="1">
        <v>66</v>
      </c>
      <c r="J793" s="1">
        <f>_xlfn.RANK.EQ(tbl_gk[[#This Row],[Overall]],tbl_gk[Overall])</f>
        <v>782</v>
      </c>
    </row>
    <row r="794" spans="2:10" x14ac:dyDescent="0.55000000000000004">
      <c r="B794" s="3">
        <v>202125</v>
      </c>
      <c r="C794" s="5" t="s">
        <v>1802</v>
      </c>
      <c r="D794" s="5" t="s">
        <v>1803</v>
      </c>
      <c r="E794" s="1">
        <v>28</v>
      </c>
      <c r="F794" s="1">
        <v>193</v>
      </c>
      <c r="G794" s="1">
        <v>95</v>
      </c>
      <c r="H794" s="1" t="s">
        <v>292</v>
      </c>
      <c r="I794" s="1">
        <v>66</v>
      </c>
      <c r="J794" s="1">
        <f>_xlfn.RANK.EQ(tbl_gk[[#This Row],[Overall]],tbl_gk[Overall])</f>
        <v>782</v>
      </c>
    </row>
    <row r="795" spans="2:10" x14ac:dyDescent="0.55000000000000004">
      <c r="B795" s="3">
        <v>202199</v>
      </c>
      <c r="C795" s="5" t="s">
        <v>1846</v>
      </c>
      <c r="D795" s="5" t="s">
        <v>1847</v>
      </c>
      <c r="E795" s="1">
        <v>28</v>
      </c>
      <c r="F795" s="1">
        <v>193</v>
      </c>
      <c r="G795" s="1">
        <v>94</v>
      </c>
      <c r="H795" s="1" t="s">
        <v>19</v>
      </c>
      <c r="I795" s="1">
        <v>66</v>
      </c>
      <c r="J795" s="1">
        <f>_xlfn.RANK.EQ(tbl_gk[[#This Row],[Overall]],tbl_gk[Overall])</f>
        <v>782</v>
      </c>
    </row>
    <row r="796" spans="2:10" x14ac:dyDescent="0.55000000000000004">
      <c r="B796" s="3">
        <v>202910</v>
      </c>
      <c r="C796" s="5" t="s">
        <v>1762</v>
      </c>
      <c r="D796" s="5" t="s">
        <v>1763</v>
      </c>
      <c r="E796" s="1">
        <v>31</v>
      </c>
      <c r="F796" s="1">
        <v>191</v>
      </c>
      <c r="G796" s="1">
        <v>87</v>
      </c>
      <c r="H796" s="1" t="s">
        <v>250</v>
      </c>
      <c r="I796" s="1">
        <v>66</v>
      </c>
      <c r="J796" s="1">
        <f>_xlfn.RANK.EQ(tbl_gk[[#This Row],[Overall]],tbl_gk[Overall])</f>
        <v>782</v>
      </c>
    </row>
    <row r="797" spans="2:10" x14ac:dyDescent="0.55000000000000004">
      <c r="B797" s="3">
        <v>204034</v>
      </c>
      <c r="C797" s="5" t="s">
        <v>1788</v>
      </c>
      <c r="D797" s="5" t="s">
        <v>1789</v>
      </c>
      <c r="E797" s="1">
        <v>30</v>
      </c>
      <c r="F797" s="1">
        <v>186</v>
      </c>
      <c r="G797" s="1">
        <v>82</v>
      </c>
      <c r="H797" s="1" t="s">
        <v>9</v>
      </c>
      <c r="I797" s="1">
        <v>66</v>
      </c>
      <c r="J797" s="1">
        <f>_xlfn.RANK.EQ(tbl_gk[[#This Row],[Overall]],tbl_gk[Overall])</f>
        <v>782</v>
      </c>
    </row>
    <row r="798" spans="2:10" x14ac:dyDescent="0.55000000000000004">
      <c r="B798" s="3">
        <v>205352</v>
      </c>
      <c r="C798" s="5" t="s">
        <v>1817</v>
      </c>
      <c r="D798" s="5" t="s">
        <v>1818</v>
      </c>
      <c r="E798" s="1">
        <v>29</v>
      </c>
      <c r="F798" s="1">
        <v>191</v>
      </c>
      <c r="G798" s="1">
        <v>80</v>
      </c>
      <c r="H798" s="1" t="s">
        <v>47</v>
      </c>
      <c r="I798" s="1">
        <v>66</v>
      </c>
      <c r="J798" s="1">
        <f>_xlfn.RANK.EQ(tbl_gk[[#This Row],[Overall]],tbl_gk[Overall])</f>
        <v>782</v>
      </c>
    </row>
    <row r="799" spans="2:10" x14ac:dyDescent="0.55000000000000004">
      <c r="B799" s="3">
        <v>206262</v>
      </c>
      <c r="C799" s="5" t="s">
        <v>1717</v>
      </c>
      <c r="D799" s="5" t="s">
        <v>1718</v>
      </c>
      <c r="E799" s="1">
        <v>30</v>
      </c>
      <c r="F799" s="1">
        <v>194</v>
      </c>
      <c r="G799" s="1">
        <v>73</v>
      </c>
      <c r="H799" s="1" t="s">
        <v>20</v>
      </c>
      <c r="I799" s="1">
        <v>66</v>
      </c>
      <c r="J799" s="1">
        <f>_xlfn.RANK.EQ(tbl_gk[[#This Row],[Overall]],tbl_gk[Overall])</f>
        <v>782</v>
      </c>
    </row>
    <row r="800" spans="2:10" x14ac:dyDescent="0.55000000000000004">
      <c r="B800" s="3">
        <v>207899</v>
      </c>
      <c r="C800" s="5" t="s">
        <v>1852</v>
      </c>
      <c r="D800" s="5" t="s">
        <v>1853</v>
      </c>
      <c r="E800" s="1">
        <v>29</v>
      </c>
      <c r="F800" s="1">
        <v>189</v>
      </c>
      <c r="G800" s="1">
        <v>93</v>
      </c>
      <c r="H800" s="1" t="s">
        <v>20</v>
      </c>
      <c r="I800" s="1">
        <v>66</v>
      </c>
      <c r="J800" s="1">
        <f>_xlfn.RANK.EQ(tbl_gk[[#This Row],[Overall]],tbl_gk[Overall])</f>
        <v>782</v>
      </c>
    </row>
    <row r="801" spans="2:10" x14ac:dyDescent="0.55000000000000004">
      <c r="B801" s="3">
        <v>208778</v>
      </c>
      <c r="C801" s="5" t="s">
        <v>1819</v>
      </c>
      <c r="D801" s="5" t="s">
        <v>1820</v>
      </c>
      <c r="E801" s="1">
        <v>34</v>
      </c>
      <c r="F801" s="1">
        <v>190</v>
      </c>
      <c r="G801" s="1">
        <v>80</v>
      </c>
      <c r="H801" s="1" t="s">
        <v>33</v>
      </c>
      <c r="I801" s="1">
        <v>66</v>
      </c>
      <c r="J801" s="1">
        <f>_xlfn.RANK.EQ(tbl_gk[[#This Row],[Overall]],tbl_gk[Overall])</f>
        <v>782</v>
      </c>
    </row>
    <row r="802" spans="2:10" x14ac:dyDescent="0.55000000000000004">
      <c r="B802" s="3">
        <v>208894</v>
      </c>
      <c r="C802" s="5" t="s">
        <v>1754</v>
      </c>
      <c r="D802" s="5" t="s">
        <v>1755</v>
      </c>
      <c r="E802" s="1">
        <v>29</v>
      </c>
      <c r="F802" s="1">
        <v>188</v>
      </c>
      <c r="G802" s="1">
        <v>81</v>
      </c>
      <c r="H802" s="1" t="s">
        <v>10</v>
      </c>
      <c r="I802" s="1">
        <v>66</v>
      </c>
      <c r="J802" s="1">
        <f>_xlfn.RANK.EQ(tbl_gk[[#This Row],[Overall]],tbl_gk[Overall])</f>
        <v>782</v>
      </c>
    </row>
    <row r="803" spans="2:10" x14ac:dyDescent="0.55000000000000004">
      <c r="B803" s="3">
        <v>208968</v>
      </c>
      <c r="C803" s="5" t="s">
        <v>1862</v>
      </c>
      <c r="D803" s="5" t="s">
        <v>1863</v>
      </c>
      <c r="E803" s="1">
        <v>30</v>
      </c>
      <c r="F803" s="1">
        <v>183</v>
      </c>
      <c r="G803" s="1">
        <v>90</v>
      </c>
      <c r="H803" s="1" t="s">
        <v>315</v>
      </c>
      <c r="I803" s="1">
        <v>66</v>
      </c>
      <c r="J803" s="1">
        <f>_xlfn.RANK.EQ(tbl_gk[[#This Row],[Overall]],tbl_gk[Overall])</f>
        <v>782</v>
      </c>
    </row>
    <row r="804" spans="2:10" x14ac:dyDescent="0.55000000000000004">
      <c r="B804" s="3">
        <v>209166</v>
      </c>
      <c r="C804" s="5" t="s">
        <v>1736</v>
      </c>
      <c r="D804" s="5" t="s">
        <v>1737</v>
      </c>
      <c r="E804" s="1">
        <v>36</v>
      </c>
      <c r="F804" s="1">
        <v>185</v>
      </c>
      <c r="G804" s="1">
        <v>82</v>
      </c>
      <c r="H804" s="1" t="s">
        <v>315</v>
      </c>
      <c r="I804" s="1">
        <v>66</v>
      </c>
      <c r="J804" s="1">
        <f>_xlfn.RANK.EQ(tbl_gk[[#This Row],[Overall]],tbl_gk[Overall])</f>
        <v>782</v>
      </c>
    </row>
    <row r="805" spans="2:10" x14ac:dyDescent="0.55000000000000004">
      <c r="B805" s="3">
        <v>209957</v>
      </c>
      <c r="C805" s="5" t="s">
        <v>1806</v>
      </c>
      <c r="D805" s="5" t="s">
        <v>1807</v>
      </c>
      <c r="E805" s="1">
        <v>28</v>
      </c>
      <c r="F805" s="1">
        <v>189</v>
      </c>
      <c r="G805" s="1">
        <v>87</v>
      </c>
      <c r="H805" s="1" t="s">
        <v>87</v>
      </c>
      <c r="I805" s="1">
        <v>66</v>
      </c>
      <c r="J805" s="1">
        <f>_xlfn.RANK.EQ(tbl_gk[[#This Row],[Overall]],tbl_gk[Overall])</f>
        <v>782</v>
      </c>
    </row>
    <row r="806" spans="2:10" x14ac:dyDescent="0.55000000000000004">
      <c r="B806" s="3">
        <v>210366</v>
      </c>
      <c r="C806" s="5" t="s">
        <v>1776</v>
      </c>
      <c r="D806" s="5" t="s">
        <v>1777</v>
      </c>
      <c r="E806" s="1">
        <v>28</v>
      </c>
      <c r="F806" s="1">
        <v>186</v>
      </c>
      <c r="G806" s="1">
        <v>85</v>
      </c>
      <c r="H806" s="1" t="s">
        <v>16</v>
      </c>
      <c r="I806" s="1">
        <v>66</v>
      </c>
      <c r="J806" s="1">
        <f>_xlfn.RANK.EQ(tbl_gk[[#This Row],[Overall]],tbl_gk[Overall])</f>
        <v>782</v>
      </c>
    </row>
    <row r="807" spans="2:10" x14ac:dyDescent="0.55000000000000004">
      <c r="B807" s="3">
        <v>212710</v>
      </c>
      <c r="C807" s="5" t="s">
        <v>1178</v>
      </c>
      <c r="D807" s="5" t="s">
        <v>1831</v>
      </c>
      <c r="E807" s="1">
        <v>26</v>
      </c>
      <c r="F807" s="1">
        <v>188</v>
      </c>
      <c r="G807" s="1">
        <v>70</v>
      </c>
      <c r="H807" s="1" t="s">
        <v>17</v>
      </c>
      <c r="I807" s="1">
        <v>66</v>
      </c>
      <c r="J807" s="1">
        <f>_xlfn.RANK.EQ(tbl_gk[[#This Row],[Overall]],tbl_gk[Overall])</f>
        <v>782</v>
      </c>
    </row>
    <row r="808" spans="2:10" x14ac:dyDescent="0.55000000000000004">
      <c r="B808" s="3">
        <v>213274</v>
      </c>
      <c r="C808" s="5" t="s">
        <v>1854</v>
      </c>
      <c r="D808" s="5" t="s">
        <v>1855</v>
      </c>
      <c r="E808" s="1">
        <v>32</v>
      </c>
      <c r="F808" s="1">
        <v>183</v>
      </c>
      <c r="G808" s="1">
        <v>78</v>
      </c>
      <c r="H808" s="1" t="s">
        <v>8</v>
      </c>
      <c r="I808" s="1">
        <v>66</v>
      </c>
      <c r="J808" s="1">
        <f>_xlfn.RANK.EQ(tbl_gk[[#This Row],[Overall]],tbl_gk[Overall])</f>
        <v>782</v>
      </c>
    </row>
    <row r="809" spans="2:10" x14ac:dyDescent="0.55000000000000004">
      <c r="B809" s="3">
        <v>213379</v>
      </c>
      <c r="C809" s="5" t="s">
        <v>1697</v>
      </c>
      <c r="D809" s="5" t="s">
        <v>1698</v>
      </c>
      <c r="E809" s="1">
        <v>31</v>
      </c>
      <c r="F809" s="1">
        <v>195</v>
      </c>
      <c r="G809" s="1">
        <v>80</v>
      </c>
      <c r="H809" s="1" t="s">
        <v>980</v>
      </c>
      <c r="I809" s="1">
        <v>66</v>
      </c>
      <c r="J809" s="1">
        <f>_xlfn.RANK.EQ(tbl_gk[[#This Row],[Overall]],tbl_gk[Overall])</f>
        <v>782</v>
      </c>
    </row>
    <row r="810" spans="2:10" x14ac:dyDescent="0.55000000000000004">
      <c r="B810" s="3">
        <v>213719</v>
      </c>
      <c r="C810" s="5" t="s">
        <v>1842</v>
      </c>
      <c r="D810" s="5" t="s">
        <v>1843</v>
      </c>
      <c r="E810" s="1">
        <v>31</v>
      </c>
      <c r="F810" s="1">
        <v>193</v>
      </c>
      <c r="G810" s="1">
        <v>86</v>
      </c>
      <c r="H810" s="1" t="s">
        <v>112</v>
      </c>
      <c r="I810" s="1">
        <v>66</v>
      </c>
      <c r="J810" s="1">
        <f>_xlfn.RANK.EQ(tbl_gk[[#This Row],[Overall]],tbl_gk[Overall])</f>
        <v>782</v>
      </c>
    </row>
    <row r="811" spans="2:10" x14ac:dyDescent="0.55000000000000004">
      <c r="B811" s="3">
        <v>213729</v>
      </c>
      <c r="C811" s="5" t="s">
        <v>1838</v>
      </c>
      <c r="D811" s="5" t="s">
        <v>1839</v>
      </c>
      <c r="E811" s="1">
        <v>26</v>
      </c>
      <c r="F811" s="1">
        <v>189</v>
      </c>
      <c r="G811" s="1">
        <v>80</v>
      </c>
      <c r="H811" s="1" t="s">
        <v>30</v>
      </c>
      <c r="I811" s="1">
        <v>66</v>
      </c>
      <c r="J811" s="1">
        <f>_xlfn.RANK.EQ(tbl_gk[[#This Row],[Overall]],tbl_gk[Overall])</f>
        <v>782</v>
      </c>
    </row>
    <row r="812" spans="2:10" x14ac:dyDescent="0.55000000000000004">
      <c r="B812" s="3">
        <v>216348</v>
      </c>
      <c r="C812" s="5" t="s">
        <v>1850</v>
      </c>
      <c r="D812" s="5" t="s">
        <v>1851</v>
      </c>
      <c r="E812" s="1">
        <v>26</v>
      </c>
      <c r="F812" s="1">
        <v>185</v>
      </c>
      <c r="G812" s="1">
        <v>80</v>
      </c>
      <c r="H812" s="1" t="s">
        <v>11</v>
      </c>
      <c r="I812" s="1">
        <v>66</v>
      </c>
      <c r="J812" s="1">
        <f>_xlfn.RANK.EQ(tbl_gk[[#This Row],[Overall]],tbl_gk[Overall])</f>
        <v>782</v>
      </c>
    </row>
    <row r="813" spans="2:10" x14ac:dyDescent="0.55000000000000004">
      <c r="B813" s="3">
        <v>219967</v>
      </c>
      <c r="C813" s="5" t="s">
        <v>1876</v>
      </c>
      <c r="D813" s="5" t="s">
        <v>1877</v>
      </c>
      <c r="E813" s="1">
        <v>26</v>
      </c>
      <c r="F813" s="1">
        <v>190</v>
      </c>
      <c r="G813" s="1">
        <v>77</v>
      </c>
      <c r="H813" s="1" t="s">
        <v>10</v>
      </c>
      <c r="I813" s="1">
        <v>66</v>
      </c>
      <c r="J813" s="1">
        <f>_xlfn.RANK.EQ(tbl_gk[[#This Row],[Overall]],tbl_gk[Overall])</f>
        <v>782</v>
      </c>
    </row>
    <row r="814" spans="2:10" x14ac:dyDescent="0.55000000000000004">
      <c r="B814" s="3">
        <v>220906</v>
      </c>
      <c r="C814" s="5" t="s">
        <v>1703</v>
      </c>
      <c r="D814" s="5" t="s">
        <v>1704</v>
      </c>
      <c r="E814" s="1">
        <v>29</v>
      </c>
      <c r="F814" s="1">
        <v>187</v>
      </c>
      <c r="G814" s="1">
        <v>80</v>
      </c>
      <c r="H814" s="1" t="s">
        <v>76</v>
      </c>
      <c r="I814" s="1">
        <v>66</v>
      </c>
      <c r="J814" s="1">
        <f>_xlfn.RANK.EQ(tbl_gk[[#This Row],[Overall]],tbl_gk[Overall])</f>
        <v>782</v>
      </c>
    </row>
    <row r="815" spans="2:10" x14ac:dyDescent="0.55000000000000004">
      <c r="B815" s="3">
        <v>221704</v>
      </c>
      <c r="C815" s="5" t="s">
        <v>1729</v>
      </c>
      <c r="D815" s="5" t="s">
        <v>1730</v>
      </c>
      <c r="E815" s="1">
        <v>27</v>
      </c>
      <c r="F815" s="1">
        <v>180</v>
      </c>
      <c r="G815" s="1">
        <v>69</v>
      </c>
      <c r="H815" s="1" t="s">
        <v>80</v>
      </c>
      <c r="I815" s="1">
        <v>66</v>
      </c>
      <c r="J815" s="1">
        <f>_xlfn.RANK.EQ(tbl_gk[[#This Row],[Overall]],tbl_gk[Overall])</f>
        <v>782</v>
      </c>
    </row>
    <row r="816" spans="2:10" x14ac:dyDescent="0.55000000000000004">
      <c r="B816" s="3">
        <v>222024</v>
      </c>
      <c r="C816" s="5" t="s">
        <v>1860</v>
      </c>
      <c r="D816" s="5" t="s">
        <v>1861</v>
      </c>
      <c r="E816" s="1">
        <v>26</v>
      </c>
      <c r="F816" s="1">
        <v>192</v>
      </c>
      <c r="G816" s="1">
        <v>82</v>
      </c>
      <c r="H816" s="1" t="s">
        <v>48</v>
      </c>
      <c r="I816" s="1">
        <v>66</v>
      </c>
      <c r="J816" s="1">
        <f>_xlfn.RANK.EQ(tbl_gk[[#This Row],[Overall]],tbl_gk[Overall])</f>
        <v>782</v>
      </c>
    </row>
    <row r="817" spans="2:10" x14ac:dyDescent="0.55000000000000004">
      <c r="B817" s="3">
        <v>222342</v>
      </c>
      <c r="C817" s="5" t="s">
        <v>1827</v>
      </c>
      <c r="D817" s="5" t="s">
        <v>1828</v>
      </c>
      <c r="E817" s="1">
        <v>32</v>
      </c>
      <c r="F817" s="1">
        <v>196</v>
      </c>
      <c r="G817" s="1">
        <v>92</v>
      </c>
      <c r="H817" s="1" t="s">
        <v>576</v>
      </c>
      <c r="I817" s="1">
        <v>66</v>
      </c>
      <c r="J817" s="1">
        <f>_xlfn.RANK.EQ(tbl_gk[[#This Row],[Overall]],tbl_gk[Overall])</f>
        <v>782</v>
      </c>
    </row>
    <row r="818" spans="2:10" x14ac:dyDescent="0.55000000000000004">
      <c r="B818" s="3">
        <v>223107</v>
      </c>
      <c r="C818" s="5" t="s">
        <v>1695</v>
      </c>
      <c r="D818" s="5" t="s">
        <v>1696</v>
      </c>
      <c r="E818" s="1">
        <v>31</v>
      </c>
      <c r="F818" s="1">
        <v>190</v>
      </c>
      <c r="G818" s="1">
        <v>81</v>
      </c>
      <c r="H818" s="1" t="s">
        <v>72</v>
      </c>
      <c r="I818" s="1">
        <v>66</v>
      </c>
      <c r="J818" s="1">
        <f>_xlfn.RANK.EQ(tbl_gk[[#This Row],[Overall]],tbl_gk[Overall])</f>
        <v>782</v>
      </c>
    </row>
    <row r="819" spans="2:10" x14ac:dyDescent="0.55000000000000004">
      <c r="B819" s="3">
        <v>223150</v>
      </c>
      <c r="C819" s="5" t="s">
        <v>1693</v>
      </c>
      <c r="D819" s="5" t="s">
        <v>1694</v>
      </c>
      <c r="E819" s="1">
        <v>27</v>
      </c>
      <c r="F819" s="1">
        <v>182</v>
      </c>
      <c r="G819" s="1">
        <v>78</v>
      </c>
      <c r="H819" s="1" t="s">
        <v>236</v>
      </c>
      <c r="I819" s="1">
        <v>66</v>
      </c>
      <c r="J819" s="1">
        <f>_xlfn.RANK.EQ(tbl_gk[[#This Row],[Overall]],tbl_gk[Overall])</f>
        <v>782</v>
      </c>
    </row>
    <row r="820" spans="2:10" x14ac:dyDescent="0.55000000000000004">
      <c r="B820" s="3">
        <v>223811</v>
      </c>
      <c r="C820" s="5" t="s">
        <v>1880</v>
      </c>
      <c r="D820" s="5" t="s">
        <v>1881</v>
      </c>
      <c r="E820" s="1">
        <v>27</v>
      </c>
      <c r="F820" s="1">
        <v>186</v>
      </c>
      <c r="G820" s="1">
        <v>77</v>
      </c>
      <c r="H820" s="1" t="s">
        <v>18</v>
      </c>
      <c r="I820" s="1">
        <v>66</v>
      </c>
      <c r="J820" s="1">
        <f>_xlfn.RANK.EQ(tbl_gk[[#This Row],[Overall]],tbl_gk[Overall])</f>
        <v>782</v>
      </c>
    </row>
    <row r="821" spans="2:10" x14ac:dyDescent="0.55000000000000004">
      <c r="B821" s="3">
        <v>223909</v>
      </c>
      <c r="C821" s="5" t="s">
        <v>1750</v>
      </c>
      <c r="D821" s="5" t="s">
        <v>1751</v>
      </c>
      <c r="E821" s="1">
        <v>25</v>
      </c>
      <c r="F821" s="1">
        <v>191</v>
      </c>
      <c r="G821" s="1">
        <v>85</v>
      </c>
      <c r="H821" s="1" t="s">
        <v>19</v>
      </c>
      <c r="I821" s="1">
        <v>66</v>
      </c>
      <c r="J821" s="1">
        <f>_xlfn.RANK.EQ(tbl_gk[[#This Row],[Overall]],tbl_gk[Overall])</f>
        <v>782</v>
      </c>
    </row>
    <row r="822" spans="2:10" x14ac:dyDescent="0.55000000000000004">
      <c r="B822" s="3">
        <v>223957</v>
      </c>
      <c r="C822" s="5" t="s">
        <v>1848</v>
      </c>
      <c r="D822" s="5" t="s">
        <v>1849</v>
      </c>
      <c r="E822" s="1">
        <v>27</v>
      </c>
      <c r="F822" s="1">
        <v>191</v>
      </c>
      <c r="G822" s="1">
        <v>96</v>
      </c>
      <c r="H822" s="1" t="s">
        <v>11</v>
      </c>
      <c r="I822" s="1">
        <v>66</v>
      </c>
      <c r="J822" s="1">
        <f>_xlfn.RANK.EQ(tbl_gk[[#This Row],[Overall]],tbl_gk[Overall])</f>
        <v>782</v>
      </c>
    </row>
    <row r="823" spans="2:10" x14ac:dyDescent="0.55000000000000004">
      <c r="B823" s="3">
        <v>224130</v>
      </c>
      <c r="C823" s="5" t="s">
        <v>1699</v>
      </c>
      <c r="D823" s="5" t="s">
        <v>1700</v>
      </c>
      <c r="E823" s="1">
        <v>26</v>
      </c>
      <c r="F823" s="1">
        <v>193</v>
      </c>
      <c r="G823" s="1">
        <v>72</v>
      </c>
      <c r="H823" s="1" t="s">
        <v>19</v>
      </c>
      <c r="I823" s="1">
        <v>66</v>
      </c>
      <c r="J823" s="1">
        <f>_xlfn.RANK.EQ(tbl_gk[[#This Row],[Overall]],tbl_gk[Overall])</f>
        <v>782</v>
      </c>
    </row>
    <row r="824" spans="2:10" x14ac:dyDescent="0.55000000000000004">
      <c r="B824" s="3">
        <v>225395</v>
      </c>
      <c r="C824" s="5" t="s">
        <v>1770</v>
      </c>
      <c r="D824" s="5" t="s">
        <v>1771</v>
      </c>
      <c r="E824" s="1">
        <v>25</v>
      </c>
      <c r="F824" s="1">
        <v>193</v>
      </c>
      <c r="G824" s="1">
        <v>80</v>
      </c>
      <c r="H824" s="1" t="s">
        <v>40</v>
      </c>
      <c r="I824" s="1">
        <v>66</v>
      </c>
      <c r="J824" s="1">
        <f>_xlfn.RANK.EQ(tbl_gk[[#This Row],[Overall]],tbl_gk[Overall])</f>
        <v>782</v>
      </c>
    </row>
    <row r="825" spans="2:10" x14ac:dyDescent="0.55000000000000004">
      <c r="B825" s="3">
        <v>225610</v>
      </c>
      <c r="C825" s="5" t="s">
        <v>1713</v>
      </c>
      <c r="D825" s="5" t="s">
        <v>1714</v>
      </c>
      <c r="E825" s="1">
        <v>26</v>
      </c>
      <c r="F825" s="1">
        <v>185</v>
      </c>
      <c r="G825" s="1">
        <v>73</v>
      </c>
      <c r="H825" s="1" t="s">
        <v>33</v>
      </c>
      <c r="I825" s="1">
        <v>66</v>
      </c>
      <c r="J825" s="1">
        <f>_xlfn.RANK.EQ(tbl_gk[[#This Row],[Overall]],tbl_gk[Overall])</f>
        <v>782</v>
      </c>
    </row>
    <row r="826" spans="2:10" x14ac:dyDescent="0.55000000000000004">
      <c r="B826" s="3">
        <v>226524</v>
      </c>
      <c r="C826" s="5" t="s">
        <v>1328</v>
      </c>
      <c r="D826" s="5" t="s">
        <v>1687</v>
      </c>
      <c r="E826" s="1">
        <v>23</v>
      </c>
      <c r="F826" s="1">
        <v>194</v>
      </c>
      <c r="G826" s="1">
        <v>86</v>
      </c>
      <c r="H826" s="1" t="s">
        <v>115</v>
      </c>
      <c r="I826" s="1">
        <v>66</v>
      </c>
      <c r="J826" s="1">
        <f>_xlfn.RANK.EQ(tbl_gk[[#This Row],[Overall]],tbl_gk[Overall])</f>
        <v>782</v>
      </c>
    </row>
    <row r="827" spans="2:10" x14ac:dyDescent="0.55000000000000004">
      <c r="B827" s="3">
        <v>226786</v>
      </c>
      <c r="C827" s="5" t="s">
        <v>1834</v>
      </c>
      <c r="D827" s="5" t="s">
        <v>1835</v>
      </c>
      <c r="E827" s="1">
        <v>28</v>
      </c>
      <c r="F827" s="1">
        <v>191</v>
      </c>
      <c r="G827" s="1">
        <v>94</v>
      </c>
      <c r="H827" s="1" t="s">
        <v>112</v>
      </c>
      <c r="I827" s="1">
        <v>66</v>
      </c>
      <c r="J827" s="1">
        <f>_xlfn.RANK.EQ(tbl_gk[[#This Row],[Overall]],tbl_gk[Overall])</f>
        <v>782</v>
      </c>
    </row>
    <row r="828" spans="2:10" x14ac:dyDescent="0.55000000000000004">
      <c r="B828" s="3">
        <v>228255</v>
      </c>
      <c r="C828" s="5" t="s">
        <v>1758</v>
      </c>
      <c r="D828" s="5" t="s">
        <v>1759</v>
      </c>
      <c r="E828" s="1">
        <v>25</v>
      </c>
      <c r="F828" s="1">
        <v>185</v>
      </c>
      <c r="G828" s="1">
        <v>83</v>
      </c>
      <c r="H828" s="1" t="s">
        <v>9</v>
      </c>
      <c r="I828" s="1">
        <v>66</v>
      </c>
      <c r="J828" s="1">
        <f>_xlfn.RANK.EQ(tbl_gk[[#This Row],[Overall]],tbl_gk[Overall])</f>
        <v>782</v>
      </c>
    </row>
    <row r="829" spans="2:10" x14ac:dyDescent="0.55000000000000004">
      <c r="B829" s="3">
        <v>228369</v>
      </c>
      <c r="C829" s="5" t="s">
        <v>1731</v>
      </c>
      <c r="D829" s="5" t="s">
        <v>1732</v>
      </c>
      <c r="E829" s="1">
        <v>24</v>
      </c>
      <c r="F829" s="1">
        <v>184</v>
      </c>
      <c r="G829" s="1">
        <v>77</v>
      </c>
      <c r="H829" s="1" t="s">
        <v>19</v>
      </c>
      <c r="I829" s="1">
        <v>66</v>
      </c>
      <c r="J829" s="1">
        <f>_xlfn.RANK.EQ(tbl_gk[[#This Row],[Overall]],tbl_gk[Overall])</f>
        <v>782</v>
      </c>
    </row>
    <row r="830" spans="2:10" x14ac:dyDescent="0.55000000000000004">
      <c r="B830" s="3">
        <v>231167</v>
      </c>
      <c r="C830" s="5" t="s">
        <v>1723</v>
      </c>
      <c r="D830" s="5" t="s">
        <v>1724</v>
      </c>
      <c r="E830" s="1">
        <v>28</v>
      </c>
      <c r="F830" s="1">
        <v>193</v>
      </c>
      <c r="G830" s="1">
        <v>86</v>
      </c>
      <c r="H830" s="1" t="s">
        <v>8</v>
      </c>
      <c r="I830" s="1">
        <v>66</v>
      </c>
      <c r="J830" s="1">
        <f>_xlfn.RANK.EQ(tbl_gk[[#This Row],[Overall]],tbl_gk[Overall])</f>
        <v>782</v>
      </c>
    </row>
    <row r="831" spans="2:10" x14ac:dyDescent="0.55000000000000004">
      <c r="B831" s="3">
        <v>231720</v>
      </c>
      <c r="C831" s="5" t="s">
        <v>1815</v>
      </c>
      <c r="D831" s="5" t="s">
        <v>1816</v>
      </c>
      <c r="E831" s="1">
        <v>24</v>
      </c>
      <c r="F831" s="1">
        <v>194</v>
      </c>
      <c r="G831" s="1">
        <v>90</v>
      </c>
      <c r="H831" s="1" t="s">
        <v>9</v>
      </c>
      <c r="I831" s="1">
        <v>66</v>
      </c>
      <c r="J831" s="1">
        <f>_xlfn.RANK.EQ(tbl_gk[[#This Row],[Overall]],tbl_gk[Overall])</f>
        <v>782</v>
      </c>
    </row>
    <row r="832" spans="2:10" x14ac:dyDescent="0.55000000000000004">
      <c r="B832" s="3">
        <v>231915</v>
      </c>
      <c r="C832" s="5" t="s">
        <v>1701</v>
      </c>
      <c r="D832" s="5" t="s">
        <v>1702</v>
      </c>
      <c r="E832" s="1">
        <v>25</v>
      </c>
      <c r="F832" s="1">
        <v>196</v>
      </c>
      <c r="G832" s="1">
        <v>80</v>
      </c>
      <c r="H832" s="1" t="s">
        <v>39</v>
      </c>
      <c r="I832" s="1">
        <v>66</v>
      </c>
      <c r="J832" s="1">
        <f>_xlfn.RANK.EQ(tbl_gk[[#This Row],[Overall]],tbl_gk[Overall])</f>
        <v>782</v>
      </c>
    </row>
    <row r="833" spans="2:10" x14ac:dyDescent="0.55000000000000004">
      <c r="B833" s="3">
        <v>232645</v>
      </c>
      <c r="C833" s="5" t="s">
        <v>1800</v>
      </c>
      <c r="D833" s="5" t="s">
        <v>1801</v>
      </c>
      <c r="E833" s="1">
        <v>25</v>
      </c>
      <c r="F833" s="1">
        <v>184</v>
      </c>
      <c r="G833" s="1">
        <v>80</v>
      </c>
      <c r="H833" s="1" t="s">
        <v>8</v>
      </c>
      <c r="I833" s="1">
        <v>66</v>
      </c>
      <c r="J833" s="1">
        <f>_xlfn.RANK.EQ(tbl_gk[[#This Row],[Overall]],tbl_gk[Overall])</f>
        <v>782</v>
      </c>
    </row>
    <row r="834" spans="2:10" x14ac:dyDescent="0.55000000000000004">
      <c r="B834" s="3">
        <v>233425</v>
      </c>
      <c r="C834" s="5" t="s">
        <v>1798</v>
      </c>
      <c r="D834" s="5" t="s">
        <v>1799</v>
      </c>
      <c r="E834" s="1">
        <v>25</v>
      </c>
      <c r="F834" s="1">
        <v>189</v>
      </c>
      <c r="G834" s="1">
        <v>82</v>
      </c>
      <c r="H834" s="1" t="s">
        <v>237</v>
      </c>
      <c r="I834" s="1">
        <v>66</v>
      </c>
      <c r="J834" s="1">
        <f>_xlfn.RANK.EQ(tbl_gk[[#This Row],[Overall]],tbl_gk[Overall])</f>
        <v>782</v>
      </c>
    </row>
    <row r="835" spans="2:10" x14ac:dyDescent="0.55000000000000004">
      <c r="B835" s="3">
        <v>234994</v>
      </c>
      <c r="C835" s="5" t="s">
        <v>1711</v>
      </c>
      <c r="D835" s="5" t="s">
        <v>1712</v>
      </c>
      <c r="E835" s="1">
        <v>29</v>
      </c>
      <c r="F835" s="1">
        <v>192</v>
      </c>
      <c r="G835" s="1">
        <v>84</v>
      </c>
      <c r="H835" s="1" t="s">
        <v>40</v>
      </c>
      <c r="I835" s="1">
        <v>66</v>
      </c>
      <c r="J835" s="1">
        <f>_xlfn.RANK.EQ(tbl_gk[[#This Row],[Overall]],tbl_gk[Overall])</f>
        <v>782</v>
      </c>
    </row>
    <row r="836" spans="2:10" x14ac:dyDescent="0.55000000000000004">
      <c r="B836" s="3">
        <v>235141</v>
      </c>
      <c r="C836" s="5" t="s">
        <v>1825</v>
      </c>
      <c r="D836" s="5" t="s">
        <v>1826</v>
      </c>
      <c r="E836" s="1">
        <v>23</v>
      </c>
      <c r="F836" s="1">
        <v>192</v>
      </c>
      <c r="G836" s="1">
        <v>84</v>
      </c>
      <c r="H836" s="1" t="s">
        <v>16</v>
      </c>
      <c r="I836" s="1">
        <v>66</v>
      </c>
      <c r="J836" s="1">
        <f>_xlfn.RANK.EQ(tbl_gk[[#This Row],[Overall]],tbl_gk[Overall])</f>
        <v>782</v>
      </c>
    </row>
    <row r="837" spans="2:10" x14ac:dyDescent="0.55000000000000004">
      <c r="B837" s="3">
        <v>235266</v>
      </c>
      <c r="C837" s="5" t="s">
        <v>1786</v>
      </c>
      <c r="D837" s="5" t="s">
        <v>1787</v>
      </c>
      <c r="E837" s="1">
        <v>22</v>
      </c>
      <c r="F837" s="1">
        <v>193</v>
      </c>
      <c r="G837" s="1">
        <v>88</v>
      </c>
      <c r="H837" s="1" t="s">
        <v>16</v>
      </c>
      <c r="I837" s="1">
        <v>66</v>
      </c>
      <c r="J837" s="1">
        <f>_xlfn.RANK.EQ(tbl_gk[[#This Row],[Overall]],tbl_gk[Overall])</f>
        <v>782</v>
      </c>
    </row>
    <row r="838" spans="2:10" x14ac:dyDescent="0.55000000000000004">
      <c r="B838" s="3">
        <v>235582</v>
      </c>
      <c r="C838" s="5" t="s">
        <v>1878</v>
      </c>
      <c r="D838" s="5" t="s">
        <v>1879</v>
      </c>
      <c r="E838" s="1">
        <v>24</v>
      </c>
      <c r="F838" s="1">
        <v>186</v>
      </c>
      <c r="G838" s="1">
        <v>80</v>
      </c>
      <c r="H838" s="1" t="s">
        <v>9</v>
      </c>
      <c r="I838" s="1">
        <v>66</v>
      </c>
      <c r="J838" s="1">
        <f>_xlfn.RANK.EQ(tbl_gk[[#This Row],[Overall]],tbl_gk[Overall])</f>
        <v>782</v>
      </c>
    </row>
    <row r="839" spans="2:10" x14ac:dyDescent="0.55000000000000004">
      <c r="B839" s="3">
        <v>235606</v>
      </c>
      <c r="C839" s="5" t="s">
        <v>1829</v>
      </c>
      <c r="D839" s="5" t="s">
        <v>1830</v>
      </c>
      <c r="E839" s="1">
        <v>25</v>
      </c>
      <c r="F839" s="1">
        <v>200</v>
      </c>
      <c r="G839" s="1">
        <v>90</v>
      </c>
      <c r="H839" s="1" t="s">
        <v>30</v>
      </c>
      <c r="I839" s="1">
        <v>66</v>
      </c>
      <c r="J839" s="1">
        <f>_xlfn.RANK.EQ(tbl_gk[[#This Row],[Overall]],tbl_gk[Overall])</f>
        <v>782</v>
      </c>
    </row>
    <row r="840" spans="2:10" x14ac:dyDescent="0.55000000000000004">
      <c r="B840" s="3">
        <v>235820</v>
      </c>
      <c r="C840" s="5" t="s">
        <v>1782</v>
      </c>
      <c r="D840" s="5" t="s">
        <v>1783</v>
      </c>
      <c r="E840" s="1">
        <v>25</v>
      </c>
      <c r="F840" s="1">
        <v>187</v>
      </c>
      <c r="G840" s="1">
        <v>75</v>
      </c>
      <c r="H840" s="1" t="s">
        <v>48</v>
      </c>
      <c r="I840" s="1">
        <v>66</v>
      </c>
      <c r="J840" s="1">
        <f>_xlfn.RANK.EQ(tbl_gk[[#This Row],[Overall]],tbl_gk[Overall])</f>
        <v>782</v>
      </c>
    </row>
    <row r="841" spans="2:10" x14ac:dyDescent="0.55000000000000004">
      <c r="B841" s="3">
        <v>236241</v>
      </c>
      <c r="C841" s="5" t="s">
        <v>1804</v>
      </c>
      <c r="D841" s="5" t="s">
        <v>1805</v>
      </c>
      <c r="E841" s="1">
        <v>29</v>
      </c>
      <c r="F841" s="1">
        <v>190</v>
      </c>
      <c r="G841" s="1">
        <v>80</v>
      </c>
      <c r="H841" s="1" t="s">
        <v>660</v>
      </c>
      <c r="I841" s="1">
        <v>66</v>
      </c>
      <c r="J841" s="1">
        <f>_xlfn.RANK.EQ(tbl_gk[[#This Row],[Overall]],tbl_gk[Overall])</f>
        <v>782</v>
      </c>
    </row>
    <row r="842" spans="2:10" x14ac:dyDescent="0.55000000000000004">
      <c r="B842" s="3">
        <v>237176</v>
      </c>
      <c r="C842" s="5" t="s">
        <v>1768</v>
      </c>
      <c r="D842" s="5" t="s">
        <v>1769</v>
      </c>
      <c r="E842" s="1">
        <v>22</v>
      </c>
      <c r="F842" s="1">
        <v>190</v>
      </c>
      <c r="G842" s="1">
        <v>70</v>
      </c>
      <c r="H842" s="1" t="s">
        <v>19</v>
      </c>
      <c r="I842" s="1">
        <v>66</v>
      </c>
      <c r="J842" s="1">
        <f>_xlfn.RANK.EQ(tbl_gk[[#This Row],[Overall]],tbl_gk[Overall])</f>
        <v>782</v>
      </c>
    </row>
    <row r="843" spans="2:10" x14ac:dyDescent="0.55000000000000004">
      <c r="B843" s="3">
        <v>238093</v>
      </c>
      <c r="C843" s="5" t="s">
        <v>1725</v>
      </c>
      <c r="D843" s="5" t="s">
        <v>1726</v>
      </c>
      <c r="E843" s="1">
        <v>24</v>
      </c>
      <c r="F843" s="1">
        <v>195</v>
      </c>
      <c r="G843" s="1">
        <v>88</v>
      </c>
      <c r="H843" s="1" t="s">
        <v>8</v>
      </c>
      <c r="I843" s="1">
        <v>66</v>
      </c>
      <c r="J843" s="1">
        <f>_xlfn.RANK.EQ(tbl_gk[[#This Row],[Overall]],tbl_gk[Overall])</f>
        <v>782</v>
      </c>
    </row>
    <row r="844" spans="2:10" x14ac:dyDescent="0.55000000000000004">
      <c r="B844" s="3">
        <v>238503</v>
      </c>
      <c r="C844" s="5" t="s">
        <v>1748</v>
      </c>
      <c r="D844" s="5" t="s">
        <v>1749</v>
      </c>
      <c r="E844" s="1">
        <v>25</v>
      </c>
      <c r="F844" s="1">
        <v>198</v>
      </c>
      <c r="G844" s="1">
        <v>94</v>
      </c>
      <c r="H844" s="1" t="s">
        <v>16</v>
      </c>
      <c r="I844" s="1">
        <v>66</v>
      </c>
      <c r="J844" s="1">
        <f>_xlfn.RANK.EQ(tbl_gk[[#This Row],[Overall]],tbl_gk[Overall])</f>
        <v>782</v>
      </c>
    </row>
    <row r="845" spans="2:10" x14ac:dyDescent="0.55000000000000004">
      <c r="B845" s="3">
        <v>238919</v>
      </c>
      <c r="C845" s="5" t="s">
        <v>1874</v>
      </c>
      <c r="D845" s="5" t="s">
        <v>1875</v>
      </c>
      <c r="E845" s="1">
        <v>25</v>
      </c>
      <c r="F845" s="1">
        <v>191</v>
      </c>
      <c r="G845" s="1">
        <v>79</v>
      </c>
      <c r="H845" s="1" t="s">
        <v>82</v>
      </c>
      <c r="I845" s="1">
        <v>66</v>
      </c>
      <c r="J845" s="1">
        <f>_xlfn.RANK.EQ(tbl_gk[[#This Row],[Overall]],tbl_gk[Overall])</f>
        <v>782</v>
      </c>
    </row>
    <row r="846" spans="2:10" x14ac:dyDescent="0.55000000000000004">
      <c r="B846" s="3">
        <v>239076</v>
      </c>
      <c r="C846" s="5" t="s">
        <v>1856</v>
      </c>
      <c r="D846" s="5" t="s">
        <v>1857</v>
      </c>
      <c r="E846" s="1">
        <v>23</v>
      </c>
      <c r="F846" s="1">
        <v>190</v>
      </c>
      <c r="G846" s="1">
        <v>75</v>
      </c>
      <c r="H846" s="1" t="s">
        <v>68</v>
      </c>
      <c r="I846" s="1">
        <v>66</v>
      </c>
      <c r="J846" s="1">
        <f>_xlfn.RANK.EQ(tbl_gk[[#This Row],[Overall]],tbl_gk[Overall])</f>
        <v>782</v>
      </c>
    </row>
    <row r="847" spans="2:10" x14ac:dyDescent="0.55000000000000004">
      <c r="B847" s="3">
        <v>241643</v>
      </c>
      <c r="C847" s="5" t="s">
        <v>1691</v>
      </c>
      <c r="D847" s="5" t="s">
        <v>1692</v>
      </c>
      <c r="E847" s="1">
        <v>23</v>
      </c>
      <c r="F847" s="1">
        <v>186</v>
      </c>
      <c r="G847" s="1">
        <v>74</v>
      </c>
      <c r="H847" s="1" t="s">
        <v>115</v>
      </c>
      <c r="I847" s="1">
        <v>66</v>
      </c>
      <c r="J847" s="1">
        <f>_xlfn.RANK.EQ(tbl_gk[[#This Row],[Overall]],tbl_gk[Overall])</f>
        <v>782</v>
      </c>
    </row>
    <row r="848" spans="2:10" x14ac:dyDescent="0.55000000000000004">
      <c r="B848" s="3">
        <v>242068</v>
      </c>
      <c r="C848" s="5" t="s">
        <v>1866</v>
      </c>
      <c r="D848" s="5" t="s">
        <v>1867</v>
      </c>
      <c r="E848" s="1">
        <v>22</v>
      </c>
      <c r="F848" s="1">
        <v>196</v>
      </c>
      <c r="G848" s="1">
        <v>88</v>
      </c>
      <c r="H848" s="1" t="s">
        <v>16</v>
      </c>
      <c r="I848" s="1">
        <v>66</v>
      </c>
      <c r="J848" s="1">
        <f>_xlfn.RANK.EQ(tbl_gk[[#This Row],[Overall]],tbl_gk[Overall])</f>
        <v>782</v>
      </c>
    </row>
    <row r="849" spans="2:10" x14ac:dyDescent="0.55000000000000004">
      <c r="B849" s="3">
        <v>242242</v>
      </c>
      <c r="C849" s="5" t="s">
        <v>1882</v>
      </c>
      <c r="D849" s="5" t="s">
        <v>1883</v>
      </c>
      <c r="E849" s="1">
        <v>24</v>
      </c>
      <c r="F849" s="1">
        <v>192</v>
      </c>
      <c r="G849" s="1">
        <v>83</v>
      </c>
      <c r="H849" s="1" t="s">
        <v>9</v>
      </c>
      <c r="I849" s="1">
        <v>66</v>
      </c>
      <c r="J849" s="1">
        <f>_xlfn.RANK.EQ(tbl_gk[[#This Row],[Overall]],tbl_gk[Overall])</f>
        <v>782</v>
      </c>
    </row>
    <row r="850" spans="2:10" x14ac:dyDescent="0.55000000000000004">
      <c r="B850" s="3">
        <v>242703</v>
      </c>
      <c r="C850" s="5" t="s">
        <v>1738</v>
      </c>
      <c r="D850" s="5" t="s">
        <v>1739</v>
      </c>
      <c r="E850" s="1">
        <v>25</v>
      </c>
      <c r="F850" s="1">
        <v>188</v>
      </c>
      <c r="G850" s="1">
        <v>82</v>
      </c>
      <c r="H850" s="1" t="s">
        <v>112</v>
      </c>
      <c r="I850" s="1">
        <v>66</v>
      </c>
      <c r="J850" s="1">
        <f>_xlfn.RANK.EQ(tbl_gk[[#This Row],[Overall]],tbl_gk[Overall])</f>
        <v>782</v>
      </c>
    </row>
    <row r="851" spans="2:10" x14ac:dyDescent="0.55000000000000004">
      <c r="B851" s="3">
        <v>243387</v>
      </c>
      <c r="C851" s="5" t="s">
        <v>1792</v>
      </c>
      <c r="D851" s="5" t="s">
        <v>1793</v>
      </c>
      <c r="E851" s="1">
        <v>21</v>
      </c>
      <c r="F851" s="1">
        <v>202</v>
      </c>
      <c r="G851" s="1">
        <v>85</v>
      </c>
      <c r="H851" s="1" t="s">
        <v>115</v>
      </c>
      <c r="I851" s="1">
        <v>66</v>
      </c>
      <c r="J851" s="1">
        <f>_xlfn.RANK.EQ(tbl_gk[[#This Row],[Overall]],tbl_gk[Overall])</f>
        <v>782</v>
      </c>
    </row>
    <row r="852" spans="2:10" x14ac:dyDescent="0.55000000000000004">
      <c r="B852" s="3">
        <v>243759</v>
      </c>
      <c r="C852" s="5" t="s">
        <v>1884</v>
      </c>
      <c r="D852" s="5" t="s">
        <v>1885</v>
      </c>
      <c r="E852" s="1">
        <v>30</v>
      </c>
      <c r="F852" s="1">
        <v>180</v>
      </c>
      <c r="G852" s="1">
        <v>71</v>
      </c>
      <c r="H852" s="1" t="s">
        <v>8</v>
      </c>
      <c r="I852" s="1">
        <v>66</v>
      </c>
      <c r="J852" s="1">
        <f>_xlfn.RANK.EQ(tbl_gk[[#This Row],[Overall]],tbl_gk[Overall])</f>
        <v>782</v>
      </c>
    </row>
    <row r="853" spans="2:10" x14ac:dyDescent="0.55000000000000004">
      <c r="B853" s="3">
        <v>244258</v>
      </c>
      <c r="C853" s="5" t="s">
        <v>1809</v>
      </c>
      <c r="D853" s="5" t="s">
        <v>1810</v>
      </c>
      <c r="E853" s="1">
        <v>35</v>
      </c>
      <c r="F853" s="1">
        <v>186</v>
      </c>
      <c r="G853" s="1">
        <v>80</v>
      </c>
      <c r="H853" s="1" t="s">
        <v>39</v>
      </c>
      <c r="I853" s="1">
        <v>66</v>
      </c>
      <c r="J853" s="1">
        <f>_xlfn.RANK.EQ(tbl_gk[[#This Row],[Overall]],tbl_gk[Overall])</f>
        <v>782</v>
      </c>
    </row>
    <row r="854" spans="2:10" x14ac:dyDescent="0.55000000000000004">
      <c r="B854" s="3">
        <v>244340</v>
      </c>
      <c r="C854" s="5" t="s">
        <v>1772</v>
      </c>
      <c r="D854" s="5" t="s">
        <v>1773</v>
      </c>
      <c r="E854" s="1">
        <v>23</v>
      </c>
      <c r="F854" s="1">
        <v>188</v>
      </c>
      <c r="G854" s="1">
        <v>83</v>
      </c>
      <c r="H854" s="1" t="s">
        <v>24</v>
      </c>
      <c r="I854" s="1">
        <v>66</v>
      </c>
      <c r="J854" s="1">
        <f>_xlfn.RANK.EQ(tbl_gk[[#This Row],[Overall]],tbl_gk[Overall])</f>
        <v>782</v>
      </c>
    </row>
    <row r="855" spans="2:10" x14ac:dyDescent="0.55000000000000004">
      <c r="B855" s="3">
        <v>244384</v>
      </c>
      <c r="C855" s="5" t="s">
        <v>1756</v>
      </c>
      <c r="D855" s="5" t="s">
        <v>1757</v>
      </c>
      <c r="E855" s="1">
        <v>30</v>
      </c>
      <c r="F855" s="1">
        <v>190</v>
      </c>
      <c r="G855" s="1">
        <v>84</v>
      </c>
      <c r="H855" s="1" t="s">
        <v>109</v>
      </c>
      <c r="I855" s="1">
        <v>66</v>
      </c>
      <c r="J855" s="1">
        <f>_xlfn.RANK.EQ(tbl_gk[[#This Row],[Overall]],tbl_gk[Overall])</f>
        <v>782</v>
      </c>
    </row>
    <row r="856" spans="2:10" x14ac:dyDescent="0.55000000000000004">
      <c r="B856" s="3">
        <v>244584</v>
      </c>
      <c r="C856" s="5" t="s">
        <v>1746</v>
      </c>
      <c r="D856" s="5" t="s">
        <v>1747</v>
      </c>
      <c r="E856" s="1">
        <v>30</v>
      </c>
      <c r="F856" s="1">
        <v>188</v>
      </c>
      <c r="G856" s="1">
        <v>81</v>
      </c>
      <c r="H856" s="1" t="s">
        <v>109</v>
      </c>
      <c r="I856" s="1">
        <v>66</v>
      </c>
      <c r="J856" s="1">
        <f>_xlfn.RANK.EQ(tbl_gk[[#This Row],[Overall]],tbl_gk[Overall])</f>
        <v>782</v>
      </c>
    </row>
    <row r="857" spans="2:10" x14ac:dyDescent="0.55000000000000004">
      <c r="B857" s="3">
        <v>248018</v>
      </c>
      <c r="C857" s="5" t="s">
        <v>1821</v>
      </c>
      <c r="D857" s="5" t="s">
        <v>1822</v>
      </c>
      <c r="E857" s="1">
        <v>23</v>
      </c>
      <c r="F857" s="1">
        <v>190</v>
      </c>
      <c r="G857" s="1">
        <v>85</v>
      </c>
      <c r="H857" s="1" t="s">
        <v>235</v>
      </c>
      <c r="I857" s="1">
        <v>66</v>
      </c>
      <c r="J857" s="1">
        <f>_xlfn.RANK.EQ(tbl_gk[[#This Row],[Overall]],tbl_gk[Overall])</f>
        <v>782</v>
      </c>
    </row>
    <row r="858" spans="2:10" x14ac:dyDescent="0.55000000000000004">
      <c r="B858" s="3">
        <v>248025</v>
      </c>
      <c r="C858" s="5" t="s">
        <v>1689</v>
      </c>
      <c r="D858" s="5" t="s">
        <v>1690</v>
      </c>
      <c r="E858" s="1">
        <v>30</v>
      </c>
      <c r="F858" s="1">
        <v>198</v>
      </c>
      <c r="G858" s="1">
        <v>90</v>
      </c>
      <c r="H858" s="1" t="s">
        <v>235</v>
      </c>
      <c r="I858" s="1">
        <v>66</v>
      </c>
      <c r="J858" s="1">
        <f>_xlfn.RANK.EQ(tbl_gk[[#This Row],[Overall]],tbl_gk[Overall])</f>
        <v>782</v>
      </c>
    </row>
    <row r="859" spans="2:10" x14ac:dyDescent="0.55000000000000004">
      <c r="B859" s="3">
        <v>248158</v>
      </c>
      <c r="C859" s="5" t="s">
        <v>1742</v>
      </c>
      <c r="D859" s="5" t="s">
        <v>1743</v>
      </c>
      <c r="E859" s="1">
        <v>18</v>
      </c>
      <c r="F859" s="1">
        <v>193</v>
      </c>
      <c r="G859" s="1">
        <v>89</v>
      </c>
      <c r="H859" s="1" t="s">
        <v>112</v>
      </c>
      <c r="I859" s="1">
        <v>66</v>
      </c>
      <c r="J859" s="1">
        <f>_xlfn.RANK.EQ(tbl_gk[[#This Row],[Overall]],tbl_gk[Overall])</f>
        <v>782</v>
      </c>
    </row>
    <row r="860" spans="2:10" x14ac:dyDescent="0.55000000000000004">
      <c r="B860" s="3">
        <v>252789</v>
      </c>
      <c r="C860" s="5" t="s">
        <v>1764</v>
      </c>
      <c r="D860" s="5" t="s">
        <v>1765</v>
      </c>
      <c r="E860" s="1">
        <v>20</v>
      </c>
      <c r="F860" s="1">
        <v>190</v>
      </c>
      <c r="G860" s="1">
        <v>81</v>
      </c>
      <c r="H860" s="1" t="s">
        <v>109</v>
      </c>
      <c r="I860" s="1">
        <v>66</v>
      </c>
      <c r="J860" s="1">
        <f>_xlfn.RANK.EQ(tbl_gk[[#This Row],[Overall]],tbl_gk[Overall])</f>
        <v>782</v>
      </c>
    </row>
    <row r="861" spans="2:10" x14ac:dyDescent="0.55000000000000004">
      <c r="B861" s="3">
        <v>252911</v>
      </c>
      <c r="C861" s="5" t="s">
        <v>1709</v>
      </c>
      <c r="D861" s="5" t="s">
        <v>1710</v>
      </c>
      <c r="E861" s="1">
        <v>20</v>
      </c>
      <c r="F861" s="1">
        <v>190</v>
      </c>
      <c r="G861" s="1">
        <v>87</v>
      </c>
      <c r="H861" s="1" t="s">
        <v>16</v>
      </c>
      <c r="I861" s="1">
        <v>66</v>
      </c>
      <c r="J861" s="1">
        <f>_xlfn.RANK.EQ(tbl_gk[[#This Row],[Overall]],tbl_gk[Overall])</f>
        <v>782</v>
      </c>
    </row>
    <row r="862" spans="2:10" x14ac:dyDescent="0.55000000000000004">
      <c r="B862" s="3">
        <v>253255</v>
      </c>
      <c r="C862" s="5" t="s">
        <v>1872</v>
      </c>
      <c r="D862" s="5" t="s">
        <v>1873</v>
      </c>
      <c r="E862" s="1">
        <v>24</v>
      </c>
      <c r="F862" s="1">
        <v>184</v>
      </c>
      <c r="G862" s="1">
        <v>81</v>
      </c>
      <c r="H862" s="1" t="s">
        <v>67</v>
      </c>
      <c r="I862" s="1">
        <v>66</v>
      </c>
      <c r="J862" s="1">
        <f>_xlfn.RANK.EQ(tbl_gk[[#This Row],[Overall]],tbl_gk[Overall])</f>
        <v>782</v>
      </c>
    </row>
    <row r="863" spans="2:10" x14ac:dyDescent="0.55000000000000004">
      <c r="B863" s="3">
        <v>253629</v>
      </c>
      <c r="C863" s="5" t="s">
        <v>1774</v>
      </c>
      <c r="D863" s="5" t="s">
        <v>1775</v>
      </c>
      <c r="E863" s="1">
        <v>24</v>
      </c>
      <c r="F863" s="1">
        <v>186</v>
      </c>
      <c r="G863" s="1">
        <v>79</v>
      </c>
      <c r="H863" s="1" t="s">
        <v>221</v>
      </c>
      <c r="I863" s="1">
        <v>66</v>
      </c>
      <c r="J863" s="1">
        <f>_xlfn.RANK.EQ(tbl_gk[[#This Row],[Overall]],tbl_gk[Overall])</f>
        <v>782</v>
      </c>
    </row>
    <row r="864" spans="2:10" x14ac:dyDescent="0.55000000000000004">
      <c r="B864" s="3">
        <v>253791</v>
      </c>
      <c r="C864" s="5" t="s">
        <v>1740</v>
      </c>
      <c r="D864" s="5" t="s">
        <v>1741</v>
      </c>
      <c r="E864" s="1">
        <v>22</v>
      </c>
      <c r="F864" s="1">
        <v>187</v>
      </c>
      <c r="G864" s="1">
        <v>74</v>
      </c>
      <c r="H864" s="1" t="s">
        <v>267</v>
      </c>
      <c r="I864" s="1">
        <v>66</v>
      </c>
      <c r="J864" s="1">
        <f>_xlfn.RANK.EQ(tbl_gk[[#This Row],[Overall]],tbl_gk[Overall])</f>
        <v>782</v>
      </c>
    </row>
    <row r="865" spans="2:10" x14ac:dyDescent="0.55000000000000004">
      <c r="B865" s="3">
        <v>253842</v>
      </c>
      <c r="C865" s="5" t="s">
        <v>1870</v>
      </c>
      <c r="D865" s="5" t="s">
        <v>1871</v>
      </c>
      <c r="E865" s="1">
        <v>29</v>
      </c>
      <c r="F865" s="1">
        <v>188</v>
      </c>
      <c r="G865" s="1">
        <v>86</v>
      </c>
      <c r="H865" s="1" t="s">
        <v>267</v>
      </c>
      <c r="I865" s="1">
        <v>66</v>
      </c>
      <c r="J865" s="1">
        <f>_xlfn.RANK.EQ(tbl_gk[[#This Row],[Overall]],tbl_gk[Overall])</f>
        <v>782</v>
      </c>
    </row>
    <row r="866" spans="2:10" x14ac:dyDescent="0.55000000000000004">
      <c r="B866" s="3">
        <v>254502</v>
      </c>
      <c r="C866" s="5" t="s">
        <v>1811</v>
      </c>
      <c r="D866" s="5" t="s">
        <v>1812</v>
      </c>
      <c r="E866" s="1">
        <v>20</v>
      </c>
      <c r="F866" s="1">
        <v>188</v>
      </c>
      <c r="G866" s="1">
        <v>85</v>
      </c>
      <c r="H866" s="1" t="s">
        <v>33</v>
      </c>
      <c r="I866" s="1">
        <v>66</v>
      </c>
      <c r="J866" s="1">
        <f>_xlfn.RANK.EQ(tbl_gk[[#This Row],[Overall]],tbl_gk[Overall])</f>
        <v>782</v>
      </c>
    </row>
    <row r="867" spans="2:10" x14ac:dyDescent="0.55000000000000004">
      <c r="B867" s="3">
        <v>255151</v>
      </c>
      <c r="C867" s="5" t="s">
        <v>1715</v>
      </c>
      <c r="D867" s="5" t="s">
        <v>1716</v>
      </c>
      <c r="E867" s="1">
        <v>19</v>
      </c>
      <c r="F867" s="1">
        <v>186</v>
      </c>
      <c r="G867" s="1">
        <v>74</v>
      </c>
      <c r="H867" s="1" t="s">
        <v>9</v>
      </c>
      <c r="I867" s="1">
        <v>66</v>
      </c>
      <c r="J867" s="1">
        <f>_xlfn.RANK.EQ(tbl_gk[[#This Row],[Overall]],tbl_gk[Overall])</f>
        <v>782</v>
      </c>
    </row>
    <row r="868" spans="2:10" x14ac:dyDescent="0.55000000000000004">
      <c r="B868" s="3">
        <v>255308</v>
      </c>
      <c r="C868" s="5" t="s">
        <v>1721</v>
      </c>
      <c r="D868" s="5" t="s">
        <v>1722</v>
      </c>
      <c r="E868" s="1">
        <v>23</v>
      </c>
      <c r="F868" s="1">
        <v>185</v>
      </c>
      <c r="G868" s="1">
        <v>80</v>
      </c>
      <c r="H868" s="1" t="s">
        <v>67</v>
      </c>
      <c r="I868" s="1">
        <v>66</v>
      </c>
      <c r="J868" s="1">
        <f>_xlfn.RANK.EQ(tbl_gk[[#This Row],[Overall]],tbl_gk[Overall])</f>
        <v>782</v>
      </c>
    </row>
    <row r="869" spans="2:10" x14ac:dyDescent="0.55000000000000004">
      <c r="B869" s="3">
        <v>255754</v>
      </c>
      <c r="C869" s="5" t="s">
        <v>1727</v>
      </c>
      <c r="D869" s="5" t="s">
        <v>1728</v>
      </c>
      <c r="E869" s="1">
        <v>25</v>
      </c>
      <c r="F869" s="1">
        <v>191</v>
      </c>
      <c r="G869" s="1">
        <v>87</v>
      </c>
      <c r="H869" s="1" t="s">
        <v>20</v>
      </c>
      <c r="I869" s="1">
        <v>66</v>
      </c>
      <c r="J869" s="1">
        <f>_xlfn.RANK.EQ(tbl_gk[[#This Row],[Overall]],tbl_gk[Overall])</f>
        <v>782</v>
      </c>
    </row>
    <row r="870" spans="2:10" x14ac:dyDescent="0.55000000000000004">
      <c r="B870" s="3">
        <v>255892</v>
      </c>
      <c r="C870" s="5" t="s">
        <v>1864</v>
      </c>
      <c r="D870" s="5" t="s">
        <v>1865</v>
      </c>
      <c r="E870" s="1">
        <v>32</v>
      </c>
      <c r="F870" s="1">
        <v>180</v>
      </c>
      <c r="G870" s="1">
        <v>76</v>
      </c>
      <c r="H870" s="1" t="s">
        <v>660</v>
      </c>
      <c r="I870" s="1">
        <v>66</v>
      </c>
      <c r="J870" s="1">
        <f>_xlfn.RANK.EQ(tbl_gk[[#This Row],[Overall]],tbl_gk[Overall])</f>
        <v>782</v>
      </c>
    </row>
    <row r="871" spans="2:10" x14ac:dyDescent="0.55000000000000004">
      <c r="B871" s="3">
        <v>255965</v>
      </c>
      <c r="C871" s="5" t="s">
        <v>902</v>
      </c>
      <c r="D871" s="5" t="s">
        <v>1688</v>
      </c>
      <c r="E871" s="1">
        <v>23</v>
      </c>
      <c r="F871" s="1">
        <v>188</v>
      </c>
      <c r="G871" s="1">
        <v>78</v>
      </c>
      <c r="H871" s="1" t="s">
        <v>285</v>
      </c>
      <c r="I871" s="1">
        <v>66</v>
      </c>
      <c r="J871" s="1">
        <f>_xlfn.RANK.EQ(tbl_gk[[#This Row],[Overall]],tbl_gk[Overall])</f>
        <v>782</v>
      </c>
    </row>
    <row r="872" spans="2:10" x14ac:dyDescent="0.55000000000000004">
      <c r="B872" s="3">
        <v>255994</v>
      </c>
      <c r="C872" s="5" t="s">
        <v>1752</v>
      </c>
      <c r="D872" s="5" t="s">
        <v>1753</v>
      </c>
      <c r="E872" s="1">
        <v>27</v>
      </c>
      <c r="F872" s="1">
        <v>190</v>
      </c>
      <c r="G872" s="1">
        <v>90</v>
      </c>
      <c r="H872" s="1" t="s">
        <v>185</v>
      </c>
      <c r="I872" s="1">
        <v>66</v>
      </c>
      <c r="J872" s="1">
        <f>_xlfn.RANK.EQ(tbl_gk[[#This Row],[Overall]],tbl_gk[Overall])</f>
        <v>782</v>
      </c>
    </row>
    <row r="873" spans="2:10" x14ac:dyDescent="0.55000000000000004">
      <c r="B873" s="3">
        <v>256407</v>
      </c>
      <c r="C873" s="5" t="s">
        <v>1858</v>
      </c>
      <c r="D873" s="5" t="s">
        <v>1859</v>
      </c>
      <c r="E873" s="1">
        <v>24</v>
      </c>
      <c r="F873" s="1">
        <v>187</v>
      </c>
      <c r="G873" s="1">
        <v>85</v>
      </c>
      <c r="H873" s="1" t="s">
        <v>8</v>
      </c>
      <c r="I873" s="1">
        <v>66</v>
      </c>
      <c r="J873" s="1">
        <f>_xlfn.RANK.EQ(tbl_gk[[#This Row],[Overall]],tbl_gk[Overall])</f>
        <v>782</v>
      </c>
    </row>
    <row r="874" spans="2:10" x14ac:dyDescent="0.55000000000000004">
      <c r="B874" s="3">
        <v>256742</v>
      </c>
      <c r="C874" s="5" t="s">
        <v>1707</v>
      </c>
      <c r="D874" s="5" t="s">
        <v>1708</v>
      </c>
      <c r="E874" s="1">
        <v>22</v>
      </c>
      <c r="F874" s="1">
        <v>195</v>
      </c>
      <c r="G874" s="1">
        <v>81</v>
      </c>
      <c r="H874" s="1" t="s">
        <v>87</v>
      </c>
      <c r="I874" s="1">
        <v>66</v>
      </c>
      <c r="J874" s="1">
        <f>_xlfn.RANK.EQ(tbl_gk[[#This Row],[Overall]],tbl_gk[Overall])</f>
        <v>782</v>
      </c>
    </row>
    <row r="875" spans="2:10" x14ac:dyDescent="0.55000000000000004">
      <c r="B875" s="3">
        <v>258498</v>
      </c>
      <c r="C875" s="5" t="s">
        <v>1784</v>
      </c>
      <c r="D875" s="5" t="s">
        <v>1785</v>
      </c>
      <c r="E875" s="1">
        <v>19</v>
      </c>
      <c r="F875" s="1">
        <v>193</v>
      </c>
      <c r="G875" s="1">
        <v>89</v>
      </c>
      <c r="H875" s="1" t="s">
        <v>18</v>
      </c>
      <c r="I875" s="1">
        <v>66</v>
      </c>
      <c r="J875" s="1">
        <f>_xlfn.RANK.EQ(tbl_gk[[#This Row],[Overall]],tbl_gk[Overall])</f>
        <v>782</v>
      </c>
    </row>
    <row r="876" spans="2:10" x14ac:dyDescent="0.55000000000000004">
      <c r="B876" s="3">
        <v>258948</v>
      </c>
      <c r="C876" s="5" t="s">
        <v>1823</v>
      </c>
      <c r="D876" s="5" t="s">
        <v>1824</v>
      </c>
      <c r="E876" s="1">
        <v>20</v>
      </c>
      <c r="F876" s="1">
        <v>183</v>
      </c>
      <c r="G876" s="1">
        <v>77</v>
      </c>
      <c r="H876" s="1" t="s">
        <v>40</v>
      </c>
      <c r="I876" s="1">
        <v>66</v>
      </c>
      <c r="J876" s="1">
        <f>_xlfn.RANK.EQ(tbl_gk[[#This Row],[Overall]],tbl_gk[Overall])</f>
        <v>782</v>
      </c>
    </row>
    <row r="877" spans="2:10" x14ac:dyDescent="0.55000000000000004">
      <c r="B877" s="3">
        <v>259532</v>
      </c>
      <c r="C877" s="5" t="s">
        <v>1796</v>
      </c>
      <c r="D877" s="5" t="s">
        <v>1797</v>
      </c>
      <c r="E877" s="1">
        <v>21</v>
      </c>
      <c r="F877" s="1">
        <v>195</v>
      </c>
      <c r="G877" s="1">
        <v>77</v>
      </c>
      <c r="H877" s="1" t="s">
        <v>40</v>
      </c>
      <c r="I877" s="1">
        <v>66</v>
      </c>
      <c r="J877" s="1">
        <f>_xlfn.RANK.EQ(tbl_gk[[#This Row],[Overall]],tbl_gk[Overall])</f>
        <v>782</v>
      </c>
    </row>
    <row r="878" spans="2:10" x14ac:dyDescent="0.55000000000000004">
      <c r="B878" s="3">
        <v>259885</v>
      </c>
      <c r="C878" s="5" t="s">
        <v>1780</v>
      </c>
      <c r="D878" s="5" t="s">
        <v>1781</v>
      </c>
      <c r="E878" s="1">
        <v>22</v>
      </c>
      <c r="F878" s="1">
        <v>187</v>
      </c>
      <c r="G878" s="1">
        <v>88</v>
      </c>
      <c r="H878" s="1" t="s">
        <v>67</v>
      </c>
      <c r="I878" s="1">
        <v>66</v>
      </c>
      <c r="J878" s="1">
        <f>_xlfn.RANK.EQ(tbl_gk[[#This Row],[Overall]],tbl_gk[Overall])</f>
        <v>782</v>
      </c>
    </row>
    <row r="879" spans="2:10" x14ac:dyDescent="0.55000000000000004">
      <c r="B879" s="3">
        <v>259930</v>
      </c>
      <c r="C879" s="5" t="s">
        <v>1744</v>
      </c>
      <c r="D879" s="5" t="s">
        <v>1745</v>
      </c>
      <c r="E879" s="1">
        <v>31</v>
      </c>
      <c r="F879" s="1">
        <v>185</v>
      </c>
      <c r="G879" s="1">
        <v>73</v>
      </c>
      <c r="H879" s="1" t="s">
        <v>660</v>
      </c>
      <c r="I879" s="1">
        <v>66</v>
      </c>
      <c r="J879" s="1">
        <f>_xlfn.RANK.EQ(tbl_gk[[#This Row],[Overall]],tbl_gk[Overall])</f>
        <v>782</v>
      </c>
    </row>
    <row r="880" spans="2:10" x14ac:dyDescent="0.55000000000000004">
      <c r="B880" s="3">
        <v>262286</v>
      </c>
      <c r="C880" s="5" t="s">
        <v>1087</v>
      </c>
      <c r="D880" s="5" t="s">
        <v>1088</v>
      </c>
      <c r="E880" s="1">
        <v>32</v>
      </c>
      <c r="F880" s="1">
        <v>191</v>
      </c>
      <c r="G880" s="1">
        <v>85</v>
      </c>
      <c r="H880" s="1" t="s">
        <v>67</v>
      </c>
      <c r="I880" s="1">
        <v>66</v>
      </c>
      <c r="J880" s="1">
        <f>_xlfn.RANK.EQ(tbl_gk[[#This Row],[Overall]],tbl_gk[Overall])</f>
        <v>782</v>
      </c>
    </row>
    <row r="881" spans="2:10" x14ac:dyDescent="0.55000000000000004">
      <c r="B881" s="3">
        <v>264424</v>
      </c>
      <c r="C881" s="5" t="s">
        <v>1705</v>
      </c>
      <c r="D881" s="5" t="s">
        <v>1706</v>
      </c>
      <c r="E881" s="1">
        <v>27</v>
      </c>
      <c r="F881" s="1">
        <v>197</v>
      </c>
      <c r="G881" s="1">
        <v>92</v>
      </c>
      <c r="H881" s="1" t="s">
        <v>39</v>
      </c>
      <c r="I881" s="1">
        <v>66</v>
      </c>
      <c r="J881" s="1">
        <f>_xlfn.RANK.EQ(tbl_gk[[#This Row],[Overall]],tbl_gk[Overall])</f>
        <v>782</v>
      </c>
    </row>
    <row r="882" spans="2:10" x14ac:dyDescent="0.55000000000000004">
      <c r="B882" s="3">
        <v>269271</v>
      </c>
      <c r="C882" s="5" t="s">
        <v>1844</v>
      </c>
      <c r="D882" s="5" t="s">
        <v>1845</v>
      </c>
      <c r="E882" s="1">
        <v>20</v>
      </c>
      <c r="F882" s="1">
        <v>187</v>
      </c>
      <c r="G882" s="1">
        <v>72</v>
      </c>
      <c r="H882" s="1" t="s">
        <v>57</v>
      </c>
      <c r="I882" s="1">
        <v>66</v>
      </c>
      <c r="J882" s="1">
        <f>_xlfn.RANK.EQ(tbl_gk[[#This Row],[Overall]],tbl_gk[Overall])</f>
        <v>782</v>
      </c>
    </row>
    <row r="883" spans="2:10" x14ac:dyDescent="0.55000000000000004">
      <c r="B883" s="3">
        <v>270495</v>
      </c>
      <c r="C883" s="5" t="s">
        <v>1760</v>
      </c>
      <c r="D883" s="5" t="s">
        <v>1761</v>
      </c>
      <c r="E883" s="1">
        <v>34</v>
      </c>
      <c r="F883" s="1">
        <v>190</v>
      </c>
      <c r="G883" s="1">
        <v>94</v>
      </c>
      <c r="H883" s="1" t="s">
        <v>73</v>
      </c>
      <c r="I883" s="1">
        <v>66</v>
      </c>
      <c r="J883" s="1">
        <f>_xlfn.RANK.EQ(tbl_gk[[#This Row],[Overall]],tbl_gk[Overall])</f>
        <v>782</v>
      </c>
    </row>
    <row r="884" spans="2:10" x14ac:dyDescent="0.55000000000000004">
      <c r="B884" s="3">
        <v>271723</v>
      </c>
      <c r="C884" s="5" t="s">
        <v>1367</v>
      </c>
      <c r="D884" s="5" t="s">
        <v>1791</v>
      </c>
      <c r="E884" s="1">
        <v>28</v>
      </c>
      <c r="F884" s="1">
        <v>180</v>
      </c>
      <c r="G884" s="1">
        <v>85</v>
      </c>
      <c r="H884" s="1" t="s">
        <v>8</v>
      </c>
      <c r="I884" s="1">
        <v>66</v>
      </c>
      <c r="J884" s="1">
        <f>_xlfn.RANK.EQ(tbl_gk[[#This Row],[Overall]],tbl_gk[Overall])</f>
        <v>782</v>
      </c>
    </row>
    <row r="885" spans="2:10" x14ac:dyDescent="0.55000000000000004">
      <c r="B885" s="3">
        <v>110606</v>
      </c>
      <c r="C885" s="5" t="s">
        <v>1892</v>
      </c>
      <c r="D885" s="5" t="s">
        <v>1893</v>
      </c>
      <c r="E885" s="1">
        <v>40</v>
      </c>
      <c r="F885" s="1">
        <v>188</v>
      </c>
      <c r="G885" s="1">
        <v>94</v>
      </c>
      <c r="H885" s="1" t="s">
        <v>208</v>
      </c>
      <c r="I885" s="1">
        <v>65</v>
      </c>
      <c r="J885" s="1">
        <f>_xlfn.RANK.EQ(tbl_gk[[#This Row],[Overall]],tbl_gk[Overall])</f>
        <v>884</v>
      </c>
    </row>
    <row r="886" spans="2:10" x14ac:dyDescent="0.55000000000000004">
      <c r="B886" s="3">
        <v>156253</v>
      </c>
      <c r="C886" s="5" t="s">
        <v>709</v>
      </c>
      <c r="D886" s="5" t="s">
        <v>2068</v>
      </c>
      <c r="E886" s="1">
        <v>34</v>
      </c>
      <c r="F886" s="1">
        <v>198</v>
      </c>
      <c r="G886" s="1">
        <v>85</v>
      </c>
      <c r="H886" s="1" t="s">
        <v>19</v>
      </c>
      <c r="I886" s="1">
        <v>65</v>
      </c>
      <c r="J886" s="1">
        <f>_xlfn.RANK.EQ(tbl_gk[[#This Row],[Overall]],tbl_gk[Overall])</f>
        <v>884</v>
      </c>
    </row>
    <row r="887" spans="2:10" x14ac:dyDescent="0.55000000000000004">
      <c r="B887" s="3">
        <v>157804</v>
      </c>
      <c r="C887" s="5" t="s">
        <v>2038</v>
      </c>
      <c r="D887" s="5" t="s">
        <v>2039</v>
      </c>
      <c r="E887" s="1">
        <v>36</v>
      </c>
      <c r="F887" s="1">
        <v>190</v>
      </c>
      <c r="G887" s="1">
        <v>86</v>
      </c>
      <c r="H887" s="1" t="s">
        <v>19</v>
      </c>
      <c r="I887" s="1">
        <v>65</v>
      </c>
      <c r="J887" s="1">
        <f>_xlfn.RANK.EQ(tbl_gk[[#This Row],[Overall]],tbl_gk[Overall])</f>
        <v>884</v>
      </c>
    </row>
    <row r="888" spans="2:10" x14ac:dyDescent="0.55000000000000004">
      <c r="B888" s="3">
        <v>165735</v>
      </c>
      <c r="C888" s="5" t="s">
        <v>2042</v>
      </c>
      <c r="D888" s="5" t="s">
        <v>2043</v>
      </c>
      <c r="E888" s="1">
        <v>40</v>
      </c>
      <c r="F888" s="1">
        <v>193</v>
      </c>
      <c r="G888" s="1">
        <v>87</v>
      </c>
      <c r="H888" s="1" t="s">
        <v>282</v>
      </c>
      <c r="I888" s="1">
        <v>65</v>
      </c>
      <c r="J888" s="1">
        <f>_xlfn.RANK.EQ(tbl_gk[[#This Row],[Overall]],tbl_gk[Overall])</f>
        <v>884</v>
      </c>
    </row>
    <row r="889" spans="2:10" x14ac:dyDescent="0.55000000000000004">
      <c r="B889" s="3">
        <v>166764</v>
      </c>
      <c r="C889" s="5" t="s">
        <v>2040</v>
      </c>
      <c r="D889" s="5" t="s">
        <v>2041</v>
      </c>
      <c r="E889" s="1">
        <v>34</v>
      </c>
      <c r="F889" s="1">
        <v>182</v>
      </c>
      <c r="G889" s="1">
        <v>80</v>
      </c>
      <c r="H889" s="1" t="s">
        <v>208</v>
      </c>
      <c r="I889" s="1">
        <v>65</v>
      </c>
      <c r="J889" s="1">
        <f>_xlfn.RANK.EQ(tbl_gk[[#This Row],[Overall]],tbl_gk[Overall])</f>
        <v>884</v>
      </c>
    </row>
    <row r="890" spans="2:10" x14ac:dyDescent="0.55000000000000004">
      <c r="B890" s="3">
        <v>173415</v>
      </c>
      <c r="C890" s="5" t="s">
        <v>2044</v>
      </c>
      <c r="D890" s="5" t="s">
        <v>2045</v>
      </c>
      <c r="E890" s="1">
        <v>35</v>
      </c>
      <c r="F890" s="1">
        <v>192</v>
      </c>
      <c r="G890" s="1">
        <v>86</v>
      </c>
      <c r="H890" s="1" t="s">
        <v>48</v>
      </c>
      <c r="I890" s="1">
        <v>65</v>
      </c>
      <c r="J890" s="1">
        <f>_xlfn.RANK.EQ(tbl_gk[[#This Row],[Overall]],tbl_gk[Overall])</f>
        <v>884</v>
      </c>
    </row>
    <row r="891" spans="2:10" x14ac:dyDescent="0.55000000000000004">
      <c r="B891" s="3">
        <v>176895</v>
      </c>
      <c r="C891" s="5" t="s">
        <v>1969</v>
      </c>
      <c r="D891" s="5" t="s">
        <v>1970</v>
      </c>
      <c r="E891" s="1">
        <v>38</v>
      </c>
      <c r="F891" s="1">
        <v>180</v>
      </c>
      <c r="G891" s="1">
        <v>78</v>
      </c>
      <c r="H891" s="1" t="s">
        <v>153</v>
      </c>
      <c r="I891" s="1">
        <v>65</v>
      </c>
      <c r="J891" s="1">
        <f>_xlfn.RANK.EQ(tbl_gk[[#This Row],[Overall]],tbl_gk[Overall])</f>
        <v>884</v>
      </c>
    </row>
    <row r="892" spans="2:10" x14ac:dyDescent="0.55000000000000004">
      <c r="B892" s="3">
        <v>178363</v>
      </c>
      <c r="C892" s="5" t="s">
        <v>1912</v>
      </c>
      <c r="D892" s="5" t="s">
        <v>1913</v>
      </c>
      <c r="E892" s="1">
        <v>34</v>
      </c>
      <c r="F892" s="1">
        <v>181</v>
      </c>
      <c r="G892" s="1">
        <v>89</v>
      </c>
      <c r="H892" s="1" t="s">
        <v>901</v>
      </c>
      <c r="I892" s="1">
        <v>65</v>
      </c>
      <c r="J892" s="1">
        <f>_xlfn.RANK.EQ(tbl_gk[[#This Row],[Overall]],tbl_gk[Overall])</f>
        <v>884</v>
      </c>
    </row>
    <row r="893" spans="2:10" x14ac:dyDescent="0.55000000000000004">
      <c r="B893" s="3">
        <v>182897</v>
      </c>
      <c r="C893" s="5" t="s">
        <v>1936</v>
      </c>
      <c r="D893" s="5" t="s">
        <v>1937</v>
      </c>
      <c r="E893" s="1">
        <v>33</v>
      </c>
      <c r="F893" s="1">
        <v>185</v>
      </c>
      <c r="G893" s="1">
        <v>80</v>
      </c>
      <c r="H893" s="1" t="s">
        <v>11</v>
      </c>
      <c r="I893" s="1">
        <v>65</v>
      </c>
      <c r="J893" s="1">
        <f>_xlfn.RANK.EQ(tbl_gk[[#This Row],[Overall]],tbl_gk[Overall])</f>
        <v>884</v>
      </c>
    </row>
    <row r="894" spans="2:10" x14ac:dyDescent="0.55000000000000004">
      <c r="B894" s="3">
        <v>183244</v>
      </c>
      <c r="C894" s="5" t="s">
        <v>1988</v>
      </c>
      <c r="D894" s="5" t="s">
        <v>1989</v>
      </c>
      <c r="E894" s="1">
        <v>33</v>
      </c>
      <c r="F894" s="1">
        <v>194</v>
      </c>
      <c r="G894" s="1">
        <v>83</v>
      </c>
      <c r="H894" s="1" t="s">
        <v>282</v>
      </c>
      <c r="I894" s="1">
        <v>65</v>
      </c>
      <c r="J894" s="1">
        <f>_xlfn.RANK.EQ(tbl_gk[[#This Row],[Overall]],tbl_gk[Overall])</f>
        <v>884</v>
      </c>
    </row>
    <row r="895" spans="2:10" x14ac:dyDescent="0.55000000000000004">
      <c r="B895" s="3">
        <v>183596</v>
      </c>
      <c r="C895" s="5" t="s">
        <v>2054</v>
      </c>
      <c r="D895" s="5" t="s">
        <v>2055</v>
      </c>
      <c r="E895" s="1">
        <v>36</v>
      </c>
      <c r="F895" s="1">
        <v>188</v>
      </c>
      <c r="G895" s="1">
        <v>86</v>
      </c>
      <c r="H895" s="1" t="s">
        <v>16</v>
      </c>
      <c r="I895" s="1">
        <v>65</v>
      </c>
      <c r="J895" s="1">
        <f>_xlfn.RANK.EQ(tbl_gk[[#This Row],[Overall]],tbl_gk[Overall])</f>
        <v>884</v>
      </c>
    </row>
    <row r="896" spans="2:10" x14ac:dyDescent="0.55000000000000004">
      <c r="B896" s="3">
        <v>188017</v>
      </c>
      <c r="C896" s="5" t="s">
        <v>1934</v>
      </c>
      <c r="D896" s="5" t="s">
        <v>1935</v>
      </c>
      <c r="E896" s="1">
        <v>41</v>
      </c>
      <c r="F896" s="1">
        <v>185</v>
      </c>
      <c r="G896" s="1">
        <v>80</v>
      </c>
      <c r="H896" s="1" t="s">
        <v>33</v>
      </c>
      <c r="I896" s="1">
        <v>65</v>
      </c>
      <c r="J896" s="1">
        <f>_xlfn.RANK.EQ(tbl_gk[[#This Row],[Overall]],tbl_gk[Overall])</f>
        <v>884</v>
      </c>
    </row>
    <row r="897" spans="2:10" x14ac:dyDescent="0.55000000000000004">
      <c r="B897" s="3">
        <v>188836</v>
      </c>
      <c r="C897" s="5" t="s">
        <v>1928</v>
      </c>
      <c r="D897" s="5" t="s">
        <v>1929</v>
      </c>
      <c r="E897" s="1">
        <v>31</v>
      </c>
      <c r="F897" s="1">
        <v>188</v>
      </c>
      <c r="G897" s="1">
        <v>79</v>
      </c>
      <c r="H897" s="1" t="s">
        <v>19</v>
      </c>
      <c r="I897" s="1">
        <v>65</v>
      </c>
      <c r="J897" s="1">
        <f>_xlfn.RANK.EQ(tbl_gk[[#This Row],[Overall]],tbl_gk[Overall])</f>
        <v>884</v>
      </c>
    </row>
    <row r="898" spans="2:10" x14ac:dyDescent="0.55000000000000004">
      <c r="B898" s="3">
        <v>192792</v>
      </c>
      <c r="C898" s="5" t="s">
        <v>1990</v>
      </c>
      <c r="D898" s="5" t="s">
        <v>1991</v>
      </c>
      <c r="E898" s="1">
        <v>36</v>
      </c>
      <c r="F898" s="1">
        <v>187</v>
      </c>
      <c r="G898" s="1">
        <v>89</v>
      </c>
      <c r="H898" s="1" t="s">
        <v>58</v>
      </c>
      <c r="I898" s="1">
        <v>65</v>
      </c>
      <c r="J898" s="1">
        <f>_xlfn.RANK.EQ(tbl_gk[[#This Row],[Overall]],tbl_gk[Overall])</f>
        <v>884</v>
      </c>
    </row>
    <row r="899" spans="2:10" x14ac:dyDescent="0.55000000000000004">
      <c r="B899" s="3">
        <v>193302</v>
      </c>
      <c r="C899" s="5" t="s">
        <v>1994</v>
      </c>
      <c r="D899" s="5" t="s">
        <v>1995</v>
      </c>
      <c r="E899" s="1">
        <v>31</v>
      </c>
      <c r="F899" s="1">
        <v>191</v>
      </c>
      <c r="G899" s="1">
        <v>82</v>
      </c>
      <c r="H899" s="1" t="s">
        <v>10</v>
      </c>
      <c r="I899" s="1">
        <v>65</v>
      </c>
      <c r="J899" s="1">
        <f>_xlfn.RANK.EQ(tbl_gk[[#This Row],[Overall]],tbl_gk[Overall])</f>
        <v>884</v>
      </c>
    </row>
    <row r="900" spans="2:10" x14ac:dyDescent="0.55000000000000004">
      <c r="B900" s="3">
        <v>193312</v>
      </c>
      <c r="C900" s="5" t="s">
        <v>2006</v>
      </c>
      <c r="D900" s="5" t="s">
        <v>2007</v>
      </c>
      <c r="E900" s="1">
        <v>32</v>
      </c>
      <c r="F900" s="1">
        <v>190</v>
      </c>
      <c r="G900" s="1">
        <v>83</v>
      </c>
      <c r="H900" s="1" t="s">
        <v>16</v>
      </c>
      <c r="I900" s="1">
        <v>65</v>
      </c>
      <c r="J900" s="1">
        <f>_xlfn.RANK.EQ(tbl_gk[[#This Row],[Overall]],tbl_gk[Overall])</f>
        <v>884</v>
      </c>
    </row>
    <row r="901" spans="2:10" x14ac:dyDescent="0.55000000000000004">
      <c r="B901" s="3">
        <v>198633</v>
      </c>
      <c r="C901" s="5" t="s">
        <v>1954</v>
      </c>
      <c r="D901" s="5" t="s">
        <v>1955</v>
      </c>
      <c r="E901" s="1">
        <v>31</v>
      </c>
      <c r="F901" s="1">
        <v>186</v>
      </c>
      <c r="G901" s="1">
        <v>79</v>
      </c>
      <c r="H901" s="1" t="s">
        <v>33</v>
      </c>
      <c r="I901" s="1">
        <v>65</v>
      </c>
      <c r="J901" s="1">
        <f>_xlfn.RANK.EQ(tbl_gk[[#This Row],[Overall]],tbl_gk[Overall])</f>
        <v>884</v>
      </c>
    </row>
    <row r="902" spans="2:10" x14ac:dyDescent="0.55000000000000004">
      <c r="B902" s="3">
        <v>201138</v>
      </c>
      <c r="C902" s="5" t="s">
        <v>2073</v>
      </c>
      <c r="D902" s="5" t="s">
        <v>2074</v>
      </c>
      <c r="E902" s="1">
        <v>30</v>
      </c>
      <c r="F902" s="1">
        <v>181</v>
      </c>
      <c r="G902" s="1">
        <v>78</v>
      </c>
      <c r="H902" s="1" t="s">
        <v>9</v>
      </c>
      <c r="I902" s="1">
        <v>65</v>
      </c>
      <c r="J902" s="1">
        <f>_xlfn.RANK.EQ(tbl_gk[[#This Row],[Overall]],tbl_gk[Overall])</f>
        <v>884</v>
      </c>
    </row>
    <row r="903" spans="2:10" x14ac:dyDescent="0.55000000000000004">
      <c r="B903" s="3">
        <v>202469</v>
      </c>
      <c r="C903" s="5" t="s">
        <v>2008</v>
      </c>
      <c r="D903" s="5" t="s">
        <v>2009</v>
      </c>
      <c r="E903" s="1">
        <v>32</v>
      </c>
      <c r="F903" s="1">
        <v>188</v>
      </c>
      <c r="G903" s="1">
        <v>86</v>
      </c>
      <c r="H903" s="1" t="s">
        <v>112</v>
      </c>
      <c r="I903" s="1">
        <v>65</v>
      </c>
      <c r="J903" s="1">
        <f>_xlfn.RANK.EQ(tbl_gk[[#This Row],[Overall]],tbl_gk[Overall])</f>
        <v>884</v>
      </c>
    </row>
    <row r="904" spans="2:10" x14ac:dyDescent="0.55000000000000004">
      <c r="B904" s="3">
        <v>203824</v>
      </c>
      <c r="C904" s="5" t="s">
        <v>1904</v>
      </c>
      <c r="D904" s="5" t="s">
        <v>1905</v>
      </c>
      <c r="E904" s="1">
        <v>28</v>
      </c>
      <c r="F904" s="1">
        <v>192</v>
      </c>
      <c r="G904" s="1">
        <v>78</v>
      </c>
      <c r="H904" s="1" t="s">
        <v>19</v>
      </c>
      <c r="I904" s="1">
        <v>65</v>
      </c>
      <c r="J904" s="1">
        <f>_xlfn.RANK.EQ(tbl_gk[[#This Row],[Overall]],tbl_gk[Overall])</f>
        <v>884</v>
      </c>
    </row>
    <row r="905" spans="2:10" x14ac:dyDescent="0.55000000000000004">
      <c r="B905" s="3">
        <v>204825</v>
      </c>
      <c r="C905" s="5" t="s">
        <v>1992</v>
      </c>
      <c r="D905" s="5" t="s">
        <v>1993</v>
      </c>
      <c r="E905" s="1">
        <v>29</v>
      </c>
      <c r="F905" s="1">
        <v>190</v>
      </c>
      <c r="G905" s="1">
        <v>76</v>
      </c>
      <c r="H905" s="1" t="s">
        <v>19</v>
      </c>
      <c r="I905" s="1">
        <v>65</v>
      </c>
      <c r="J905" s="1">
        <f>_xlfn.RANK.EQ(tbl_gk[[#This Row],[Overall]],tbl_gk[Overall])</f>
        <v>884</v>
      </c>
    </row>
    <row r="906" spans="2:10" x14ac:dyDescent="0.55000000000000004">
      <c r="B906" s="3">
        <v>205874</v>
      </c>
      <c r="C906" s="5" t="s">
        <v>1902</v>
      </c>
      <c r="D906" s="5" t="s">
        <v>1903</v>
      </c>
      <c r="E906" s="1">
        <v>33</v>
      </c>
      <c r="F906" s="1">
        <v>190</v>
      </c>
      <c r="G906" s="1">
        <v>81</v>
      </c>
      <c r="H906" s="1" t="s">
        <v>72</v>
      </c>
      <c r="I906" s="1">
        <v>65</v>
      </c>
      <c r="J906" s="1">
        <f>_xlfn.RANK.EQ(tbl_gk[[#This Row],[Overall]],tbl_gk[Overall])</f>
        <v>884</v>
      </c>
    </row>
    <row r="907" spans="2:10" x14ac:dyDescent="0.55000000000000004">
      <c r="B907" s="3">
        <v>205894</v>
      </c>
      <c r="C907" s="5" t="s">
        <v>1972</v>
      </c>
      <c r="D907" s="5" t="s">
        <v>1973</v>
      </c>
      <c r="E907" s="1">
        <v>30</v>
      </c>
      <c r="F907" s="1">
        <v>182</v>
      </c>
      <c r="G907" s="1">
        <v>75</v>
      </c>
      <c r="H907" s="1" t="s">
        <v>947</v>
      </c>
      <c r="I907" s="1">
        <v>65</v>
      </c>
      <c r="J907" s="1">
        <f>_xlfn.RANK.EQ(tbl_gk[[#This Row],[Overall]],tbl_gk[Overall])</f>
        <v>884</v>
      </c>
    </row>
    <row r="908" spans="2:10" x14ac:dyDescent="0.55000000000000004">
      <c r="B908" s="3">
        <v>206165</v>
      </c>
      <c r="C908" s="5" t="s">
        <v>1962</v>
      </c>
      <c r="D908" s="5" t="s">
        <v>1963</v>
      </c>
      <c r="E908" s="1">
        <v>27</v>
      </c>
      <c r="F908" s="1">
        <v>187</v>
      </c>
      <c r="G908" s="1">
        <v>80</v>
      </c>
      <c r="H908" s="1" t="s">
        <v>33</v>
      </c>
      <c r="I908" s="1">
        <v>65</v>
      </c>
      <c r="J908" s="1">
        <f>_xlfn.RANK.EQ(tbl_gk[[#This Row],[Overall]],tbl_gk[Overall])</f>
        <v>884</v>
      </c>
    </row>
    <row r="909" spans="2:10" x14ac:dyDescent="0.55000000000000004">
      <c r="B909" s="3">
        <v>206549</v>
      </c>
      <c r="C909" s="5" t="s">
        <v>2020</v>
      </c>
      <c r="D909" s="5" t="s">
        <v>2021</v>
      </c>
      <c r="E909" s="1">
        <v>36</v>
      </c>
      <c r="F909" s="1">
        <v>186</v>
      </c>
      <c r="G909" s="1">
        <v>85</v>
      </c>
      <c r="H909" s="1" t="s">
        <v>112</v>
      </c>
      <c r="I909" s="1">
        <v>65</v>
      </c>
      <c r="J909" s="1">
        <f>_xlfn.RANK.EQ(tbl_gk[[#This Row],[Overall]],tbl_gk[Overall])</f>
        <v>884</v>
      </c>
    </row>
    <row r="910" spans="2:10" x14ac:dyDescent="0.55000000000000004">
      <c r="B910" s="3">
        <v>207610</v>
      </c>
      <c r="C910" s="5" t="s">
        <v>2022</v>
      </c>
      <c r="D910" s="5" t="s">
        <v>2023</v>
      </c>
      <c r="E910" s="1">
        <v>31</v>
      </c>
      <c r="F910" s="1">
        <v>193</v>
      </c>
      <c r="G910" s="1">
        <v>84</v>
      </c>
      <c r="H910" s="1" t="s">
        <v>112</v>
      </c>
      <c r="I910" s="1">
        <v>65</v>
      </c>
      <c r="J910" s="1">
        <f>_xlfn.RANK.EQ(tbl_gk[[#This Row],[Overall]],tbl_gk[Overall])</f>
        <v>884</v>
      </c>
    </row>
    <row r="911" spans="2:10" x14ac:dyDescent="0.55000000000000004">
      <c r="B911" s="3">
        <v>208776</v>
      </c>
      <c r="C911" s="5" t="s">
        <v>1908</v>
      </c>
      <c r="D911" s="5" t="s">
        <v>1909</v>
      </c>
      <c r="E911" s="1">
        <v>28</v>
      </c>
      <c r="F911" s="1">
        <v>197</v>
      </c>
      <c r="G911" s="1">
        <v>92</v>
      </c>
      <c r="H911" s="1" t="s">
        <v>16</v>
      </c>
      <c r="I911" s="1">
        <v>65</v>
      </c>
      <c r="J911" s="1">
        <f>_xlfn.RANK.EQ(tbl_gk[[#This Row],[Overall]],tbl_gk[Overall])</f>
        <v>884</v>
      </c>
    </row>
    <row r="912" spans="2:10" x14ac:dyDescent="0.55000000000000004">
      <c r="B912" s="3">
        <v>209293</v>
      </c>
      <c r="C912" s="5" t="s">
        <v>1918</v>
      </c>
      <c r="D912" s="5" t="s">
        <v>1919</v>
      </c>
      <c r="E912" s="1">
        <v>33</v>
      </c>
      <c r="F912" s="1">
        <v>187</v>
      </c>
      <c r="G912" s="1">
        <v>86</v>
      </c>
      <c r="H912" s="1" t="s">
        <v>11</v>
      </c>
      <c r="I912" s="1">
        <v>65</v>
      </c>
      <c r="J912" s="1">
        <f>_xlfn.RANK.EQ(tbl_gk[[#This Row],[Overall]],tbl_gk[Overall])</f>
        <v>884</v>
      </c>
    </row>
    <row r="913" spans="2:10" x14ac:dyDescent="0.55000000000000004">
      <c r="B913" s="3">
        <v>210422</v>
      </c>
      <c r="C913" s="5" t="s">
        <v>2016</v>
      </c>
      <c r="D913" s="5" t="s">
        <v>2017</v>
      </c>
      <c r="E913" s="1">
        <v>31</v>
      </c>
      <c r="F913" s="1">
        <v>191</v>
      </c>
      <c r="G913" s="1">
        <v>81</v>
      </c>
      <c r="H913" s="1" t="s">
        <v>10</v>
      </c>
      <c r="I913" s="1">
        <v>65</v>
      </c>
      <c r="J913" s="1">
        <f>_xlfn.RANK.EQ(tbl_gk[[#This Row],[Overall]],tbl_gk[Overall])</f>
        <v>884</v>
      </c>
    </row>
    <row r="914" spans="2:10" x14ac:dyDescent="0.55000000000000004">
      <c r="B914" s="3">
        <v>211604</v>
      </c>
      <c r="C914" s="5" t="s">
        <v>1956</v>
      </c>
      <c r="D914" s="5" t="s">
        <v>1957</v>
      </c>
      <c r="E914" s="1">
        <v>27</v>
      </c>
      <c r="F914" s="1">
        <v>194</v>
      </c>
      <c r="G914" s="1">
        <v>82</v>
      </c>
      <c r="H914" s="1" t="s">
        <v>19</v>
      </c>
      <c r="I914" s="1">
        <v>65</v>
      </c>
      <c r="J914" s="1">
        <f>_xlfn.RANK.EQ(tbl_gk[[#This Row],[Overall]],tbl_gk[Overall])</f>
        <v>884</v>
      </c>
    </row>
    <row r="915" spans="2:10" x14ac:dyDescent="0.55000000000000004">
      <c r="B915" s="3">
        <v>213588</v>
      </c>
      <c r="C915" s="5" t="s">
        <v>184</v>
      </c>
      <c r="D915" s="5" t="s">
        <v>1964</v>
      </c>
      <c r="E915" s="1">
        <v>35</v>
      </c>
      <c r="F915" s="1">
        <v>188</v>
      </c>
      <c r="G915" s="1">
        <v>88</v>
      </c>
      <c r="H915" s="1" t="s">
        <v>8</v>
      </c>
      <c r="I915" s="1">
        <v>65</v>
      </c>
      <c r="J915" s="1">
        <f>_xlfn.RANK.EQ(tbl_gk[[#This Row],[Overall]],tbl_gk[Overall])</f>
        <v>884</v>
      </c>
    </row>
    <row r="916" spans="2:10" x14ac:dyDescent="0.55000000000000004">
      <c r="B916" s="3">
        <v>215693</v>
      </c>
      <c r="C916" s="5" t="s">
        <v>1920</v>
      </c>
      <c r="D916" s="5" t="s">
        <v>1921</v>
      </c>
      <c r="E916" s="1">
        <v>38</v>
      </c>
      <c r="F916" s="1">
        <v>190</v>
      </c>
      <c r="G916" s="1">
        <v>85</v>
      </c>
      <c r="H916" s="1" t="s">
        <v>87</v>
      </c>
      <c r="I916" s="1">
        <v>65</v>
      </c>
      <c r="J916" s="1">
        <f>_xlfn.RANK.EQ(tbl_gk[[#This Row],[Overall]],tbl_gk[Overall])</f>
        <v>884</v>
      </c>
    </row>
    <row r="917" spans="2:10" x14ac:dyDescent="0.55000000000000004">
      <c r="B917" s="3">
        <v>221964</v>
      </c>
      <c r="C917" s="5" t="s">
        <v>1894</v>
      </c>
      <c r="D917" s="5" t="s">
        <v>1895</v>
      </c>
      <c r="E917" s="1">
        <v>31</v>
      </c>
      <c r="F917" s="1">
        <v>186</v>
      </c>
      <c r="G917" s="1">
        <v>84</v>
      </c>
      <c r="H917" s="1" t="s">
        <v>576</v>
      </c>
      <c r="I917" s="1">
        <v>65</v>
      </c>
      <c r="J917" s="1">
        <f>_xlfn.RANK.EQ(tbl_gk[[#This Row],[Overall]],tbl_gk[Overall])</f>
        <v>884</v>
      </c>
    </row>
    <row r="918" spans="2:10" x14ac:dyDescent="0.55000000000000004">
      <c r="B918" s="3">
        <v>222431</v>
      </c>
      <c r="C918" s="5" t="s">
        <v>2092</v>
      </c>
      <c r="D918" s="5" t="s">
        <v>2093</v>
      </c>
      <c r="E918" s="1">
        <v>25</v>
      </c>
      <c r="F918" s="1">
        <v>188</v>
      </c>
      <c r="G918" s="1">
        <v>83</v>
      </c>
      <c r="H918" s="1" t="s">
        <v>30</v>
      </c>
      <c r="I918" s="1">
        <v>65</v>
      </c>
      <c r="J918" s="1">
        <f>_xlfn.RANK.EQ(tbl_gk[[#This Row],[Overall]],tbl_gk[Overall])</f>
        <v>884</v>
      </c>
    </row>
    <row r="919" spans="2:10" x14ac:dyDescent="0.55000000000000004">
      <c r="B919" s="3">
        <v>222820</v>
      </c>
      <c r="C919" s="5" t="s">
        <v>2000</v>
      </c>
      <c r="D919" s="5" t="s">
        <v>2001</v>
      </c>
      <c r="E919" s="1">
        <v>28</v>
      </c>
      <c r="F919" s="1">
        <v>187</v>
      </c>
      <c r="G919" s="1">
        <v>78</v>
      </c>
      <c r="H919" s="1" t="s">
        <v>9</v>
      </c>
      <c r="I919" s="1">
        <v>65</v>
      </c>
      <c r="J919" s="1">
        <f>_xlfn.RANK.EQ(tbl_gk[[#This Row],[Overall]],tbl_gk[Overall])</f>
        <v>884</v>
      </c>
    </row>
    <row r="920" spans="2:10" x14ac:dyDescent="0.55000000000000004">
      <c r="B920" s="3">
        <v>223082</v>
      </c>
      <c r="C920" s="5" t="s">
        <v>2034</v>
      </c>
      <c r="D920" s="5" t="s">
        <v>2035</v>
      </c>
      <c r="E920" s="1">
        <v>28</v>
      </c>
      <c r="F920" s="1">
        <v>195</v>
      </c>
      <c r="G920" s="1">
        <v>81</v>
      </c>
      <c r="H920" s="1" t="s">
        <v>19</v>
      </c>
      <c r="I920" s="1">
        <v>65</v>
      </c>
      <c r="J920" s="1">
        <f>_xlfn.RANK.EQ(tbl_gk[[#This Row],[Overall]],tbl_gk[Overall])</f>
        <v>884</v>
      </c>
    </row>
    <row r="921" spans="2:10" x14ac:dyDescent="0.55000000000000004">
      <c r="B921" s="3">
        <v>223727</v>
      </c>
      <c r="C921" s="5" t="s">
        <v>1946</v>
      </c>
      <c r="D921" s="5" t="s">
        <v>1947</v>
      </c>
      <c r="E921" s="1">
        <v>29</v>
      </c>
      <c r="F921" s="1">
        <v>188</v>
      </c>
      <c r="G921" s="1">
        <v>78</v>
      </c>
      <c r="H921" s="1" t="s">
        <v>47</v>
      </c>
      <c r="I921" s="1">
        <v>65</v>
      </c>
      <c r="J921" s="1">
        <f>_xlfn.RANK.EQ(tbl_gk[[#This Row],[Overall]],tbl_gk[Overall])</f>
        <v>884</v>
      </c>
    </row>
    <row r="922" spans="2:10" x14ac:dyDescent="0.55000000000000004">
      <c r="B922" s="3">
        <v>224475</v>
      </c>
      <c r="C922" s="5" t="s">
        <v>2089</v>
      </c>
      <c r="D922" s="5" t="s">
        <v>2090</v>
      </c>
      <c r="E922" s="1">
        <v>31</v>
      </c>
      <c r="F922" s="1">
        <v>187</v>
      </c>
      <c r="G922" s="1">
        <v>81</v>
      </c>
      <c r="H922" s="1" t="s">
        <v>576</v>
      </c>
      <c r="I922" s="1">
        <v>65</v>
      </c>
      <c r="J922" s="1">
        <f>_xlfn.RANK.EQ(tbl_gk[[#This Row],[Overall]],tbl_gk[Overall])</f>
        <v>884</v>
      </c>
    </row>
    <row r="923" spans="2:10" x14ac:dyDescent="0.55000000000000004">
      <c r="B923" s="3">
        <v>224947</v>
      </c>
      <c r="C923" s="5" t="s">
        <v>2077</v>
      </c>
      <c r="D923" s="5" t="s">
        <v>2078</v>
      </c>
      <c r="E923" s="1">
        <v>24</v>
      </c>
      <c r="F923" s="1">
        <v>185</v>
      </c>
      <c r="G923" s="1">
        <v>77</v>
      </c>
      <c r="H923" s="1" t="s">
        <v>19</v>
      </c>
      <c r="I923" s="1">
        <v>65</v>
      </c>
      <c r="J923" s="1">
        <f>_xlfn.RANK.EQ(tbl_gk[[#This Row],[Overall]],tbl_gk[Overall])</f>
        <v>884</v>
      </c>
    </row>
    <row r="924" spans="2:10" x14ac:dyDescent="0.55000000000000004">
      <c r="B924" s="3">
        <v>225280</v>
      </c>
      <c r="C924" s="5" t="s">
        <v>1886</v>
      </c>
      <c r="D924" s="5" t="s">
        <v>1887</v>
      </c>
      <c r="E924" s="1">
        <v>25</v>
      </c>
      <c r="F924" s="1">
        <v>188</v>
      </c>
      <c r="G924" s="1">
        <v>76</v>
      </c>
      <c r="H924" s="1" t="s">
        <v>947</v>
      </c>
      <c r="I924" s="1">
        <v>65</v>
      </c>
      <c r="J924" s="1">
        <f>_xlfn.RANK.EQ(tbl_gk[[#This Row],[Overall]],tbl_gk[Overall])</f>
        <v>884</v>
      </c>
    </row>
    <row r="925" spans="2:10" x14ac:dyDescent="0.55000000000000004">
      <c r="B925" s="3">
        <v>225342</v>
      </c>
      <c r="C925" s="5" t="s">
        <v>1986</v>
      </c>
      <c r="D925" s="5" t="s">
        <v>1987</v>
      </c>
      <c r="E925" s="1">
        <v>24</v>
      </c>
      <c r="F925" s="1">
        <v>188</v>
      </c>
      <c r="G925" s="1">
        <v>77</v>
      </c>
      <c r="H925" s="1" t="s">
        <v>19</v>
      </c>
      <c r="I925" s="1">
        <v>65</v>
      </c>
      <c r="J925" s="1">
        <f>_xlfn.RANK.EQ(tbl_gk[[#This Row],[Overall]],tbl_gk[Overall])</f>
        <v>884</v>
      </c>
    </row>
    <row r="926" spans="2:10" x14ac:dyDescent="0.55000000000000004">
      <c r="B926" s="3">
        <v>225511</v>
      </c>
      <c r="C926" s="5" t="s">
        <v>1967</v>
      </c>
      <c r="D926" s="5" t="s">
        <v>1968</v>
      </c>
      <c r="E926" s="1">
        <v>26</v>
      </c>
      <c r="F926" s="1">
        <v>186</v>
      </c>
      <c r="G926" s="1">
        <v>74</v>
      </c>
      <c r="H926" s="1" t="s">
        <v>19</v>
      </c>
      <c r="I926" s="1">
        <v>65</v>
      </c>
      <c r="J926" s="1">
        <f>_xlfn.RANK.EQ(tbl_gk[[#This Row],[Overall]],tbl_gk[Overall])</f>
        <v>884</v>
      </c>
    </row>
    <row r="927" spans="2:10" x14ac:dyDescent="0.55000000000000004">
      <c r="B927" s="3">
        <v>230653</v>
      </c>
      <c r="C927" s="5" t="s">
        <v>2046</v>
      </c>
      <c r="D927" s="5" t="s">
        <v>2047</v>
      </c>
      <c r="E927" s="1">
        <v>25</v>
      </c>
      <c r="F927" s="1">
        <v>190</v>
      </c>
      <c r="G927" s="1">
        <v>80</v>
      </c>
      <c r="H927" s="1" t="s">
        <v>68</v>
      </c>
      <c r="I927" s="1">
        <v>65</v>
      </c>
      <c r="J927" s="1">
        <f>_xlfn.RANK.EQ(tbl_gk[[#This Row],[Overall]],tbl_gk[Overall])</f>
        <v>884</v>
      </c>
    </row>
    <row r="928" spans="2:10" x14ac:dyDescent="0.55000000000000004">
      <c r="B928" s="3">
        <v>230787</v>
      </c>
      <c r="C928" s="5" t="s">
        <v>1996</v>
      </c>
      <c r="D928" s="5" t="s">
        <v>1997</v>
      </c>
      <c r="E928" s="1">
        <v>23</v>
      </c>
      <c r="F928" s="1">
        <v>186</v>
      </c>
      <c r="G928" s="1">
        <v>80</v>
      </c>
      <c r="H928" s="1" t="s">
        <v>30</v>
      </c>
      <c r="I928" s="1">
        <v>65</v>
      </c>
      <c r="J928" s="1">
        <f>_xlfn.RANK.EQ(tbl_gk[[#This Row],[Overall]],tbl_gk[Overall])</f>
        <v>884</v>
      </c>
    </row>
    <row r="929" spans="2:10" x14ac:dyDescent="0.55000000000000004">
      <c r="B929" s="3">
        <v>232410</v>
      </c>
      <c r="C929" s="5" t="s">
        <v>2087</v>
      </c>
      <c r="D929" s="5" t="s">
        <v>2088</v>
      </c>
      <c r="E929" s="1">
        <v>26</v>
      </c>
      <c r="F929" s="1">
        <v>184</v>
      </c>
      <c r="G929" s="1">
        <v>78</v>
      </c>
      <c r="H929" s="1" t="s">
        <v>9</v>
      </c>
      <c r="I929" s="1">
        <v>65</v>
      </c>
      <c r="J929" s="1">
        <f>_xlfn.RANK.EQ(tbl_gk[[#This Row],[Overall]],tbl_gk[Overall])</f>
        <v>884</v>
      </c>
    </row>
    <row r="930" spans="2:10" x14ac:dyDescent="0.55000000000000004">
      <c r="B930" s="3">
        <v>232549</v>
      </c>
      <c r="C930" s="5" t="s">
        <v>2002</v>
      </c>
      <c r="D930" s="5" t="s">
        <v>2003</v>
      </c>
      <c r="E930" s="1">
        <v>23</v>
      </c>
      <c r="F930" s="1">
        <v>188</v>
      </c>
      <c r="G930" s="1">
        <v>78</v>
      </c>
      <c r="H930" s="1" t="s">
        <v>8</v>
      </c>
      <c r="I930" s="1">
        <v>65</v>
      </c>
      <c r="J930" s="1">
        <f>_xlfn.RANK.EQ(tbl_gk[[#This Row],[Overall]],tbl_gk[Overall])</f>
        <v>884</v>
      </c>
    </row>
    <row r="931" spans="2:10" x14ac:dyDescent="0.55000000000000004">
      <c r="B931" s="3">
        <v>234260</v>
      </c>
      <c r="C931" s="5" t="s">
        <v>1998</v>
      </c>
      <c r="D931" s="5" t="s">
        <v>1999</v>
      </c>
      <c r="E931" s="1">
        <v>24</v>
      </c>
      <c r="F931" s="1">
        <v>183</v>
      </c>
      <c r="G931" s="1">
        <v>73</v>
      </c>
      <c r="H931" s="1" t="s">
        <v>19</v>
      </c>
      <c r="I931" s="1">
        <v>65</v>
      </c>
      <c r="J931" s="1">
        <f>_xlfn.RANK.EQ(tbl_gk[[#This Row],[Overall]],tbl_gk[Overall])</f>
        <v>884</v>
      </c>
    </row>
    <row r="932" spans="2:10" x14ac:dyDescent="0.55000000000000004">
      <c r="B932" s="3">
        <v>234846</v>
      </c>
      <c r="C932" s="5" t="s">
        <v>2064</v>
      </c>
      <c r="D932" s="5" t="s">
        <v>2065</v>
      </c>
      <c r="E932" s="1">
        <v>26</v>
      </c>
      <c r="F932" s="1">
        <v>190</v>
      </c>
      <c r="G932" s="1">
        <v>82</v>
      </c>
      <c r="H932" s="1" t="s">
        <v>16</v>
      </c>
      <c r="I932" s="1">
        <v>65</v>
      </c>
      <c r="J932" s="1">
        <f>_xlfn.RANK.EQ(tbl_gk[[#This Row],[Overall]],tbl_gk[Overall])</f>
        <v>884</v>
      </c>
    </row>
    <row r="933" spans="2:10" x14ac:dyDescent="0.55000000000000004">
      <c r="B933" s="3">
        <v>235213</v>
      </c>
      <c r="C933" s="5" t="s">
        <v>1932</v>
      </c>
      <c r="D933" s="5" t="s">
        <v>1933</v>
      </c>
      <c r="E933" s="1">
        <v>26</v>
      </c>
      <c r="F933" s="1">
        <v>197</v>
      </c>
      <c r="G933" s="1">
        <v>78</v>
      </c>
      <c r="H933" s="1" t="s">
        <v>11</v>
      </c>
      <c r="I933" s="1">
        <v>65</v>
      </c>
      <c r="J933" s="1">
        <f>_xlfn.RANK.EQ(tbl_gk[[#This Row],[Overall]],tbl_gk[Overall])</f>
        <v>884</v>
      </c>
    </row>
    <row r="934" spans="2:10" x14ac:dyDescent="0.55000000000000004">
      <c r="B934" s="3">
        <v>235460</v>
      </c>
      <c r="C934" s="5" t="s">
        <v>1978</v>
      </c>
      <c r="D934" s="5" t="s">
        <v>1979</v>
      </c>
      <c r="E934" s="1">
        <v>26</v>
      </c>
      <c r="F934" s="1">
        <v>190</v>
      </c>
      <c r="G934" s="1">
        <v>84</v>
      </c>
      <c r="H934" s="1" t="s">
        <v>72</v>
      </c>
      <c r="I934" s="1">
        <v>65</v>
      </c>
      <c r="J934" s="1">
        <f>_xlfn.RANK.EQ(tbl_gk[[#This Row],[Overall]],tbl_gk[Overall])</f>
        <v>884</v>
      </c>
    </row>
    <row r="935" spans="2:10" x14ac:dyDescent="0.55000000000000004">
      <c r="B935" s="3">
        <v>235590</v>
      </c>
      <c r="C935" s="5" t="s">
        <v>1974</v>
      </c>
      <c r="D935" s="5" t="s">
        <v>1975</v>
      </c>
      <c r="E935" s="1">
        <v>26</v>
      </c>
      <c r="F935" s="1">
        <v>192</v>
      </c>
      <c r="G935" s="1">
        <v>79</v>
      </c>
      <c r="H935" s="1" t="s">
        <v>106</v>
      </c>
      <c r="I935" s="1">
        <v>65</v>
      </c>
      <c r="J935" s="1">
        <f>_xlfn.RANK.EQ(tbl_gk[[#This Row],[Overall]],tbl_gk[Overall])</f>
        <v>884</v>
      </c>
    </row>
    <row r="936" spans="2:10" x14ac:dyDescent="0.55000000000000004">
      <c r="B936" s="3">
        <v>236028</v>
      </c>
      <c r="C936" s="5" t="s">
        <v>2048</v>
      </c>
      <c r="D936" s="5" t="s">
        <v>2049</v>
      </c>
      <c r="E936" s="1">
        <v>25</v>
      </c>
      <c r="F936" s="1">
        <v>182</v>
      </c>
      <c r="G936" s="1">
        <v>75</v>
      </c>
      <c r="H936" s="1" t="s">
        <v>40</v>
      </c>
      <c r="I936" s="1">
        <v>65</v>
      </c>
      <c r="J936" s="1">
        <f>_xlfn.RANK.EQ(tbl_gk[[#This Row],[Overall]],tbl_gk[Overall])</f>
        <v>884</v>
      </c>
    </row>
    <row r="937" spans="2:10" x14ac:dyDescent="0.55000000000000004">
      <c r="B937" s="3">
        <v>236989</v>
      </c>
      <c r="C937" s="5" t="s">
        <v>1914</v>
      </c>
      <c r="D937" s="5" t="s">
        <v>1915</v>
      </c>
      <c r="E937" s="1">
        <v>30</v>
      </c>
      <c r="F937" s="1">
        <v>185</v>
      </c>
      <c r="G937" s="1">
        <v>88</v>
      </c>
      <c r="H937" s="1" t="s">
        <v>112</v>
      </c>
      <c r="I937" s="1">
        <v>65</v>
      </c>
      <c r="J937" s="1">
        <f>_xlfn.RANK.EQ(tbl_gk[[#This Row],[Overall]],tbl_gk[Overall])</f>
        <v>884</v>
      </c>
    </row>
    <row r="938" spans="2:10" x14ac:dyDescent="0.55000000000000004">
      <c r="B938" s="3">
        <v>237553</v>
      </c>
      <c r="C938" s="5" t="s">
        <v>1958</v>
      </c>
      <c r="D938" s="5" t="s">
        <v>1959</v>
      </c>
      <c r="E938" s="1">
        <v>22</v>
      </c>
      <c r="F938" s="1">
        <v>189</v>
      </c>
      <c r="G938" s="1">
        <v>79</v>
      </c>
      <c r="H938" s="1" t="s">
        <v>72</v>
      </c>
      <c r="I938" s="1">
        <v>65</v>
      </c>
      <c r="J938" s="1">
        <f>_xlfn.RANK.EQ(tbl_gk[[#This Row],[Overall]],tbl_gk[Overall])</f>
        <v>884</v>
      </c>
    </row>
    <row r="939" spans="2:10" x14ac:dyDescent="0.55000000000000004">
      <c r="B939" s="3">
        <v>237575</v>
      </c>
      <c r="C939" s="5" t="s">
        <v>1896</v>
      </c>
      <c r="D939" s="5" t="s">
        <v>1897</v>
      </c>
      <c r="E939" s="1">
        <v>22</v>
      </c>
      <c r="F939" s="1">
        <v>193</v>
      </c>
      <c r="G939" s="1">
        <v>91</v>
      </c>
      <c r="H939" s="1" t="s">
        <v>8</v>
      </c>
      <c r="I939" s="1">
        <v>65</v>
      </c>
      <c r="J939" s="1">
        <f>_xlfn.RANK.EQ(tbl_gk[[#This Row],[Overall]],tbl_gk[Overall])</f>
        <v>884</v>
      </c>
    </row>
    <row r="940" spans="2:10" x14ac:dyDescent="0.55000000000000004">
      <c r="B940" s="3">
        <v>237935</v>
      </c>
      <c r="C940" s="5" t="s">
        <v>1942</v>
      </c>
      <c r="D940" s="5" t="s">
        <v>1943</v>
      </c>
      <c r="E940" s="1">
        <v>21</v>
      </c>
      <c r="F940" s="1">
        <v>189</v>
      </c>
      <c r="G940" s="1">
        <v>76</v>
      </c>
      <c r="H940" s="1" t="s">
        <v>30</v>
      </c>
      <c r="I940" s="1">
        <v>65</v>
      </c>
      <c r="J940" s="1">
        <f>_xlfn.RANK.EQ(tbl_gk[[#This Row],[Overall]],tbl_gk[Overall])</f>
        <v>884</v>
      </c>
    </row>
    <row r="941" spans="2:10" x14ac:dyDescent="0.55000000000000004">
      <c r="B941" s="3">
        <v>240595</v>
      </c>
      <c r="C941" s="5" t="s">
        <v>2018</v>
      </c>
      <c r="D941" s="5" t="s">
        <v>2019</v>
      </c>
      <c r="E941" s="1">
        <v>24</v>
      </c>
      <c r="F941" s="1">
        <v>185</v>
      </c>
      <c r="G941" s="1">
        <v>77</v>
      </c>
      <c r="H941" s="1" t="s">
        <v>19</v>
      </c>
      <c r="I941" s="1">
        <v>65</v>
      </c>
      <c r="J941" s="1">
        <f>_xlfn.RANK.EQ(tbl_gk[[#This Row],[Overall]],tbl_gk[Overall])</f>
        <v>884</v>
      </c>
    </row>
    <row r="942" spans="2:10" x14ac:dyDescent="0.55000000000000004">
      <c r="B942" s="3">
        <v>240597</v>
      </c>
      <c r="C942" s="5" t="s">
        <v>2028</v>
      </c>
      <c r="D942" s="5" t="s">
        <v>2029</v>
      </c>
      <c r="E942" s="1">
        <v>22</v>
      </c>
      <c r="F942" s="1">
        <v>188</v>
      </c>
      <c r="G942" s="1">
        <v>70</v>
      </c>
      <c r="H942" s="1" t="s">
        <v>19</v>
      </c>
      <c r="I942" s="1">
        <v>65</v>
      </c>
      <c r="J942" s="1">
        <f>_xlfn.RANK.EQ(tbl_gk[[#This Row],[Overall]],tbl_gk[Overall])</f>
        <v>884</v>
      </c>
    </row>
    <row r="943" spans="2:10" x14ac:dyDescent="0.55000000000000004">
      <c r="B943" s="3">
        <v>240856</v>
      </c>
      <c r="C943" s="5" t="s">
        <v>2032</v>
      </c>
      <c r="D943" s="5" t="s">
        <v>2033</v>
      </c>
      <c r="E943" s="1">
        <v>23</v>
      </c>
      <c r="F943" s="1">
        <v>185</v>
      </c>
      <c r="G943" s="1">
        <v>76</v>
      </c>
      <c r="H943" s="1" t="s">
        <v>18</v>
      </c>
      <c r="I943" s="1">
        <v>65</v>
      </c>
      <c r="J943" s="1">
        <f>_xlfn.RANK.EQ(tbl_gk[[#This Row],[Overall]],tbl_gk[Overall])</f>
        <v>884</v>
      </c>
    </row>
    <row r="944" spans="2:10" x14ac:dyDescent="0.55000000000000004">
      <c r="B944" s="3">
        <v>241076</v>
      </c>
      <c r="C944" s="5" t="s">
        <v>2081</v>
      </c>
      <c r="D944" s="5" t="s">
        <v>2082</v>
      </c>
      <c r="E944" s="1">
        <v>23</v>
      </c>
      <c r="F944" s="1">
        <v>193</v>
      </c>
      <c r="G944" s="1">
        <v>83</v>
      </c>
      <c r="H944" s="1" t="s">
        <v>16</v>
      </c>
      <c r="I944" s="1">
        <v>65</v>
      </c>
      <c r="J944" s="1">
        <f>_xlfn.RANK.EQ(tbl_gk[[#This Row],[Overall]],tbl_gk[Overall])</f>
        <v>884</v>
      </c>
    </row>
    <row r="945" spans="2:10" x14ac:dyDescent="0.55000000000000004">
      <c r="B945" s="3">
        <v>241210</v>
      </c>
      <c r="C945" s="5" t="s">
        <v>1900</v>
      </c>
      <c r="D945" s="5" t="s">
        <v>1901</v>
      </c>
      <c r="E945" s="1">
        <v>24</v>
      </c>
      <c r="F945" s="1">
        <v>188</v>
      </c>
      <c r="G945" s="1">
        <v>80</v>
      </c>
      <c r="H945" s="1" t="s">
        <v>9</v>
      </c>
      <c r="I945" s="1">
        <v>65</v>
      </c>
      <c r="J945" s="1">
        <f>_xlfn.RANK.EQ(tbl_gk[[#This Row],[Overall]],tbl_gk[Overall])</f>
        <v>884</v>
      </c>
    </row>
    <row r="946" spans="2:10" x14ac:dyDescent="0.55000000000000004">
      <c r="B946" s="3">
        <v>242073</v>
      </c>
      <c r="C946" s="5" t="s">
        <v>1982</v>
      </c>
      <c r="D946" s="5" t="s">
        <v>1983</v>
      </c>
      <c r="E946" s="1">
        <v>21</v>
      </c>
      <c r="F946" s="1">
        <v>193</v>
      </c>
      <c r="G946" s="1">
        <v>87</v>
      </c>
      <c r="H946" s="1" t="s">
        <v>8</v>
      </c>
      <c r="I946" s="1">
        <v>65</v>
      </c>
      <c r="J946" s="1">
        <f>_xlfn.RANK.EQ(tbl_gk[[#This Row],[Overall]],tbl_gk[Overall])</f>
        <v>884</v>
      </c>
    </row>
    <row r="947" spans="2:10" x14ac:dyDescent="0.55000000000000004">
      <c r="B947" s="3">
        <v>242159</v>
      </c>
      <c r="C947" s="5" t="s">
        <v>1948</v>
      </c>
      <c r="D947" s="5" t="s">
        <v>1949</v>
      </c>
      <c r="E947" s="1">
        <v>29</v>
      </c>
      <c r="F947" s="1">
        <v>188</v>
      </c>
      <c r="G947" s="1">
        <v>83</v>
      </c>
      <c r="H947" s="1" t="s">
        <v>20</v>
      </c>
      <c r="I947" s="1">
        <v>65</v>
      </c>
      <c r="J947" s="1">
        <f>_xlfn.RANK.EQ(tbl_gk[[#This Row],[Overall]],tbl_gk[Overall])</f>
        <v>884</v>
      </c>
    </row>
    <row r="948" spans="2:10" x14ac:dyDescent="0.55000000000000004">
      <c r="B948" s="3">
        <v>242289</v>
      </c>
      <c r="C948" s="5" t="s">
        <v>1938</v>
      </c>
      <c r="D948" s="5" t="s">
        <v>1939</v>
      </c>
      <c r="E948" s="1">
        <v>24</v>
      </c>
      <c r="F948" s="1">
        <v>198</v>
      </c>
      <c r="G948" s="1">
        <v>86</v>
      </c>
      <c r="H948" s="1" t="s">
        <v>208</v>
      </c>
      <c r="I948" s="1">
        <v>65</v>
      </c>
      <c r="J948" s="1">
        <f>_xlfn.RANK.EQ(tbl_gk[[#This Row],[Overall]],tbl_gk[Overall])</f>
        <v>884</v>
      </c>
    </row>
    <row r="949" spans="2:10" x14ac:dyDescent="0.55000000000000004">
      <c r="B949" s="3">
        <v>243917</v>
      </c>
      <c r="C949" s="5" t="s">
        <v>1930</v>
      </c>
      <c r="D949" s="5" t="s">
        <v>1931</v>
      </c>
      <c r="E949" s="1">
        <v>21</v>
      </c>
      <c r="F949" s="1">
        <v>193</v>
      </c>
      <c r="G949" s="1">
        <v>81</v>
      </c>
      <c r="H949" s="1" t="s">
        <v>282</v>
      </c>
      <c r="I949" s="1">
        <v>65</v>
      </c>
      <c r="J949" s="1">
        <f>_xlfn.RANK.EQ(tbl_gk[[#This Row],[Overall]],tbl_gk[Overall])</f>
        <v>884</v>
      </c>
    </row>
    <row r="950" spans="2:10" x14ac:dyDescent="0.55000000000000004">
      <c r="B950" s="3">
        <v>244417</v>
      </c>
      <c r="C950" s="5" t="s">
        <v>1980</v>
      </c>
      <c r="D950" s="5" t="s">
        <v>1981</v>
      </c>
      <c r="E950" s="1">
        <v>22</v>
      </c>
      <c r="F950" s="1">
        <v>194</v>
      </c>
      <c r="G950" s="1">
        <v>90</v>
      </c>
      <c r="H950" s="1" t="s">
        <v>16</v>
      </c>
      <c r="I950" s="1">
        <v>65</v>
      </c>
      <c r="J950" s="1">
        <f>_xlfn.RANK.EQ(tbl_gk[[#This Row],[Overall]],tbl_gk[Overall])</f>
        <v>884</v>
      </c>
    </row>
    <row r="951" spans="2:10" x14ac:dyDescent="0.55000000000000004">
      <c r="B951" s="3">
        <v>245601</v>
      </c>
      <c r="C951" s="5" t="s">
        <v>2062</v>
      </c>
      <c r="D951" s="5" t="s">
        <v>2063</v>
      </c>
      <c r="E951" s="1">
        <v>22</v>
      </c>
      <c r="F951" s="1">
        <v>193</v>
      </c>
      <c r="G951" s="1">
        <v>88</v>
      </c>
      <c r="H951" s="1" t="s">
        <v>1027</v>
      </c>
      <c r="I951" s="1">
        <v>65</v>
      </c>
      <c r="J951" s="1">
        <f>_xlfn.RANK.EQ(tbl_gk[[#This Row],[Overall]],tbl_gk[Overall])</f>
        <v>884</v>
      </c>
    </row>
    <row r="952" spans="2:10" x14ac:dyDescent="0.55000000000000004">
      <c r="B952" s="3">
        <v>245632</v>
      </c>
      <c r="C952" s="5" t="s">
        <v>2012</v>
      </c>
      <c r="D952" s="5" t="s">
        <v>2013</v>
      </c>
      <c r="E952" s="1">
        <v>21</v>
      </c>
      <c r="F952" s="1">
        <v>193</v>
      </c>
      <c r="G952" s="1">
        <v>79</v>
      </c>
      <c r="H952" s="1" t="s">
        <v>40</v>
      </c>
      <c r="I952" s="1">
        <v>65</v>
      </c>
      <c r="J952" s="1">
        <f>_xlfn.RANK.EQ(tbl_gk[[#This Row],[Overall]],tbl_gk[Overall])</f>
        <v>884</v>
      </c>
    </row>
    <row r="953" spans="2:10" x14ac:dyDescent="0.55000000000000004">
      <c r="B953" s="3">
        <v>247205</v>
      </c>
      <c r="C953" s="5" t="s">
        <v>1926</v>
      </c>
      <c r="D953" s="5" t="s">
        <v>1927</v>
      </c>
      <c r="E953" s="1">
        <v>35</v>
      </c>
      <c r="F953" s="1">
        <v>196</v>
      </c>
      <c r="G953" s="1">
        <v>91</v>
      </c>
      <c r="H953" s="1" t="s">
        <v>54</v>
      </c>
      <c r="I953" s="1">
        <v>65</v>
      </c>
      <c r="J953" s="1">
        <f>_xlfn.RANK.EQ(tbl_gk[[#This Row],[Overall]],tbl_gk[Overall])</f>
        <v>884</v>
      </c>
    </row>
    <row r="954" spans="2:10" x14ac:dyDescent="0.55000000000000004">
      <c r="B954" s="3">
        <v>247479</v>
      </c>
      <c r="C954" s="5" t="s">
        <v>2060</v>
      </c>
      <c r="D954" s="5" t="s">
        <v>2061</v>
      </c>
      <c r="E954" s="1">
        <v>21</v>
      </c>
      <c r="F954" s="1">
        <v>185</v>
      </c>
      <c r="G954" s="1">
        <v>82</v>
      </c>
      <c r="H954" s="1" t="s">
        <v>16</v>
      </c>
      <c r="I954" s="1">
        <v>65</v>
      </c>
      <c r="J954" s="1">
        <f>_xlfn.RANK.EQ(tbl_gk[[#This Row],[Overall]],tbl_gk[Overall])</f>
        <v>884</v>
      </c>
    </row>
    <row r="955" spans="2:10" x14ac:dyDescent="0.55000000000000004">
      <c r="B955" s="3">
        <v>247506</v>
      </c>
      <c r="C955" s="5" t="s">
        <v>2050</v>
      </c>
      <c r="D955" s="5" t="s">
        <v>2051</v>
      </c>
      <c r="E955" s="1">
        <v>23</v>
      </c>
      <c r="F955" s="1">
        <v>191</v>
      </c>
      <c r="G955" s="1">
        <v>88</v>
      </c>
      <c r="H955" s="1" t="s">
        <v>112</v>
      </c>
      <c r="I955" s="1">
        <v>65</v>
      </c>
      <c r="J955" s="1">
        <f>_xlfn.RANK.EQ(tbl_gk[[#This Row],[Overall]],tbl_gk[Overall])</f>
        <v>884</v>
      </c>
    </row>
    <row r="956" spans="2:10" x14ac:dyDescent="0.55000000000000004">
      <c r="B956" s="3">
        <v>252456</v>
      </c>
      <c r="C956" s="5" t="s">
        <v>2056</v>
      </c>
      <c r="D956" s="5" t="s">
        <v>2057</v>
      </c>
      <c r="E956" s="1">
        <v>28</v>
      </c>
      <c r="F956" s="1">
        <v>189</v>
      </c>
      <c r="G956" s="1">
        <v>86</v>
      </c>
      <c r="H956" s="1" t="s">
        <v>16</v>
      </c>
      <c r="I956" s="1">
        <v>65</v>
      </c>
      <c r="J956" s="1">
        <f>_xlfn.RANK.EQ(tbl_gk[[#This Row],[Overall]],tbl_gk[Overall])</f>
        <v>884</v>
      </c>
    </row>
    <row r="957" spans="2:10" x14ac:dyDescent="0.55000000000000004">
      <c r="B957" s="3">
        <v>252773</v>
      </c>
      <c r="C957" s="5" t="s">
        <v>2004</v>
      </c>
      <c r="D957" s="5" t="s">
        <v>2005</v>
      </c>
      <c r="E957" s="1">
        <v>20</v>
      </c>
      <c r="F957" s="1">
        <v>198</v>
      </c>
      <c r="G957" s="1">
        <v>87</v>
      </c>
      <c r="H957" s="1" t="s">
        <v>19</v>
      </c>
      <c r="I957" s="1">
        <v>65</v>
      </c>
      <c r="J957" s="1">
        <f>_xlfn.RANK.EQ(tbl_gk[[#This Row],[Overall]],tbl_gk[Overall])</f>
        <v>884</v>
      </c>
    </row>
    <row r="958" spans="2:10" x14ac:dyDescent="0.55000000000000004">
      <c r="B958" s="3">
        <v>253271</v>
      </c>
      <c r="C958" s="5" t="s">
        <v>2010</v>
      </c>
      <c r="D958" s="5" t="s">
        <v>2011</v>
      </c>
      <c r="E958" s="1">
        <v>25</v>
      </c>
      <c r="F958" s="1">
        <v>182</v>
      </c>
      <c r="G958" s="1">
        <v>83</v>
      </c>
      <c r="H958" s="1" t="s">
        <v>67</v>
      </c>
      <c r="I958" s="1">
        <v>65</v>
      </c>
      <c r="J958" s="1">
        <f>_xlfn.RANK.EQ(tbl_gk[[#This Row],[Overall]],tbl_gk[Overall])</f>
        <v>884</v>
      </c>
    </row>
    <row r="959" spans="2:10" x14ac:dyDescent="0.55000000000000004">
      <c r="B959" s="3">
        <v>253428</v>
      </c>
      <c r="C959" s="5" t="s">
        <v>2030</v>
      </c>
      <c r="D959" s="5" t="s">
        <v>2031</v>
      </c>
      <c r="E959" s="1">
        <v>20</v>
      </c>
      <c r="F959" s="1">
        <v>190</v>
      </c>
      <c r="G959" s="1">
        <v>74</v>
      </c>
      <c r="H959" s="1" t="s">
        <v>58</v>
      </c>
      <c r="I959" s="1">
        <v>65</v>
      </c>
      <c r="J959" s="1">
        <f>_xlfn.RANK.EQ(tbl_gk[[#This Row],[Overall]],tbl_gk[Overall])</f>
        <v>884</v>
      </c>
    </row>
    <row r="960" spans="2:10" x14ac:dyDescent="0.55000000000000004">
      <c r="B960" s="3">
        <v>253688</v>
      </c>
      <c r="C960" s="5" t="s">
        <v>2026</v>
      </c>
      <c r="D960" s="5" t="s">
        <v>2027</v>
      </c>
      <c r="E960" s="1">
        <v>21</v>
      </c>
      <c r="F960" s="1">
        <v>190</v>
      </c>
      <c r="G960" s="1">
        <v>82</v>
      </c>
      <c r="H960" s="1" t="s">
        <v>235</v>
      </c>
      <c r="I960" s="1">
        <v>65</v>
      </c>
      <c r="J960" s="1">
        <f>_xlfn.RANK.EQ(tbl_gk[[#This Row],[Overall]],tbl_gk[Overall])</f>
        <v>884</v>
      </c>
    </row>
    <row r="961" spans="2:10" x14ac:dyDescent="0.55000000000000004">
      <c r="B961" s="3">
        <v>253838</v>
      </c>
      <c r="C961" s="5" t="s">
        <v>1916</v>
      </c>
      <c r="D961" s="5" t="s">
        <v>1917</v>
      </c>
      <c r="E961" s="1">
        <v>31</v>
      </c>
      <c r="F961" s="1">
        <v>193</v>
      </c>
      <c r="G961" s="1">
        <v>89</v>
      </c>
      <c r="H961" s="1" t="s">
        <v>267</v>
      </c>
      <c r="I961" s="1">
        <v>65</v>
      </c>
      <c r="J961" s="1">
        <f>_xlfn.RANK.EQ(tbl_gk[[#This Row],[Overall]],tbl_gk[Overall])</f>
        <v>884</v>
      </c>
    </row>
    <row r="962" spans="2:10" x14ac:dyDescent="0.55000000000000004">
      <c r="B962" s="3">
        <v>253841</v>
      </c>
      <c r="C962" s="5" t="s">
        <v>1960</v>
      </c>
      <c r="D962" s="5" t="s">
        <v>1961</v>
      </c>
      <c r="E962" s="1">
        <v>34</v>
      </c>
      <c r="F962" s="1">
        <v>184</v>
      </c>
      <c r="G962" s="1">
        <v>80</v>
      </c>
      <c r="H962" s="1" t="s">
        <v>267</v>
      </c>
      <c r="I962" s="1">
        <v>65</v>
      </c>
      <c r="J962" s="1">
        <f>_xlfn.RANK.EQ(tbl_gk[[#This Row],[Overall]],tbl_gk[Overall])</f>
        <v>884</v>
      </c>
    </row>
    <row r="963" spans="2:10" x14ac:dyDescent="0.55000000000000004">
      <c r="B963" s="3">
        <v>256053</v>
      </c>
      <c r="C963" s="5" t="s">
        <v>1906</v>
      </c>
      <c r="D963" s="5" t="s">
        <v>1907</v>
      </c>
      <c r="E963" s="1">
        <v>21</v>
      </c>
      <c r="F963" s="1">
        <v>188</v>
      </c>
      <c r="G963" s="1">
        <v>86</v>
      </c>
      <c r="H963" s="1" t="s">
        <v>112</v>
      </c>
      <c r="I963" s="1">
        <v>65</v>
      </c>
      <c r="J963" s="1">
        <f>_xlfn.RANK.EQ(tbl_gk[[#This Row],[Overall]],tbl_gk[Overall])</f>
        <v>884</v>
      </c>
    </row>
    <row r="964" spans="2:10" x14ac:dyDescent="0.55000000000000004">
      <c r="B964" s="3">
        <v>257862</v>
      </c>
      <c r="C964" s="5" t="s">
        <v>1976</v>
      </c>
      <c r="D964" s="5" t="s">
        <v>1977</v>
      </c>
      <c r="E964" s="1">
        <v>31</v>
      </c>
      <c r="F964" s="1">
        <v>191</v>
      </c>
      <c r="G964" s="1">
        <v>80</v>
      </c>
      <c r="H964" s="1" t="s">
        <v>19</v>
      </c>
      <c r="I964" s="1">
        <v>65</v>
      </c>
      <c r="J964" s="1">
        <f>_xlfn.RANK.EQ(tbl_gk[[#This Row],[Overall]],tbl_gk[Overall])</f>
        <v>884</v>
      </c>
    </row>
    <row r="965" spans="2:10" x14ac:dyDescent="0.55000000000000004">
      <c r="B965" s="3">
        <v>258180</v>
      </c>
      <c r="C965" s="5" t="s">
        <v>2052</v>
      </c>
      <c r="D965" s="5" t="s">
        <v>2053</v>
      </c>
      <c r="E965" s="1">
        <v>22</v>
      </c>
      <c r="F965" s="1">
        <v>185</v>
      </c>
      <c r="G965" s="1">
        <v>78</v>
      </c>
      <c r="H965" s="1" t="s">
        <v>8</v>
      </c>
      <c r="I965" s="1">
        <v>65</v>
      </c>
      <c r="J965" s="1">
        <f>_xlfn.RANK.EQ(tbl_gk[[#This Row],[Overall]],tbl_gk[Overall])</f>
        <v>884</v>
      </c>
    </row>
    <row r="966" spans="2:10" x14ac:dyDescent="0.55000000000000004">
      <c r="B966" s="3">
        <v>258485</v>
      </c>
      <c r="C966" s="5" t="s">
        <v>2083</v>
      </c>
      <c r="D966" s="5" t="s">
        <v>2084</v>
      </c>
      <c r="E966" s="1">
        <v>20</v>
      </c>
      <c r="F966" s="1">
        <v>189</v>
      </c>
      <c r="G966" s="1">
        <v>77</v>
      </c>
      <c r="H966" s="1" t="s">
        <v>115</v>
      </c>
      <c r="I966" s="1">
        <v>65</v>
      </c>
      <c r="J966" s="1">
        <f>_xlfn.RANK.EQ(tbl_gk[[#This Row],[Overall]],tbl_gk[Overall])</f>
        <v>884</v>
      </c>
    </row>
    <row r="967" spans="2:10" x14ac:dyDescent="0.55000000000000004">
      <c r="B967" s="3">
        <v>258534</v>
      </c>
      <c r="C967" s="5" t="s">
        <v>1965</v>
      </c>
      <c r="D967" s="5" t="s">
        <v>1966</v>
      </c>
      <c r="E967" s="1">
        <v>23</v>
      </c>
      <c r="F967" s="1">
        <v>187</v>
      </c>
      <c r="G967" s="1">
        <v>83</v>
      </c>
      <c r="H967" s="1" t="s">
        <v>40</v>
      </c>
      <c r="I967" s="1">
        <v>65</v>
      </c>
      <c r="J967" s="1">
        <f>_xlfn.RANK.EQ(tbl_gk[[#This Row],[Overall]],tbl_gk[Overall])</f>
        <v>884</v>
      </c>
    </row>
    <row r="968" spans="2:10" x14ac:dyDescent="0.55000000000000004">
      <c r="B968" s="3">
        <v>259067</v>
      </c>
      <c r="C968" s="5" t="s">
        <v>2036</v>
      </c>
      <c r="D968" s="5" t="s">
        <v>2037</v>
      </c>
      <c r="E968" s="1">
        <v>25</v>
      </c>
      <c r="F968" s="1">
        <v>185</v>
      </c>
      <c r="G968" s="1">
        <v>78</v>
      </c>
      <c r="H968" s="1" t="s">
        <v>17</v>
      </c>
      <c r="I968" s="1">
        <v>65</v>
      </c>
      <c r="J968" s="1">
        <f>_xlfn.RANK.EQ(tbl_gk[[#This Row],[Overall]],tbl_gk[Overall])</f>
        <v>884</v>
      </c>
    </row>
    <row r="969" spans="2:10" x14ac:dyDescent="0.55000000000000004">
      <c r="B969" s="3">
        <v>259273</v>
      </c>
      <c r="C969" s="5" t="s">
        <v>2071</v>
      </c>
      <c r="D969" s="5" t="s">
        <v>2072</v>
      </c>
      <c r="E969" s="1">
        <v>27</v>
      </c>
      <c r="F969" s="1">
        <v>186</v>
      </c>
      <c r="G969" s="1">
        <v>84</v>
      </c>
      <c r="H969" s="1" t="s">
        <v>8</v>
      </c>
      <c r="I969" s="1">
        <v>65</v>
      </c>
      <c r="J969" s="1">
        <f>_xlfn.RANK.EQ(tbl_gk[[#This Row],[Overall]],tbl_gk[Overall])</f>
        <v>884</v>
      </c>
    </row>
    <row r="970" spans="2:10" x14ac:dyDescent="0.55000000000000004">
      <c r="B970" s="3">
        <v>259695</v>
      </c>
      <c r="C970" s="5" t="s">
        <v>1940</v>
      </c>
      <c r="D970" s="5" t="s">
        <v>1941</v>
      </c>
      <c r="E970" s="1">
        <v>30</v>
      </c>
      <c r="F970" s="1">
        <v>182</v>
      </c>
      <c r="G970" s="1">
        <v>85</v>
      </c>
      <c r="H970" s="1" t="s">
        <v>285</v>
      </c>
      <c r="I970" s="1">
        <v>65</v>
      </c>
      <c r="J970" s="1">
        <f>_xlfn.RANK.EQ(tbl_gk[[#This Row],[Overall]],tbl_gk[Overall])</f>
        <v>884</v>
      </c>
    </row>
    <row r="971" spans="2:10" x14ac:dyDescent="0.55000000000000004">
      <c r="B971" s="3">
        <v>259933</v>
      </c>
      <c r="C971" s="5" t="s">
        <v>2066</v>
      </c>
      <c r="D971" s="5" t="s">
        <v>2067</v>
      </c>
      <c r="E971" s="1">
        <v>27</v>
      </c>
      <c r="F971" s="1">
        <v>188</v>
      </c>
      <c r="G971" s="1">
        <v>79</v>
      </c>
      <c r="H971" s="1" t="s">
        <v>660</v>
      </c>
      <c r="I971" s="1">
        <v>65</v>
      </c>
      <c r="J971" s="1">
        <f>_xlfn.RANK.EQ(tbl_gk[[#This Row],[Overall]],tbl_gk[Overall])</f>
        <v>884</v>
      </c>
    </row>
    <row r="972" spans="2:10" x14ac:dyDescent="0.55000000000000004">
      <c r="B972" s="3">
        <v>260274</v>
      </c>
      <c r="C972" s="5" t="s">
        <v>2075</v>
      </c>
      <c r="D972" s="5" t="s">
        <v>2076</v>
      </c>
      <c r="E972" s="1">
        <v>22</v>
      </c>
      <c r="F972" s="1">
        <v>182</v>
      </c>
      <c r="G972" s="1">
        <v>78</v>
      </c>
      <c r="H972" s="1" t="s">
        <v>660</v>
      </c>
      <c r="I972" s="1">
        <v>65</v>
      </c>
      <c r="J972" s="1">
        <f>_xlfn.RANK.EQ(tbl_gk[[#This Row],[Overall]],tbl_gk[Overall])</f>
        <v>884</v>
      </c>
    </row>
    <row r="973" spans="2:10" x14ac:dyDescent="0.55000000000000004">
      <c r="B973" s="3">
        <v>262298</v>
      </c>
      <c r="C973" s="5" t="s">
        <v>1984</v>
      </c>
      <c r="D973" s="5" t="s">
        <v>1985</v>
      </c>
      <c r="E973" s="1">
        <v>21</v>
      </c>
      <c r="F973" s="1">
        <v>190</v>
      </c>
      <c r="G973" s="1">
        <v>85</v>
      </c>
      <c r="H973" s="1" t="s">
        <v>10</v>
      </c>
      <c r="I973" s="1">
        <v>65</v>
      </c>
      <c r="J973" s="1">
        <f>_xlfn.RANK.EQ(tbl_gk[[#This Row],[Overall]],tbl_gk[Overall])</f>
        <v>884</v>
      </c>
    </row>
    <row r="974" spans="2:10" x14ac:dyDescent="0.55000000000000004">
      <c r="B974" s="3">
        <v>262659</v>
      </c>
      <c r="C974" s="5" t="s">
        <v>1888</v>
      </c>
      <c r="D974" s="5" t="s">
        <v>1889</v>
      </c>
      <c r="E974" s="1">
        <v>20</v>
      </c>
      <c r="F974" s="1">
        <v>190</v>
      </c>
      <c r="G974" s="1">
        <v>96</v>
      </c>
      <c r="H974" s="1" t="s">
        <v>16</v>
      </c>
      <c r="I974" s="1">
        <v>65</v>
      </c>
      <c r="J974" s="1">
        <f>_xlfn.RANK.EQ(tbl_gk[[#This Row],[Overall]],tbl_gk[Overall])</f>
        <v>884</v>
      </c>
    </row>
    <row r="975" spans="2:10" x14ac:dyDescent="0.55000000000000004">
      <c r="B975" s="3">
        <v>264116</v>
      </c>
      <c r="C975" s="5" t="s">
        <v>2079</v>
      </c>
      <c r="D975" s="5" t="s">
        <v>2080</v>
      </c>
      <c r="E975" s="1">
        <v>18</v>
      </c>
      <c r="F975" s="1">
        <v>186</v>
      </c>
      <c r="G975" s="1">
        <v>75</v>
      </c>
      <c r="H975" s="1" t="s">
        <v>40</v>
      </c>
      <c r="I975" s="1">
        <v>65</v>
      </c>
      <c r="J975" s="1">
        <f>_xlfn.RANK.EQ(tbl_gk[[#This Row],[Overall]],tbl_gk[Overall])</f>
        <v>884</v>
      </c>
    </row>
    <row r="976" spans="2:10" x14ac:dyDescent="0.55000000000000004">
      <c r="B976" s="3">
        <v>265449</v>
      </c>
      <c r="C976" s="5" t="s">
        <v>1950</v>
      </c>
      <c r="D976" s="5" t="s">
        <v>1951</v>
      </c>
      <c r="E976" s="1">
        <v>29</v>
      </c>
      <c r="F976" s="1">
        <v>189</v>
      </c>
      <c r="G976" s="1">
        <v>88</v>
      </c>
      <c r="H976" s="1" t="s">
        <v>221</v>
      </c>
      <c r="I976" s="1">
        <v>65</v>
      </c>
      <c r="J976" s="1">
        <f>_xlfn.RANK.EQ(tbl_gk[[#This Row],[Overall]],tbl_gk[Overall])</f>
        <v>884</v>
      </c>
    </row>
    <row r="977" spans="2:10" x14ac:dyDescent="0.55000000000000004">
      <c r="B977" s="3">
        <v>265611</v>
      </c>
      <c r="C977" s="5" t="s">
        <v>1924</v>
      </c>
      <c r="D977" s="5" t="s">
        <v>1925</v>
      </c>
      <c r="E977" s="1">
        <v>29</v>
      </c>
      <c r="F977" s="1">
        <v>178</v>
      </c>
      <c r="G977" s="1">
        <v>75</v>
      </c>
      <c r="H977" s="1" t="s">
        <v>185</v>
      </c>
      <c r="I977" s="1">
        <v>65</v>
      </c>
      <c r="J977" s="1">
        <f>_xlfn.RANK.EQ(tbl_gk[[#This Row],[Overall]],tbl_gk[Overall])</f>
        <v>884</v>
      </c>
    </row>
    <row r="978" spans="2:10" x14ac:dyDescent="0.55000000000000004">
      <c r="B978" s="3">
        <v>265675</v>
      </c>
      <c r="C978" s="5" t="s">
        <v>2069</v>
      </c>
      <c r="D978" s="5" t="s">
        <v>2070</v>
      </c>
      <c r="E978" s="1">
        <v>24</v>
      </c>
      <c r="F978" s="1">
        <v>190</v>
      </c>
      <c r="G978" s="1">
        <v>80</v>
      </c>
      <c r="H978" s="1" t="s">
        <v>267</v>
      </c>
      <c r="I978" s="1">
        <v>65</v>
      </c>
      <c r="J978" s="1">
        <f>_xlfn.RANK.EQ(tbl_gk[[#This Row],[Overall]],tbl_gk[Overall])</f>
        <v>884</v>
      </c>
    </row>
    <row r="979" spans="2:10" x14ac:dyDescent="0.55000000000000004">
      <c r="B979" s="3">
        <v>266282</v>
      </c>
      <c r="C979" s="5" t="s">
        <v>2058</v>
      </c>
      <c r="D979" s="5" t="s">
        <v>2059</v>
      </c>
      <c r="E979" s="1">
        <v>29</v>
      </c>
      <c r="F979" s="1">
        <v>188</v>
      </c>
      <c r="G979" s="1">
        <v>74</v>
      </c>
      <c r="H979" s="1" t="s">
        <v>39</v>
      </c>
      <c r="I979" s="1">
        <v>65</v>
      </c>
      <c r="J979" s="1">
        <f>_xlfn.RANK.EQ(tbl_gk[[#This Row],[Overall]],tbl_gk[Overall])</f>
        <v>884</v>
      </c>
    </row>
    <row r="980" spans="2:10" x14ac:dyDescent="0.55000000000000004">
      <c r="B980" s="3">
        <v>266382</v>
      </c>
      <c r="C980" s="5" t="s">
        <v>1922</v>
      </c>
      <c r="D980" s="5" t="s">
        <v>1923</v>
      </c>
      <c r="E980" s="1">
        <v>21</v>
      </c>
      <c r="F980" s="1">
        <v>192</v>
      </c>
      <c r="G980" s="1">
        <v>80</v>
      </c>
      <c r="H980" s="1" t="s">
        <v>112</v>
      </c>
      <c r="I980" s="1">
        <v>65</v>
      </c>
      <c r="J980" s="1">
        <f>_xlfn.RANK.EQ(tbl_gk[[#This Row],[Overall]],tbl_gk[Overall])</f>
        <v>884</v>
      </c>
    </row>
    <row r="981" spans="2:10" x14ac:dyDescent="0.55000000000000004">
      <c r="B981" s="3">
        <v>268794</v>
      </c>
      <c r="C981" s="5" t="s">
        <v>2024</v>
      </c>
      <c r="D981" s="5" t="s">
        <v>2025</v>
      </c>
      <c r="E981" s="1">
        <v>25</v>
      </c>
      <c r="F981" s="1">
        <v>190</v>
      </c>
      <c r="G981" s="1">
        <v>76</v>
      </c>
      <c r="H981" s="1" t="s">
        <v>33</v>
      </c>
      <c r="I981" s="1">
        <v>65</v>
      </c>
      <c r="J981" s="1">
        <f>_xlfn.RANK.EQ(tbl_gk[[#This Row],[Overall]],tbl_gk[Overall])</f>
        <v>884</v>
      </c>
    </row>
    <row r="982" spans="2:10" x14ac:dyDescent="0.55000000000000004">
      <c r="B982" s="3">
        <v>269557</v>
      </c>
      <c r="C982" s="5" t="s">
        <v>2014</v>
      </c>
      <c r="D982" s="5" t="s">
        <v>2015</v>
      </c>
      <c r="E982" s="1">
        <v>23</v>
      </c>
      <c r="F982" s="1">
        <v>183</v>
      </c>
      <c r="G982" s="1">
        <v>80</v>
      </c>
      <c r="H982" s="1" t="s">
        <v>8</v>
      </c>
      <c r="I982" s="1">
        <v>65</v>
      </c>
      <c r="J982" s="1">
        <f>_xlfn.RANK.EQ(tbl_gk[[#This Row],[Overall]],tbl_gk[Overall])</f>
        <v>884</v>
      </c>
    </row>
    <row r="983" spans="2:10" x14ac:dyDescent="0.55000000000000004">
      <c r="B983" s="3">
        <v>269752</v>
      </c>
      <c r="C983" s="5" t="s">
        <v>1910</v>
      </c>
      <c r="D983" s="5" t="s">
        <v>1911</v>
      </c>
      <c r="E983" s="1">
        <v>29</v>
      </c>
      <c r="F983" s="1">
        <v>190</v>
      </c>
      <c r="G983" s="1">
        <v>78</v>
      </c>
      <c r="H983" s="1" t="s">
        <v>11</v>
      </c>
      <c r="I983" s="1">
        <v>65</v>
      </c>
      <c r="J983" s="1">
        <f>_xlfn.RANK.EQ(tbl_gk[[#This Row],[Overall]],tbl_gk[Overall])</f>
        <v>884</v>
      </c>
    </row>
    <row r="984" spans="2:10" x14ac:dyDescent="0.55000000000000004">
      <c r="B984" s="3">
        <v>269880</v>
      </c>
      <c r="C984" s="5" t="s">
        <v>1898</v>
      </c>
      <c r="D984" s="5" t="s">
        <v>1899</v>
      </c>
      <c r="E984" s="1">
        <v>25</v>
      </c>
      <c r="F984" s="1">
        <v>188</v>
      </c>
      <c r="G984" s="1">
        <v>83</v>
      </c>
      <c r="H984" s="1" t="s">
        <v>692</v>
      </c>
      <c r="I984" s="1">
        <v>65</v>
      </c>
      <c r="J984" s="1">
        <f>_xlfn.RANK.EQ(tbl_gk[[#This Row],[Overall]],tbl_gk[Overall])</f>
        <v>884</v>
      </c>
    </row>
    <row r="985" spans="2:10" x14ac:dyDescent="0.55000000000000004">
      <c r="B985" s="3">
        <v>270056</v>
      </c>
      <c r="C985" s="5" t="s">
        <v>1952</v>
      </c>
      <c r="D985" s="5" t="s">
        <v>1953</v>
      </c>
      <c r="E985" s="1">
        <v>23</v>
      </c>
      <c r="F985" s="1">
        <v>189</v>
      </c>
      <c r="G985" s="1">
        <v>84</v>
      </c>
      <c r="H985" s="1" t="s">
        <v>17</v>
      </c>
      <c r="I985" s="1">
        <v>65</v>
      </c>
      <c r="J985" s="1">
        <f>_xlfn.RANK.EQ(tbl_gk[[#This Row],[Overall]],tbl_gk[Overall])</f>
        <v>884</v>
      </c>
    </row>
    <row r="986" spans="2:10" x14ac:dyDescent="0.55000000000000004">
      <c r="B986" s="3">
        <v>270060</v>
      </c>
      <c r="C986" s="5" t="s">
        <v>1944</v>
      </c>
      <c r="D986" s="5" t="s">
        <v>1945</v>
      </c>
      <c r="E986" s="1">
        <v>20</v>
      </c>
      <c r="F986" s="1">
        <v>190</v>
      </c>
      <c r="G986" s="1">
        <v>91</v>
      </c>
      <c r="H986" s="1" t="s">
        <v>17</v>
      </c>
      <c r="I986" s="1">
        <v>65</v>
      </c>
      <c r="J986" s="1">
        <f>_xlfn.RANK.EQ(tbl_gk[[#This Row],[Overall]],tbl_gk[Overall])</f>
        <v>884</v>
      </c>
    </row>
    <row r="987" spans="2:10" x14ac:dyDescent="0.55000000000000004">
      <c r="B987" s="3">
        <v>271578</v>
      </c>
      <c r="C987" s="5" t="s">
        <v>2085</v>
      </c>
      <c r="D987" s="5" t="s">
        <v>2086</v>
      </c>
      <c r="E987" s="1">
        <v>21</v>
      </c>
      <c r="F987" s="1">
        <v>190</v>
      </c>
      <c r="G987" s="1">
        <v>82</v>
      </c>
      <c r="H987" s="1" t="s">
        <v>33</v>
      </c>
      <c r="I987" s="1">
        <v>65</v>
      </c>
      <c r="J987" s="1">
        <f>_xlfn.RANK.EQ(tbl_gk[[#This Row],[Overall]],tbl_gk[Overall])</f>
        <v>884</v>
      </c>
    </row>
    <row r="988" spans="2:10" x14ac:dyDescent="0.55000000000000004">
      <c r="B988" s="3">
        <v>135043</v>
      </c>
      <c r="C988" s="5" t="s">
        <v>2307</v>
      </c>
      <c r="D988" s="5" t="s">
        <v>2308</v>
      </c>
      <c r="E988" s="1">
        <v>38</v>
      </c>
      <c r="F988" s="1">
        <v>193</v>
      </c>
      <c r="G988" s="1">
        <v>85</v>
      </c>
      <c r="H988" s="1" t="s">
        <v>87</v>
      </c>
      <c r="I988" s="1">
        <v>64</v>
      </c>
      <c r="J988" s="1">
        <f>_xlfn.RANK.EQ(tbl_gk[[#This Row],[Overall]],tbl_gk[Overall])</f>
        <v>987</v>
      </c>
    </row>
    <row r="989" spans="2:10" x14ac:dyDescent="0.55000000000000004">
      <c r="B989" s="3">
        <v>156438</v>
      </c>
      <c r="C989" s="5" t="s">
        <v>2224</v>
      </c>
      <c r="D989" s="5" t="s">
        <v>2225</v>
      </c>
      <c r="E989" s="1">
        <v>40</v>
      </c>
      <c r="F989" s="1">
        <v>193</v>
      </c>
      <c r="G989" s="1">
        <v>88</v>
      </c>
      <c r="H989" s="1" t="s">
        <v>48</v>
      </c>
      <c r="I989" s="1">
        <v>64</v>
      </c>
      <c r="J989" s="1">
        <f>_xlfn.RANK.EQ(tbl_gk[[#This Row],[Overall]],tbl_gk[Overall])</f>
        <v>987</v>
      </c>
    </row>
    <row r="990" spans="2:10" x14ac:dyDescent="0.55000000000000004">
      <c r="B990" s="3">
        <v>157888</v>
      </c>
      <c r="C990" s="5" t="s">
        <v>2165</v>
      </c>
      <c r="D990" s="5" t="s">
        <v>2166</v>
      </c>
      <c r="E990" s="1">
        <v>36</v>
      </c>
      <c r="F990" s="1">
        <v>185</v>
      </c>
      <c r="G990" s="1">
        <v>78</v>
      </c>
      <c r="H990" s="1" t="s">
        <v>112</v>
      </c>
      <c r="I990" s="1">
        <v>64</v>
      </c>
      <c r="J990" s="1">
        <f>_xlfn.RANK.EQ(tbl_gk[[#This Row],[Overall]],tbl_gk[Overall])</f>
        <v>987</v>
      </c>
    </row>
    <row r="991" spans="2:10" x14ac:dyDescent="0.55000000000000004">
      <c r="B991" s="3">
        <v>159233</v>
      </c>
      <c r="C991" s="5" t="s">
        <v>2104</v>
      </c>
      <c r="D991" s="5" t="s">
        <v>2105</v>
      </c>
      <c r="E991" s="1">
        <v>36</v>
      </c>
      <c r="F991" s="1">
        <v>185</v>
      </c>
      <c r="G991" s="1">
        <v>82</v>
      </c>
      <c r="H991" s="1" t="s">
        <v>33</v>
      </c>
      <c r="I991" s="1">
        <v>64</v>
      </c>
      <c r="J991" s="1">
        <f>_xlfn.RANK.EQ(tbl_gk[[#This Row],[Overall]],tbl_gk[Overall])</f>
        <v>987</v>
      </c>
    </row>
    <row r="992" spans="2:10" x14ac:dyDescent="0.55000000000000004">
      <c r="B992" s="3">
        <v>169181</v>
      </c>
      <c r="C992" s="5" t="s">
        <v>2191</v>
      </c>
      <c r="D992" s="5" t="s">
        <v>2192</v>
      </c>
      <c r="E992" s="1">
        <v>36</v>
      </c>
      <c r="F992" s="1">
        <v>181</v>
      </c>
      <c r="G992" s="1">
        <v>78</v>
      </c>
      <c r="H992" s="1" t="s">
        <v>18</v>
      </c>
      <c r="I992" s="1">
        <v>64</v>
      </c>
      <c r="J992" s="1">
        <f>_xlfn.RANK.EQ(tbl_gk[[#This Row],[Overall]],tbl_gk[Overall])</f>
        <v>987</v>
      </c>
    </row>
    <row r="993" spans="2:10" x14ac:dyDescent="0.55000000000000004">
      <c r="B993" s="3">
        <v>171033</v>
      </c>
      <c r="C993" s="5" t="s">
        <v>869</v>
      </c>
      <c r="D993" s="5" t="s">
        <v>2260</v>
      </c>
      <c r="E993" s="1">
        <v>33</v>
      </c>
      <c r="F993" s="1">
        <v>195</v>
      </c>
      <c r="G993" s="1">
        <v>80</v>
      </c>
      <c r="H993" s="1" t="s">
        <v>87</v>
      </c>
      <c r="I993" s="1">
        <v>64</v>
      </c>
      <c r="J993" s="1">
        <f>_xlfn.RANK.EQ(tbl_gk[[#This Row],[Overall]],tbl_gk[Overall])</f>
        <v>987</v>
      </c>
    </row>
    <row r="994" spans="2:10" x14ac:dyDescent="0.55000000000000004">
      <c r="B994" s="3">
        <v>178022</v>
      </c>
      <c r="C994" s="5" t="s">
        <v>2163</v>
      </c>
      <c r="D994" s="5" t="s">
        <v>2164</v>
      </c>
      <c r="E994" s="1">
        <v>34</v>
      </c>
      <c r="F994" s="1">
        <v>190</v>
      </c>
      <c r="G994" s="1">
        <v>84</v>
      </c>
      <c r="H994" s="1" t="s">
        <v>72</v>
      </c>
      <c r="I994" s="1">
        <v>64</v>
      </c>
      <c r="J994" s="1">
        <f>_xlfn.RANK.EQ(tbl_gk[[#This Row],[Overall]],tbl_gk[Overall])</f>
        <v>987</v>
      </c>
    </row>
    <row r="995" spans="2:10" x14ac:dyDescent="0.55000000000000004">
      <c r="B995" s="3">
        <v>182365</v>
      </c>
      <c r="C995" s="5" t="s">
        <v>1541</v>
      </c>
      <c r="D995" s="5" t="s">
        <v>2160</v>
      </c>
      <c r="E995" s="1">
        <v>33</v>
      </c>
      <c r="F995" s="1">
        <v>188</v>
      </c>
      <c r="G995" s="1">
        <v>91</v>
      </c>
      <c r="H995" s="1" t="s">
        <v>19</v>
      </c>
      <c r="I995" s="1">
        <v>64</v>
      </c>
      <c r="J995" s="1">
        <f>_xlfn.RANK.EQ(tbl_gk[[#This Row],[Overall]],tbl_gk[Overall])</f>
        <v>987</v>
      </c>
    </row>
    <row r="996" spans="2:10" x14ac:dyDescent="0.55000000000000004">
      <c r="B996" s="3">
        <v>184148</v>
      </c>
      <c r="C996" s="5" t="s">
        <v>2277</v>
      </c>
      <c r="D996" s="5" t="s">
        <v>2278</v>
      </c>
      <c r="E996" s="1">
        <v>31</v>
      </c>
      <c r="F996" s="1">
        <v>191</v>
      </c>
      <c r="G996" s="1">
        <v>87</v>
      </c>
      <c r="H996" s="1" t="s">
        <v>11</v>
      </c>
      <c r="I996" s="1">
        <v>64</v>
      </c>
      <c r="J996" s="1">
        <f>_xlfn.RANK.EQ(tbl_gk[[#This Row],[Overall]],tbl_gk[Overall])</f>
        <v>987</v>
      </c>
    </row>
    <row r="997" spans="2:10" x14ac:dyDescent="0.55000000000000004">
      <c r="B997" s="3">
        <v>184585</v>
      </c>
      <c r="C997" s="5" t="s">
        <v>2207</v>
      </c>
      <c r="D997" s="5" t="s">
        <v>2208</v>
      </c>
      <c r="E997" s="1">
        <v>34</v>
      </c>
      <c r="F997" s="1">
        <v>194</v>
      </c>
      <c r="G997" s="1">
        <v>92</v>
      </c>
      <c r="H997" s="1" t="s">
        <v>61</v>
      </c>
      <c r="I997" s="1">
        <v>64</v>
      </c>
      <c r="J997" s="1">
        <f>_xlfn.RANK.EQ(tbl_gk[[#This Row],[Overall]],tbl_gk[Overall])</f>
        <v>987</v>
      </c>
    </row>
    <row r="998" spans="2:10" x14ac:dyDescent="0.55000000000000004">
      <c r="B998" s="3">
        <v>184763</v>
      </c>
      <c r="C998" s="5" t="s">
        <v>2167</v>
      </c>
      <c r="D998" s="5" t="s">
        <v>2168</v>
      </c>
      <c r="E998" s="1">
        <v>33</v>
      </c>
      <c r="F998" s="1">
        <v>187</v>
      </c>
      <c r="G998" s="1">
        <v>85</v>
      </c>
      <c r="H998" s="1" t="s">
        <v>9</v>
      </c>
      <c r="I998" s="1">
        <v>64</v>
      </c>
      <c r="J998" s="1">
        <f>_xlfn.RANK.EQ(tbl_gk[[#This Row],[Overall]],tbl_gk[Overall])</f>
        <v>987</v>
      </c>
    </row>
    <row r="999" spans="2:10" x14ac:dyDescent="0.55000000000000004">
      <c r="B999" s="3">
        <v>186611</v>
      </c>
      <c r="C999" s="5" t="s">
        <v>2114</v>
      </c>
      <c r="D999" s="5" t="s">
        <v>2115</v>
      </c>
      <c r="E999" s="1">
        <v>32</v>
      </c>
      <c r="F999" s="1">
        <v>187</v>
      </c>
      <c r="G999" s="1">
        <v>79</v>
      </c>
      <c r="H999" s="1" t="s">
        <v>33</v>
      </c>
      <c r="I999" s="1">
        <v>64</v>
      </c>
      <c r="J999" s="1">
        <f>_xlfn.RANK.EQ(tbl_gk[[#This Row],[Overall]],tbl_gk[Overall])</f>
        <v>987</v>
      </c>
    </row>
    <row r="1000" spans="2:10" x14ac:dyDescent="0.55000000000000004">
      <c r="B1000" s="3">
        <v>189387</v>
      </c>
      <c r="C1000" s="5" t="s">
        <v>2209</v>
      </c>
      <c r="D1000" s="5" t="s">
        <v>2210</v>
      </c>
      <c r="E1000" s="1">
        <v>33</v>
      </c>
      <c r="F1000" s="1">
        <v>185</v>
      </c>
      <c r="G1000" s="1">
        <v>84</v>
      </c>
      <c r="H1000" s="1" t="s">
        <v>16</v>
      </c>
      <c r="I1000" s="1">
        <v>64</v>
      </c>
      <c r="J1000" s="1">
        <f>_xlfn.RANK.EQ(tbl_gk[[#This Row],[Overall]],tbl_gk[Overall])</f>
        <v>987</v>
      </c>
    </row>
    <row r="1001" spans="2:10" x14ac:dyDescent="0.55000000000000004">
      <c r="B1001" s="3">
        <v>189936</v>
      </c>
      <c r="C1001" s="5" t="s">
        <v>2094</v>
      </c>
      <c r="D1001" s="5" t="s">
        <v>2095</v>
      </c>
      <c r="E1001" s="1">
        <v>35</v>
      </c>
      <c r="F1001" s="1">
        <v>196</v>
      </c>
      <c r="G1001" s="1">
        <v>78</v>
      </c>
      <c r="H1001" s="1" t="s">
        <v>18</v>
      </c>
      <c r="I1001" s="1">
        <v>64</v>
      </c>
      <c r="J1001" s="1">
        <f>_xlfn.RANK.EQ(tbl_gk[[#This Row],[Overall]],tbl_gk[Overall])</f>
        <v>987</v>
      </c>
    </row>
    <row r="1002" spans="2:10" x14ac:dyDescent="0.55000000000000004">
      <c r="B1002" s="3">
        <v>190179</v>
      </c>
      <c r="C1002" s="5" t="s">
        <v>2301</v>
      </c>
      <c r="D1002" s="5" t="s">
        <v>2302</v>
      </c>
      <c r="E1002" s="1">
        <v>31</v>
      </c>
      <c r="F1002" s="1">
        <v>188</v>
      </c>
      <c r="G1002" s="1">
        <v>79</v>
      </c>
      <c r="H1002" s="1" t="s">
        <v>133</v>
      </c>
      <c r="I1002" s="1">
        <v>64</v>
      </c>
      <c r="J1002" s="1">
        <f>_xlfn.RANK.EQ(tbl_gk[[#This Row],[Overall]],tbl_gk[Overall])</f>
        <v>987</v>
      </c>
    </row>
    <row r="1003" spans="2:10" x14ac:dyDescent="0.55000000000000004">
      <c r="B1003" s="3">
        <v>190698</v>
      </c>
      <c r="C1003" s="5" t="s">
        <v>2283</v>
      </c>
      <c r="D1003" s="5" t="s">
        <v>2284</v>
      </c>
      <c r="E1003" s="1">
        <v>35</v>
      </c>
      <c r="F1003" s="1">
        <v>193</v>
      </c>
      <c r="G1003" s="1">
        <v>80</v>
      </c>
      <c r="H1003" s="1" t="s">
        <v>79</v>
      </c>
      <c r="I1003" s="1">
        <v>64</v>
      </c>
      <c r="J1003" s="1">
        <f>_xlfn.RANK.EQ(tbl_gk[[#This Row],[Overall]],tbl_gk[Overall])</f>
        <v>987</v>
      </c>
    </row>
    <row r="1004" spans="2:10" x14ac:dyDescent="0.55000000000000004">
      <c r="B1004" s="3">
        <v>191827</v>
      </c>
      <c r="C1004" s="5" t="s">
        <v>2275</v>
      </c>
      <c r="D1004" s="5" t="s">
        <v>2276</v>
      </c>
      <c r="E1004" s="1">
        <v>37</v>
      </c>
      <c r="F1004" s="1">
        <v>184</v>
      </c>
      <c r="G1004" s="1">
        <v>82</v>
      </c>
      <c r="H1004" s="1" t="s">
        <v>21</v>
      </c>
      <c r="I1004" s="1">
        <v>64</v>
      </c>
      <c r="J1004" s="1">
        <f>_xlfn.RANK.EQ(tbl_gk[[#This Row],[Overall]],tbl_gk[Overall])</f>
        <v>987</v>
      </c>
    </row>
    <row r="1005" spans="2:10" x14ac:dyDescent="0.55000000000000004">
      <c r="B1005" s="3">
        <v>201094</v>
      </c>
      <c r="C1005" s="5" t="s">
        <v>2311</v>
      </c>
      <c r="D1005" s="5" t="s">
        <v>2312</v>
      </c>
      <c r="E1005" s="1">
        <v>28</v>
      </c>
      <c r="F1005" s="1">
        <v>185</v>
      </c>
      <c r="G1005" s="1">
        <v>66</v>
      </c>
      <c r="H1005" s="1" t="s">
        <v>19</v>
      </c>
      <c r="I1005" s="1">
        <v>64</v>
      </c>
      <c r="J1005" s="1">
        <f>_xlfn.RANK.EQ(tbl_gk[[#This Row],[Overall]],tbl_gk[Overall])</f>
        <v>987</v>
      </c>
    </row>
    <row r="1006" spans="2:10" x14ac:dyDescent="0.55000000000000004">
      <c r="B1006" s="3">
        <v>201352</v>
      </c>
      <c r="C1006" s="5" t="s">
        <v>2291</v>
      </c>
      <c r="D1006" s="5" t="s">
        <v>2292</v>
      </c>
      <c r="E1006" s="1">
        <v>31</v>
      </c>
      <c r="F1006" s="1">
        <v>187</v>
      </c>
      <c r="G1006" s="1">
        <v>82</v>
      </c>
      <c r="H1006" s="1" t="s">
        <v>33</v>
      </c>
      <c r="I1006" s="1">
        <v>64</v>
      </c>
      <c r="J1006" s="1">
        <f>_xlfn.RANK.EQ(tbl_gk[[#This Row],[Overall]],tbl_gk[Overall])</f>
        <v>987</v>
      </c>
    </row>
    <row r="1007" spans="2:10" x14ac:dyDescent="0.55000000000000004">
      <c r="B1007" s="3">
        <v>203175</v>
      </c>
      <c r="C1007" s="5" t="s">
        <v>2252</v>
      </c>
      <c r="D1007" s="5" t="s">
        <v>2253</v>
      </c>
      <c r="E1007" s="1">
        <v>29</v>
      </c>
      <c r="F1007" s="1">
        <v>190</v>
      </c>
      <c r="G1007" s="1">
        <v>70</v>
      </c>
      <c r="H1007" s="1" t="s">
        <v>19</v>
      </c>
      <c r="I1007" s="1">
        <v>64</v>
      </c>
      <c r="J1007" s="1">
        <f>_xlfn.RANK.EQ(tbl_gk[[#This Row],[Overall]],tbl_gk[Overall])</f>
        <v>987</v>
      </c>
    </row>
    <row r="1008" spans="2:10" x14ac:dyDescent="0.55000000000000004">
      <c r="B1008" s="3">
        <v>203849</v>
      </c>
      <c r="C1008" s="5" t="s">
        <v>2139</v>
      </c>
      <c r="D1008" s="5" t="s">
        <v>2140</v>
      </c>
      <c r="E1008" s="1">
        <v>29</v>
      </c>
      <c r="F1008" s="1">
        <v>193</v>
      </c>
      <c r="G1008" s="1">
        <v>91</v>
      </c>
      <c r="H1008" s="1" t="s">
        <v>112</v>
      </c>
      <c r="I1008" s="1">
        <v>64</v>
      </c>
      <c r="J1008" s="1">
        <f>_xlfn.RANK.EQ(tbl_gk[[#This Row],[Overall]],tbl_gk[Overall])</f>
        <v>987</v>
      </c>
    </row>
    <row r="1009" spans="2:10" x14ac:dyDescent="0.55000000000000004">
      <c r="B1009" s="3">
        <v>204773</v>
      </c>
      <c r="C1009" s="5" t="s">
        <v>2297</v>
      </c>
      <c r="D1009" s="5" t="s">
        <v>2298</v>
      </c>
      <c r="E1009" s="1">
        <v>31</v>
      </c>
      <c r="F1009" s="1">
        <v>187</v>
      </c>
      <c r="G1009" s="1">
        <v>81</v>
      </c>
      <c r="H1009" s="1" t="s">
        <v>49</v>
      </c>
      <c r="I1009" s="1">
        <v>64</v>
      </c>
      <c r="J1009" s="1">
        <f>_xlfn.RANK.EQ(tbl_gk[[#This Row],[Overall]],tbl_gk[Overall])</f>
        <v>987</v>
      </c>
    </row>
    <row r="1010" spans="2:10" x14ac:dyDescent="0.55000000000000004">
      <c r="B1010" s="3">
        <v>207633</v>
      </c>
      <c r="C1010" s="5" t="s">
        <v>2199</v>
      </c>
      <c r="D1010" s="5" t="s">
        <v>2200</v>
      </c>
      <c r="E1010" s="1">
        <v>30</v>
      </c>
      <c r="F1010" s="1">
        <v>199</v>
      </c>
      <c r="G1010" s="1">
        <v>87</v>
      </c>
      <c r="H1010" s="1" t="s">
        <v>87</v>
      </c>
      <c r="I1010" s="1">
        <v>64</v>
      </c>
      <c r="J1010" s="1">
        <f>_xlfn.RANK.EQ(tbl_gk[[#This Row],[Overall]],tbl_gk[Overall])</f>
        <v>987</v>
      </c>
    </row>
    <row r="1011" spans="2:10" x14ac:dyDescent="0.55000000000000004">
      <c r="B1011" s="3">
        <v>212022</v>
      </c>
      <c r="C1011" s="5" t="s">
        <v>2217</v>
      </c>
      <c r="D1011" s="5" t="s">
        <v>2218</v>
      </c>
      <c r="E1011" s="1">
        <v>33</v>
      </c>
      <c r="F1011" s="1">
        <v>189</v>
      </c>
      <c r="G1011" s="1">
        <v>89</v>
      </c>
      <c r="H1011" s="1" t="s">
        <v>185</v>
      </c>
      <c r="I1011" s="1">
        <v>64</v>
      </c>
      <c r="J1011" s="1">
        <f>_xlfn.RANK.EQ(tbl_gk[[#This Row],[Overall]],tbl_gk[Overall])</f>
        <v>987</v>
      </c>
    </row>
    <row r="1012" spans="2:10" x14ac:dyDescent="0.55000000000000004">
      <c r="B1012" s="3">
        <v>213413</v>
      </c>
      <c r="C1012" s="5" t="s">
        <v>2246</v>
      </c>
      <c r="D1012" s="5" t="s">
        <v>2247</v>
      </c>
      <c r="E1012" s="1">
        <v>28</v>
      </c>
      <c r="F1012" s="1">
        <v>194</v>
      </c>
      <c r="G1012" s="1">
        <v>77</v>
      </c>
      <c r="H1012" s="1" t="s">
        <v>153</v>
      </c>
      <c r="I1012" s="1">
        <v>64</v>
      </c>
      <c r="J1012" s="1">
        <f>_xlfn.RANK.EQ(tbl_gk[[#This Row],[Overall]],tbl_gk[Overall])</f>
        <v>987</v>
      </c>
    </row>
    <row r="1013" spans="2:10" x14ac:dyDescent="0.55000000000000004">
      <c r="B1013" s="3">
        <v>214088</v>
      </c>
      <c r="C1013" s="5" t="s">
        <v>253</v>
      </c>
      <c r="D1013" s="5" t="s">
        <v>2141</v>
      </c>
      <c r="E1013" s="1">
        <v>26</v>
      </c>
      <c r="F1013" s="1">
        <v>193</v>
      </c>
      <c r="G1013" s="1">
        <v>69</v>
      </c>
      <c r="H1013" s="1" t="s">
        <v>19</v>
      </c>
      <c r="I1013" s="1">
        <v>64</v>
      </c>
      <c r="J1013" s="1">
        <f>_xlfn.RANK.EQ(tbl_gk[[#This Row],[Overall]],tbl_gk[Overall])</f>
        <v>987</v>
      </c>
    </row>
    <row r="1014" spans="2:10" x14ac:dyDescent="0.55000000000000004">
      <c r="B1014" s="3">
        <v>216518</v>
      </c>
      <c r="C1014" s="5" t="s">
        <v>2171</v>
      </c>
      <c r="D1014" s="5" t="s">
        <v>2172</v>
      </c>
      <c r="E1014" s="1">
        <v>28</v>
      </c>
      <c r="F1014" s="1">
        <v>194</v>
      </c>
      <c r="G1014" s="1">
        <v>82</v>
      </c>
      <c r="H1014" s="1" t="s">
        <v>16</v>
      </c>
      <c r="I1014" s="1">
        <v>64</v>
      </c>
      <c r="J1014" s="1">
        <f>_xlfn.RANK.EQ(tbl_gk[[#This Row],[Overall]],tbl_gk[Overall])</f>
        <v>987</v>
      </c>
    </row>
    <row r="1015" spans="2:10" x14ac:dyDescent="0.55000000000000004">
      <c r="B1015" s="3">
        <v>219800</v>
      </c>
      <c r="C1015" s="5" t="s">
        <v>2100</v>
      </c>
      <c r="D1015" s="5" t="s">
        <v>2101</v>
      </c>
      <c r="E1015" s="1">
        <v>28</v>
      </c>
      <c r="F1015" s="1">
        <v>190</v>
      </c>
      <c r="G1015" s="1">
        <v>85</v>
      </c>
      <c r="H1015" s="1" t="s">
        <v>72</v>
      </c>
      <c r="I1015" s="1">
        <v>64</v>
      </c>
      <c r="J1015" s="1">
        <f>_xlfn.RANK.EQ(tbl_gk[[#This Row],[Overall]],tbl_gk[Overall])</f>
        <v>987</v>
      </c>
    </row>
    <row r="1016" spans="2:10" x14ac:dyDescent="0.55000000000000004">
      <c r="B1016" s="3">
        <v>220944</v>
      </c>
      <c r="C1016" s="5" t="s">
        <v>2201</v>
      </c>
      <c r="D1016" s="5" t="s">
        <v>2202</v>
      </c>
      <c r="E1016" s="1">
        <v>26</v>
      </c>
      <c r="F1016" s="1">
        <v>183</v>
      </c>
      <c r="G1016" s="1">
        <v>65</v>
      </c>
      <c r="H1016" s="1" t="s">
        <v>19</v>
      </c>
      <c r="I1016" s="1">
        <v>64</v>
      </c>
      <c r="J1016" s="1">
        <f>_xlfn.RANK.EQ(tbl_gk[[#This Row],[Overall]],tbl_gk[Overall])</f>
        <v>987</v>
      </c>
    </row>
    <row r="1017" spans="2:10" x14ac:dyDescent="0.55000000000000004">
      <c r="B1017" s="3">
        <v>222221</v>
      </c>
      <c r="C1017" s="5" t="s">
        <v>2205</v>
      </c>
      <c r="D1017" s="5" t="s">
        <v>2206</v>
      </c>
      <c r="E1017" s="1">
        <v>28</v>
      </c>
      <c r="F1017" s="1">
        <v>190</v>
      </c>
      <c r="G1017" s="1">
        <v>80</v>
      </c>
      <c r="H1017" s="1" t="s">
        <v>235</v>
      </c>
      <c r="I1017" s="1">
        <v>64</v>
      </c>
      <c r="J1017" s="1">
        <f>_xlfn.RANK.EQ(tbl_gk[[#This Row],[Overall]],tbl_gk[Overall])</f>
        <v>987</v>
      </c>
    </row>
    <row r="1018" spans="2:10" x14ac:dyDescent="0.55000000000000004">
      <c r="B1018" s="3">
        <v>222356</v>
      </c>
      <c r="C1018" s="5" t="s">
        <v>2110</v>
      </c>
      <c r="D1018" s="5" t="s">
        <v>2111</v>
      </c>
      <c r="E1018" s="1">
        <v>26</v>
      </c>
      <c r="F1018" s="1">
        <v>186</v>
      </c>
      <c r="G1018" s="1">
        <v>80</v>
      </c>
      <c r="H1018" s="1" t="s">
        <v>80</v>
      </c>
      <c r="I1018" s="1">
        <v>64</v>
      </c>
      <c r="J1018" s="1">
        <f>_xlfn.RANK.EQ(tbl_gk[[#This Row],[Overall]],tbl_gk[Overall])</f>
        <v>987</v>
      </c>
    </row>
    <row r="1019" spans="2:10" x14ac:dyDescent="0.55000000000000004">
      <c r="B1019" s="3">
        <v>222639</v>
      </c>
      <c r="C1019" s="5" t="s">
        <v>1790</v>
      </c>
      <c r="D1019" s="5" t="s">
        <v>2236</v>
      </c>
      <c r="E1019" s="1">
        <v>25</v>
      </c>
      <c r="F1019" s="1">
        <v>187</v>
      </c>
      <c r="G1019" s="1">
        <v>73</v>
      </c>
      <c r="H1019" s="1" t="s">
        <v>8</v>
      </c>
      <c r="I1019" s="1">
        <v>64</v>
      </c>
      <c r="J1019" s="1">
        <f>_xlfn.RANK.EQ(tbl_gk[[#This Row],[Overall]],tbl_gk[Overall])</f>
        <v>987</v>
      </c>
    </row>
    <row r="1020" spans="2:10" x14ac:dyDescent="0.55000000000000004">
      <c r="B1020" s="3">
        <v>223558</v>
      </c>
      <c r="C1020" s="5" t="s">
        <v>2146</v>
      </c>
      <c r="D1020" s="5" t="s">
        <v>2147</v>
      </c>
      <c r="E1020" s="1">
        <v>28</v>
      </c>
      <c r="F1020" s="1">
        <v>174</v>
      </c>
      <c r="G1020" s="1">
        <v>71</v>
      </c>
      <c r="H1020" s="1" t="s">
        <v>8</v>
      </c>
      <c r="I1020" s="1">
        <v>64</v>
      </c>
      <c r="J1020" s="1">
        <f>_xlfn.RANK.EQ(tbl_gk[[#This Row],[Overall]],tbl_gk[Overall])</f>
        <v>987</v>
      </c>
    </row>
    <row r="1021" spans="2:10" x14ac:dyDescent="0.55000000000000004">
      <c r="B1021" s="3">
        <v>223868</v>
      </c>
      <c r="C1021" s="5" t="s">
        <v>2313</v>
      </c>
      <c r="D1021" s="5" t="s">
        <v>2314</v>
      </c>
      <c r="E1021" s="1">
        <v>25</v>
      </c>
      <c r="F1021" s="1">
        <v>182</v>
      </c>
      <c r="G1021" s="1">
        <v>79</v>
      </c>
      <c r="H1021" s="1" t="s">
        <v>48</v>
      </c>
      <c r="I1021" s="1">
        <v>64</v>
      </c>
      <c r="J1021" s="1">
        <f>_xlfn.RANK.EQ(tbl_gk[[#This Row],[Overall]],tbl_gk[Overall])</f>
        <v>987</v>
      </c>
    </row>
    <row r="1022" spans="2:10" x14ac:dyDescent="0.55000000000000004">
      <c r="B1022" s="3">
        <v>223890</v>
      </c>
      <c r="C1022" s="5" t="s">
        <v>2305</v>
      </c>
      <c r="D1022" s="5" t="s">
        <v>2306</v>
      </c>
      <c r="E1022" s="1">
        <v>27</v>
      </c>
      <c r="F1022" s="1">
        <v>185</v>
      </c>
      <c r="G1022" s="1">
        <v>82</v>
      </c>
      <c r="H1022" s="1" t="s">
        <v>48</v>
      </c>
      <c r="I1022" s="1">
        <v>64</v>
      </c>
      <c r="J1022" s="1">
        <f>_xlfn.RANK.EQ(tbl_gk[[#This Row],[Overall]],tbl_gk[Overall])</f>
        <v>987</v>
      </c>
    </row>
    <row r="1023" spans="2:10" x14ac:dyDescent="0.55000000000000004">
      <c r="B1023" s="3">
        <v>223925</v>
      </c>
      <c r="C1023" s="5" t="s">
        <v>2148</v>
      </c>
      <c r="D1023" s="5" t="s">
        <v>2149</v>
      </c>
      <c r="E1023" s="1">
        <v>26</v>
      </c>
      <c r="F1023" s="1">
        <v>195</v>
      </c>
      <c r="G1023" s="1">
        <v>88</v>
      </c>
      <c r="H1023" s="1" t="s">
        <v>16</v>
      </c>
      <c r="I1023" s="1">
        <v>64</v>
      </c>
      <c r="J1023" s="1">
        <f>_xlfn.RANK.EQ(tbl_gk[[#This Row],[Overall]],tbl_gk[Overall])</f>
        <v>987</v>
      </c>
    </row>
    <row r="1024" spans="2:10" x14ac:dyDescent="0.55000000000000004">
      <c r="B1024" s="3">
        <v>225134</v>
      </c>
      <c r="C1024" s="5" t="s">
        <v>2221</v>
      </c>
      <c r="D1024" s="5" t="s">
        <v>2222</v>
      </c>
      <c r="E1024" s="1">
        <v>24</v>
      </c>
      <c r="F1024" s="1">
        <v>191</v>
      </c>
      <c r="G1024" s="1">
        <v>70</v>
      </c>
      <c r="H1024" s="1" t="s">
        <v>19</v>
      </c>
      <c r="I1024" s="1">
        <v>64</v>
      </c>
      <c r="J1024" s="1">
        <f>_xlfn.RANK.EQ(tbl_gk[[#This Row],[Overall]],tbl_gk[Overall])</f>
        <v>987</v>
      </c>
    </row>
    <row r="1025" spans="2:10" x14ac:dyDescent="0.55000000000000004">
      <c r="B1025" s="3">
        <v>225361</v>
      </c>
      <c r="C1025" s="5" t="s">
        <v>2124</v>
      </c>
      <c r="D1025" s="5" t="s">
        <v>2125</v>
      </c>
      <c r="E1025" s="1">
        <v>26</v>
      </c>
      <c r="F1025" s="1">
        <v>193</v>
      </c>
      <c r="G1025" s="1">
        <v>83</v>
      </c>
      <c r="H1025" s="1" t="s">
        <v>19</v>
      </c>
      <c r="I1025" s="1">
        <v>64</v>
      </c>
      <c r="J1025" s="1">
        <f>_xlfn.RANK.EQ(tbl_gk[[#This Row],[Overall]],tbl_gk[Overall])</f>
        <v>987</v>
      </c>
    </row>
    <row r="1026" spans="2:10" x14ac:dyDescent="0.55000000000000004">
      <c r="B1026" s="3">
        <v>225650</v>
      </c>
      <c r="C1026" s="5" t="s">
        <v>2219</v>
      </c>
      <c r="D1026" s="5" t="s">
        <v>2220</v>
      </c>
      <c r="E1026" s="1">
        <v>27</v>
      </c>
      <c r="F1026" s="1">
        <v>194</v>
      </c>
      <c r="G1026" s="1">
        <v>80</v>
      </c>
      <c r="H1026" s="1" t="s">
        <v>133</v>
      </c>
      <c r="I1026" s="1">
        <v>64</v>
      </c>
      <c r="J1026" s="1">
        <f>_xlfn.RANK.EQ(tbl_gk[[#This Row],[Overall]],tbl_gk[Overall])</f>
        <v>987</v>
      </c>
    </row>
    <row r="1027" spans="2:10" x14ac:dyDescent="0.55000000000000004">
      <c r="B1027" s="3">
        <v>227154</v>
      </c>
      <c r="C1027" s="5" t="s">
        <v>2271</v>
      </c>
      <c r="D1027" s="5" t="s">
        <v>2272</v>
      </c>
      <c r="E1027" s="1">
        <v>34</v>
      </c>
      <c r="F1027" s="1">
        <v>190</v>
      </c>
      <c r="G1027" s="1">
        <v>87</v>
      </c>
      <c r="H1027" s="1" t="s">
        <v>67</v>
      </c>
      <c r="I1027" s="1">
        <v>64</v>
      </c>
      <c r="J1027" s="1">
        <f>_xlfn.RANK.EQ(tbl_gk[[#This Row],[Overall]],tbl_gk[Overall])</f>
        <v>987</v>
      </c>
    </row>
    <row r="1028" spans="2:10" x14ac:dyDescent="0.55000000000000004">
      <c r="B1028" s="3">
        <v>227909</v>
      </c>
      <c r="C1028" s="5" t="s">
        <v>1563</v>
      </c>
      <c r="D1028" s="5" t="s">
        <v>2187</v>
      </c>
      <c r="E1028" s="1">
        <v>29</v>
      </c>
      <c r="F1028" s="1">
        <v>191</v>
      </c>
      <c r="G1028" s="1">
        <v>82</v>
      </c>
      <c r="H1028" s="1" t="s">
        <v>112</v>
      </c>
      <c r="I1028" s="1">
        <v>64</v>
      </c>
      <c r="J1028" s="1">
        <f>_xlfn.RANK.EQ(tbl_gk[[#This Row],[Overall]],tbl_gk[Overall])</f>
        <v>987</v>
      </c>
    </row>
    <row r="1029" spans="2:10" x14ac:dyDescent="0.55000000000000004">
      <c r="B1029" s="3">
        <v>228935</v>
      </c>
      <c r="C1029" s="5" t="s">
        <v>2144</v>
      </c>
      <c r="D1029" s="5" t="s">
        <v>2145</v>
      </c>
      <c r="E1029" s="1">
        <v>29</v>
      </c>
      <c r="F1029" s="1">
        <v>191</v>
      </c>
      <c r="G1029" s="1">
        <v>88</v>
      </c>
      <c r="H1029" s="1" t="s">
        <v>16</v>
      </c>
      <c r="I1029" s="1">
        <v>64</v>
      </c>
      <c r="J1029" s="1">
        <f>_xlfn.RANK.EQ(tbl_gk[[#This Row],[Overall]],tbl_gk[Overall])</f>
        <v>987</v>
      </c>
    </row>
    <row r="1030" spans="2:10" x14ac:dyDescent="0.55000000000000004">
      <c r="B1030" s="3">
        <v>230174</v>
      </c>
      <c r="C1030" s="5" t="s">
        <v>2267</v>
      </c>
      <c r="D1030" s="5" t="s">
        <v>2268</v>
      </c>
      <c r="E1030" s="1">
        <v>38</v>
      </c>
      <c r="F1030" s="1">
        <v>187</v>
      </c>
      <c r="G1030" s="1">
        <v>85</v>
      </c>
      <c r="H1030" s="1" t="s">
        <v>20</v>
      </c>
      <c r="I1030" s="1">
        <v>64</v>
      </c>
      <c r="J1030" s="1">
        <f>_xlfn.RANK.EQ(tbl_gk[[#This Row],[Overall]],tbl_gk[Overall])</f>
        <v>987</v>
      </c>
    </row>
    <row r="1031" spans="2:10" x14ac:dyDescent="0.55000000000000004">
      <c r="B1031" s="3">
        <v>230971</v>
      </c>
      <c r="C1031" s="5" t="s">
        <v>2152</v>
      </c>
      <c r="D1031" s="5" t="s">
        <v>2153</v>
      </c>
      <c r="E1031" s="1">
        <v>25</v>
      </c>
      <c r="F1031" s="1">
        <v>195</v>
      </c>
      <c r="G1031" s="1">
        <v>90</v>
      </c>
      <c r="H1031" s="1" t="s">
        <v>332</v>
      </c>
      <c r="I1031" s="1">
        <v>64</v>
      </c>
      <c r="J1031" s="1">
        <f>_xlfn.RANK.EQ(tbl_gk[[#This Row],[Overall]],tbl_gk[Overall])</f>
        <v>987</v>
      </c>
    </row>
    <row r="1032" spans="2:10" x14ac:dyDescent="0.55000000000000004">
      <c r="B1032" s="3">
        <v>231695</v>
      </c>
      <c r="C1032" s="5" t="s">
        <v>2203</v>
      </c>
      <c r="D1032" s="5" t="s">
        <v>2204</v>
      </c>
      <c r="E1032" s="1">
        <v>24</v>
      </c>
      <c r="F1032" s="1">
        <v>187</v>
      </c>
      <c r="G1032" s="1">
        <v>84</v>
      </c>
      <c r="H1032" s="1" t="s">
        <v>40</v>
      </c>
      <c r="I1032" s="1">
        <v>64</v>
      </c>
      <c r="J1032" s="1">
        <f>_xlfn.RANK.EQ(tbl_gk[[#This Row],[Overall]],tbl_gk[Overall])</f>
        <v>987</v>
      </c>
    </row>
    <row r="1033" spans="2:10" x14ac:dyDescent="0.55000000000000004">
      <c r="B1033" s="3">
        <v>231914</v>
      </c>
      <c r="C1033" s="5" t="s">
        <v>2281</v>
      </c>
      <c r="D1033" s="5" t="s">
        <v>2282</v>
      </c>
      <c r="E1033" s="1">
        <v>24</v>
      </c>
      <c r="F1033" s="1">
        <v>187</v>
      </c>
      <c r="G1033" s="1">
        <v>80</v>
      </c>
      <c r="H1033" s="1" t="s">
        <v>282</v>
      </c>
      <c r="I1033" s="1">
        <v>64</v>
      </c>
      <c r="J1033" s="1">
        <f>_xlfn.RANK.EQ(tbl_gk[[#This Row],[Overall]],tbl_gk[Overall])</f>
        <v>987</v>
      </c>
    </row>
    <row r="1034" spans="2:10" x14ac:dyDescent="0.55000000000000004">
      <c r="B1034" s="3">
        <v>233691</v>
      </c>
      <c r="C1034" s="5" t="s">
        <v>2193</v>
      </c>
      <c r="D1034" s="5" t="s">
        <v>2194</v>
      </c>
      <c r="E1034" s="1">
        <v>25</v>
      </c>
      <c r="F1034" s="1">
        <v>191</v>
      </c>
      <c r="G1034" s="1">
        <v>80</v>
      </c>
      <c r="H1034" s="1" t="s">
        <v>980</v>
      </c>
      <c r="I1034" s="1">
        <v>64</v>
      </c>
      <c r="J1034" s="1">
        <f>_xlfn.RANK.EQ(tbl_gk[[#This Row],[Overall]],tbl_gk[Overall])</f>
        <v>987</v>
      </c>
    </row>
    <row r="1035" spans="2:10" x14ac:dyDescent="0.55000000000000004">
      <c r="B1035" s="3">
        <v>233976</v>
      </c>
      <c r="C1035" s="5" t="s">
        <v>2118</v>
      </c>
      <c r="D1035" s="5" t="s">
        <v>2119</v>
      </c>
      <c r="E1035" s="1">
        <v>26</v>
      </c>
      <c r="F1035" s="1">
        <v>185</v>
      </c>
      <c r="G1035" s="1">
        <v>81</v>
      </c>
      <c r="H1035" s="1" t="s">
        <v>20</v>
      </c>
      <c r="I1035" s="1">
        <v>64</v>
      </c>
      <c r="J1035" s="1">
        <f>_xlfn.RANK.EQ(tbl_gk[[#This Row],[Overall]],tbl_gk[Overall])</f>
        <v>987</v>
      </c>
    </row>
    <row r="1036" spans="2:10" x14ac:dyDescent="0.55000000000000004">
      <c r="B1036" s="3">
        <v>234858</v>
      </c>
      <c r="C1036" s="5" t="s">
        <v>2213</v>
      </c>
      <c r="D1036" s="5" t="s">
        <v>2214</v>
      </c>
      <c r="E1036" s="1">
        <v>26</v>
      </c>
      <c r="F1036" s="1">
        <v>187</v>
      </c>
      <c r="G1036" s="1">
        <v>88</v>
      </c>
      <c r="H1036" s="1" t="s">
        <v>16</v>
      </c>
      <c r="I1036" s="1">
        <v>64</v>
      </c>
      <c r="J1036" s="1">
        <f>_xlfn.RANK.EQ(tbl_gk[[#This Row],[Overall]],tbl_gk[Overall])</f>
        <v>987</v>
      </c>
    </row>
    <row r="1037" spans="2:10" x14ac:dyDescent="0.55000000000000004">
      <c r="B1037" s="3">
        <v>236568</v>
      </c>
      <c r="C1037" s="5" t="s">
        <v>2256</v>
      </c>
      <c r="D1037" s="5" t="s">
        <v>2257</v>
      </c>
      <c r="E1037" s="1">
        <v>23</v>
      </c>
      <c r="F1037" s="1">
        <v>188</v>
      </c>
      <c r="G1037" s="1">
        <v>75</v>
      </c>
      <c r="H1037" s="1" t="s">
        <v>19</v>
      </c>
      <c r="I1037" s="1">
        <v>64</v>
      </c>
      <c r="J1037" s="1">
        <f>_xlfn.RANK.EQ(tbl_gk[[#This Row],[Overall]],tbl_gk[Overall])</f>
        <v>987</v>
      </c>
    </row>
    <row r="1038" spans="2:10" x14ac:dyDescent="0.55000000000000004">
      <c r="B1038" s="3">
        <v>237081</v>
      </c>
      <c r="C1038" s="5" t="s">
        <v>2261</v>
      </c>
      <c r="D1038" s="5" t="s">
        <v>2262</v>
      </c>
      <c r="E1038" s="1">
        <v>24</v>
      </c>
      <c r="F1038" s="1">
        <v>185</v>
      </c>
      <c r="G1038" s="1">
        <v>84</v>
      </c>
      <c r="H1038" s="1" t="s">
        <v>138</v>
      </c>
      <c r="I1038" s="1">
        <v>64</v>
      </c>
      <c r="J1038" s="1">
        <f>_xlfn.RANK.EQ(tbl_gk[[#This Row],[Overall]],tbl_gk[Overall])</f>
        <v>987</v>
      </c>
    </row>
    <row r="1039" spans="2:10" x14ac:dyDescent="0.55000000000000004">
      <c r="B1039" s="3">
        <v>237250</v>
      </c>
      <c r="C1039" s="5" t="s">
        <v>2179</v>
      </c>
      <c r="D1039" s="5" t="s">
        <v>2180</v>
      </c>
      <c r="E1039" s="1">
        <v>28</v>
      </c>
      <c r="F1039" s="1">
        <v>188</v>
      </c>
      <c r="G1039" s="1">
        <v>84</v>
      </c>
      <c r="H1039" s="1" t="s">
        <v>112</v>
      </c>
      <c r="I1039" s="1">
        <v>64</v>
      </c>
      <c r="J1039" s="1">
        <f>_xlfn.RANK.EQ(tbl_gk[[#This Row],[Overall]],tbl_gk[Overall])</f>
        <v>987</v>
      </c>
    </row>
    <row r="1040" spans="2:10" x14ac:dyDescent="0.55000000000000004">
      <c r="B1040" s="3">
        <v>237615</v>
      </c>
      <c r="C1040" s="5" t="s">
        <v>2234</v>
      </c>
      <c r="D1040" s="5" t="s">
        <v>2235</v>
      </c>
      <c r="E1040" s="1">
        <v>34</v>
      </c>
      <c r="F1040" s="1">
        <v>186</v>
      </c>
      <c r="G1040" s="1">
        <v>74</v>
      </c>
      <c r="H1040" s="1" t="s">
        <v>33</v>
      </c>
      <c r="I1040" s="1">
        <v>64</v>
      </c>
      <c r="J1040" s="1">
        <f>_xlfn.RANK.EQ(tbl_gk[[#This Row],[Overall]],tbl_gk[Overall])</f>
        <v>987</v>
      </c>
    </row>
    <row r="1041" spans="2:10" x14ac:dyDescent="0.55000000000000004">
      <c r="B1041" s="3">
        <v>237927</v>
      </c>
      <c r="C1041" s="5" t="s">
        <v>2161</v>
      </c>
      <c r="D1041" s="5" t="s">
        <v>2162</v>
      </c>
      <c r="E1041" s="1">
        <v>22</v>
      </c>
      <c r="F1041" s="1">
        <v>194</v>
      </c>
      <c r="G1041" s="1">
        <v>83</v>
      </c>
      <c r="H1041" s="1" t="s">
        <v>292</v>
      </c>
      <c r="I1041" s="1">
        <v>64</v>
      </c>
      <c r="J1041" s="1">
        <f>_xlfn.RANK.EQ(tbl_gk[[#This Row],[Overall]],tbl_gk[Overall])</f>
        <v>987</v>
      </c>
    </row>
    <row r="1042" spans="2:10" x14ac:dyDescent="0.55000000000000004">
      <c r="B1042" s="3">
        <v>238489</v>
      </c>
      <c r="C1042" s="5" t="s">
        <v>2122</v>
      </c>
      <c r="D1042" s="5" t="s">
        <v>2123</v>
      </c>
      <c r="E1042" s="1">
        <v>29</v>
      </c>
      <c r="F1042" s="1">
        <v>186</v>
      </c>
      <c r="G1042" s="1">
        <v>80</v>
      </c>
      <c r="H1042" s="1" t="s">
        <v>16</v>
      </c>
      <c r="I1042" s="1">
        <v>64</v>
      </c>
      <c r="J1042" s="1">
        <f>_xlfn.RANK.EQ(tbl_gk[[#This Row],[Overall]],tbl_gk[Overall])</f>
        <v>987</v>
      </c>
    </row>
    <row r="1043" spans="2:10" x14ac:dyDescent="0.55000000000000004">
      <c r="B1043" s="3">
        <v>239410</v>
      </c>
      <c r="C1043" s="5" t="s">
        <v>2230</v>
      </c>
      <c r="D1043" s="5" t="s">
        <v>2231</v>
      </c>
      <c r="E1043" s="1">
        <v>25</v>
      </c>
      <c r="F1043" s="1">
        <v>183</v>
      </c>
      <c r="G1043" s="1">
        <v>80</v>
      </c>
      <c r="H1043" s="1" t="s">
        <v>48</v>
      </c>
      <c r="I1043" s="1">
        <v>64</v>
      </c>
      <c r="J1043" s="1">
        <f>_xlfn.RANK.EQ(tbl_gk[[#This Row],[Overall]],tbl_gk[Overall])</f>
        <v>987</v>
      </c>
    </row>
    <row r="1044" spans="2:10" x14ac:dyDescent="0.55000000000000004">
      <c r="B1044" s="3">
        <v>239499</v>
      </c>
      <c r="C1044" s="5" t="s">
        <v>2287</v>
      </c>
      <c r="D1044" s="5" t="s">
        <v>2288</v>
      </c>
      <c r="E1044" s="1">
        <v>27</v>
      </c>
      <c r="F1044" s="1">
        <v>191</v>
      </c>
      <c r="G1044" s="1">
        <v>76</v>
      </c>
      <c r="H1044" s="1" t="s">
        <v>16</v>
      </c>
      <c r="I1044" s="1">
        <v>64</v>
      </c>
      <c r="J1044" s="1">
        <f>_xlfn.RANK.EQ(tbl_gk[[#This Row],[Overall]],tbl_gk[Overall])</f>
        <v>987</v>
      </c>
    </row>
    <row r="1045" spans="2:10" x14ac:dyDescent="0.55000000000000004">
      <c r="B1045" s="3">
        <v>239559</v>
      </c>
      <c r="C1045" s="5" t="s">
        <v>2169</v>
      </c>
      <c r="D1045" s="5" t="s">
        <v>2170</v>
      </c>
      <c r="E1045" s="1">
        <v>24</v>
      </c>
      <c r="F1045" s="1">
        <v>191</v>
      </c>
      <c r="G1045" s="1">
        <v>78</v>
      </c>
      <c r="H1045" s="1" t="s">
        <v>18</v>
      </c>
      <c r="I1045" s="1">
        <v>64</v>
      </c>
      <c r="J1045" s="1">
        <f>_xlfn.RANK.EQ(tbl_gk[[#This Row],[Overall]],tbl_gk[Overall])</f>
        <v>987</v>
      </c>
    </row>
    <row r="1046" spans="2:10" x14ac:dyDescent="0.55000000000000004">
      <c r="B1046" s="3">
        <v>239657</v>
      </c>
      <c r="C1046" s="5" t="s">
        <v>2240</v>
      </c>
      <c r="D1046" s="5" t="s">
        <v>2241</v>
      </c>
      <c r="E1046" s="1">
        <v>27</v>
      </c>
      <c r="F1046" s="1">
        <v>193</v>
      </c>
      <c r="G1046" s="1">
        <v>85</v>
      </c>
      <c r="H1046" s="1" t="s">
        <v>17</v>
      </c>
      <c r="I1046" s="1">
        <v>64</v>
      </c>
      <c r="J1046" s="1">
        <f>_xlfn.RANK.EQ(tbl_gk[[#This Row],[Overall]],tbl_gk[Overall])</f>
        <v>987</v>
      </c>
    </row>
    <row r="1047" spans="2:10" x14ac:dyDescent="0.55000000000000004">
      <c r="B1047" s="3">
        <v>240170</v>
      </c>
      <c r="C1047" s="5" t="s">
        <v>2242</v>
      </c>
      <c r="D1047" s="5" t="s">
        <v>2243</v>
      </c>
      <c r="E1047" s="1">
        <v>22</v>
      </c>
      <c r="F1047" s="1">
        <v>190</v>
      </c>
      <c r="G1047" s="1">
        <v>84</v>
      </c>
      <c r="H1047" s="1" t="s">
        <v>10</v>
      </c>
      <c r="I1047" s="1">
        <v>64</v>
      </c>
      <c r="J1047" s="1">
        <f>_xlfn.RANK.EQ(tbl_gk[[#This Row],[Overall]],tbl_gk[Overall])</f>
        <v>987</v>
      </c>
    </row>
    <row r="1048" spans="2:10" x14ac:dyDescent="0.55000000000000004">
      <c r="B1048" s="3">
        <v>240346</v>
      </c>
      <c r="C1048" s="5" t="s">
        <v>2188</v>
      </c>
      <c r="D1048" s="5" t="s">
        <v>2189</v>
      </c>
      <c r="E1048" s="1">
        <v>24</v>
      </c>
      <c r="F1048" s="1">
        <v>191</v>
      </c>
      <c r="G1048" s="1">
        <v>79</v>
      </c>
      <c r="H1048" s="1" t="s">
        <v>19</v>
      </c>
      <c r="I1048" s="1">
        <v>64</v>
      </c>
      <c r="J1048" s="1">
        <f>_xlfn.RANK.EQ(tbl_gk[[#This Row],[Overall]],tbl_gk[Overall])</f>
        <v>987</v>
      </c>
    </row>
    <row r="1049" spans="2:10" x14ac:dyDescent="0.55000000000000004">
      <c r="B1049" s="3">
        <v>240776</v>
      </c>
      <c r="C1049" s="5" t="s">
        <v>2293</v>
      </c>
      <c r="D1049" s="5" t="s">
        <v>2294</v>
      </c>
      <c r="E1049" s="1">
        <v>22</v>
      </c>
      <c r="F1049" s="1">
        <v>190</v>
      </c>
      <c r="G1049" s="1">
        <v>85</v>
      </c>
      <c r="H1049" s="1" t="s">
        <v>9</v>
      </c>
      <c r="I1049" s="1">
        <v>64</v>
      </c>
      <c r="J1049" s="1">
        <f>_xlfn.RANK.EQ(tbl_gk[[#This Row],[Overall]],tbl_gk[Overall])</f>
        <v>987</v>
      </c>
    </row>
    <row r="1050" spans="2:10" x14ac:dyDescent="0.55000000000000004">
      <c r="B1050" s="3">
        <v>240796</v>
      </c>
      <c r="C1050" s="5" t="s">
        <v>2136</v>
      </c>
      <c r="D1050" s="5" t="s">
        <v>2137</v>
      </c>
      <c r="E1050" s="1">
        <v>22</v>
      </c>
      <c r="F1050" s="1">
        <v>184</v>
      </c>
      <c r="G1050" s="1">
        <v>81</v>
      </c>
      <c r="H1050" s="1" t="s">
        <v>8</v>
      </c>
      <c r="I1050" s="1">
        <v>64</v>
      </c>
      <c r="J1050" s="1">
        <f>_xlfn.RANK.EQ(tbl_gk[[#This Row],[Overall]],tbl_gk[Overall])</f>
        <v>987</v>
      </c>
    </row>
    <row r="1051" spans="2:10" x14ac:dyDescent="0.55000000000000004">
      <c r="B1051" s="3">
        <v>241532</v>
      </c>
      <c r="C1051" s="5" t="s">
        <v>2315</v>
      </c>
      <c r="D1051" s="5" t="s">
        <v>2316</v>
      </c>
      <c r="E1051" s="1">
        <v>22</v>
      </c>
      <c r="F1051" s="1">
        <v>188</v>
      </c>
      <c r="G1051" s="1">
        <v>85</v>
      </c>
      <c r="H1051" s="1" t="s">
        <v>40</v>
      </c>
      <c r="I1051" s="1">
        <v>64</v>
      </c>
      <c r="J1051" s="1">
        <f>_xlfn.RANK.EQ(tbl_gk[[#This Row],[Overall]],tbl_gk[Overall])</f>
        <v>987</v>
      </c>
    </row>
    <row r="1052" spans="2:10" x14ac:dyDescent="0.55000000000000004">
      <c r="B1052" s="3">
        <v>241648</v>
      </c>
      <c r="C1052" s="5" t="s">
        <v>2096</v>
      </c>
      <c r="D1052" s="5" t="s">
        <v>2097</v>
      </c>
      <c r="E1052" s="1">
        <v>32</v>
      </c>
      <c r="F1052" s="1">
        <v>190</v>
      </c>
      <c r="G1052" s="1">
        <v>86</v>
      </c>
      <c r="H1052" s="1" t="s">
        <v>57</v>
      </c>
      <c r="I1052" s="1">
        <v>64</v>
      </c>
      <c r="J1052" s="1">
        <f>_xlfn.RANK.EQ(tbl_gk[[#This Row],[Overall]],tbl_gk[Overall])</f>
        <v>987</v>
      </c>
    </row>
    <row r="1053" spans="2:10" x14ac:dyDescent="0.55000000000000004">
      <c r="B1053" s="3">
        <v>241859</v>
      </c>
      <c r="C1053" s="5" t="s">
        <v>2177</v>
      </c>
      <c r="D1053" s="5" t="s">
        <v>2178</v>
      </c>
      <c r="E1053" s="1">
        <v>23</v>
      </c>
      <c r="F1053" s="1">
        <v>192</v>
      </c>
      <c r="G1053" s="1">
        <v>86</v>
      </c>
      <c r="H1053" s="1" t="s">
        <v>16</v>
      </c>
      <c r="I1053" s="1">
        <v>64</v>
      </c>
      <c r="J1053" s="1">
        <f>_xlfn.RANK.EQ(tbl_gk[[#This Row],[Overall]],tbl_gk[Overall])</f>
        <v>987</v>
      </c>
    </row>
    <row r="1054" spans="2:10" x14ac:dyDescent="0.55000000000000004">
      <c r="B1054" s="3">
        <v>243397</v>
      </c>
      <c r="C1054" s="5" t="s">
        <v>2175</v>
      </c>
      <c r="D1054" s="5" t="s">
        <v>2176</v>
      </c>
      <c r="E1054" s="1">
        <v>22</v>
      </c>
      <c r="F1054" s="1">
        <v>187</v>
      </c>
      <c r="G1054" s="1">
        <v>78</v>
      </c>
      <c r="H1054" s="1" t="s">
        <v>40</v>
      </c>
      <c r="I1054" s="1">
        <v>64</v>
      </c>
      <c r="J1054" s="1">
        <f>_xlfn.RANK.EQ(tbl_gk[[#This Row],[Overall]],tbl_gk[Overall])</f>
        <v>987</v>
      </c>
    </row>
    <row r="1055" spans="2:10" x14ac:dyDescent="0.55000000000000004">
      <c r="B1055" s="3">
        <v>243476</v>
      </c>
      <c r="C1055" s="5" t="s">
        <v>2226</v>
      </c>
      <c r="D1055" s="5" t="s">
        <v>2227</v>
      </c>
      <c r="E1055" s="1">
        <v>23</v>
      </c>
      <c r="F1055" s="1">
        <v>187</v>
      </c>
      <c r="G1055" s="1">
        <v>74</v>
      </c>
      <c r="H1055" s="1" t="s">
        <v>8</v>
      </c>
      <c r="I1055" s="1">
        <v>64</v>
      </c>
      <c r="J1055" s="1">
        <f>_xlfn.RANK.EQ(tbl_gk[[#This Row],[Overall]],tbl_gk[Overall])</f>
        <v>987</v>
      </c>
    </row>
    <row r="1056" spans="2:10" x14ac:dyDescent="0.55000000000000004">
      <c r="B1056" s="3">
        <v>244119</v>
      </c>
      <c r="C1056" s="5" t="s">
        <v>2106</v>
      </c>
      <c r="D1056" s="5" t="s">
        <v>2107</v>
      </c>
      <c r="E1056" s="1">
        <v>24</v>
      </c>
      <c r="F1056" s="1">
        <v>191</v>
      </c>
      <c r="G1056" s="1">
        <v>85</v>
      </c>
      <c r="H1056" s="1" t="s">
        <v>9</v>
      </c>
      <c r="I1056" s="1">
        <v>64</v>
      </c>
      <c r="J1056" s="1">
        <f>_xlfn.RANK.EQ(tbl_gk[[#This Row],[Overall]],tbl_gk[Overall])</f>
        <v>987</v>
      </c>
    </row>
    <row r="1057" spans="2:10" x14ac:dyDescent="0.55000000000000004">
      <c r="B1057" s="3">
        <v>244191</v>
      </c>
      <c r="C1057" s="5" t="s">
        <v>2185</v>
      </c>
      <c r="D1057" s="5" t="s">
        <v>2186</v>
      </c>
      <c r="E1057" s="1">
        <v>22</v>
      </c>
      <c r="F1057" s="1">
        <v>183</v>
      </c>
      <c r="G1057" s="1">
        <v>78</v>
      </c>
      <c r="H1057" s="1" t="s">
        <v>19</v>
      </c>
      <c r="I1057" s="1">
        <v>64</v>
      </c>
      <c r="J1057" s="1">
        <f>_xlfn.RANK.EQ(tbl_gk[[#This Row],[Overall]],tbl_gk[Overall])</f>
        <v>987</v>
      </c>
    </row>
    <row r="1058" spans="2:10" x14ac:dyDescent="0.55000000000000004">
      <c r="B1058" s="3">
        <v>244256</v>
      </c>
      <c r="C1058" s="5" t="s">
        <v>2269</v>
      </c>
      <c r="D1058" s="5" t="s">
        <v>2270</v>
      </c>
      <c r="E1058" s="1">
        <v>23</v>
      </c>
      <c r="F1058" s="1">
        <v>191</v>
      </c>
      <c r="G1058" s="1">
        <v>80</v>
      </c>
      <c r="H1058" s="1" t="s">
        <v>10</v>
      </c>
      <c r="I1058" s="1">
        <v>64</v>
      </c>
      <c r="J1058" s="1">
        <f>_xlfn.RANK.EQ(tbl_gk[[#This Row],[Overall]],tbl_gk[Overall])</f>
        <v>987</v>
      </c>
    </row>
    <row r="1059" spans="2:10" x14ac:dyDescent="0.55000000000000004">
      <c r="B1059" s="3">
        <v>244867</v>
      </c>
      <c r="C1059" s="5" t="s">
        <v>2309</v>
      </c>
      <c r="D1059" s="5" t="s">
        <v>2310</v>
      </c>
      <c r="E1059" s="1">
        <v>20</v>
      </c>
      <c r="F1059" s="1">
        <v>194</v>
      </c>
      <c r="G1059" s="1">
        <v>82</v>
      </c>
      <c r="H1059" s="1" t="s">
        <v>335</v>
      </c>
      <c r="I1059" s="1">
        <v>64</v>
      </c>
      <c r="J1059" s="1">
        <f>_xlfn.RANK.EQ(tbl_gk[[#This Row],[Overall]],tbl_gk[Overall])</f>
        <v>987</v>
      </c>
    </row>
    <row r="1060" spans="2:10" x14ac:dyDescent="0.55000000000000004">
      <c r="B1060" s="3">
        <v>246240</v>
      </c>
      <c r="C1060" s="5" t="s">
        <v>2181</v>
      </c>
      <c r="D1060" s="5" t="s">
        <v>2182</v>
      </c>
      <c r="E1060" s="1">
        <v>21</v>
      </c>
      <c r="F1060" s="1">
        <v>192</v>
      </c>
      <c r="G1060" s="1">
        <v>88</v>
      </c>
      <c r="H1060" s="1" t="s">
        <v>87</v>
      </c>
      <c r="I1060" s="1">
        <v>64</v>
      </c>
      <c r="J1060" s="1">
        <f>_xlfn.RANK.EQ(tbl_gk[[#This Row],[Overall]],tbl_gk[Overall])</f>
        <v>987</v>
      </c>
    </row>
    <row r="1061" spans="2:10" x14ac:dyDescent="0.55000000000000004">
      <c r="B1061" s="3">
        <v>246417</v>
      </c>
      <c r="C1061" s="5" t="s">
        <v>2303</v>
      </c>
      <c r="D1061" s="5" t="s">
        <v>2304</v>
      </c>
      <c r="E1061" s="1">
        <v>22</v>
      </c>
      <c r="F1061" s="1">
        <v>189</v>
      </c>
      <c r="G1061" s="1">
        <v>87</v>
      </c>
      <c r="H1061" s="1" t="s">
        <v>19</v>
      </c>
      <c r="I1061" s="1">
        <v>64</v>
      </c>
      <c r="J1061" s="1">
        <f>_xlfn.RANK.EQ(tbl_gk[[#This Row],[Overall]],tbl_gk[Overall])</f>
        <v>987</v>
      </c>
    </row>
    <row r="1062" spans="2:10" x14ac:dyDescent="0.55000000000000004">
      <c r="B1062" s="3">
        <v>247077</v>
      </c>
      <c r="C1062" s="5" t="s">
        <v>2265</v>
      </c>
      <c r="D1062" s="5" t="s">
        <v>2266</v>
      </c>
      <c r="E1062" s="1">
        <v>21</v>
      </c>
      <c r="F1062" s="1">
        <v>194</v>
      </c>
      <c r="G1062" s="1">
        <v>84</v>
      </c>
      <c r="H1062" s="1" t="s">
        <v>64</v>
      </c>
      <c r="I1062" s="1">
        <v>64</v>
      </c>
      <c r="J1062" s="1">
        <f>_xlfn.RANK.EQ(tbl_gk[[#This Row],[Overall]],tbl_gk[Overall])</f>
        <v>987</v>
      </c>
    </row>
    <row r="1063" spans="2:10" x14ac:dyDescent="0.55000000000000004">
      <c r="B1063" s="3">
        <v>247411</v>
      </c>
      <c r="C1063" s="5" t="s">
        <v>2195</v>
      </c>
      <c r="D1063" s="5" t="s">
        <v>2196</v>
      </c>
      <c r="E1063" s="1">
        <v>22</v>
      </c>
      <c r="F1063" s="1">
        <v>188</v>
      </c>
      <c r="G1063" s="1">
        <v>87</v>
      </c>
      <c r="H1063" s="1" t="s">
        <v>40</v>
      </c>
      <c r="I1063" s="1">
        <v>64</v>
      </c>
      <c r="J1063" s="1">
        <f>_xlfn.RANK.EQ(tbl_gk[[#This Row],[Overall]],tbl_gk[Overall])</f>
        <v>987</v>
      </c>
    </row>
    <row r="1064" spans="2:10" x14ac:dyDescent="0.55000000000000004">
      <c r="B1064" s="3">
        <v>247611</v>
      </c>
      <c r="C1064" s="5" t="s">
        <v>2154</v>
      </c>
      <c r="D1064" s="5" t="s">
        <v>2155</v>
      </c>
      <c r="E1064" s="1">
        <v>24</v>
      </c>
      <c r="F1064" s="1">
        <v>187</v>
      </c>
      <c r="G1064" s="1">
        <v>75</v>
      </c>
      <c r="H1064" s="1" t="s">
        <v>30</v>
      </c>
      <c r="I1064" s="1">
        <v>64</v>
      </c>
      <c r="J1064" s="1">
        <f>_xlfn.RANK.EQ(tbl_gk[[#This Row],[Overall]],tbl_gk[Overall])</f>
        <v>987</v>
      </c>
    </row>
    <row r="1065" spans="2:10" x14ac:dyDescent="0.55000000000000004">
      <c r="B1065" s="3">
        <v>247944</v>
      </c>
      <c r="C1065" s="5" t="s">
        <v>2295</v>
      </c>
      <c r="D1065" s="5" t="s">
        <v>2296</v>
      </c>
      <c r="E1065" s="1">
        <v>32</v>
      </c>
      <c r="F1065" s="1">
        <v>191</v>
      </c>
      <c r="G1065" s="1">
        <v>89</v>
      </c>
      <c r="H1065" s="1" t="s">
        <v>235</v>
      </c>
      <c r="I1065" s="1">
        <v>64</v>
      </c>
      <c r="J1065" s="1">
        <f>_xlfn.RANK.EQ(tbl_gk[[#This Row],[Overall]],tbl_gk[Overall])</f>
        <v>987</v>
      </c>
    </row>
    <row r="1066" spans="2:10" x14ac:dyDescent="0.55000000000000004">
      <c r="B1066" s="3">
        <v>248216</v>
      </c>
      <c r="C1066" s="5" t="s">
        <v>2120</v>
      </c>
      <c r="D1066" s="5" t="s">
        <v>2121</v>
      </c>
      <c r="E1066" s="1">
        <v>22</v>
      </c>
      <c r="F1066" s="1">
        <v>191</v>
      </c>
      <c r="G1066" s="1">
        <v>77</v>
      </c>
      <c r="H1066" s="1" t="s">
        <v>82</v>
      </c>
      <c r="I1066" s="1">
        <v>64</v>
      </c>
      <c r="J1066" s="1">
        <f>_xlfn.RANK.EQ(tbl_gk[[#This Row],[Overall]],tbl_gk[Overall])</f>
        <v>987</v>
      </c>
    </row>
    <row r="1067" spans="2:10" x14ac:dyDescent="0.55000000000000004">
      <c r="B1067" s="3">
        <v>248478</v>
      </c>
      <c r="C1067" s="5" t="s">
        <v>2132</v>
      </c>
      <c r="D1067" s="5" t="s">
        <v>2133</v>
      </c>
      <c r="E1067" s="1">
        <v>20</v>
      </c>
      <c r="F1067" s="1">
        <v>189</v>
      </c>
      <c r="G1067" s="1">
        <v>81</v>
      </c>
      <c r="H1067" s="1" t="s">
        <v>16</v>
      </c>
      <c r="I1067" s="1">
        <v>64</v>
      </c>
      <c r="J1067" s="1">
        <f>_xlfn.RANK.EQ(tbl_gk[[#This Row],[Overall]],tbl_gk[Overall])</f>
        <v>987</v>
      </c>
    </row>
    <row r="1068" spans="2:10" x14ac:dyDescent="0.55000000000000004">
      <c r="B1068" s="3">
        <v>248732</v>
      </c>
      <c r="C1068" s="5" t="s">
        <v>2134</v>
      </c>
      <c r="D1068" s="5" t="s">
        <v>2135</v>
      </c>
      <c r="E1068" s="1">
        <v>20</v>
      </c>
      <c r="F1068" s="1">
        <v>193</v>
      </c>
      <c r="G1068" s="1">
        <v>77</v>
      </c>
      <c r="H1068" s="1" t="s">
        <v>1311</v>
      </c>
      <c r="I1068" s="1">
        <v>64</v>
      </c>
      <c r="J1068" s="1">
        <f>_xlfn.RANK.EQ(tbl_gk[[#This Row],[Overall]],tbl_gk[Overall])</f>
        <v>987</v>
      </c>
    </row>
    <row r="1069" spans="2:10" x14ac:dyDescent="0.55000000000000004">
      <c r="B1069" s="3">
        <v>251165</v>
      </c>
      <c r="C1069" s="5" t="s">
        <v>2254</v>
      </c>
      <c r="D1069" s="5" t="s">
        <v>2255</v>
      </c>
      <c r="E1069" s="1">
        <v>21</v>
      </c>
      <c r="F1069" s="1">
        <v>194</v>
      </c>
      <c r="G1069" s="1">
        <v>84</v>
      </c>
      <c r="H1069" s="1" t="s">
        <v>19</v>
      </c>
      <c r="I1069" s="1">
        <v>64</v>
      </c>
      <c r="J1069" s="1">
        <f>_xlfn.RANK.EQ(tbl_gk[[#This Row],[Overall]],tbl_gk[Overall])</f>
        <v>987</v>
      </c>
    </row>
    <row r="1070" spans="2:10" x14ac:dyDescent="0.55000000000000004">
      <c r="B1070" s="3">
        <v>251285</v>
      </c>
      <c r="C1070" s="5" t="s">
        <v>2108</v>
      </c>
      <c r="D1070" s="5" t="s">
        <v>2109</v>
      </c>
      <c r="E1070" s="1">
        <v>23</v>
      </c>
      <c r="F1070" s="1">
        <v>186</v>
      </c>
      <c r="G1070" s="1">
        <v>85</v>
      </c>
      <c r="H1070" s="1" t="s">
        <v>16</v>
      </c>
      <c r="I1070" s="1">
        <v>64</v>
      </c>
      <c r="J1070" s="1">
        <f>_xlfn.RANK.EQ(tbl_gk[[#This Row],[Overall]],tbl_gk[Overall])</f>
        <v>987</v>
      </c>
    </row>
    <row r="1071" spans="2:10" x14ac:dyDescent="0.55000000000000004">
      <c r="B1071" s="3">
        <v>251449</v>
      </c>
      <c r="C1071" s="5" t="s">
        <v>2150</v>
      </c>
      <c r="D1071" s="5" t="s">
        <v>2151</v>
      </c>
      <c r="E1071" s="1">
        <v>22</v>
      </c>
      <c r="F1071" s="1">
        <v>188</v>
      </c>
      <c r="G1071" s="1">
        <v>80</v>
      </c>
      <c r="H1071" s="1" t="s">
        <v>17</v>
      </c>
      <c r="I1071" s="1">
        <v>64</v>
      </c>
      <c r="J1071" s="1">
        <f>_xlfn.RANK.EQ(tbl_gk[[#This Row],[Overall]],tbl_gk[Overall])</f>
        <v>987</v>
      </c>
    </row>
    <row r="1072" spans="2:10" x14ac:dyDescent="0.55000000000000004">
      <c r="B1072" s="3">
        <v>253003</v>
      </c>
      <c r="C1072" s="5" t="s">
        <v>2130</v>
      </c>
      <c r="D1072" s="5" t="s">
        <v>2131</v>
      </c>
      <c r="E1072" s="1">
        <v>21</v>
      </c>
      <c r="F1072" s="1">
        <v>193</v>
      </c>
      <c r="G1072" s="1">
        <v>78</v>
      </c>
      <c r="H1072" s="1" t="s">
        <v>33</v>
      </c>
      <c r="I1072" s="1">
        <v>64</v>
      </c>
      <c r="J1072" s="1">
        <f>_xlfn.RANK.EQ(tbl_gk[[#This Row],[Overall]],tbl_gk[Overall])</f>
        <v>987</v>
      </c>
    </row>
    <row r="1073" spans="2:10" x14ac:dyDescent="0.55000000000000004">
      <c r="B1073" s="3">
        <v>253244</v>
      </c>
      <c r="C1073" s="5" t="s">
        <v>2156</v>
      </c>
      <c r="D1073" s="5" t="s">
        <v>2157</v>
      </c>
      <c r="E1073" s="1">
        <v>40</v>
      </c>
      <c r="F1073" s="1">
        <v>181</v>
      </c>
      <c r="G1073" s="1">
        <v>76</v>
      </c>
      <c r="H1073" s="1" t="s">
        <v>8</v>
      </c>
      <c r="I1073" s="1">
        <v>64</v>
      </c>
      <c r="J1073" s="1">
        <f>_xlfn.RANK.EQ(tbl_gk[[#This Row],[Overall]],tbl_gk[Overall])</f>
        <v>987</v>
      </c>
    </row>
    <row r="1074" spans="2:10" x14ac:dyDescent="0.55000000000000004">
      <c r="B1074" s="3">
        <v>253637</v>
      </c>
      <c r="C1074" s="5" t="s">
        <v>2173</v>
      </c>
      <c r="D1074" s="5" t="s">
        <v>2174</v>
      </c>
      <c r="E1074" s="1">
        <v>25</v>
      </c>
      <c r="F1074" s="1">
        <v>177</v>
      </c>
      <c r="G1074" s="1">
        <v>72</v>
      </c>
      <c r="H1074" s="1" t="s">
        <v>660</v>
      </c>
      <c r="I1074" s="1">
        <v>64</v>
      </c>
      <c r="J1074" s="1">
        <f>_xlfn.RANK.EQ(tbl_gk[[#This Row],[Overall]],tbl_gk[Overall])</f>
        <v>987</v>
      </c>
    </row>
    <row r="1075" spans="2:10" x14ac:dyDescent="0.55000000000000004">
      <c r="B1075" s="3">
        <v>254195</v>
      </c>
      <c r="C1075" s="5" t="s">
        <v>2116</v>
      </c>
      <c r="D1075" s="5" t="s">
        <v>2117</v>
      </c>
      <c r="E1075" s="1">
        <v>25</v>
      </c>
      <c r="F1075" s="1">
        <v>184</v>
      </c>
      <c r="G1075" s="1">
        <v>88</v>
      </c>
      <c r="H1075" s="1" t="s">
        <v>660</v>
      </c>
      <c r="I1075" s="1">
        <v>64</v>
      </c>
      <c r="J1075" s="1">
        <f>_xlfn.RANK.EQ(tbl_gk[[#This Row],[Overall]],tbl_gk[Overall])</f>
        <v>987</v>
      </c>
    </row>
    <row r="1076" spans="2:10" x14ac:dyDescent="0.55000000000000004">
      <c r="B1076" s="3">
        <v>254390</v>
      </c>
      <c r="C1076" s="5" t="s">
        <v>2126</v>
      </c>
      <c r="D1076" s="5" t="s">
        <v>2127</v>
      </c>
      <c r="E1076" s="1">
        <v>27</v>
      </c>
      <c r="F1076" s="1">
        <v>188</v>
      </c>
      <c r="G1076" s="1">
        <v>80</v>
      </c>
      <c r="H1076" s="1" t="s">
        <v>185</v>
      </c>
      <c r="I1076" s="1">
        <v>64</v>
      </c>
      <c r="J1076" s="1">
        <f>_xlfn.RANK.EQ(tbl_gk[[#This Row],[Overall]],tbl_gk[Overall])</f>
        <v>987</v>
      </c>
    </row>
    <row r="1077" spans="2:10" x14ac:dyDescent="0.55000000000000004">
      <c r="B1077" s="3">
        <v>254513</v>
      </c>
      <c r="C1077" s="5" t="s">
        <v>2232</v>
      </c>
      <c r="D1077" s="5" t="s">
        <v>2233</v>
      </c>
      <c r="E1077" s="1">
        <v>27</v>
      </c>
      <c r="F1077" s="1">
        <v>191</v>
      </c>
      <c r="G1077" s="1">
        <v>81</v>
      </c>
      <c r="H1077" s="1" t="s">
        <v>95</v>
      </c>
      <c r="I1077" s="1">
        <v>64</v>
      </c>
      <c r="J1077" s="1">
        <f>_xlfn.RANK.EQ(tbl_gk[[#This Row],[Overall]],tbl_gk[Overall])</f>
        <v>987</v>
      </c>
    </row>
    <row r="1078" spans="2:10" x14ac:dyDescent="0.55000000000000004">
      <c r="B1078" s="3">
        <v>254604</v>
      </c>
      <c r="C1078" s="5" t="s">
        <v>2289</v>
      </c>
      <c r="D1078" s="5" t="s">
        <v>2290</v>
      </c>
      <c r="E1078" s="1">
        <v>28</v>
      </c>
      <c r="F1078" s="1">
        <v>175</v>
      </c>
      <c r="G1078" s="1">
        <v>75</v>
      </c>
      <c r="H1078" s="1" t="s">
        <v>267</v>
      </c>
      <c r="I1078" s="1">
        <v>64</v>
      </c>
      <c r="J1078" s="1">
        <f>_xlfn.RANK.EQ(tbl_gk[[#This Row],[Overall]],tbl_gk[Overall])</f>
        <v>987</v>
      </c>
    </row>
    <row r="1079" spans="2:10" x14ac:dyDescent="0.55000000000000004">
      <c r="B1079" s="3">
        <v>254803</v>
      </c>
      <c r="C1079" s="5" t="s">
        <v>2273</v>
      </c>
      <c r="D1079" s="5" t="s">
        <v>2274</v>
      </c>
      <c r="E1079" s="1">
        <v>19</v>
      </c>
      <c r="F1079" s="1">
        <v>193</v>
      </c>
      <c r="G1079" s="1">
        <v>92</v>
      </c>
      <c r="H1079" s="1" t="s">
        <v>11</v>
      </c>
      <c r="I1079" s="1">
        <v>64</v>
      </c>
      <c r="J1079" s="1">
        <f>_xlfn.RANK.EQ(tbl_gk[[#This Row],[Overall]],tbl_gk[Overall])</f>
        <v>987</v>
      </c>
    </row>
    <row r="1080" spans="2:10" x14ac:dyDescent="0.55000000000000004">
      <c r="B1080" s="3">
        <v>255976</v>
      </c>
      <c r="C1080" s="5" t="s">
        <v>2299</v>
      </c>
      <c r="D1080" s="5" t="s">
        <v>2300</v>
      </c>
      <c r="E1080" s="1">
        <v>19</v>
      </c>
      <c r="F1080" s="1">
        <v>187</v>
      </c>
      <c r="G1080" s="1">
        <v>75</v>
      </c>
      <c r="H1080" s="1" t="s">
        <v>115</v>
      </c>
      <c r="I1080" s="1">
        <v>64</v>
      </c>
      <c r="J1080" s="1">
        <f>_xlfn.RANK.EQ(tbl_gk[[#This Row],[Overall]],tbl_gk[Overall])</f>
        <v>987</v>
      </c>
    </row>
    <row r="1081" spans="2:10" x14ac:dyDescent="0.55000000000000004">
      <c r="B1081" s="3">
        <v>256537</v>
      </c>
      <c r="C1081" s="5" t="s">
        <v>2263</v>
      </c>
      <c r="D1081" s="5" t="s">
        <v>2264</v>
      </c>
      <c r="E1081" s="1">
        <v>21</v>
      </c>
      <c r="F1081" s="1">
        <v>191</v>
      </c>
      <c r="G1081" s="1">
        <v>80</v>
      </c>
      <c r="H1081" s="1" t="s">
        <v>48</v>
      </c>
      <c r="I1081" s="1">
        <v>64</v>
      </c>
      <c r="J1081" s="1">
        <f>_xlfn.RANK.EQ(tbl_gk[[#This Row],[Overall]],tbl_gk[Overall])</f>
        <v>987</v>
      </c>
    </row>
    <row r="1082" spans="2:10" x14ac:dyDescent="0.55000000000000004">
      <c r="B1082" s="3">
        <v>257304</v>
      </c>
      <c r="C1082" s="5" t="s">
        <v>2258</v>
      </c>
      <c r="D1082" s="5" t="s">
        <v>2259</v>
      </c>
      <c r="E1082" s="1">
        <v>24</v>
      </c>
      <c r="F1082" s="1">
        <v>190</v>
      </c>
      <c r="G1082" s="1">
        <v>87</v>
      </c>
      <c r="H1082" s="1" t="s">
        <v>48</v>
      </c>
      <c r="I1082" s="1">
        <v>64</v>
      </c>
      <c r="J1082" s="1">
        <f>_xlfn.RANK.EQ(tbl_gk[[#This Row],[Overall]],tbl_gk[Overall])</f>
        <v>987</v>
      </c>
    </row>
    <row r="1083" spans="2:10" x14ac:dyDescent="0.55000000000000004">
      <c r="B1083" s="3">
        <v>258183</v>
      </c>
      <c r="C1083" s="5" t="s">
        <v>2279</v>
      </c>
      <c r="D1083" s="5" t="s">
        <v>2280</v>
      </c>
      <c r="E1083" s="1">
        <v>24</v>
      </c>
      <c r="F1083" s="1">
        <v>188</v>
      </c>
      <c r="G1083" s="1">
        <v>79</v>
      </c>
      <c r="H1083" s="1" t="s">
        <v>40</v>
      </c>
      <c r="I1083" s="1">
        <v>64</v>
      </c>
      <c r="J1083" s="1">
        <f>_xlfn.RANK.EQ(tbl_gk[[#This Row],[Overall]],tbl_gk[Overall])</f>
        <v>987</v>
      </c>
    </row>
    <row r="1084" spans="2:10" x14ac:dyDescent="0.55000000000000004">
      <c r="B1084" s="3">
        <v>261687</v>
      </c>
      <c r="C1084" s="5" t="s">
        <v>2215</v>
      </c>
      <c r="D1084" s="5" t="s">
        <v>2216</v>
      </c>
      <c r="E1084" s="1">
        <v>24</v>
      </c>
      <c r="F1084" s="1">
        <v>193</v>
      </c>
      <c r="G1084" s="1">
        <v>87</v>
      </c>
      <c r="H1084" s="1" t="s">
        <v>82</v>
      </c>
      <c r="I1084" s="1">
        <v>64</v>
      </c>
      <c r="J1084" s="1">
        <f>_xlfn.RANK.EQ(tbl_gk[[#This Row],[Overall]],tbl_gk[Overall])</f>
        <v>987</v>
      </c>
    </row>
    <row r="1085" spans="2:10" x14ac:dyDescent="0.55000000000000004">
      <c r="B1085" s="3">
        <v>262059</v>
      </c>
      <c r="C1085" s="5" t="s">
        <v>523</v>
      </c>
      <c r="D1085" s="5" t="s">
        <v>2239</v>
      </c>
      <c r="E1085" s="1">
        <v>24</v>
      </c>
      <c r="F1085" s="1">
        <v>196</v>
      </c>
      <c r="G1085" s="1">
        <v>98</v>
      </c>
      <c r="H1085" s="1" t="s">
        <v>67</v>
      </c>
      <c r="I1085" s="1">
        <v>64</v>
      </c>
      <c r="J1085" s="1">
        <f>_xlfn.RANK.EQ(tbl_gk[[#This Row],[Overall]],tbl_gk[Overall])</f>
        <v>987</v>
      </c>
    </row>
    <row r="1086" spans="2:10" x14ac:dyDescent="0.55000000000000004">
      <c r="B1086" s="3">
        <v>262251</v>
      </c>
      <c r="C1086" s="5" t="s">
        <v>2211</v>
      </c>
      <c r="D1086" s="5" t="s">
        <v>2212</v>
      </c>
      <c r="E1086" s="1">
        <v>19</v>
      </c>
      <c r="F1086" s="1">
        <v>191</v>
      </c>
      <c r="G1086" s="1">
        <v>80</v>
      </c>
      <c r="H1086" s="1" t="s">
        <v>10</v>
      </c>
      <c r="I1086" s="1">
        <v>64</v>
      </c>
      <c r="J1086" s="1">
        <f>_xlfn.RANK.EQ(tbl_gk[[#This Row],[Overall]],tbl_gk[Overall])</f>
        <v>987</v>
      </c>
    </row>
    <row r="1087" spans="2:10" x14ac:dyDescent="0.55000000000000004">
      <c r="B1087" s="3">
        <v>262420</v>
      </c>
      <c r="C1087" s="5" t="s">
        <v>2228</v>
      </c>
      <c r="D1087" s="5" t="s">
        <v>2229</v>
      </c>
      <c r="E1087" s="1">
        <v>19</v>
      </c>
      <c r="F1087" s="1">
        <v>190</v>
      </c>
      <c r="G1087" s="1">
        <v>83</v>
      </c>
      <c r="H1087" s="1" t="s">
        <v>235</v>
      </c>
      <c r="I1087" s="1">
        <v>64</v>
      </c>
      <c r="J1087" s="1">
        <f>_xlfn.RANK.EQ(tbl_gk[[#This Row],[Overall]],tbl_gk[Overall])</f>
        <v>987</v>
      </c>
    </row>
    <row r="1088" spans="2:10" x14ac:dyDescent="0.55000000000000004">
      <c r="B1088" s="3">
        <v>262577</v>
      </c>
      <c r="C1088" s="5" t="s">
        <v>2112</v>
      </c>
      <c r="D1088" s="5" t="s">
        <v>2113</v>
      </c>
      <c r="E1088" s="1">
        <v>21</v>
      </c>
      <c r="F1088" s="1">
        <v>193</v>
      </c>
      <c r="G1088" s="1">
        <v>82</v>
      </c>
      <c r="H1088" s="1" t="s">
        <v>39</v>
      </c>
      <c r="I1088" s="1">
        <v>64</v>
      </c>
      <c r="J1088" s="1">
        <f>_xlfn.RANK.EQ(tbl_gk[[#This Row],[Overall]],tbl_gk[Overall])</f>
        <v>987</v>
      </c>
    </row>
    <row r="1089" spans="2:10" x14ac:dyDescent="0.55000000000000004">
      <c r="B1089" s="3">
        <v>262742</v>
      </c>
      <c r="C1089" s="5" t="s">
        <v>2285</v>
      </c>
      <c r="D1089" s="5" t="s">
        <v>2286</v>
      </c>
      <c r="E1089" s="1">
        <v>22</v>
      </c>
      <c r="F1089" s="1">
        <v>179</v>
      </c>
      <c r="G1089" s="1">
        <v>79</v>
      </c>
      <c r="H1089" s="1" t="s">
        <v>40</v>
      </c>
      <c r="I1089" s="1">
        <v>64</v>
      </c>
      <c r="J1089" s="1">
        <f>_xlfn.RANK.EQ(tbl_gk[[#This Row],[Overall]],tbl_gk[Overall])</f>
        <v>987</v>
      </c>
    </row>
    <row r="1090" spans="2:10" x14ac:dyDescent="0.55000000000000004">
      <c r="B1090" s="3">
        <v>263063</v>
      </c>
      <c r="C1090" s="5" t="s">
        <v>2098</v>
      </c>
      <c r="D1090" s="5" t="s">
        <v>2099</v>
      </c>
      <c r="E1090" s="1">
        <v>19</v>
      </c>
      <c r="F1090" s="1">
        <v>192</v>
      </c>
      <c r="G1090" s="1">
        <v>90</v>
      </c>
      <c r="H1090" s="1" t="s">
        <v>19</v>
      </c>
      <c r="I1090" s="1">
        <v>64</v>
      </c>
      <c r="J1090" s="1">
        <f>_xlfn.RANK.EQ(tbl_gk[[#This Row],[Overall]],tbl_gk[Overall])</f>
        <v>987</v>
      </c>
    </row>
    <row r="1091" spans="2:10" x14ac:dyDescent="0.55000000000000004">
      <c r="B1091" s="3">
        <v>263851</v>
      </c>
      <c r="C1091" s="5" t="s">
        <v>2244</v>
      </c>
      <c r="D1091" s="5" t="s">
        <v>2245</v>
      </c>
      <c r="E1091" s="1">
        <v>19</v>
      </c>
      <c r="F1091" s="1">
        <v>187</v>
      </c>
      <c r="G1091" s="1">
        <v>80</v>
      </c>
      <c r="H1091" s="1" t="s">
        <v>332</v>
      </c>
      <c r="I1091" s="1">
        <v>64</v>
      </c>
      <c r="J1091" s="1">
        <f>_xlfn.RANK.EQ(tbl_gk[[#This Row],[Overall]],tbl_gk[Overall])</f>
        <v>987</v>
      </c>
    </row>
    <row r="1092" spans="2:10" x14ac:dyDescent="0.55000000000000004">
      <c r="B1092" s="3">
        <v>265472</v>
      </c>
      <c r="C1092" s="5" t="s">
        <v>2102</v>
      </c>
      <c r="D1092" s="5" t="s">
        <v>2103</v>
      </c>
      <c r="E1092" s="1">
        <v>37</v>
      </c>
      <c r="F1092" s="1">
        <v>178</v>
      </c>
      <c r="G1092" s="1">
        <v>72</v>
      </c>
      <c r="H1092" s="1" t="s">
        <v>285</v>
      </c>
      <c r="I1092" s="1">
        <v>64</v>
      </c>
      <c r="J1092" s="1">
        <f>_xlfn.RANK.EQ(tbl_gk[[#This Row],[Overall]],tbl_gk[Overall])</f>
        <v>987</v>
      </c>
    </row>
    <row r="1093" spans="2:10" x14ac:dyDescent="0.55000000000000004">
      <c r="B1093" s="3">
        <v>265688</v>
      </c>
      <c r="C1093" s="5" t="s">
        <v>2183</v>
      </c>
      <c r="D1093" s="5" t="s">
        <v>2184</v>
      </c>
      <c r="E1093" s="1">
        <v>21</v>
      </c>
      <c r="F1093" s="1">
        <v>190</v>
      </c>
      <c r="G1093" s="1">
        <v>78</v>
      </c>
      <c r="H1093" s="1" t="s">
        <v>17</v>
      </c>
      <c r="I1093" s="1">
        <v>64</v>
      </c>
      <c r="J1093" s="1">
        <f>_xlfn.RANK.EQ(tbl_gk[[#This Row],[Overall]],tbl_gk[Overall])</f>
        <v>987</v>
      </c>
    </row>
    <row r="1094" spans="2:10" x14ac:dyDescent="0.55000000000000004">
      <c r="B1094" s="3">
        <v>266333</v>
      </c>
      <c r="C1094" s="5" t="s">
        <v>2158</v>
      </c>
      <c r="D1094" s="5" t="s">
        <v>2159</v>
      </c>
      <c r="E1094" s="1">
        <v>21</v>
      </c>
      <c r="F1094" s="1">
        <v>190</v>
      </c>
      <c r="G1094" s="1">
        <v>80</v>
      </c>
      <c r="H1094" s="1" t="s">
        <v>33</v>
      </c>
      <c r="I1094" s="1">
        <v>64</v>
      </c>
      <c r="J1094" s="1">
        <f>_xlfn.RANK.EQ(tbl_gk[[#This Row],[Overall]],tbl_gk[Overall])</f>
        <v>987</v>
      </c>
    </row>
    <row r="1095" spans="2:10" x14ac:dyDescent="0.55000000000000004">
      <c r="B1095" s="3">
        <v>266666</v>
      </c>
      <c r="C1095" s="5" t="s">
        <v>2248</v>
      </c>
      <c r="D1095" s="5" t="s">
        <v>2249</v>
      </c>
      <c r="E1095" s="1">
        <v>32</v>
      </c>
      <c r="F1095" s="1">
        <v>178</v>
      </c>
      <c r="G1095" s="1">
        <v>75</v>
      </c>
      <c r="H1095" s="1" t="s">
        <v>185</v>
      </c>
      <c r="I1095" s="1">
        <v>64</v>
      </c>
      <c r="J1095" s="1">
        <f>_xlfn.RANK.EQ(tbl_gk[[#This Row],[Overall]],tbl_gk[Overall])</f>
        <v>987</v>
      </c>
    </row>
    <row r="1096" spans="2:10" x14ac:dyDescent="0.55000000000000004">
      <c r="B1096" s="3">
        <v>269137</v>
      </c>
      <c r="C1096" s="5" t="s">
        <v>2128</v>
      </c>
      <c r="D1096" s="5" t="s">
        <v>2129</v>
      </c>
      <c r="E1096" s="1">
        <v>18</v>
      </c>
      <c r="F1096" s="1">
        <v>181</v>
      </c>
      <c r="G1096" s="1">
        <v>73</v>
      </c>
      <c r="H1096" s="1" t="s">
        <v>660</v>
      </c>
      <c r="I1096" s="1">
        <v>64</v>
      </c>
      <c r="J1096" s="1">
        <f>_xlfn.RANK.EQ(tbl_gk[[#This Row],[Overall]],tbl_gk[Overall])</f>
        <v>987</v>
      </c>
    </row>
    <row r="1097" spans="2:10" x14ac:dyDescent="0.55000000000000004">
      <c r="B1097" s="3">
        <v>269991</v>
      </c>
      <c r="C1097" s="5" t="s">
        <v>2250</v>
      </c>
      <c r="D1097" s="5" t="s">
        <v>2251</v>
      </c>
      <c r="E1097" s="1">
        <v>19</v>
      </c>
      <c r="F1097" s="1">
        <v>194</v>
      </c>
      <c r="G1097" s="1">
        <v>88</v>
      </c>
      <c r="H1097" s="1" t="s">
        <v>502</v>
      </c>
      <c r="I1097" s="1">
        <v>64</v>
      </c>
      <c r="J1097" s="1">
        <f>_xlfn.RANK.EQ(tbl_gk[[#This Row],[Overall]],tbl_gk[Overall])</f>
        <v>987</v>
      </c>
    </row>
    <row r="1098" spans="2:10" x14ac:dyDescent="0.55000000000000004">
      <c r="B1098" s="3">
        <v>271571</v>
      </c>
      <c r="C1098" s="5" t="s">
        <v>2197</v>
      </c>
      <c r="D1098" s="5" t="s">
        <v>2198</v>
      </c>
      <c r="E1098" s="1">
        <v>24</v>
      </c>
      <c r="F1098" s="1">
        <v>188</v>
      </c>
      <c r="G1098" s="1">
        <v>78</v>
      </c>
      <c r="H1098" s="1" t="s">
        <v>20</v>
      </c>
      <c r="I1098" s="1">
        <v>64</v>
      </c>
      <c r="J1098" s="1">
        <f>_xlfn.RANK.EQ(tbl_gk[[#This Row],[Overall]],tbl_gk[Overall])</f>
        <v>987</v>
      </c>
    </row>
    <row r="1099" spans="2:10" x14ac:dyDescent="0.55000000000000004">
      <c r="B1099" s="3">
        <v>19541</v>
      </c>
      <c r="C1099" s="5" t="s">
        <v>2390</v>
      </c>
      <c r="D1099" s="5" t="s">
        <v>2391</v>
      </c>
      <c r="E1099" s="1">
        <v>38</v>
      </c>
      <c r="F1099" s="1">
        <v>183</v>
      </c>
      <c r="G1099" s="1">
        <v>70</v>
      </c>
      <c r="H1099" s="1" t="s">
        <v>19</v>
      </c>
      <c r="I1099" s="1">
        <v>63</v>
      </c>
      <c r="J1099" s="1">
        <f>_xlfn.RANK.EQ(tbl_gk[[#This Row],[Overall]],tbl_gk[Overall])</f>
        <v>1098</v>
      </c>
    </row>
    <row r="1100" spans="2:10" x14ac:dyDescent="0.55000000000000004">
      <c r="B1100" s="3">
        <v>52326</v>
      </c>
      <c r="C1100" s="5" t="s">
        <v>2464</v>
      </c>
      <c r="D1100" s="5" t="s">
        <v>2465</v>
      </c>
      <c r="E1100" s="1">
        <v>37</v>
      </c>
      <c r="F1100" s="1">
        <v>191</v>
      </c>
      <c r="G1100" s="1">
        <v>85</v>
      </c>
      <c r="H1100" s="1" t="s">
        <v>64</v>
      </c>
      <c r="I1100" s="1">
        <v>63</v>
      </c>
      <c r="J1100" s="1">
        <f>_xlfn.RANK.EQ(tbl_gk[[#This Row],[Overall]],tbl_gk[Overall])</f>
        <v>1098</v>
      </c>
    </row>
    <row r="1101" spans="2:10" x14ac:dyDescent="0.55000000000000004">
      <c r="B1101" s="3">
        <v>157734</v>
      </c>
      <c r="C1101" s="5" t="s">
        <v>2335</v>
      </c>
      <c r="D1101" s="5" t="s">
        <v>2336</v>
      </c>
      <c r="E1101" s="1">
        <v>35</v>
      </c>
      <c r="F1101" s="1">
        <v>195</v>
      </c>
      <c r="G1101" s="1">
        <v>88</v>
      </c>
      <c r="H1101" s="1" t="s">
        <v>95</v>
      </c>
      <c r="I1101" s="1">
        <v>63</v>
      </c>
      <c r="J1101" s="1">
        <f>_xlfn.RANK.EQ(tbl_gk[[#This Row],[Overall]],tbl_gk[Overall])</f>
        <v>1098</v>
      </c>
    </row>
    <row r="1102" spans="2:10" x14ac:dyDescent="0.55000000000000004">
      <c r="B1102" s="3">
        <v>179573</v>
      </c>
      <c r="C1102" s="5" t="s">
        <v>2404</v>
      </c>
      <c r="D1102" s="5" t="s">
        <v>2405</v>
      </c>
      <c r="E1102" s="1">
        <v>32</v>
      </c>
      <c r="F1102" s="1">
        <v>185</v>
      </c>
      <c r="G1102" s="1">
        <v>74</v>
      </c>
      <c r="H1102" s="1" t="s">
        <v>30</v>
      </c>
      <c r="I1102" s="1">
        <v>63</v>
      </c>
      <c r="J1102" s="1">
        <f>_xlfn.RANK.EQ(tbl_gk[[#This Row],[Overall]],tbl_gk[Overall])</f>
        <v>1098</v>
      </c>
    </row>
    <row r="1103" spans="2:10" x14ac:dyDescent="0.55000000000000004">
      <c r="B1103" s="3">
        <v>181001</v>
      </c>
      <c r="C1103" s="5" t="s">
        <v>2396</v>
      </c>
      <c r="D1103" s="5" t="s">
        <v>2397</v>
      </c>
      <c r="E1103" s="1">
        <v>37</v>
      </c>
      <c r="F1103" s="1">
        <v>188</v>
      </c>
      <c r="G1103" s="1">
        <v>82</v>
      </c>
      <c r="H1103" s="1" t="s">
        <v>112</v>
      </c>
      <c r="I1103" s="1">
        <v>63</v>
      </c>
      <c r="J1103" s="1">
        <f>_xlfn.RANK.EQ(tbl_gk[[#This Row],[Overall]],tbl_gk[Overall])</f>
        <v>1098</v>
      </c>
    </row>
    <row r="1104" spans="2:10" x14ac:dyDescent="0.55000000000000004">
      <c r="B1104" s="3">
        <v>181468</v>
      </c>
      <c r="C1104" s="5" t="s">
        <v>2371</v>
      </c>
      <c r="D1104" s="5" t="s">
        <v>2372</v>
      </c>
      <c r="E1104" s="1">
        <v>31</v>
      </c>
      <c r="F1104" s="1">
        <v>188</v>
      </c>
      <c r="G1104" s="1">
        <v>84</v>
      </c>
      <c r="H1104" s="1" t="s">
        <v>282</v>
      </c>
      <c r="I1104" s="1">
        <v>63</v>
      </c>
      <c r="J1104" s="1">
        <f>_xlfn.RANK.EQ(tbl_gk[[#This Row],[Overall]],tbl_gk[Overall])</f>
        <v>1098</v>
      </c>
    </row>
    <row r="1105" spans="2:10" x14ac:dyDescent="0.55000000000000004">
      <c r="B1105" s="3">
        <v>182422</v>
      </c>
      <c r="C1105" s="5" t="s">
        <v>2423</v>
      </c>
      <c r="D1105" s="5" t="s">
        <v>2424</v>
      </c>
      <c r="E1105" s="1">
        <v>34</v>
      </c>
      <c r="F1105" s="1">
        <v>192</v>
      </c>
      <c r="G1105" s="1">
        <v>85</v>
      </c>
      <c r="H1105" s="1" t="s">
        <v>576</v>
      </c>
      <c r="I1105" s="1">
        <v>63</v>
      </c>
      <c r="J1105" s="1">
        <f>_xlfn.RANK.EQ(tbl_gk[[#This Row],[Overall]],tbl_gk[Overall])</f>
        <v>1098</v>
      </c>
    </row>
    <row r="1106" spans="2:10" x14ac:dyDescent="0.55000000000000004">
      <c r="B1106" s="3">
        <v>183789</v>
      </c>
      <c r="C1106" s="5" t="s">
        <v>2522</v>
      </c>
      <c r="D1106" s="5" t="s">
        <v>2523</v>
      </c>
      <c r="E1106" s="1">
        <v>35</v>
      </c>
      <c r="F1106" s="1">
        <v>183</v>
      </c>
      <c r="G1106" s="1">
        <v>76</v>
      </c>
      <c r="H1106" s="1" t="s">
        <v>19</v>
      </c>
      <c r="I1106" s="1">
        <v>63</v>
      </c>
      <c r="J1106" s="1">
        <f>_xlfn.RANK.EQ(tbl_gk[[#This Row],[Overall]],tbl_gk[Overall])</f>
        <v>1098</v>
      </c>
    </row>
    <row r="1107" spans="2:10" x14ac:dyDescent="0.55000000000000004">
      <c r="B1107" s="3">
        <v>186508</v>
      </c>
      <c r="C1107" s="5" t="s">
        <v>2433</v>
      </c>
      <c r="D1107" s="5" t="s">
        <v>2434</v>
      </c>
      <c r="E1107" s="1">
        <v>31</v>
      </c>
      <c r="F1107" s="1">
        <v>183</v>
      </c>
      <c r="G1107" s="1">
        <v>75</v>
      </c>
      <c r="H1107" s="1" t="s">
        <v>30</v>
      </c>
      <c r="I1107" s="1">
        <v>63</v>
      </c>
      <c r="J1107" s="1">
        <f>_xlfn.RANK.EQ(tbl_gk[[#This Row],[Overall]],tbl_gk[Overall])</f>
        <v>1098</v>
      </c>
    </row>
    <row r="1108" spans="2:10" x14ac:dyDescent="0.55000000000000004">
      <c r="B1108" s="3">
        <v>191848</v>
      </c>
      <c r="C1108" s="5" t="s">
        <v>2468</v>
      </c>
      <c r="D1108" s="5" t="s">
        <v>2469</v>
      </c>
      <c r="E1108" s="1">
        <v>36</v>
      </c>
      <c r="F1108" s="1">
        <v>196</v>
      </c>
      <c r="G1108" s="1">
        <v>86</v>
      </c>
      <c r="H1108" s="1" t="s">
        <v>315</v>
      </c>
      <c r="I1108" s="1">
        <v>63</v>
      </c>
      <c r="J1108" s="1">
        <f>_xlfn.RANK.EQ(tbl_gk[[#This Row],[Overall]],tbl_gk[Overall])</f>
        <v>1098</v>
      </c>
    </row>
    <row r="1109" spans="2:10" x14ac:dyDescent="0.55000000000000004">
      <c r="B1109" s="3">
        <v>193443</v>
      </c>
      <c r="C1109" s="5" t="s">
        <v>2447</v>
      </c>
      <c r="D1109" s="5" t="s">
        <v>2448</v>
      </c>
      <c r="E1109" s="1">
        <v>31</v>
      </c>
      <c r="F1109" s="1">
        <v>186</v>
      </c>
      <c r="G1109" s="1">
        <v>75</v>
      </c>
      <c r="H1109" s="1" t="s">
        <v>18</v>
      </c>
      <c r="I1109" s="1">
        <v>63</v>
      </c>
      <c r="J1109" s="1">
        <f>_xlfn.RANK.EQ(tbl_gk[[#This Row],[Overall]],tbl_gk[Overall])</f>
        <v>1098</v>
      </c>
    </row>
    <row r="1110" spans="2:10" x14ac:dyDescent="0.55000000000000004">
      <c r="B1110" s="3">
        <v>195356</v>
      </c>
      <c r="C1110" s="5" t="s">
        <v>2352</v>
      </c>
      <c r="D1110" s="5" t="s">
        <v>2353</v>
      </c>
      <c r="E1110" s="1">
        <v>29</v>
      </c>
      <c r="F1110" s="1">
        <v>190</v>
      </c>
      <c r="G1110" s="1">
        <v>80</v>
      </c>
      <c r="H1110" s="1" t="s">
        <v>39</v>
      </c>
      <c r="I1110" s="1">
        <v>63</v>
      </c>
      <c r="J1110" s="1">
        <f>_xlfn.RANK.EQ(tbl_gk[[#This Row],[Overall]],tbl_gk[Overall])</f>
        <v>1098</v>
      </c>
    </row>
    <row r="1111" spans="2:10" x14ac:dyDescent="0.55000000000000004">
      <c r="B1111" s="3">
        <v>197998</v>
      </c>
      <c r="C1111" s="5" t="s">
        <v>1733</v>
      </c>
      <c r="D1111" s="5" t="s">
        <v>2412</v>
      </c>
      <c r="E1111" s="1">
        <v>31</v>
      </c>
      <c r="F1111" s="1">
        <v>192</v>
      </c>
      <c r="G1111" s="1">
        <v>89</v>
      </c>
      <c r="H1111" s="1" t="s">
        <v>115</v>
      </c>
      <c r="I1111" s="1">
        <v>63</v>
      </c>
      <c r="J1111" s="1">
        <f>_xlfn.RANK.EQ(tbl_gk[[#This Row],[Overall]],tbl_gk[Overall])</f>
        <v>1098</v>
      </c>
    </row>
    <row r="1112" spans="2:10" x14ac:dyDescent="0.55000000000000004">
      <c r="B1112" s="3">
        <v>199730</v>
      </c>
      <c r="C1112" s="5" t="s">
        <v>2344</v>
      </c>
      <c r="D1112" s="5" t="s">
        <v>2345</v>
      </c>
      <c r="E1112" s="1">
        <v>32</v>
      </c>
      <c r="F1112" s="1">
        <v>180</v>
      </c>
      <c r="G1112" s="1">
        <v>77</v>
      </c>
      <c r="H1112" s="1" t="s">
        <v>235</v>
      </c>
      <c r="I1112" s="1">
        <v>63</v>
      </c>
      <c r="J1112" s="1">
        <f>_xlfn.RANK.EQ(tbl_gk[[#This Row],[Overall]],tbl_gk[Overall])</f>
        <v>1098</v>
      </c>
    </row>
    <row r="1113" spans="2:10" x14ac:dyDescent="0.55000000000000004">
      <c r="B1113" s="3">
        <v>201169</v>
      </c>
      <c r="C1113" s="5" t="s">
        <v>2490</v>
      </c>
      <c r="D1113" s="5" t="s">
        <v>2491</v>
      </c>
      <c r="E1113" s="1">
        <v>29</v>
      </c>
      <c r="F1113" s="1">
        <v>191</v>
      </c>
      <c r="G1113" s="1">
        <v>85</v>
      </c>
      <c r="H1113" s="1" t="s">
        <v>10</v>
      </c>
      <c r="I1113" s="1">
        <v>63</v>
      </c>
      <c r="J1113" s="1">
        <f>_xlfn.RANK.EQ(tbl_gk[[#This Row],[Overall]],tbl_gk[Overall])</f>
        <v>1098</v>
      </c>
    </row>
    <row r="1114" spans="2:10" x14ac:dyDescent="0.55000000000000004">
      <c r="B1114" s="3">
        <v>201873</v>
      </c>
      <c r="C1114" s="5" t="s">
        <v>2441</v>
      </c>
      <c r="D1114" s="5" t="s">
        <v>2442</v>
      </c>
      <c r="E1114" s="1">
        <v>33</v>
      </c>
      <c r="F1114" s="1">
        <v>191</v>
      </c>
      <c r="G1114" s="1">
        <v>98</v>
      </c>
      <c r="H1114" s="1" t="s">
        <v>112</v>
      </c>
      <c r="I1114" s="1">
        <v>63</v>
      </c>
      <c r="J1114" s="1">
        <f>_xlfn.RANK.EQ(tbl_gk[[#This Row],[Overall]],tbl_gk[Overall])</f>
        <v>1098</v>
      </c>
    </row>
    <row r="1115" spans="2:10" x14ac:dyDescent="0.55000000000000004">
      <c r="B1115" s="3">
        <v>201903</v>
      </c>
      <c r="C1115" s="5" t="s">
        <v>2482</v>
      </c>
      <c r="D1115" s="5" t="s">
        <v>2483</v>
      </c>
      <c r="E1115" s="1">
        <v>28</v>
      </c>
      <c r="F1115" s="1">
        <v>193</v>
      </c>
      <c r="G1115" s="1">
        <v>85</v>
      </c>
      <c r="H1115" s="1" t="s">
        <v>30</v>
      </c>
      <c r="I1115" s="1">
        <v>63</v>
      </c>
      <c r="J1115" s="1">
        <f>_xlfn.RANK.EQ(tbl_gk[[#This Row],[Overall]],tbl_gk[Overall])</f>
        <v>1098</v>
      </c>
    </row>
    <row r="1116" spans="2:10" x14ac:dyDescent="0.55000000000000004">
      <c r="B1116" s="3">
        <v>202617</v>
      </c>
      <c r="C1116" s="5" t="s">
        <v>2408</v>
      </c>
      <c r="D1116" s="5" t="s">
        <v>2409</v>
      </c>
      <c r="E1116" s="1">
        <v>31</v>
      </c>
      <c r="F1116" s="1">
        <v>192</v>
      </c>
      <c r="G1116" s="1">
        <v>80</v>
      </c>
      <c r="H1116" s="1" t="s">
        <v>58</v>
      </c>
      <c r="I1116" s="1">
        <v>63</v>
      </c>
      <c r="J1116" s="1">
        <f>_xlfn.RANK.EQ(tbl_gk[[#This Row],[Overall]],tbl_gk[Overall])</f>
        <v>1098</v>
      </c>
    </row>
    <row r="1117" spans="2:10" x14ac:dyDescent="0.55000000000000004">
      <c r="B1117" s="3">
        <v>204725</v>
      </c>
      <c r="C1117" s="5" t="s">
        <v>2520</v>
      </c>
      <c r="D1117" s="5" t="s">
        <v>2521</v>
      </c>
      <c r="E1117" s="1">
        <v>31</v>
      </c>
      <c r="F1117" s="1">
        <v>190</v>
      </c>
      <c r="G1117" s="1">
        <v>84</v>
      </c>
      <c r="H1117" s="1" t="s">
        <v>21</v>
      </c>
      <c r="I1117" s="1">
        <v>63</v>
      </c>
      <c r="J1117" s="1">
        <f>_xlfn.RANK.EQ(tbl_gk[[#This Row],[Overall]],tbl_gk[Overall])</f>
        <v>1098</v>
      </c>
    </row>
    <row r="1118" spans="2:10" x14ac:dyDescent="0.55000000000000004">
      <c r="B1118" s="3">
        <v>206555</v>
      </c>
      <c r="C1118" s="5" t="s">
        <v>2369</v>
      </c>
      <c r="D1118" s="5" t="s">
        <v>2370</v>
      </c>
      <c r="E1118" s="1">
        <v>27</v>
      </c>
      <c r="F1118" s="1">
        <v>182</v>
      </c>
      <c r="G1118" s="1">
        <v>70</v>
      </c>
      <c r="H1118" s="1" t="s">
        <v>19</v>
      </c>
      <c r="I1118" s="1">
        <v>63</v>
      </c>
      <c r="J1118" s="1">
        <f>_xlfn.RANK.EQ(tbl_gk[[#This Row],[Overall]],tbl_gk[Overall])</f>
        <v>1098</v>
      </c>
    </row>
    <row r="1119" spans="2:10" x14ac:dyDescent="0.55000000000000004">
      <c r="B1119" s="3">
        <v>209332</v>
      </c>
      <c r="C1119" s="5" t="s">
        <v>2534</v>
      </c>
      <c r="D1119" s="5" t="s">
        <v>2535</v>
      </c>
      <c r="E1119" s="1">
        <v>28</v>
      </c>
      <c r="F1119" s="1">
        <v>188</v>
      </c>
      <c r="G1119" s="1">
        <v>80</v>
      </c>
      <c r="H1119" s="1" t="s">
        <v>64</v>
      </c>
      <c r="I1119" s="1">
        <v>63</v>
      </c>
      <c r="J1119" s="1">
        <f>_xlfn.RANK.EQ(tbl_gk[[#This Row],[Overall]],tbl_gk[Overall])</f>
        <v>1098</v>
      </c>
    </row>
    <row r="1120" spans="2:10" x14ac:dyDescent="0.55000000000000004">
      <c r="B1120" s="3">
        <v>210019</v>
      </c>
      <c r="C1120" s="5" t="s">
        <v>2455</v>
      </c>
      <c r="D1120" s="5" t="s">
        <v>2456</v>
      </c>
      <c r="E1120" s="1">
        <v>28</v>
      </c>
      <c r="F1120" s="1">
        <v>194</v>
      </c>
      <c r="G1120" s="1">
        <v>89</v>
      </c>
      <c r="H1120" s="1" t="s">
        <v>16</v>
      </c>
      <c r="I1120" s="1">
        <v>63</v>
      </c>
      <c r="J1120" s="1">
        <f>_xlfn.RANK.EQ(tbl_gk[[#This Row],[Overall]],tbl_gk[Overall])</f>
        <v>1098</v>
      </c>
    </row>
    <row r="1121" spans="2:10" x14ac:dyDescent="0.55000000000000004">
      <c r="B1121" s="3">
        <v>213283</v>
      </c>
      <c r="C1121" s="5" t="s">
        <v>2373</v>
      </c>
      <c r="D1121" s="5" t="s">
        <v>2374</v>
      </c>
      <c r="E1121" s="1">
        <v>32</v>
      </c>
      <c r="F1121" s="1">
        <v>185</v>
      </c>
      <c r="G1121" s="1">
        <v>78</v>
      </c>
      <c r="H1121" s="1" t="s">
        <v>21</v>
      </c>
      <c r="I1121" s="1">
        <v>63</v>
      </c>
      <c r="J1121" s="1">
        <f>_xlfn.RANK.EQ(tbl_gk[[#This Row],[Overall]],tbl_gk[Overall])</f>
        <v>1098</v>
      </c>
    </row>
    <row r="1122" spans="2:10" x14ac:dyDescent="0.55000000000000004">
      <c r="B1122" s="3">
        <v>213428</v>
      </c>
      <c r="C1122" s="5" t="s">
        <v>2536</v>
      </c>
      <c r="D1122" s="5" t="s">
        <v>2537</v>
      </c>
      <c r="E1122" s="1">
        <v>33</v>
      </c>
      <c r="F1122" s="1">
        <v>191</v>
      </c>
      <c r="G1122" s="1">
        <v>88</v>
      </c>
      <c r="H1122" s="1" t="s">
        <v>112</v>
      </c>
      <c r="I1122" s="1">
        <v>63</v>
      </c>
      <c r="J1122" s="1">
        <f>_xlfn.RANK.EQ(tbl_gk[[#This Row],[Overall]],tbl_gk[Overall])</f>
        <v>1098</v>
      </c>
    </row>
    <row r="1123" spans="2:10" x14ac:dyDescent="0.55000000000000004">
      <c r="B1123" s="3">
        <v>218867</v>
      </c>
      <c r="C1123" s="5" t="s">
        <v>2512</v>
      </c>
      <c r="D1123" s="5" t="s">
        <v>2513</v>
      </c>
      <c r="E1123" s="1">
        <v>40</v>
      </c>
      <c r="F1123" s="1">
        <v>181</v>
      </c>
      <c r="G1123" s="1">
        <v>79</v>
      </c>
      <c r="H1123" s="1" t="s">
        <v>67</v>
      </c>
      <c r="I1123" s="1">
        <v>63</v>
      </c>
      <c r="J1123" s="1">
        <f>_xlfn.RANK.EQ(tbl_gk[[#This Row],[Overall]],tbl_gk[Overall])</f>
        <v>1098</v>
      </c>
    </row>
    <row r="1124" spans="2:10" x14ac:dyDescent="0.55000000000000004">
      <c r="B1124" s="3">
        <v>219701</v>
      </c>
      <c r="C1124" s="5" t="s">
        <v>2386</v>
      </c>
      <c r="D1124" s="5" t="s">
        <v>2387</v>
      </c>
      <c r="E1124" s="1">
        <v>26</v>
      </c>
      <c r="F1124" s="1">
        <v>196</v>
      </c>
      <c r="G1124" s="1">
        <v>87</v>
      </c>
      <c r="H1124" s="1" t="s">
        <v>10</v>
      </c>
      <c r="I1124" s="1">
        <v>63</v>
      </c>
      <c r="J1124" s="1">
        <f>_xlfn.RANK.EQ(tbl_gk[[#This Row],[Overall]],tbl_gk[Overall])</f>
        <v>1098</v>
      </c>
    </row>
    <row r="1125" spans="2:10" x14ac:dyDescent="0.55000000000000004">
      <c r="B1125" s="3">
        <v>221845</v>
      </c>
      <c r="C1125" s="5" t="s">
        <v>2427</v>
      </c>
      <c r="D1125" s="5" t="s">
        <v>2428</v>
      </c>
      <c r="E1125" s="1">
        <v>29</v>
      </c>
      <c r="F1125" s="1">
        <v>190</v>
      </c>
      <c r="G1125" s="1">
        <v>80</v>
      </c>
      <c r="H1125" s="1" t="s">
        <v>576</v>
      </c>
      <c r="I1125" s="1">
        <v>63</v>
      </c>
      <c r="J1125" s="1">
        <f>_xlfn.RANK.EQ(tbl_gk[[#This Row],[Overall]],tbl_gk[Overall])</f>
        <v>1098</v>
      </c>
    </row>
    <row r="1126" spans="2:10" x14ac:dyDescent="0.55000000000000004">
      <c r="B1126" s="3">
        <v>222096</v>
      </c>
      <c r="C1126" s="5" t="s">
        <v>2443</v>
      </c>
      <c r="D1126" s="5" t="s">
        <v>2444</v>
      </c>
      <c r="E1126" s="1">
        <v>24</v>
      </c>
      <c r="F1126" s="1">
        <v>191</v>
      </c>
      <c r="G1126" s="1">
        <v>77</v>
      </c>
      <c r="H1126" s="1" t="s">
        <v>19</v>
      </c>
      <c r="I1126" s="1">
        <v>63</v>
      </c>
      <c r="J1126" s="1">
        <f>_xlfn.RANK.EQ(tbl_gk[[#This Row],[Overall]],tbl_gk[Overall])</f>
        <v>1098</v>
      </c>
    </row>
    <row r="1127" spans="2:10" x14ac:dyDescent="0.55000000000000004">
      <c r="B1127" s="3">
        <v>222484</v>
      </c>
      <c r="C1127" s="5" t="s">
        <v>2451</v>
      </c>
      <c r="D1127" s="5" t="s">
        <v>2452</v>
      </c>
      <c r="E1127" s="1">
        <v>26</v>
      </c>
      <c r="F1127" s="1">
        <v>187</v>
      </c>
      <c r="G1127" s="1">
        <v>83</v>
      </c>
      <c r="H1127" s="1" t="s">
        <v>16</v>
      </c>
      <c r="I1127" s="1">
        <v>63</v>
      </c>
      <c r="J1127" s="1">
        <f>_xlfn.RANK.EQ(tbl_gk[[#This Row],[Overall]],tbl_gk[Overall])</f>
        <v>1098</v>
      </c>
    </row>
    <row r="1128" spans="2:10" x14ac:dyDescent="0.55000000000000004">
      <c r="B1128" s="3">
        <v>222600</v>
      </c>
      <c r="C1128" s="5" t="s">
        <v>2437</v>
      </c>
      <c r="D1128" s="5" t="s">
        <v>2438</v>
      </c>
      <c r="E1128" s="1">
        <v>27</v>
      </c>
      <c r="F1128" s="1">
        <v>188</v>
      </c>
      <c r="G1128" s="1">
        <v>87</v>
      </c>
      <c r="H1128" s="1" t="s">
        <v>21</v>
      </c>
      <c r="I1128" s="1">
        <v>63</v>
      </c>
      <c r="J1128" s="1">
        <f>_xlfn.RANK.EQ(tbl_gk[[#This Row],[Overall]],tbl_gk[Overall])</f>
        <v>1098</v>
      </c>
    </row>
    <row r="1129" spans="2:10" x14ac:dyDescent="0.55000000000000004">
      <c r="B1129" s="3">
        <v>222953</v>
      </c>
      <c r="C1129" s="5" t="s">
        <v>2540</v>
      </c>
      <c r="D1129" s="5" t="s">
        <v>2541</v>
      </c>
      <c r="E1129" s="1">
        <v>28</v>
      </c>
      <c r="F1129" s="1">
        <v>185</v>
      </c>
      <c r="G1129" s="1">
        <v>80</v>
      </c>
      <c r="H1129" s="1" t="s">
        <v>33</v>
      </c>
      <c r="I1129" s="1">
        <v>63</v>
      </c>
      <c r="J1129" s="1">
        <f>_xlfn.RANK.EQ(tbl_gk[[#This Row],[Overall]],tbl_gk[Overall])</f>
        <v>1098</v>
      </c>
    </row>
    <row r="1130" spans="2:10" x14ac:dyDescent="0.55000000000000004">
      <c r="B1130" s="3">
        <v>223041</v>
      </c>
      <c r="C1130" s="5" t="s">
        <v>2419</v>
      </c>
      <c r="D1130" s="5" t="s">
        <v>2420</v>
      </c>
      <c r="E1130" s="1">
        <v>28</v>
      </c>
      <c r="F1130" s="1">
        <v>195</v>
      </c>
      <c r="G1130" s="1">
        <v>92</v>
      </c>
      <c r="H1130" s="1" t="s">
        <v>72</v>
      </c>
      <c r="I1130" s="1">
        <v>63</v>
      </c>
      <c r="J1130" s="1">
        <f>_xlfn.RANK.EQ(tbl_gk[[#This Row],[Overall]],tbl_gk[Overall])</f>
        <v>1098</v>
      </c>
    </row>
    <row r="1131" spans="2:10" x14ac:dyDescent="0.55000000000000004">
      <c r="B1131" s="3">
        <v>224068</v>
      </c>
      <c r="C1131" s="5" t="s">
        <v>2514</v>
      </c>
      <c r="D1131" s="5" t="s">
        <v>2515</v>
      </c>
      <c r="E1131" s="1">
        <v>27</v>
      </c>
      <c r="F1131" s="1">
        <v>182</v>
      </c>
      <c r="G1131" s="1">
        <v>77</v>
      </c>
      <c r="H1131" s="1" t="s">
        <v>83</v>
      </c>
      <c r="I1131" s="1">
        <v>63</v>
      </c>
      <c r="J1131" s="1">
        <f>_xlfn.RANK.EQ(tbl_gk[[#This Row],[Overall]],tbl_gk[Overall])</f>
        <v>1098</v>
      </c>
    </row>
    <row r="1132" spans="2:10" x14ac:dyDescent="0.55000000000000004">
      <c r="B1132" s="3">
        <v>225213</v>
      </c>
      <c r="C1132" s="5" t="s">
        <v>2323</v>
      </c>
      <c r="D1132" s="5" t="s">
        <v>2324</v>
      </c>
      <c r="E1132" s="1">
        <v>30</v>
      </c>
      <c r="F1132" s="1">
        <v>197</v>
      </c>
      <c r="G1132" s="1">
        <v>92</v>
      </c>
      <c r="H1132" s="1" t="s">
        <v>2091</v>
      </c>
      <c r="I1132" s="1">
        <v>63</v>
      </c>
      <c r="J1132" s="1">
        <f>_xlfn.RANK.EQ(tbl_gk[[#This Row],[Overall]],tbl_gk[Overall])</f>
        <v>1098</v>
      </c>
    </row>
    <row r="1133" spans="2:10" x14ac:dyDescent="0.55000000000000004">
      <c r="B1133" s="3">
        <v>226259</v>
      </c>
      <c r="C1133" s="5" t="s">
        <v>2496</v>
      </c>
      <c r="D1133" s="5" t="s">
        <v>2497</v>
      </c>
      <c r="E1133" s="1">
        <v>27</v>
      </c>
      <c r="F1133" s="1">
        <v>188</v>
      </c>
      <c r="G1133" s="1">
        <v>77</v>
      </c>
      <c r="H1133" s="1" t="s">
        <v>33</v>
      </c>
      <c r="I1133" s="1">
        <v>63</v>
      </c>
      <c r="J1133" s="1">
        <f>_xlfn.RANK.EQ(tbl_gk[[#This Row],[Overall]],tbl_gk[Overall])</f>
        <v>1098</v>
      </c>
    </row>
    <row r="1134" spans="2:10" x14ac:dyDescent="0.55000000000000004">
      <c r="B1134" s="3">
        <v>228562</v>
      </c>
      <c r="C1134" s="5" t="s">
        <v>2488</v>
      </c>
      <c r="D1134" s="5" t="s">
        <v>2489</v>
      </c>
      <c r="E1134" s="1">
        <v>26</v>
      </c>
      <c r="F1134" s="1">
        <v>196</v>
      </c>
      <c r="G1134" s="1">
        <v>84</v>
      </c>
      <c r="H1134" s="1" t="s">
        <v>48</v>
      </c>
      <c r="I1134" s="1">
        <v>63</v>
      </c>
      <c r="J1134" s="1">
        <f>_xlfn.RANK.EQ(tbl_gk[[#This Row],[Overall]],tbl_gk[Overall])</f>
        <v>1098</v>
      </c>
    </row>
    <row r="1135" spans="2:10" x14ac:dyDescent="0.55000000000000004">
      <c r="B1135" s="3">
        <v>229860</v>
      </c>
      <c r="C1135" s="5" t="s">
        <v>2538</v>
      </c>
      <c r="D1135" s="5" t="s">
        <v>2539</v>
      </c>
      <c r="E1135" s="1">
        <v>33</v>
      </c>
      <c r="F1135" s="1">
        <v>196</v>
      </c>
      <c r="G1135" s="1">
        <v>91</v>
      </c>
      <c r="H1135" s="1" t="s">
        <v>115</v>
      </c>
      <c r="I1135" s="1">
        <v>63</v>
      </c>
      <c r="J1135" s="1">
        <f>_xlfn.RANK.EQ(tbl_gk[[#This Row],[Overall]],tbl_gk[Overall])</f>
        <v>1098</v>
      </c>
    </row>
    <row r="1136" spans="2:10" x14ac:dyDescent="0.55000000000000004">
      <c r="B1136" s="3">
        <v>230858</v>
      </c>
      <c r="C1136" s="5" t="s">
        <v>2542</v>
      </c>
      <c r="D1136" s="5" t="s">
        <v>2543</v>
      </c>
      <c r="E1136" s="1">
        <v>24</v>
      </c>
      <c r="F1136" s="1">
        <v>192</v>
      </c>
      <c r="G1136" s="1">
        <v>83</v>
      </c>
      <c r="H1136" s="1" t="s">
        <v>33</v>
      </c>
      <c r="I1136" s="1">
        <v>63</v>
      </c>
      <c r="J1136" s="1">
        <f>_xlfn.RANK.EQ(tbl_gk[[#This Row],[Overall]],tbl_gk[Overall])</f>
        <v>1098</v>
      </c>
    </row>
    <row r="1137" spans="2:10" x14ac:dyDescent="0.55000000000000004">
      <c r="B1137" s="3">
        <v>232082</v>
      </c>
      <c r="C1137" s="5" t="s">
        <v>2439</v>
      </c>
      <c r="D1137" s="5" t="s">
        <v>2440</v>
      </c>
      <c r="E1137" s="1">
        <v>28</v>
      </c>
      <c r="F1137" s="1">
        <v>191</v>
      </c>
      <c r="G1137" s="1">
        <v>88</v>
      </c>
      <c r="H1137" s="1" t="s">
        <v>112</v>
      </c>
      <c r="I1137" s="1">
        <v>63</v>
      </c>
      <c r="J1137" s="1">
        <f>_xlfn.RANK.EQ(tbl_gk[[#This Row],[Overall]],tbl_gk[Overall])</f>
        <v>1098</v>
      </c>
    </row>
    <row r="1138" spans="2:10" x14ac:dyDescent="0.55000000000000004">
      <c r="B1138" s="3">
        <v>232110</v>
      </c>
      <c r="C1138" s="5" t="s">
        <v>2480</v>
      </c>
      <c r="D1138" s="5" t="s">
        <v>2481</v>
      </c>
      <c r="E1138" s="1">
        <v>24</v>
      </c>
      <c r="F1138" s="1">
        <v>190</v>
      </c>
      <c r="G1138" s="1">
        <v>90</v>
      </c>
      <c r="H1138" s="1" t="s">
        <v>282</v>
      </c>
      <c r="I1138" s="1">
        <v>63</v>
      </c>
      <c r="J1138" s="1">
        <f>_xlfn.RANK.EQ(tbl_gk[[#This Row],[Overall]],tbl_gk[Overall])</f>
        <v>1098</v>
      </c>
    </row>
    <row r="1139" spans="2:10" x14ac:dyDescent="0.55000000000000004">
      <c r="B1139" s="3">
        <v>232131</v>
      </c>
      <c r="C1139" s="5" t="s">
        <v>2506</v>
      </c>
      <c r="D1139" s="5" t="s">
        <v>2507</v>
      </c>
      <c r="E1139" s="1">
        <v>24</v>
      </c>
      <c r="F1139" s="1">
        <v>192</v>
      </c>
      <c r="G1139" s="1">
        <v>87</v>
      </c>
      <c r="H1139" s="1" t="s">
        <v>54</v>
      </c>
      <c r="I1139" s="1">
        <v>63</v>
      </c>
      <c r="J1139" s="1">
        <f>_xlfn.RANK.EQ(tbl_gk[[#This Row],[Overall]],tbl_gk[Overall])</f>
        <v>1098</v>
      </c>
    </row>
    <row r="1140" spans="2:10" x14ac:dyDescent="0.55000000000000004">
      <c r="B1140" s="3">
        <v>233725</v>
      </c>
      <c r="C1140" s="5" t="s">
        <v>2362</v>
      </c>
      <c r="D1140" s="5" t="s">
        <v>2363</v>
      </c>
      <c r="E1140" s="1">
        <v>23</v>
      </c>
      <c r="F1140" s="1">
        <v>196</v>
      </c>
      <c r="G1140" s="1">
        <v>83</v>
      </c>
      <c r="H1140" s="1" t="s">
        <v>18</v>
      </c>
      <c r="I1140" s="1">
        <v>63</v>
      </c>
      <c r="J1140" s="1">
        <f>_xlfn.RANK.EQ(tbl_gk[[#This Row],[Overall]],tbl_gk[Overall])</f>
        <v>1098</v>
      </c>
    </row>
    <row r="1141" spans="2:10" x14ac:dyDescent="0.55000000000000004">
      <c r="B1141" s="3">
        <v>233763</v>
      </c>
      <c r="C1141" s="5" t="s">
        <v>2378</v>
      </c>
      <c r="D1141" s="5" t="s">
        <v>2379</v>
      </c>
      <c r="E1141" s="1">
        <v>23</v>
      </c>
      <c r="F1141" s="1">
        <v>194</v>
      </c>
      <c r="G1141" s="1">
        <v>90</v>
      </c>
      <c r="H1141" s="1" t="s">
        <v>115</v>
      </c>
      <c r="I1141" s="1">
        <v>63</v>
      </c>
      <c r="J1141" s="1">
        <f>_xlfn.RANK.EQ(tbl_gk[[#This Row],[Overall]],tbl_gk[Overall])</f>
        <v>1098</v>
      </c>
    </row>
    <row r="1142" spans="2:10" x14ac:dyDescent="0.55000000000000004">
      <c r="B1142" s="3">
        <v>234050</v>
      </c>
      <c r="C1142" s="5" t="s">
        <v>2417</v>
      </c>
      <c r="D1142" s="5" t="s">
        <v>2418</v>
      </c>
      <c r="E1142" s="1">
        <v>26</v>
      </c>
      <c r="F1142" s="1">
        <v>190</v>
      </c>
      <c r="G1142" s="1">
        <v>76</v>
      </c>
      <c r="H1142" s="1" t="s">
        <v>25</v>
      </c>
      <c r="I1142" s="1">
        <v>63</v>
      </c>
      <c r="J1142" s="1">
        <f>_xlfn.RANK.EQ(tbl_gk[[#This Row],[Overall]],tbl_gk[Overall])</f>
        <v>1098</v>
      </c>
    </row>
    <row r="1143" spans="2:10" x14ac:dyDescent="0.55000000000000004">
      <c r="B1143" s="3">
        <v>234228</v>
      </c>
      <c r="C1143" s="5" t="s">
        <v>1250</v>
      </c>
      <c r="D1143" s="5" t="s">
        <v>2377</v>
      </c>
      <c r="E1143" s="1">
        <v>24</v>
      </c>
      <c r="F1143" s="1">
        <v>189</v>
      </c>
      <c r="G1143" s="1">
        <v>80</v>
      </c>
      <c r="H1143" s="1" t="s">
        <v>47</v>
      </c>
      <c r="I1143" s="1">
        <v>63</v>
      </c>
      <c r="J1143" s="1">
        <f>_xlfn.RANK.EQ(tbl_gk[[#This Row],[Overall]],tbl_gk[Overall])</f>
        <v>1098</v>
      </c>
    </row>
    <row r="1144" spans="2:10" x14ac:dyDescent="0.55000000000000004">
      <c r="B1144" s="3">
        <v>235304</v>
      </c>
      <c r="C1144" s="5" t="s">
        <v>2327</v>
      </c>
      <c r="D1144" s="5" t="s">
        <v>2328</v>
      </c>
      <c r="E1144" s="1">
        <v>22</v>
      </c>
      <c r="F1144" s="1">
        <v>191</v>
      </c>
      <c r="G1144" s="1">
        <v>82</v>
      </c>
      <c r="H1144" s="1" t="s">
        <v>10</v>
      </c>
      <c r="I1144" s="1">
        <v>63</v>
      </c>
      <c r="J1144" s="1">
        <f>_xlfn.RANK.EQ(tbl_gk[[#This Row],[Overall]],tbl_gk[Overall])</f>
        <v>1098</v>
      </c>
    </row>
    <row r="1145" spans="2:10" x14ac:dyDescent="0.55000000000000004">
      <c r="B1145" s="3">
        <v>235421</v>
      </c>
      <c r="C1145" s="5" t="s">
        <v>2429</v>
      </c>
      <c r="D1145" s="5" t="s">
        <v>2430</v>
      </c>
      <c r="E1145" s="1">
        <v>22</v>
      </c>
      <c r="F1145" s="1">
        <v>184</v>
      </c>
      <c r="G1145" s="1">
        <v>81</v>
      </c>
      <c r="H1145" s="1" t="s">
        <v>48</v>
      </c>
      <c r="I1145" s="1">
        <v>63</v>
      </c>
      <c r="J1145" s="1">
        <f>_xlfn.RANK.EQ(tbl_gk[[#This Row],[Overall]],tbl_gk[Overall])</f>
        <v>1098</v>
      </c>
    </row>
    <row r="1146" spans="2:10" x14ac:dyDescent="0.55000000000000004">
      <c r="B1146" s="3">
        <v>235545</v>
      </c>
      <c r="C1146" s="5" t="s">
        <v>2356</v>
      </c>
      <c r="D1146" s="5" t="s">
        <v>2357</v>
      </c>
      <c r="E1146" s="1">
        <v>25</v>
      </c>
      <c r="F1146" s="1">
        <v>187</v>
      </c>
      <c r="G1146" s="1">
        <v>80</v>
      </c>
      <c r="H1146" s="1" t="s">
        <v>315</v>
      </c>
      <c r="I1146" s="1">
        <v>63</v>
      </c>
      <c r="J1146" s="1">
        <f>_xlfn.RANK.EQ(tbl_gk[[#This Row],[Overall]],tbl_gk[Overall])</f>
        <v>1098</v>
      </c>
    </row>
    <row r="1147" spans="2:10" x14ac:dyDescent="0.55000000000000004">
      <c r="B1147" s="3">
        <v>236239</v>
      </c>
      <c r="C1147" s="5" t="s">
        <v>2494</v>
      </c>
      <c r="D1147" s="5" t="s">
        <v>2495</v>
      </c>
      <c r="E1147" s="1">
        <v>23</v>
      </c>
      <c r="F1147" s="1">
        <v>189</v>
      </c>
      <c r="G1147" s="1">
        <v>84</v>
      </c>
      <c r="H1147" s="1" t="s">
        <v>19</v>
      </c>
      <c r="I1147" s="1">
        <v>63</v>
      </c>
      <c r="J1147" s="1">
        <f>_xlfn.RANK.EQ(tbl_gk[[#This Row],[Overall]],tbl_gk[Overall])</f>
        <v>1098</v>
      </c>
    </row>
    <row r="1148" spans="2:10" x14ac:dyDescent="0.55000000000000004">
      <c r="B1148" s="3">
        <v>236867</v>
      </c>
      <c r="C1148" s="5" t="s">
        <v>2516</v>
      </c>
      <c r="D1148" s="5" t="s">
        <v>2517</v>
      </c>
      <c r="E1148" s="1">
        <v>23</v>
      </c>
      <c r="F1148" s="1">
        <v>185</v>
      </c>
      <c r="G1148" s="1">
        <v>80</v>
      </c>
      <c r="H1148" s="1" t="s">
        <v>9</v>
      </c>
      <c r="I1148" s="1">
        <v>63</v>
      </c>
      <c r="J1148" s="1">
        <f>_xlfn.RANK.EQ(tbl_gk[[#This Row],[Overall]],tbl_gk[Overall])</f>
        <v>1098</v>
      </c>
    </row>
    <row r="1149" spans="2:10" x14ac:dyDescent="0.55000000000000004">
      <c r="B1149" s="3">
        <v>237205</v>
      </c>
      <c r="C1149" s="5" t="s">
        <v>2425</v>
      </c>
      <c r="D1149" s="5" t="s">
        <v>2426</v>
      </c>
      <c r="E1149" s="1">
        <v>23</v>
      </c>
      <c r="F1149" s="1">
        <v>188</v>
      </c>
      <c r="G1149" s="1">
        <v>76</v>
      </c>
      <c r="H1149" s="1" t="s">
        <v>282</v>
      </c>
      <c r="I1149" s="1">
        <v>63</v>
      </c>
      <c r="J1149" s="1">
        <f>_xlfn.RANK.EQ(tbl_gk[[#This Row],[Overall]],tbl_gk[Overall])</f>
        <v>1098</v>
      </c>
    </row>
    <row r="1150" spans="2:10" x14ac:dyDescent="0.55000000000000004">
      <c r="B1150" s="3">
        <v>237232</v>
      </c>
      <c r="C1150" s="5" t="s">
        <v>2528</v>
      </c>
      <c r="D1150" s="5" t="s">
        <v>2529</v>
      </c>
      <c r="E1150" s="1">
        <v>23</v>
      </c>
      <c r="F1150" s="1">
        <v>192</v>
      </c>
      <c r="G1150" s="1">
        <v>81</v>
      </c>
      <c r="H1150" s="1" t="s">
        <v>72</v>
      </c>
      <c r="I1150" s="1">
        <v>63</v>
      </c>
      <c r="J1150" s="1">
        <f>_xlfn.RANK.EQ(tbl_gk[[#This Row],[Overall]],tbl_gk[Overall])</f>
        <v>1098</v>
      </c>
    </row>
    <row r="1151" spans="2:10" x14ac:dyDescent="0.55000000000000004">
      <c r="B1151" s="3">
        <v>238167</v>
      </c>
      <c r="C1151" s="5" t="s">
        <v>2380</v>
      </c>
      <c r="D1151" s="5" t="s">
        <v>2381</v>
      </c>
      <c r="E1151" s="1">
        <v>24</v>
      </c>
      <c r="F1151" s="1">
        <v>190</v>
      </c>
      <c r="G1151" s="1">
        <v>85</v>
      </c>
      <c r="H1151" s="1" t="s">
        <v>18</v>
      </c>
      <c r="I1151" s="1">
        <v>63</v>
      </c>
      <c r="J1151" s="1">
        <f>_xlfn.RANK.EQ(tbl_gk[[#This Row],[Overall]],tbl_gk[Overall])</f>
        <v>1098</v>
      </c>
    </row>
    <row r="1152" spans="2:10" x14ac:dyDescent="0.55000000000000004">
      <c r="B1152" s="3">
        <v>239573</v>
      </c>
      <c r="C1152" s="5" t="s">
        <v>2500</v>
      </c>
      <c r="D1152" s="5" t="s">
        <v>2501</v>
      </c>
      <c r="E1152" s="1">
        <v>26</v>
      </c>
      <c r="F1152" s="1">
        <v>184</v>
      </c>
      <c r="G1152" s="1">
        <v>84</v>
      </c>
      <c r="H1152" s="1" t="s">
        <v>33</v>
      </c>
      <c r="I1152" s="1">
        <v>63</v>
      </c>
      <c r="J1152" s="1">
        <f>_xlfn.RANK.EQ(tbl_gk[[#This Row],[Overall]],tbl_gk[Overall])</f>
        <v>1098</v>
      </c>
    </row>
    <row r="1153" spans="2:10" x14ac:dyDescent="0.55000000000000004">
      <c r="B1153" s="3">
        <v>239742</v>
      </c>
      <c r="C1153" s="5" t="s">
        <v>2510</v>
      </c>
      <c r="D1153" s="5" t="s">
        <v>2511</v>
      </c>
      <c r="E1153" s="1">
        <v>25</v>
      </c>
      <c r="F1153" s="1">
        <v>194</v>
      </c>
      <c r="G1153" s="1">
        <v>84</v>
      </c>
      <c r="H1153" s="1" t="s">
        <v>112</v>
      </c>
      <c r="I1153" s="1">
        <v>63</v>
      </c>
      <c r="J1153" s="1">
        <f>_xlfn.RANK.EQ(tbl_gk[[#This Row],[Overall]],tbl_gk[Overall])</f>
        <v>1098</v>
      </c>
    </row>
    <row r="1154" spans="2:10" x14ac:dyDescent="0.55000000000000004">
      <c r="B1154" s="3">
        <v>240218</v>
      </c>
      <c r="C1154" s="5" t="s">
        <v>2384</v>
      </c>
      <c r="D1154" s="5" t="s">
        <v>2385</v>
      </c>
      <c r="E1154" s="1">
        <v>25</v>
      </c>
      <c r="F1154" s="1">
        <v>197</v>
      </c>
      <c r="G1154" s="1">
        <v>93</v>
      </c>
      <c r="H1154" s="1" t="s">
        <v>16</v>
      </c>
      <c r="I1154" s="1">
        <v>63</v>
      </c>
      <c r="J1154" s="1">
        <f>_xlfn.RANK.EQ(tbl_gk[[#This Row],[Overall]],tbl_gk[Overall])</f>
        <v>1098</v>
      </c>
    </row>
    <row r="1155" spans="2:10" x14ac:dyDescent="0.55000000000000004">
      <c r="B1155" s="3">
        <v>240657</v>
      </c>
      <c r="C1155" s="5" t="s">
        <v>2457</v>
      </c>
      <c r="D1155" s="5" t="s">
        <v>2458</v>
      </c>
      <c r="E1155" s="1">
        <v>22</v>
      </c>
      <c r="F1155" s="1">
        <v>191</v>
      </c>
      <c r="G1155" s="1">
        <v>75</v>
      </c>
      <c r="H1155" s="1" t="s">
        <v>33</v>
      </c>
      <c r="I1155" s="1">
        <v>63</v>
      </c>
      <c r="J1155" s="1">
        <f>_xlfn.RANK.EQ(tbl_gk[[#This Row],[Overall]],tbl_gk[Overall])</f>
        <v>1098</v>
      </c>
    </row>
    <row r="1156" spans="2:10" x14ac:dyDescent="0.55000000000000004">
      <c r="B1156" s="3">
        <v>240681</v>
      </c>
      <c r="C1156" s="5" t="s">
        <v>2329</v>
      </c>
      <c r="D1156" s="5" t="s">
        <v>2330</v>
      </c>
      <c r="E1156" s="1">
        <v>23</v>
      </c>
      <c r="F1156" s="1">
        <v>190</v>
      </c>
      <c r="G1156" s="1">
        <v>75</v>
      </c>
      <c r="H1156" s="1" t="s">
        <v>18</v>
      </c>
      <c r="I1156" s="1">
        <v>63</v>
      </c>
      <c r="J1156" s="1">
        <f>_xlfn.RANK.EQ(tbl_gk[[#This Row],[Overall]],tbl_gk[Overall])</f>
        <v>1098</v>
      </c>
    </row>
    <row r="1157" spans="2:10" x14ac:dyDescent="0.55000000000000004">
      <c r="B1157" s="3">
        <v>241013</v>
      </c>
      <c r="C1157" s="5" t="s">
        <v>2410</v>
      </c>
      <c r="D1157" s="5" t="s">
        <v>2411</v>
      </c>
      <c r="E1157" s="1">
        <v>23</v>
      </c>
      <c r="F1157" s="1">
        <v>185</v>
      </c>
      <c r="G1157" s="1">
        <v>73</v>
      </c>
      <c r="H1157" s="1" t="s">
        <v>40</v>
      </c>
      <c r="I1157" s="1">
        <v>63</v>
      </c>
      <c r="J1157" s="1">
        <f>_xlfn.RANK.EQ(tbl_gk[[#This Row],[Overall]],tbl_gk[Overall])</f>
        <v>1098</v>
      </c>
    </row>
    <row r="1158" spans="2:10" x14ac:dyDescent="0.55000000000000004">
      <c r="B1158" s="3">
        <v>241099</v>
      </c>
      <c r="C1158" s="5" t="s">
        <v>2544</v>
      </c>
      <c r="D1158" s="5" t="s">
        <v>2545</v>
      </c>
      <c r="E1158" s="1">
        <v>25</v>
      </c>
      <c r="F1158" s="1">
        <v>182</v>
      </c>
      <c r="G1158" s="1">
        <v>81</v>
      </c>
      <c r="H1158" s="1" t="s">
        <v>8</v>
      </c>
      <c r="I1158" s="1">
        <v>63</v>
      </c>
      <c r="J1158" s="1">
        <f>_xlfn.RANK.EQ(tbl_gk[[#This Row],[Overall]],tbl_gk[Overall])</f>
        <v>1098</v>
      </c>
    </row>
    <row r="1159" spans="2:10" x14ac:dyDescent="0.55000000000000004">
      <c r="B1159" s="3">
        <v>241388</v>
      </c>
      <c r="C1159" s="5" t="s">
        <v>2524</v>
      </c>
      <c r="D1159" s="5" t="s">
        <v>2525</v>
      </c>
      <c r="E1159" s="1">
        <v>23</v>
      </c>
      <c r="F1159" s="1">
        <v>195</v>
      </c>
      <c r="G1159" s="1">
        <v>97</v>
      </c>
      <c r="H1159" s="1" t="s">
        <v>16</v>
      </c>
      <c r="I1159" s="1">
        <v>63</v>
      </c>
      <c r="J1159" s="1">
        <f>_xlfn.RANK.EQ(tbl_gk[[#This Row],[Overall]],tbl_gk[Overall])</f>
        <v>1098</v>
      </c>
    </row>
    <row r="1160" spans="2:10" x14ac:dyDescent="0.55000000000000004">
      <c r="B1160" s="3">
        <v>242948</v>
      </c>
      <c r="C1160" s="5" t="s">
        <v>2321</v>
      </c>
      <c r="D1160" s="5" t="s">
        <v>2322</v>
      </c>
      <c r="E1160" s="1">
        <v>22</v>
      </c>
      <c r="F1160" s="1">
        <v>196</v>
      </c>
      <c r="G1160" s="1">
        <v>83</v>
      </c>
      <c r="H1160" s="1" t="s">
        <v>58</v>
      </c>
      <c r="I1160" s="1">
        <v>63</v>
      </c>
      <c r="J1160" s="1">
        <f>_xlfn.RANK.EQ(tbl_gk[[#This Row],[Overall]],tbl_gk[Overall])</f>
        <v>1098</v>
      </c>
    </row>
    <row r="1161" spans="2:10" x14ac:dyDescent="0.55000000000000004">
      <c r="B1161" s="3">
        <v>243294</v>
      </c>
      <c r="C1161" s="5" t="s">
        <v>2400</v>
      </c>
      <c r="D1161" s="5" t="s">
        <v>2401</v>
      </c>
      <c r="E1161" s="1">
        <v>20</v>
      </c>
      <c r="F1161" s="1">
        <v>189</v>
      </c>
      <c r="G1161" s="1">
        <v>84</v>
      </c>
      <c r="H1161" s="1" t="s">
        <v>11</v>
      </c>
      <c r="I1161" s="1">
        <v>63</v>
      </c>
      <c r="J1161" s="1">
        <f>_xlfn.RANK.EQ(tbl_gk[[#This Row],[Overall]],tbl_gk[Overall])</f>
        <v>1098</v>
      </c>
    </row>
    <row r="1162" spans="2:10" x14ac:dyDescent="0.55000000000000004">
      <c r="B1162" s="3">
        <v>243699</v>
      </c>
      <c r="C1162" s="5" t="s">
        <v>2375</v>
      </c>
      <c r="D1162" s="5" t="s">
        <v>2376</v>
      </c>
      <c r="E1162" s="1">
        <v>25</v>
      </c>
      <c r="F1162" s="1">
        <v>194</v>
      </c>
      <c r="G1162" s="1">
        <v>81</v>
      </c>
      <c r="H1162" s="1" t="s">
        <v>87</v>
      </c>
      <c r="I1162" s="1">
        <v>63</v>
      </c>
      <c r="J1162" s="1">
        <f>_xlfn.RANK.EQ(tbl_gk[[#This Row],[Overall]],tbl_gk[Overall])</f>
        <v>1098</v>
      </c>
    </row>
    <row r="1163" spans="2:10" x14ac:dyDescent="0.55000000000000004">
      <c r="B1163" s="3">
        <v>243735</v>
      </c>
      <c r="C1163" s="5" t="s">
        <v>2364</v>
      </c>
      <c r="D1163" s="5" t="s">
        <v>2365</v>
      </c>
      <c r="E1163" s="1">
        <v>25</v>
      </c>
      <c r="F1163" s="1">
        <v>190</v>
      </c>
      <c r="G1163" s="1">
        <v>77</v>
      </c>
      <c r="H1163" s="1" t="s">
        <v>79</v>
      </c>
      <c r="I1163" s="1">
        <v>63</v>
      </c>
      <c r="J1163" s="1">
        <f>_xlfn.RANK.EQ(tbl_gk[[#This Row],[Overall]],tbl_gk[Overall])</f>
        <v>1098</v>
      </c>
    </row>
    <row r="1164" spans="2:10" x14ac:dyDescent="0.55000000000000004">
      <c r="B1164" s="3">
        <v>243810</v>
      </c>
      <c r="C1164" s="5" t="s">
        <v>2453</v>
      </c>
      <c r="D1164" s="5" t="s">
        <v>2454</v>
      </c>
      <c r="E1164" s="1">
        <v>22</v>
      </c>
      <c r="F1164" s="1">
        <v>184</v>
      </c>
      <c r="G1164" s="1">
        <v>81</v>
      </c>
      <c r="H1164" s="1" t="s">
        <v>8</v>
      </c>
      <c r="I1164" s="1">
        <v>63</v>
      </c>
      <c r="J1164" s="1">
        <f>_xlfn.RANK.EQ(tbl_gk[[#This Row],[Overall]],tbl_gk[Overall])</f>
        <v>1098</v>
      </c>
    </row>
    <row r="1165" spans="2:10" x14ac:dyDescent="0.55000000000000004">
      <c r="B1165" s="3">
        <v>244810</v>
      </c>
      <c r="C1165" s="5" t="s">
        <v>2518</v>
      </c>
      <c r="D1165" s="5" t="s">
        <v>2519</v>
      </c>
      <c r="E1165" s="1">
        <v>22</v>
      </c>
      <c r="F1165" s="1">
        <v>195</v>
      </c>
      <c r="G1165" s="1">
        <v>84</v>
      </c>
      <c r="H1165" s="1" t="s">
        <v>48</v>
      </c>
      <c r="I1165" s="1">
        <v>63</v>
      </c>
      <c r="J1165" s="1">
        <f>_xlfn.RANK.EQ(tbl_gk[[#This Row],[Overall]],tbl_gk[Overall])</f>
        <v>1098</v>
      </c>
    </row>
    <row r="1166" spans="2:10" x14ac:dyDescent="0.55000000000000004">
      <c r="B1166" s="3">
        <v>245176</v>
      </c>
      <c r="C1166" s="5" t="s">
        <v>2325</v>
      </c>
      <c r="D1166" s="5" t="s">
        <v>2326</v>
      </c>
      <c r="E1166" s="1">
        <v>23</v>
      </c>
      <c r="F1166" s="1">
        <v>188</v>
      </c>
      <c r="G1166" s="1">
        <v>80</v>
      </c>
      <c r="H1166" s="1" t="s">
        <v>16</v>
      </c>
      <c r="I1166" s="1">
        <v>63</v>
      </c>
      <c r="J1166" s="1">
        <f>_xlfn.RANK.EQ(tbl_gk[[#This Row],[Overall]],tbl_gk[Overall])</f>
        <v>1098</v>
      </c>
    </row>
    <row r="1167" spans="2:10" x14ac:dyDescent="0.55000000000000004">
      <c r="B1167" s="3">
        <v>246436</v>
      </c>
      <c r="C1167" s="5" t="s">
        <v>2462</v>
      </c>
      <c r="D1167" s="5" t="s">
        <v>2463</v>
      </c>
      <c r="E1167" s="1">
        <v>27</v>
      </c>
      <c r="F1167" s="1">
        <v>187</v>
      </c>
      <c r="G1167" s="1">
        <v>81</v>
      </c>
      <c r="H1167" s="1" t="s">
        <v>21</v>
      </c>
      <c r="I1167" s="1">
        <v>63</v>
      </c>
      <c r="J1167" s="1">
        <f>_xlfn.RANK.EQ(tbl_gk[[#This Row],[Overall]],tbl_gk[Overall])</f>
        <v>1098</v>
      </c>
    </row>
    <row r="1168" spans="2:10" x14ac:dyDescent="0.55000000000000004">
      <c r="B1168" s="3">
        <v>246671</v>
      </c>
      <c r="C1168" s="5" t="s">
        <v>2445</v>
      </c>
      <c r="D1168" s="5" t="s">
        <v>2446</v>
      </c>
      <c r="E1168" s="1">
        <v>20</v>
      </c>
      <c r="F1168" s="1">
        <v>196</v>
      </c>
      <c r="G1168" s="1">
        <v>85</v>
      </c>
      <c r="H1168" s="1" t="s">
        <v>19</v>
      </c>
      <c r="I1168" s="1">
        <v>63</v>
      </c>
      <c r="J1168" s="1">
        <f>_xlfn.RANK.EQ(tbl_gk[[#This Row],[Overall]],tbl_gk[Overall])</f>
        <v>1098</v>
      </c>
    </row>
    <row r="1169" spans="2:10" x14ac:dyDescent="0.55000000000000004">
      <c r="B1169" s="3">
        <v>247866</v>
      </c>
      <c r="C1169" s="5" t="s">
        <v>2413</v>
      </c>
      <c r="D1169" s="5" t="s">
        <v>2414</v>
      </c>
      <c r="E1169" s="1">
        <v>20</v>
      </c>
      <c r="F1169" s="1">
        <v>193</v>
      </c>
      <c r="G1169" s="1">
        <v>80</v>
      </c>
      <c r="H1169" s="1" t="s">
        <v>10</v>
      </c>
      <c r="I1169" s="1">
        <v>63</v>
      </c>
      <c r="J1169" s="1">
        <f>_xlfn.RANK.EQ(tbl_gk[[#This Row],[Overall]],tbl_gk[Overall])</f>
        <v>1098</v>
      </c>
    </row>
    <row r="1170" spans="2:10" x14ac:dyDescent="0.55000000000000004">
      <c r="B1170" s="3">
        <v>248024</v>
      </c>
      <c r="C1170" s="5" t="s">
        <v>2474</v>
      </c>
      <c r="D1170" s="5" t="s">
        <v>2475</v>
      </c>
      <c r="E1170" s="1">
        <v>32</v>
      </c>
      <c r="F1170" s="1">
        <v>185</v>
      </c>
      <c r="G1170" s="1">
        <v>90</v>
      </c>
      <c r="H1170" s="1" t="s">
        <v>235</v>
      </c>
      <c r="I1170" s="1">
        <v>63</v>
      </c>
      <c r="J1170" s="1">
        <f>_xlfn.RANK.EQ(tbl_gk[[#This Row],[Overall]],tbl_gk[Overall])</f>
        <v>1098</v>
      </c>
    </row>
    <row r="1171" spans="2:10" x14ac:dyDescent="0.55000000000000004">
      <c r="B1171" s="3">
        <v>248071</v>
      </c>
      <c r="C1171" s="5" t="s">
        <v>2319</v>
      </c>
      <c r="D1171" s="5" t="s">
        <v>2320</v>
      </c>
      <c r="E1171" s="1">
        <v>31</v>
      </c>
      <c r="F1171" s="1">
        <v>181</v>
      </c>
      <c r="G1171" s="1">
        <v>76</v>
      </c>
      <c r="H1171" s="1" t="s">
        <v>849</v>
      </c>
      <c r="I1171" s="1">
        <v>63</v>
      </c>
      <c r="J1171" s="1">
        <f>_xlfn.RANK.EQ(tbl_gk[[#This Row],[Overall]],tbl_gk[Overall])</f>
        <v>1098</v>
      </c>
    </row>
    <row r="1172" spans="2:10" x14ac:dyDescent="0.55000000000000004">
      <c r="B1172" s="3">
        <v>248858</v>
      </c>
      <c r="C1172" s="5" t="s">
        <v>2354</v>
      </c>
      <c r="D1172" s="5" t="s">
        <v>2355</v>
      </c>
      <c r="E1172" s="1">
        <v>22</v>
      </c>
      <c r="F1172" s="1">
        <v>192</v>
      </c>
      <c r="G1172" s="1">
        <v>84</v>
      </c>
      <c r="H1172" s="1" t="s">
        <v>64</v>
      </c>
      <c r="I1172" s="1">
        <v>63</v>
      </c>
      <c r="J1172" s="1">
        <f>_xlfn.RANK.EQ(tbl_gk[[#This Row],[Overall]],tbl_gk[Overall])</f>
        <v>1098</v>
      </c>
    </row>
    <row r="1173" spans="2:10" x14ac:dyDescent="0.55000000000000004">
      <c r="B1173" s="3">
        <v>251433</v>
      </c>
      <c r="C1173" s="5" t="s">
        <v>2331</v>
      </c>
      <c r="D1173" s="5" t="s">
        <v>2332</v>
      </c>
      <c r="E1173" s="1">
        <v>21</v>
      </c>
      <c r="F1173" s="1">
        <v>195</v>
      </c>
      <c r="G1173" s="1">
        <v>85</v>
      </c>
      <c r="H1173" s="1" t="s">
        <v>16</v>
      </c>
      <c r="I1173" s="1">
        <v>63</v>
      </c>
      <c r="J1173" s="1">
        <f>_xlfn.RANK.EQ(tbl_gk[[#This Row],[Overall]],tbl_gk[Overall])</f>
        <v>1098</v>
      </c>
    </row>
    <row r="1174" spans="2:10" x14ac:dyDescent="0.55000000000000004">
      <c r="B1174" s="3">
        <v>251995</v>
      </c>
      <c r="C1174" s="5" t="s">
        <v>2398</v>
      </c>
      <c r="D1174" s="5" t="s">
        <v>2399</v>
      </c>
      <c r="E1174" s="1">
        <v>21</v>
      </c>
      <c r="F1174" s="1">
        <v>188</v>
      </c>
      <c r="G1174" s="1">
        <v>80</v>
      </c>
      <c r="H1174" s="1" t="s">
        <v>17</v>
      </c>
      <c r="I1174" s="1">
        <v>63</v>
      </c>
      <c r="J1174" s="1">
        <f>_xlfn.RANK.EQ(tbl_gk[[#This Row],[Overall]],tbl_gk[Overall])</f>
        <v>1098</v>
      </c>
    </row>
    <row r="1175" spans="2:10" x14ac:dyDescent="0.55000000000000004">
      <c r="B1175" s="3">
        <v>252112</v>
      </c>
      <c r="C1175" s="5" t="s">
        <v>2492</v>
      </c>
      <c r="D1175" s="5" t="s">
        <v>2493</v>
      </c>
      <c r="E1175" s="1">
        <v>22</v>
      </c>
      <c r="F1175" s="1">
        <v>191</v>
      </c>
      <c r="G1175" s="1">
        <v>81</v>
      </c>
      <c r="H1175" s="1" t="s">
        <v>40</v>
      </c>
      <c r="I1175" s="1">
        <v>63</v>
      </c>
      <c r="J1175" s="1">
        <f>_xlfn.RANK.EQ(tbl_gk[[#This Row],[Overall]],tbl_gk[Overall])</f>
        <v>1098</v>
      </c>
    </row>
    <row r="1176" spans="2:10" x14ac:dyDescent="0.55000000000000004">
      <c r="B1176" s="3">
        <v>252500</v>
      </c>
      <c r="C1176" s="5" t="s">
        <v>2388</v>
      </c>
      <c r="D1176" s="5" t="s">
        <v>2389</v>
      </c>
      <c r="E1176" s="1">
        <v>19</v>
      </c>
      <c r="F1176" s="1">
        <v>192</v>
      </c>
      <c r="G1176" s="1">
        <v>82</v>
      </c>
      <c r="H1176" s="1" t="s">
        <v>10</v>
      </c>
      <c r="I1176" s="1">
        <v>63</v>
      </c>
      <c r="J1176" s="1">
        <f>_xlfn.RANK.EQ(tbl_gk[[#This Row],[Overall]],tbl_gk[Overall])</f>
        <v>1098</v>
      </c>
    </row>
    <row r="1177" spans="2:10" x14ac:dyDescent="0.55000000000000004">
      <c r="B1177" s="3">
        <v>253836</v>
      </c>
      <c r="C1177" s="5" t="s">
        <v>2431</v>
      </c>
      <c r="D1177" s="5" t="s">
        <v>2432</v>
      </c>
      <c r="E1177" s="1">
        <v>27</v>
      </c>
      <c r="F1177" s="1">
        <v>183</v>
      </c>
      <c r="G1177" s="1">
        <v>77</v>
      </c>
      <c r="H1177" s="1" t="s">
        <v>221</v>
      </c>
      <c r="I1177" s="1">
        <v>63</v>
      </c>
      <c r="J1177" s="1">
        <f>_xlfn.RANK.EQ(tbl_gk[[#This Row],[Overall]],tbl_gk[Overall])</f>
        <v>1098</v>
      </c>
    </row>
    <row r="1178" spans="2:10" x14ac:dyDescent="0.55000000000000004">
      <c r="B1178" s="3">
        <v>253955</v>
      </c>
      <c r="C1178" s="5" t="s">
        <v>2346</v>
      </c>
      <c r="D1178" s="5" t="s">
        <v>2347</v>
      </c>
      <c r="E1178" s="1">
        <v>22</v>
      </c>
      <c r="F1178" s="1">
        <v>185</v>
      </c>
      <c r="G1178" s="1">
        <v>76</v>
      </c>
      <c r="H1178" s="1" t="s">
        <v>576</v>
      </c>
      <c r="I1178" s="1">
        <v>63</v>
      </c>
      <c r="J1178" s="1">
        <f>_xlfn.RANK.EQ(tbl_gk[[#This Row],[Overall]],tbl_gk[Overall])</f>
        <v>1098</v>
      </c>
    </row>
    <row r="1179" spans="2:10" x14ac:dyDescent="0.55000000000000004">
      <c r="B1179" s="3">
        <v>254401</v>
      </c>
      <c r="C1179" s="5" t="s">
        <v>2342</v>
      </c>
      <c r="D1179" s="5" t="s">
        <v>2343</v>
      </c>
      <c r="E1179" s="1">
        <v>37</v>
      </c>
      <c r="F1179" s="1">
        <v>179</v>
      </c>
      <c r="G1179" s="1">
        <v>80</v>
      </c>
      <c r="H1179" s="1" t="s">
        <v>221</v>
      </c>
      <c r="I1179" s="1">
        <v>63</v>
      </c>
      <c r="J1179" s="1">
        <f>_xlfn.RANK.EQ(tbl_gk[[#This Row],[Overall]],tbl_gk[Overall])</f>
        <v>1098</v>
      </c>
    </row>
    <row r="1180" spans="2:10" x14ac:dyDescent="0.55000000000000004">
      <c r="B1180" s="3">
        <v>254962</v>
      </c>
      <c r="C1180" s="5" t="s">
        <v>2526</v>
      </c>
      <c r="D1180" s="5" t="s">
        <v>2527</v>
      </c>
      <c r="E1180" s="1">
        <v>24</v>
      </c>
      <c r="F1180" s="1">
        <v>188</v>
      </c>
      <c r="G1180" s="1">
        <v>88</v>
      </c>
      <c r="H1180" s="1" t="s">
        <v>112</v>
      </c>
      <c r="I1180" s="1">
        <v>63</v>
      </c>
      <c r="J1180" s="1">
        <f>_xlfn.RANK.EQ(tbl_gk[[#This Row],[Overall]],tbl_gk[Overall])</f>
        <v>1098</v>
      </c>
    </row>
    <row r="1181" spans="2:10" x14ac:dyDescent="0.55000000000000004">
      <c r="B1181" s="3">
        <v>255953</v>
      </c>
      <c r="C1181" s="5" t="s">
        <v>2486</v>
      </c>
      <c r="D1181" s="5" t="s">
        <v>2487</v>
      </c>
      <c r="E1181" s="1">
        <v>23</v>
      </c>
      <c r="F1181" s="1">
        <v>188</v>
      </c>
      <c r="G1181" s="1">
        <v>74</v>
      </c>
      <c r="H1181" s="1" t="s">
        <v>40</v>
      </c>
      <c r="I1181" s="1">
        <v>63</v>
      </c>
      <c r="J1181" s="1">
        <f>_xlfn.RANK.EQ(tbl_gk[[#This Row],[Overall]],tbl_gk[Overall])</f>
        <v>1098</v>
      </c>
    </row>
    <row r="1182" spans="2:10" x14ac:dyDescent="0.55000000000000004">
      <c r="B1182" s="3">
        <v>257235</v>
      </c>
      <c r="C1182" s="5" t="s">
        <v>2498</v>
      </c>
      <c r="D1182" s="5" t="s">
        <v>2499</v>
      </c>
      <c r="E1182" s="1">
        <v>21</v>
      </c>
      <c r="F1182" s="1">
        <v>185</v>
      </c>
      <c r="G1182" s="1">
        <v>77</v>
      </c>
      <c r="H1182" s="1" t="s">
        <v>49</v>
      </c>
      <c r="I1182" s="1">
        <v>63</v>
      </c>
      <c r="J1182" s="1">
        <f>_xlfn.RANK.EQ(tbl_gk[[#This Row],[Overall]],tbl_gk[Overall])</f>
        <v>1098</v>
      </c>
    </row>
    <row r="1183" spans="2:10" x14ac:dyDescent="0.55000000000000004">
      <c r="B1183" s="3">
        <v>257273</v>
      </c>
      <c r="C1183" s="5" t="s">
        <v>2367</v>
      </c>
      <c r="D1183" s="5" t="s">
        <v>2368</v>
      </c>
      <c r="E1183" s="1">
        <v>20</v>
      </c>
      <c r="F1183" s="1">
        <v>184</v>
      </c>
      <c r="G1183" s="1">
        <v>83</v>
      </c>
      <c r="H1183" s="1" t="s">
        <v>16</v>
      </c>
      <c r="I1183" s="1">
        <v>63</v>
      </c>
      <c r="J1183" s="1">
        <f>_xlfn.RANK.EQ(tbl_gk[[#This Row],[Overall]],tbl_gk[Overall])</f>
        <v>1098</v>
      </c>
    </row>
    <row r="1184" spans="2:10" x14ac:dyDescent="0.55000000000000004">
      <c r="B1184" s="3">
        <v>257638</v>
      </c>
      <c r="C1184" s="5" t="s">
        <v>2466</v>
      </c>
      <c r="D1184" s="5" t="s">
        <v>2467</v>
      </c>
      <c r="E1184" s="1">
        <v>21</v>
      </c>
      <c r="F1184" s="1">
        <v>192</v>
      </c>
      <c r="G1184" s="1">
        <v>83</v>
      </c>
      <c r="H1184" s="1" t="s">
        <v>16</v>
      </c>
      <c r="I1184" s="1">
        <v>63</v>
      </c>
      <c r="J1184" s="1">
        <f>_xlfn.RANK.EQ(tbl_gk[[#This Row],[Overall]],tbl_gk[Overall])</f>
        <v>1098</v>
      </c>
    </row>
    <row r="1185" spans="2:10" x14ac:dyDescent="0.55000000000000004">
      <c r="B1185" s="3">
        <v>257640</v>
      </c>
      <c r="C1185" s="5" t="s">
        <v>2470</v>
      </c>
      <c r="D1185" s="5" t="s">
        <v>2471</v>
      </c>
      <c r="E1185" s="1">
        <v>30</v>
      </c>
      <c r="F1185" s="1">
        <v>192</v>
      </c>
      <c r="G1185" s="1">
        <v>78</v>
      </c>
      <c r="H1185" s="1" t="s">
        <v>10</v>
      </c>
      <c r="I1185" s="1">
        <v>63</v>
      </c>
      <c r="J1185" s="1">
        <f>_xlfn.RANK.EQ(tbl_gk[[#This Row],[Overall]],tbl_gk[Overall])</f>
        <v>1098</v>
      </c>
    </row>
    <row r="1186" spans="2:10" x14ac:dyDescent="0.55000000000000004">
      <c r="B1186" s="3">
        <v>258156</v>
      </c>
      <c r="C1186" s="5" t="s">
        <v>2337</v>
      </c>
      <c r="D1186" s="5" t="s">
        <v>2338</v>
      </c>
      <c r="E1186" s="1">
        <v>22</v>
      </c>
      <c r="F1186" s="1">
        <v>184</v>
      </c>
      <c r="G1186" s="1">
        <v>79</v>
      </c>
      <c r="H1186" s="1" t="s">
        <v>109</v>
      </c>
      <c r="I1186" s="1">
        <v>63</v>
      </c>
      <c r="J1186" s="1">
        <f>_xlfn.RANK.EQ(tbl_gk[[#This Row],[Overall]],tbl_gk[Overall])</f>
        <v>1098</v>
      </c>
    </row>
    <row r="1187" spans="2:10" x14ac:dyDescent="0.55000000000000004">
      <c r="B1187" s="3">
        <v>258241</v>
      </c>
      <c r="C1187" s="5" t="s">
        <v>2348</v>
      </c>
      <c r="D1187" s="5" t="s">
        <v>2349</v>
      </c>
      <c r="E1187" s="1">
        <v>22</v>
      </c>
      <c r="F1187" s="1">
        <v>187</v>
      </c>
      <c r="G1187" s="1">
        <v>83</v>
      </c>
      <c r="H1187" s="1" t="s">
        <v>138</v>
      </c>
      <c r="I1187" s="1">
        <v>63</v>
      </c>
      <c r="J1187" s="1">
        <f>_xlfn.RANK.EQ(tbl_gk[[#This Row],[Overall]],tbl_gk[Overall])</f>
        <v>1098</v>
      </c>
    </row>
    <row r="1188" spans="2:10" x14ac:dyDescent="0.55000000000000004">
      <c r="B1188" s="3">
        <v>258311</v>
      </c>
      <c r="C1188" s="5" t="s">
        <v>2392</v>
      </c>
      <c r="D1188" s="5" t="s">
        <v>2393</v>
      </c>
      <c r="E1188" s="1">
        <v>18</v>
      </c>
      <c r="F1188" s="1">
        <v>190</v>
      </c>
      <c r="G1188" s="1">
        <v>77</v>
      </c>
      <c r="H1188" s="1" t="s">
        <v>10</v>
      </c>
      <c r="I1188" s="1">
        <v>63</v>
      </c>
      <c r="J1188" s="1">
        <f>_xlfn.RANK.EQ(tbl_gk[[#This Row],[Overall]],tbl_gk[Overall])</f>
        <v>1098</v>
      </c>
    </row>
    <row r="1189" spans="2:10" x14ac:dyDescent="0.55000000000000004">
      <c r="B1189" s="3">
        <v>258864</v>
      </c>
      <c r="C1189" s="5" t="s">
        <v>2350</v>
      </c>
      <c r="D1189" s="5" t="s">
        <v>2351</v>
      </c>
      <c r="E1189" s="1">
        <v>23</v>
      </c>
      <c r="F1189" s="1">
        <v>192</v>
      </c>
      <c r="G1189" s="1">
        <v>92</v>
      </c>
      <c r="H1189" s="1" t="s">
        <v>16</v>
      </c>
      <c r="I1189" s="1">
        <v>63</v>
      </c>
      <c r="J1189" s="1">
        <f>_xlfn.RANK.EQ(tbl_gk[[#This Row],[Overall]],tbl_gk[Overall])</f>
        <v>1098</v>
      </c>
    </row>
    <row r="1190" spans="2:10" x14ac:dyDescent="0.55000000000000004">
      <c r="B1190" s="3">
        <v>258936</v>
      </c>
      <c r="C1190" s="5" t="s">
        <v>2406</v>
      </c>
      <c r="D1190" s="5" t="s">
        <v>2407</v>
      </c>
      <c r="E1190" s="1">
        <v>19</v>
      </c>
      <c r="F1190" s="1">
        <v>194</v>
      </c>
      <c r="G1190" s="1">
        <v>95</v>
      </c>
      <c r="H1190" s="1" t="s">
        <v>58</v>
      </c>
      <c r="I1190" s="1">
        <v>63</v>
      </c>
      <c r="J1190" s="1">
        <f>_xlfn.RANK.EQ(tbl_gk[[#This Row],[Overall]],tbl_gk[Overall])</f>
        <v>1098</v>
      </c>
    </row>
    <row r="1191" spans="2:10" x14ac:dyDescent="0.55000000000000004">
      <c r="B1191" s="3">
        <v>259503</v>
      </c>
      <c r="C1191" s="5" t="s">
        <v>2484</v>
      </c>
      <c r="D1191" s="5" t="s">
        <v>2485</v>
      </c>
      <c r="E1191" s="1">
        <v>32</v>
      </c>
      <c r="F1191" s="1">
        <v>180</v>
      </c>
      <c r="G1191" s="1">
        <v>75</v>
      </c>
      <c r="H1191" s="1" t="s">
        <v>285</v>
      </c>
      <c r="I1191" s="1">
        <v>63</v>
      </c>
      <c r="J1191" s="1">
        <f>_xlfn.RANK.EQ(tbl_gk[[#This Row],[Overall]],tbl_gk[Overall])</f>
        <v>1098</v>
      </c>
    </row>
    <row r="1192" spans="2:10" x14ac:dyDescent="0.55000000000000004">
      <c r="B1192" s="3">
        <v>259580</v>
      </c>
      <c r="C1192" s="5" t="s">
        <v>2360</v>
      </c>
      <c r="D1192" s="5" t="s">
        <v>2361</v>
      </c>
      <c r="E1192" s="1">
        <v>20</v>
      </c>
      <c r="F1192" s="1">
        <v>194</v>
      </c>
      <c r="G1192" s="1">
        <v>80</v>
      </c>
      <c r="H1192" s="1" t="s">
        <v>40</v>
      </c>
      <c r="I1192" s="1">
        <v>63</v>
      </c>
      <c r="J1192" s="1">
        <f>_xlfn.RANK.EQ(tbl_gk[[#This Row],[Overall]],tbl_gk[Overall])</f>
        <v>1098</v>
      </c>
    </row>
    <row r="1193" spans="2:10" x14ac:dyDescent="0.55000000000000004">
      <c r="B1193" s="3">
        <v>262295</v>
      </c>
      <c r="C1193" s="5" t="s">
        <v>2421</v>
      </c>
      <c r="D1193" s="5" t="s">
        <v>2422</v>
      </c>
      <c r="E1193" s="1">
        <v>24</v>
      </c>
      <c r="F1193" s="1">
        <v>192</v>
      </c>
      <c r="G1193" s="1">
        <v>86</v>
      </c>
      <c r="H1193" s="1" t="s">
        <v>24</v>
      </c>
      <c r="I1193" s="1">
        <v>63</v>
      </c>
      <c r="J1193" s="1">
        <f>_xlfn.RANK.EQ(tbl_gk[[#This Row],[Overall]],tbl_gk[Overall])</f>
        <v>1098</v>
      </c>
    </row>
    <row r="1194" spans="2:10" x14ac:dyDescent="0.55000000000000004">
      <c r="B1194" s="3">
        <v>263204</v>
      </c>
      <c r="C1194" s="5" t="s">
        <v>2339</v>
      </c>
      <c r="D1194" s="5" t="s">
        <v>2340</v>
      </c>
      <c r="E1194" s="1">
        <v>26</v>
      </c>
      <c r="F1194" s="1">
        <v>188</v>
      </c>
      <c r="G1194" s="1">
        <v>80</v>
      </c>
      <c r="H1194" s="1" t="s">
        <v>8</v>
      </c>
      <c r="I1194" s="1">
        <v>63</v>
      </c>
      <c r="J1194" s="1">
        <f>_xlfn.RANK.EQ(tbl_gk[[#This Row],[Overall]],tbl_gk[Overall])</f>
        <v>1098</v>
      </c>
    </row>
    <row r="1195" spans="2:10" x14ac:dyDescent="0.55000000000000004">
      <c r="B1195" s="3">
        <v>263339</v>
      </c>
      <c r="C1195" s="5" t="s">
        <v>2476</v>
      </c>
      <c r="D1195" s="5" t="s">
        <v>2477</v>
      </c>
      <c r="E1195" s="1">
        <v>20</v>
      </c>
      <c r="F1195" s="1">
        <v>188</v>
      </c>
      <c r="G1195" s="1">
        <v>86</v>
      </c>
      <c r="H1195" s="1" t="s">
        <v>19</v>
      </c>
      <c r="I1195" s="1">
        <v>63</v>
      </c>
      <c r="J1195" s="1">
        <f>_xlfn.RANK.EQ(tbl_gk[[#This Row],[Overall]],tbl_gk[Overall])</f>
        <v>1098</v>
      </c>
    </row>
    <row r="1196" spans="2:10" x14ac:dyDescent="0.55000000000000004">
      <c r="B1196" s="3">
        <v>263547</v>
      </c>
      <c r="C1196" s="5" t="s">
        <v>2415</v>
      </c>
      <c r="D1196" s="5" t="s">
        <v>2416</v>
      </c>
      <c r="E1196" s="1">
        <v>25</v>
      </c>
      <c r="F1196" s="1">
        <v>191</v>
      </c>
      <c r="G1196" s="1">
        <v>85</v>
      </c>
      <c r="H1196" s="1" t="s">
        <v>20</v>
      </c>
      <c r="I1196" s="1">
        <v>63</v>
      </c>
      <c r="J1196" s="1">
        <f>_xlfn.RANK.EQ(tbl_gk[[#This Row],[Overall]],tbl_gk[Overall])</f>
        <v>1098</v>
      </c>
    </row>
    <row r="1197" spans="2:10" x14ac:dyDescent="0.55000000000000004">
      <c r="B1197" s="3">
        <v>264170</v>
      </c>
      <c r="C1197" s="5" t="s">
        <v>2532</v>
      </c>
      <c r="D1197" s="5" t="s">
        <v>2533</v>
      </c>
      <c r="E1197" s="1">
        <v>21</v>
      </c>
      <c r="F1197" s="1">
        <v>190</v>
      </c>
      <c r="G1197" s="1">
        <v>76</v>
      </c>
      <c r="H1197" s="1" t="s">
        <v>40</v>
      </c>
      <c r="I1197" s="1">
        <v>63</v>
      </c>
      <c r="J1197" s="1">
        <f>_xlfn.RANK.EQ(tbl_gk[[#This Row],[Overall]],tbl_gk[Overall])</f>
        <v>1098</v>
      </c>
    </row>
    <row r="1198" spans="2:10" x14ac:dyDescent="0.55000000000000004">
      <c r="B1198" s="3">
        <v>264211</v>
      </c>
      <c r="C1198" s="5" t="s">
        <v>2449</v>
      </c>
      <c r="D1198" s="5" t="s">
        <v>2450</v>
      </c>
      <c r="E1198" s="1">
        <v>19</v>
      </c>
      <c r="F1198" s="1">
        <v>191</v>
      </c>
      <c r="G1198" s="1">
        <v>73</v>
      </c>
      <c r="H1198" s="1" t="s">
        <v>40</v>
      </c>
      <c r="I1198" s="1">
        <v>63</v>
      </c>
      <c r="J1198" s="1">
        <f>_xlfn.RANK.EQ(tbl_gk[[#This Row],[Overall]],tbl_gk[Overall])</f>
        <v>1098</v>
      </c>
    </row>
    <row r="1199" spans="2:10" x14ac:dyDescent="0.55000000000000004">
      <c r="B1199" s="3">
        <v>264326</v>
      </c>
      <c r="C1199" s="5" t="s">
        <v>2508</v>
      </c>
      <c r="D1199" s="5" t="s">
        <v>2509</v>
      </c>
      <c r="E1199" s="1">
        <v>21</v>
      </c>
      <c r="F1199" s="1">
        <v>195</v>
      </c>
      <c r="G1199" s="1">
        <v>80</v>
      </c>
      <c r="H1199" s="1" t="s">
        <v>40</v>
      </c>
      <c r="I1199" s="1">
        <v>63</v>
      </c>
      <c r="J1199" s="1">
        <f>_xlfn.RANK.EQ(tbl_gk[[#This Row],[Overall]],tbl_gk[Overall])</f>
        <v>1098</v>
      </c>
    </row>
    <row r="1200" spans="2:10" x14ac:dyDescent="0.55000000000000004">
      <c r="B1200" s="3">
        <v>264588</v>
      </c>
      <c r="C1200" s="5" t="s">
        <v>2435</v>
      </c>
      <c r="D1200" s="5" t="s">
        <v>2436</v>
      </c>
      <c r="E1200" s="1">
        <v>19</v>
      </c>
      <c r="F1200" s="1">
        <v>187</v>
      </c>
      <c r="G1200" s="1">
        <v>83</v>
      </c>
      <c r="H1200" s="1" t="s">
        <v>80</v>
      </c>
      <c r="I1200" s="1">
        <v>63</v>
      </c>
      <c r="J1200" s="1">
        <f>_xlfn.RANK.EQ(tbl_gk[[#This Row],[Overall]],tbl_gk[Overall])</f>
        <v>1098</v>
      </c>
    </row>
    <row r="1201" spans="2:10" x14ac:dyDescent="0.55000000000000004">
      <c r="B1201" s="3">
        <v>265432</v>
      </c>
      <c r="C1201" s="5" t="s">
        <v>2472</v>
      </c>
      <c r="D1201" s="5" t="s">
        <v>2473</v>
      </c>
      <c r="E1201" s="1">
        <v>26</v>
      </c>
      <c r="F1201" s="1">
        <v>182</v>
      </c>
      <c r="G1201" s="1">
        <v>80</v>
      </c>
      <c r="H1201" s="1" t="s">
        <v>221</v>
      </c>
      <c r="I1201" s="1">
        <v>63</v>
      </c>
      <c r="J1201" s="1">
        <f>_xlfn.RANK.EQ(tbl_gk[[#This Row],[Overall]],tbl_gk[Overall])</f>
        <v>1098</v>
      </c>
    </row>
    <row r="1202" spans="2:10" x14ac:dyDescent="0.55000000000000004">
      <c r="B1202" s="3">
        <v>266336</v>
      </c>
      <c r="C1202" s="5" t="s">
        <v>2402</v>
      </c>
      <c r="D1202" s="5" t="s">
        <v>2403</v>
      </c>
      <c r="E1202" s="1">
        <v>32</v>
      </c>
      <c r="F1202" s="1">
        <v>194</v>
      </c>
      <c r="G1202" s="1">
        <v>83</v>
      </c>
      <c r="H1202" s="1" t="s">
        <v>2358</v>
      </c>
      <c r="I1202" s="1">
        <v>63</v>
      </c>
      <c r="J1202" s="1">
        <f>_xlfn.RANK.EQ(tbl_gk[[#This Row],[Overall]],tbl_gk[Overall])</f>
        <v>1098</v>
      </c>
    </row>
    <row r="1203" spans="2:10" x14ac:dyDescent="0.55000000000000004">
      <c r="B1203" s="3">
        <v>267684</v>
      </c>
      <c r="C1203" s="5" t="s">
        <v>2459</v>
      </c>
      <c r="D1203" s="5" t="s">
        <v>2460</v>
      </c>
      <c r="E1203" s="1">
        <v>25</v>
      </c>
      <c r="F1203" s="1">
        <v>193</v>
      </c>
      <c r="G1203" s="1">
        <v>85</v>
      </c>
      <c r="H1203" s="1" t="s">
        <v>2461</v>
      </c>
      <c r="I1203" s="1">
        <v>63</v>
      </c>
      <c r="J1203" s="1">
        <f>_xlfn.RANK.EQ(tbl_gk[[#This Row],[Overall]],tbl_gk[Overall])</f>
        <v>1098</v>
      </c>
    </row>
    <row r="1204" spans="2:10" x14ac:dyDescent="0.55000000000000004">
      <c r="B1204" s="3">
        <v>269269</v>
      </c>
      <c r="C1204" s="5" t="s">
        <v>2502</v>
      </c>
      <c r="D1204" s="5" t="s">
        <v>2503</v>
      </c>
      <c r="E1204" s="1">
        <v>23</v>
      </c>
      <c r="F1204" s="1">
        <v>187</v>
      </c>
      <c r="G1204" s="1">
        <v>80</v>
      </c>
      <c r="H1204" s="1" t="s">
        <v>16</v>
      </c>
      <c r="I1204" s="1">
        <v>63</v>
      </c>
      <c r="J1204" s="1">
        <f>_xlfn.RANK.EQ(tbl_gk[[#This Row],[Overall]],tbl_gk[Overall])</f>
        <v>1098</v>
      </c>
    </row>
    <row r="1205" spans="2:10" x14ac:dyDescent="0.55000000000000004">
      <c r="B1205" s="3">
        <v>269490</v>
      </c>
      <c r="C1205" s="5" t="s">
        <v>2530</v>
      </c>
      <c r="D1205" s="5" t="s">
        <v>2531</v>
      </c>
      <c r="E1205" s="1">
        <v>22</v>
      </c>
      <c r="F1205" s="1">
        <v>197</v>
      </c>
      <c r="G1205" s="1">
        <v>87</v>
      </c>
      <c r="H1205" s="1" t="s">
        <v>20</v>
      </c>
      <c r="I1205" s="1">
        <v>63</v>
      </c>
      <c r="J1205" s="1">
        <f>_xlfn.RANK.EQ(tbl_gk[[#This Row],[Overall]],tbl_gk[Overall])</f>
        <v>1098</v>
      </c>
    </row>
    <row r="1206" spans="2:10" x14ac:dyDescent="0.55000000000000004">
      <c r="B1206" s="3">
        <v>269833</v>
      </c>
      <c r="C1206" s="5" t="s">
        <v>2394</v>
      </c>
      <c r="D1206" s="5" t="s">
        <v>2395</v>
      </c>
      <c r="E1206" s="1">
        <v>26</v>
      </c>
      <c r="F1206" s="1">
        <v>187</v>
      </c>
      <c r="G1206" s="1">
        <v>88</v>
      </c>
      <c r="H1206" s="1" t="s">
        <v>16</v>
      </c>
      <c r="I1206" s="1">
        <v>63</v>
      </c>
      <c r="J1206" s="1">
        <f>_xlfn.RANK.EQ(tbl_gk[[#This Row],[Overall]],tbl_gk[Overall])</f>
        <v>1098</v>
      </c>
    </row>
    <row r="1207" spans="2:10" x14ac:dyDescent="0.55000000000000004">
      <c r="B1207" s="3">
        <v>269955</v>
      </c>
      <c r="C1207" s="5" t="s">
        <v>2504</v>
      </c>
      <c r="D1207" s="5" t="s">
        <v>2505</v>
      </c>
      <c r="E1207" s="1">
        <v>21</v>
      </c>
      <c r="F1207" s="1">
        <v>194</v>
      </c>
      <c r="G1207" s="1">
        <v>86</v>
      </c>
      <c r="H1207" s="1" t="s">
        <v>16</v>
      </c>
      <c r="I1207" s="1">
        <v>63</v>
      </c>
      <c r="J1207" s="1">
        <f>_xlfn.RANK.EQ(tbl_gk[[#This Row],[Overall]],tbl_gk[Overall])</f>
        <v>1098</v>
      </c>
    </row>
    <row r="1208" spans="2:10" x14ac:dyDescent="0.55000000000000004">
      <c r="B1208" s="3">
        <v>270529</v>
      </c>
      <c r="C1208" s="5" t="s">
        <v>2317</v>
      </c>
      <c r="D1208" s="5" t="s">
        <v>2318</v>
      </c>
      <c r="E1208" s="1">
        <v>18</v>
      </c>
      <c r="F1208" s="1">
        <v>189</v>
      </c>
      <c r="G1208" s="1">
        <v>81</v>
      </c>
      <c r="H1208" s="1" t="s">
        <v>40</v>
      </c>
      <c r="I1208" s="1">
        <v>63</v>
      </c>
      <c r="J1208" s="1">
        <f>_xlfn.RANK.EQ(tbl_gk[[#This Row],[Overall]],tbl_gk[Overall])</f>
        <v>1098</v>
      </c>
    </row>
    <row r="1209" spans="2:10" x14ac:dyDescent="0.55000000000000004">
      <c r="B1209" s="3">
        <v>271146</v>
      </c>
      <c r="C1209" s="5" t="s">
        <v>2333</v>
      </c>
      <c r="D1209" s="5" t="s">
        <v>2334</v>
      </c>
      <c r="E1209" s="1">
        <v>20</v>
      </c>
      <c r="F1209" s="1">
        <v>190</v>
      </c>
      <c r="G1209" s="1">
        <v>80</v>
      </c>
      <c r="H1209" s="1" t="s">
        <v>33</v>
      </c>
      <c r="I1209" s="1">
        <v>63</v>
      </c>
      <c r="J1209" s="1">
        <f>_xlfn.RANK.EQ(tbl_gk[[#This Row],[Overall]],tbl_gk[Overall])</f>
        <v>1098</v>
      </c>
    </row>
    <row r="1210" spans="2:10" x14ac:dyDescent="0.55000000000000004">
      <c r="B1210" s="3">
        <v>271193</v>
      </c>
      <c r="C1210" s="5" t="s">
        <v>2382</v>
      </c>
      <c r="D1210" s="5" t="s">
        <v>2383</v>
      </c>
      <c r="E1210" s="1">
        <v>19</v>
      </c>
      <c r="F1210" s="1">
        <v>188</v>
      </c>
      <c r="G1210" s="1">
        <v>80</v>
      </c>
      <c r="H1210" s="1" t="s">
        <v>40</v>
      </c>
      <c r="I1210" s="1">
        <v>63</v>
      </c>
      <c r="J1210" s="1">
        <f>_xlfn.RANK.EQ(tbl_gk[[#This Row],[Overall]],tbl_gk[Overall])</f>
        <v>1098</v>
      </c>
    </row>
    <row r="1211" spans="2:10" x14ac:dyDescent="0.55000000000000004">
      <c r="B1211" s="3">
        <v>271532</v>
      </c>
      <c r="C1211" s="5" t="s">
        <v>2478</v>
      </c>
      <c r="D1211" s="5" t="s">
        <v>2479</v>
      </c>
      <c r="E1211" s="1">
        <v>20</v>
      </c>
      <c r="F1211" s="1">
        <v>188</v>
      </c>
      <c r="G1211" s="1">
        <v>78</v>
      </c>
      <c r="H1211" s="1" t="s">
        <v>40</v>
      </c>
      <c r="I1211" s="1">
        <v>63</v>
      </c>
      <c r="J1211" s="1">
        <f>_xlfn.RANK.EQ(tbl_gk[[#This Row],[Overall]],tbl_gk[Overall])</f>
        <v>1098</v>
      </c>
    </row>
    <row r="1212" spans="2:10" x14ac:dyDescent="0.55000000000000004">
      <c r="B1212" s="3">
        <v>118794</v>
      </c>
      <c r="C1212" s="5" t="s">
        <v>2574</v>
      </c>
      <c r="D1212" s="5" t="s">
        <v>2575</v>
      </c>
      <c r="E1212" s="1">
        <v>38</v>
      </c>
      <c r="F1212" s="1">
        <v>192</v>
      </c>
      <c r="G1212" s="1">
        <v>87</v>
      </c>
      <c r="H1212" s="1" t="s">
        <v>19</v>
      </c>
      <c r="I1212" s="1">
        <v>62</v>
      </c>
      <c r="J1212" s="1">
        <f>_xlfn.RANK.EQ(tbl_gk[[#This Row],[Overall]],tbl_gk[Overall])</f>
        <v>1211</v>
      </c>
    </row>
    <row r="1213" spans="2:10" x14ac:dyDescent="0.55000000000000004">
      <c r="B1213" s="3">
        <v>162901</v>
      </c>
      <c r="C1213" s="5" t="s">
        <v>2190</v>
      </c>
      <c r="D1213" s="5" t="s">
        <v>2695</v>
      </c>
      <c r="E1213" s="1">
        <v>37</v>
      </c>
      <c r="F1213" s="1">
        <v>196</v>
      </c>
      <c r="G1213" s="1">
        <v>92</v>
      </c>
      <c r="H1213" s="1" t="s">
        <v>292</v>
      </c>
      <c r="I1213" s="1">
        <v>62</v>
      </c>
      <c r="J1213" s="1">
        <f>_xlfn.RANK.EQ(tbl_gk[[#This Row],[Overall]],tbl_gk[Overall])</f>
        <v>1211</v>
      </c>
    </row>
    <row r="1214" spans="2:10" x14ac:dyDescent="0.55000000000000004">
      <c r="B1214" s="3">
        <v>170280</v>
      </c>
      <c r="C1214" s="5" t="s">
        <v>2625</v>
      </c>
      <c r="D1214" s="5" t="s">
        <v>2626</v>
      </c>
      <c r="E1214" s="1">
        <v>32</v>
      </c>
      <c r="F1214" s="1">
        <v>187</v>
      </c>
      <c r="G1214" s="1">
        <v>89</v>
      </c>
      <c r="H1214" s="1" t="s">
        <v>292</v>
      </c>
      <c r="I1214" s="1">
        <v>62</v>
      </c>
      <c r="J1214" s="1">
        <f>_xlfn.RANK.EQ(tbl_gk[[#This Row],[Overall]],tbl_gk[Overall])</f>
        <v>1211</v>
      </c>
    </row>
    <row r="1215" spans="2:10" x14ac:dyDescent="0.55000000000000004">
      <c r="B1215" s="3">
        <v>173895</v>
      </c>
      <c r="C1215" s="5" t="s">
        <v>2713</v>
      </c>
      <c r="D1215" s="5" t="s">
        <v>2714</v>
      </c>
      <c r="E1215" s="1">
        <v>33</v>
      </c>
      <c r="F1215" s="1">
        <v>188</v>
      </c>
      <c r="G1215" s="1">
        <v>90</v>
      </c>
      <c r="H1215" s="1" t="s">
        <v>19</v>
      </c>
      <c r="I1215" s="1">
        <v>62</v>
      </c>
      <c r="J1215" s="1">
        <f>_xlfn.RANK.EQ(tbl_gk[[#This Row],[Overall]],tbl_gk[Overall])</f>
        <v>1211</v>
      </c>
    </row>
    <row r="1216" spans="2:10" x14ac:dyDescent="0.55000000000000004">
      <c r="B1216" s="3">
        <v>178434</v>
      </c>
      <c r="C1216" s="5" t="s">
        <v>2547</v>
      </c>
      <c r="D1216" s="5" t="s">
        <v>2548</v>
      </c>
      <c r="E1216" s="1">
        <v>41</v>
      </c>
      <c r="F1216" s="1">
        <v>185</v>
      </c>
      <c r="G1216" s="1">
        <v>78</v>
      </c>
      <c r="H1216" s="1" t="s">
        <v>33</v>
      </c>
      <c r="I1216" s="1">
        <v>62</v>
      </c>
      <c r="J1216" s="1">
        <f>_xlfn.RANK.EQ(tbl_gk[[#This Row],[Overall]],tbl_gk[Overall])</f>
        <v>1211</v>
      </c>
    </row>
    <row r="1217" spans="2:10" x14ac:dyDescent="0.55000000000000004">
      <c r="B1217" s="3">
        <v>180717</v>
      </c>
      <c r="C1217" s="5" t="s">
        <v>2651</v>
      </c>
      <c r="D1217" s="5" t="s">
        <v>2652</v>
      </c>
      <c r="E1217" s="1">
        <v>40</v>
      </c>
      <c r="F1217" s="1">
        <v>189</v>
      </c>
      <c r="G1217" s="1">
        <v>90</v>
      </c>
      <c r="H1217" s="1" t="s">
        <v>282</v>
      </c>
      <c r="I1217" s="1">
        <v>62</v>
      </c>
      <c r="J1217" s="1">
        <f>_xlfn.RANK.EQ(tbl_gk[[#This Row],[Overall]],tbl_gk[Overall])</f>
        <v>1211</v>
      </c>
    </row>
    <row r="1218" spans="2:10" x14ac:dyDescent="0.55000000000000004">
      <c r="B1218" s="3">
        <v>189013</v>
      </c>
      <c r="C1218" s="5" t="s">
        <v>2693</v>
      </c>
      <c r="D1218" s="5" t="s">
        <v>2694</v>
      </c>
      <c r="E1218" s="1">
        <v>33</v>
      </c>
      <c r="F1218" s="1">
        <v>190</v>
      </c>
      <c r="G1218" s="1">
        <v>83</v>
      </c>
      <c r="H1218" s="1" t="s">
        <v>10</v>
      </c>
      <c r="I1218" s="1">
        <v>62</v>
      </c>
      <c r="J1218" s="1">
        <f>_xlfn.RANK.EQ(tbl_gk[[#This Row],[Overall]],tbl_gk[Overall])</f>
        <v>1211</v>
      </c>
    </row>
    <row r="1219" spans="2:10" x14ac:dyDescent="0.55000000000000004">
      <c r="B1219" s="3">
        <v>189233</v>
      </c>
      <c r="C1219" s="5" t="s">
        <v>2604</v>
      </c>
      <c r="D1219" s="5" t="s">
        <v>2605</v>
      </c>
      <c r="E1219" s="1">
        <v>33</v>
      </c>
      <c r="F1219" s="1">
        <v>188</v>
      </c>
      <c r="G1219" s="1">
        <v>78</v>
      </c>
      <c r="H1219" s="1" t="s">
        <v>115</v>
      </c>
      <c r="I1219" s="1">
        <v>62</v>
      </c>
      <c r="J1219" s="1">
        <f>_xlfn.RANK.EQ(tbl_gk[[#This Row],[Overall]],tbl_gk[Overall])</f>
        <v>1211</v>
      </c>
    </row>
    <row r="1220" spans="2:10" x14ac:dyDescent="0.55000000000000004">
      <c r="B1220" s="3">
        <v>191528</v>
      </c>
      <c r="C1220" s="5" t="s">
        <v>2621</v>
      </c>
      <c r="D1220" s="5" t="s">
        <v>2622</v>
      </c>
      <c r="E1220" s="1">
        <v>33</v>
      </c>
      <c r="F1220" s="1">
        <v>188</v>
      </c>
      <c r="G1220" s="1">
        <v>81</v>
      </c>
      <c r="H1220" s="1" t="s">
        <v>576</v>
      </c>
      <c r="I1220" s="1">
        <v>62</v>
      </c>
      <c r="J1220" s="1">
        <f>_xlfn.RANK.EQ(tbl_gk[[#This Row],[Overall]],tbl_gk[Overall])</f>
        <v>1211</v>
      </c>
    </row>
    <row r="1221" spans="2:10" x14ac:dyDescent="0.55000000000000004">
      <c r="B1221" s="3">
        <v>199321</v>
      </c>
      <c r="C1221" s="5" t="s">
        <v>2726</v>
      </c>
      <c r="D1221" s="5" t="s">
        <v>2727</v>
      </c>
      <c r="E1221" s="1">
        <v>30</v>
      </c>
      <c r="F1221" s="1">
        <v>206</v>
      </c>
      <c r="G1221" s="1">
        <v>102</v>
      </c>
      <c r="H1221" s="1" t="s">
        <v>58</v>
      </c>
      <c r="I1221" s="1">
        <v>62</v>
      </c>
      <c r="J1221" s="1">
        <f>_xlfn.RANK.EQ(tbl_gk[[#This Row],[Overall]],tbl_gk[Overall])</f>
        <v>1211</v>
      </c>
    </row>
    <row r="1222" spans="2:10" x14ac:dyDescent="0.55000000000000004">
      <c r="B1222" s="3">
        <v>199705</v>
      </c>
      <c r="C1222" s="5" t="s">
        <v>2664</v>
      </c>
      <c r="D1222" s="5" t="s">
        <v>2665</v>
      </c>
      <c r="E1222" s="1">
        <v>31</v>
      </c>
      <c r="F1222" s="1">
        <v>181</v>
      </c>
      <c r="G1222" s="1">
        <v>75</v>
      </c>
      <c r="H1222" s="1" t="s">
        <v>9</v>
      </c>
      <c r="I1222" s="1">
        <v>62</v>
      </c>
      <c r="J1222" s="1">
        <f>_xlfn.RANK.EQ(tbl_gk[[#This Row],[Overall]],tbl_gk[Overall])</f>
        <v>1211</v>
      </c>
    </row>
    <row r="1223" spans="2:10" x14ac:dyDescent="0.55000000000000004">
      <c r="B1223" s="3">
        <v>200525</v>
      </c>
      <c r="C1223" s="5" t="s">
        <v>2706</v>
      </c>
      <c r="D1223" s="5" t="s">
        <v>2707</v>
      </c>
      <c r="E1223" s="1">
        <v>30</v>
      </c>
      <c r="F1223" s="1">
        <v>198</v>
      </c>
      <c r="G1223" s="1">
        <v>85</v>
      </c>
      <c r="H1223" s="1" t="s">
        <v>19</v>
      </c>
      <c r="I1223" s="1">
        <v>62</v>
      </c>
      <c r="J1223" s="1">
        <f>_xlfn.RANK.EQ(tbl_gk[[#This Row],[Overall]],tbl_gk[Overall])</f>
        <v>1211</v>
      </c>
    </row>
    <row r="1224" spans="2:10" x14ac:dyDescent="0.55000000000000004">
      <c r="B1224" s="3">
        <v>201353</v>
      </c>
      <c r="C1224" s="5" t="s">
        <v>2580</v>
      </c>
      <c r="D1224" s="5" t="s">
        <v>2581</v>
      </c>
      <c r="E1224" s="1">
        <v>29</v>
      </c>
      <c r="F1224" s="1">
        <v>185</v>
      </c>
      <c r="G1224" s="1">
        <v>78</v>
      </c>
      <c r="H1224" s="1" t="s">
        <v>112</v>
      </c>
      <c r="I1224" s="1">
        <v>62</v>
      </c>
      <c r="J1224" s="1">
        <f>_xlfn.RANK.EQ(tbl_gk[[#This Row],[Overall]],tbl_gk[Overall])</f>
        <v>1211</v>
      </c>
    </row>
    <row r="1225" spans="2:10" x14ac:dyDescent="0.55000000000000004">
      <c r="B1225" s="3">
        <v>202079</v>
      </c>
      <c r="C1225" s="5" t="s">
        <v>2700</v>
      </c>
      <c r="D1225" s="5" t="s">
        <v>2701</v>
      </c>
      <c r="E1225" s="1">
        <v>29</v>
      </c>
      <c r="F1225" s="1">
        <v>190</v>
      </c>
      <c r="G1225" s="1">
        <v>88</v>
      </c>
      <c r="H1225" s="1" t="s">
        <v>115</v>
      </c>
      <c r="I1225" s="1">
        <v>62</v>
      </c>
      <c r="J1225" s="1">
        <f>_xlfn.RANK.EQ(tbl_gk[[#This Row],[Overall]],tbl_gk[Overall])</f>
        <v>1211</v>
      </c>
    </row>
    <row r="1226" spans="2:10" x14ac:dyDescent="0.55000000000000004">
      <c r="B1226" s="3">
        <v>202770</v>
      </c>
      <c r="C1226" s="5" t="s">
        <v>2678</v>
      </c>
      <c r="D1226" s="5" t="s">
        <v>2679</v>
      </c>
      <c r="E1226" s="1">
        <v>29</v>
      </c>
      <c r="F1226" s="1">
        <v>191</v>
      </c>
      <c r="G1226" s="1">
        <v>96</v>
      </c>
      <c r="H1226" s="1" t="s">
        <v>19</v>
      </c>
      <c r="I1226" s="1">
        <v>62</v>
      </c>
      <c r="J1226" s="1">
        <f>_xlfn.RANK.EQ(tbl_gk[[#This Row],[Overall]],tbl_gk[Overall])</f>
        <v>1211</v>
      </c>
    </row>
    <row r="1227" spans="2:10" x14ac:dyDescent="0.55000000000000004">
      <c r="B1227" s="3">
        <v>202793</v>
      </c>
      <c r="C1227" s="5" t="s">
        <v>2619</v>
      </c>
      <c r="D1227" s="5" t="s">
        <v>2620</v>
      </c>
      <c r="E1227" s="1">
        <v>31</v>
      </c>
      <c r="F1227" s="1">
        <v>185</v>
      </c>
      <c r="G1227" s="1">
        <v>78</v>
      </c>
      <c r="H1227" s="1" t="s">
        <v>33</v>
      </c>
      <c r="I1227" s="1">
        <v>62</v>
      </c>
      <c r="J1227" s="1">
        <f>_xlfn.RANK.EQ(tbl_gk[[#This Row],[Overall]],tbl_gk[Overall])</f>
        <v>1211</v>
      </c>
    </row>
    <row r="1228" spans="2:10" x14ac:dyDescent="0.55000000000000004">
      <c r="B1228" s="3">
        <v>203215</v>
      </c>
      <c r="C1228" s="5" t="s">
        <v>2674</v>
      </c>
      <c r="D1228" s="5" t="s">
        <v>2675</v>
      </c>
      <c r="E1228" s="1">
        <v>29</v>
      </c>
      <c r="F1228" s="1">
        <v>183</v>
      </c>
      <c r="G1228" s="1">
        <v>72</v>
      </c>
      <c r="H1228" s="1" t="s">
        <v>19</v>
      </c>
      <c r="I1228" s="1">
        <v>62</v>
      </c>
      <c r="J1228" s="1">
        <f>_xlfn.RANK.EQ(tbl_gk[[#This Row],[Overall]],tbl_gk[Overall])</f>
        <v>1211</v>
      </c>
    </row>
    <row r="1229" spans="2:10" x14ac:dyDescent="0.55000000000000004">
      <c r="B1229" s="3">
        <v>207443</v>
      </c>
      <c r="C1229" s="5" t="s">
        <v>2696</v>
      </c>
      <c r="D1229" s="5" t="s">
        <v>2697</v>
      </c>
      <c r="E1229" s="1">
        <v>28</v>
      </c>
      <c r="F1229" s="1">
        <v>187</v>
      </c>
      <c r="G1229" s="1">
        <v>87</v>
      </c>
      <c r="H1229" s="1" t="s">
        <v>9</v>
      </c>
      <c r="I1229" s="1">
        <v>62</v>
      </c>
      <c r="J1229" s="1">
        <f>_xlfn.RANK.EQ(tbl_gk[[#This Row],[Overall]],tbl_gk[Overall])</f>
        <v>1211</v>
      </c>
    </row>
    <row r="1230" spans="2:10" x14ac:dyDescent="0.55000000000000004">
      <c r="B1230" s="3">
        <v>207606</v>
      </c>
      <c r="C1230" s="5" t="s">
        <v>2366</v>
      </c>
      <c r="D1230" s="5" t="s">
        <v>2561</v>
      </c>
      <c r="E1230" s="1">
        <v>29</v>
      </c>
      <c r="F1230" s="1">
        <v>188</v>
      </c>
      <c r="G1230" s="1">
        <v>82</v>
      </c>
      <c r="H1230" s="1" t="s">
        <v>19</v>
      </c>
      <c r="I1230" s="1">
        <v>62</v>
      </c>
      <c r="J1230" s="1">
        <f>_xlfn.RANK.EQ(tbl_gk[[#This Row],[Overall]],tbl_gk[Overall])</f>
        <v>1211</v>
      </c>
    </row>
    <row r="1231" spans="2:10" x14ac:dyDescent="0.55000000000000004">
      <c r="B1231" s="3">
        <v>208697</v>
      </c>
      <c r="C1231" s="5" t="s">
        <v>2594</v>
      </c>
      <c r="D1231" s="5" t="s">
        <v>2595</v>
      </c>
      <c r="E1231" s="1">
        <v>28</v>
      </c>
      <c r="F1231" s="1">
        <v>185</v>
      </c>
      <c r="G1231" s="1">
        <v>77</v>
      </c>
      <c r="H1231" s="1" t="s">
        <v>292</v>
      </c>
      <c r="I1231" s="1">
        <v>62</v>
      </c>
      <c r="J1231" s="1">
        <f>_xlfn.RANK.EQ(tbl_gk[[#This Row],[Overall]],tbl_gk[Overall])</f>
        <v>1211</v>
      </c>
    </row>
    <row r="1232" spans="2:10" x14ac:dyDescent="0.55000000000000004">
      <c r="B1232" s="3">
        <v>209572</v>
      </c>
      <c r="C1232" s="5" t="s">
        <v>2744</v>
      </c>
      <c r="D1232" s="5" t="s">
        <v>2745</v>
      </c>
      <c r="E1232" s="1">
        <v>31</v>
      </c>
      <c r="F1232" s="1">
        <v>184</v>
      </c>
      <c r="G1232" s="1">
        <v>69</v>
      </c>
      <c r="H1232" s="1" t="s">
        <v>315</v>
      </c>
      <c r="I1232" s="1">
        <v>62</v>
      </c>
      <c r="J1232" s="1">
        <f>_xlfn.RANK.EQ(tbl_gk[[#This Row],[Overall]],tbl_gk[Overall])</f>
        <v>1211</v>
      </c>
    </row>
    <row r="1233" spans="2:10" x14ac:dyDescent="0.55000000000000004">
      <c r="B1233" s="3">
        <v>211537</v>
      </c>
      <c r="C1233" s="5" t="s">
        <v>2584</v>
      </c>
      <c r="D1233" s="5" t="s">
        <v>2585</v>
      </c>
      <c r="E1233" s="1">
        <v>28</v>
      </c>
      <c r="F1233" s="1">
        <v>189</v>
      </c>
      <c r="G1233" s="1">
        <v>75</v>
      </c>
      <c r="H1233" s="1" t="s">
        <v>47</v>
      </c>
      <c r="I1233" s="1">
        <v>62</v>
      </c>
      <c r="J1233" s="1">
        <f>_xlfn.RANK.EQ(tbl_gk[[#This Row],[Overall]],tbl_gk[Overall])</f>
        <v>1211</v>
      </c>
    </row>
    <row r="1234" spans="2:10" x14ac:dyDescent="0.55000000000000004">
      <c r="B1234" s="3">
        <v>212175</v>
      </c>
      <c r="C1234" s="5" t="s">
        <v>2672</v>
      </c>
      <c r="D1234" s="5" t="s">
        <v>2673</v>
      </c>
      <c r="E1234" s="1">
        <v>32</v>
      </c>
      <c r="F1234" s="1">
        <v>186</v>
      </c>
      <c r="G1234" s="1">
        <v>81</v>
      </c>
      <c r="H1234" s="1" t="s">
        <v>19</v>
      </c>
      <c r="I1234" s="1">
        <v>62</v>
      </c>
      <c r="J1234" s="1">
        <f>_xlfn.RANK.EQ(tbl_gk[[#This Row],[Overall]],tbl_gk[Overall])</f>
        <v>1211</v>
      </c>
    </row>
    <row r="1235" spans="2:10" x14ac:dyDescent="0.55000000000000004">
      <c r="B1235" s="3">
        <v>212560</v>
      </c>
      <c r="C1235" s="5" t="s">
        <v>2720</v>
      </c>
      <c r="D1235" s="5" t="s">
        <v>2721</v>
      </c>
      <c r="E1235" s="1">
        <v>27</v>
      </c>
      <c r="F1235" s="1">
        <v>181</v>
      </c>
      <c r="G1235" s="1">
        <v>80</v>
      </c>
      <c r="H1235" s="1" t="s">
        <v>1268</v>
      </c>
      <c r="I1235" s="1">
        <v>62</v>
      </c>
      <c r="J1235" s="1">
        <f>_xlfn.RANK.EQ(tbl_gk[[#This Row],[Overall]],tbl_gk[Overall])</f>
        <v>1211</v>
      </c>
    </row>
    <row r="1236" spans="2:10" x14ac:dyDescent="0.55000000000000004">
      <c r="B1236" s="3">
        <v>213483</v>
      </c>
      <c r="C1236" s="5" t="s">
        <v>299</v>
      </c>
      <c r="D1236" s="5" t="s">
        <v>2653</v>
      </c>
      <c r="E1236" s="1">
        <v>42</v>
      </c>
      <c r="F1236" s="1">
        <v>192</v>
      </c>
      <c r="G1236" s="1">
        <v>91</v>
      </c>
      <c r="H1236" s="1" t="s">
        <v>79</v>
      </c>
      <c r="I1236" s="1">
        <v>62</v>
      </c>
      <c r="J1236" s="1">
        <f>_xlfn.RANK.EQ(tbl_gk[[#This Row],[Overall]],tbl_gk[Overall])</f>
        <v>1211</v>
      </c>
    </row>
    <row r="1237" spans="2:10" x14ac:dyDescent="0.55000000000000004">
      <c r="B1237" s="3">
        <v>213677</v>
      </c>
      <c r="C1237" s="5" t="s">
        <v>2582</v>
      </c>
      <c r="D1237" s="5" t="s">
        <v>2583</v>
      </c>
      <c r="E1237" s="1">
        <v>26</v>
      </c>
      <c r="F1237" s="1">
        <v>188</v>
      </c>
      <c r="G1237" s="1">
        <v>74</v>
      </c>
      <c r="H1237" s="1" t="s">
        <v>19</v>
      </c>
      <c r="I1237" s="1">
        <v>62</v>
      </c>
      <c r="J1237" s="1">
        <f>_xlfn.RANK.EQ(tbl_gk[[#This Row],[Overall]],tbl_gk[Overall])</f>
        <v>1211</v>
      </c>
    </row>
    <row r="1238" spans="2:10" x14ac:dyDescent="0.55000000000000004">
      <c r="B1238" s="3">
        <v>215408</v>
      </c>
      <c r="C1238" s="5" t="s">
        <v>2608</v>
      </c>
      <c r="D1238" s="5" t="s">
        <v>2609</v>
      </c>
      <c r="E1238" s="1">
        <v>32</v>
      </c>
      <c r="F1238" s="1">
        <v>203</v>
      </c>
      <c r="G1238" s="1">
        <v>92</v>
      </c>
      <c r="H1238" s="1" t="s">
        <v>19</v>
      </c>
      <c r="I1238" s="1">
        <v>62</v>
      </c>
      <c r="J1238" s="1">
        <f>_xlfn.RANK.EQ(tbl_gk[[#This Row],[Overall]],tbl_gk[Overall])</f>
        <v>1211</v>
      </c>
    </row>
    <row r="1239" spans="2:10" x14ac:dyDescent="0.55000000000000004">
      <c r="B1239" s="3">
        <v>216264</v>
      </c>
      <c r="C1239" s="5" t="s">
        <v>2637</v>
      </c>
      <c r="D1239" s="5" t="s">
        <v>2638</v>
      </c>
      <c r="E1239" s="1">
        <v>28</v>
      </c>
      <c r="F1239" s="1">
        <v>193</v>
      </c>
      <c r="G1239" s="1">
        <v>72</v>
      </c>
      <c r="H1239" s="1" t="s">
        <v>19</v>
      </c>
      <c r="I1239" s="1">
        <v>62</v>
      </c>
      <c r="J1239" s="1">
        <f>_xlfn.RANK.EQ(tbl_gk[[#This Row],[Overall]],tbl_gk[Overall])</f>
        <v>1211</v>
      </c>
    </row>
    <row r="1240" spans="2:10" x14ac:dyDescent="0.55000000000000004">
      <c r="B1240" s="3">
        <v>216478</v>
      </c>
      <c r="C1240" s="5" t="s">
        <v>2740</v>
      </c>
      <c r="D1240" s="5" t="s">
        <v>2741</v>
      </c>
      <c r="E1240" s="1">
        <v>27</v>
      </c>
      <c r="F1240" s="1">
        <v>189</v>
      </c>
      <c r="G1240" s="1">
        <v>86</v>
      </c>
      <c r="H1240" s="1" t="s">
        <v>19</v>
      </c>
      <c r="I1240" s="1">
        <v>62</v>
      </c>
      <c r="J1240" s="1">
        <f>_xlfn.RANK.EQ(tbl_gk[[#This Row],[Overall]],tbl_gk[Overall])</f>
        <v>1211</v>
      </c>
    </row>
    <row r="1241" spans="2:10" x14ac:dyDescent="0.55000000000000004">
      <c r="B1241" s="3">
        <v>218873</v>
      </c>
      <c r="C1241" s="5" t="s">
        <v>2564</v>
      </c>
      <c r="D1241" s="5" t="s">
        <v>2565</v>
      </c>
      <c r="E1241" s="1">
        <v>29</v>
      </c>
      <c r="F1241" s="1">
        <v>194</v>
      </c>
      <c r="G1241" s="1">
        <v>83</v>
      </c>
      <c r="H1241" s="1" t="s">
        <v>16</v>
      </c>
      <c r="I1241" s="1">
        <v>62</v>
      </c>
      <c r="J1241" s="1">
        <f>_xlfn.RANK.EQ(tbl_gk[[#This Row],[Overall]],tbl_gk[Overall])</f>
        <v>1211</v>
      </c>
    </row>
    <row r="1242" spans="2:10" x14ac:dyDescent="0.55000000000000004">
      <c r="B1242" s="3">
        <v>221700</v>
      </c>
      <c r="C1242" s="5" t="s">
        <v>2553</v>
      </c>
      <c r="D1242" s="5" t="s">
        <v>2554</v>
      </c>
      <c r="E1242" s="1">
        <v>30</v>
      </c>
      <c r="F1242" s="1">
        <v>190</v>
      </c>
      <c r="G1242" s="1">
        <v>88</v>
      </c>
      <c r="H1242" s="1" t="s">
        <v>21</v>
      </c>
      <c r="I1242" s="1">
        <v>62</v>
      </c>
      <c r="J1242" s="1">
        <f>_xlfn.RANK.EQ(tbl_gk[[#This Row],[Overall]],tbl_gk[Overall])</f>
        <v>1211</v>
      </c>
    </row>
    <row r="1243" spans="2:10" x14ac:dyDescent="0.55000000000000004">
      <c r="B1243" s="3">
        <v>221844</v>
      </c>
      <c r="C1243" s="5" t="s">
        <v>2764</v>
      </c>
      <c r="D1243" s="5" t="s">
        <v>2765</v>
      </c>
      <c r="E1243" s="1">
        <v>32</v>
      </c>
      <c r="F1243" s="1">
        <v>187</v>
      </c>
      <c r="G1243" s="1">
        <v>83</v>
      </c>
      <c r="H1243" s="1" t="s">
        <v>576</v>
      </c>
      <c r="I1243" s="1">
        <v>62</v>
      </c>
      <c r="J1243" s="1">
        <f>_xlfn.RANK.EQ(tbl_gk[[#This Row],[Overall]],tbl_gk[Overall])</f>
        <v>1211</v>
      </c>
    </row>
    <row r="1244" spans="2:10" x14ac:dyDescent="0.55000000000000004">
      <c r="B1244" s="3">
        <v>222095</v>
      </c>
      <c r="C1244" s="5" t="s">
        <v>2722</v>
      </c>
      <c r="D1244" s="5" t="s">
        <v>2723</v>
      </c>
      <c r="E1244" s="1">
        <v>25</v>
      </c>
      <c r="F1244" s="1">
        <v>188</v>
      </c>
      <c r="G1244" s="1">
        <v>80</v>
      </c>
      <c r="H1244" s="1" t="s">
        <v>19</v>
      </c>
      <c r="I1244" s="1">
        <v>62</v>
      </c>
      <c r="J1244" s="1">
        <f>_xlfn.RANK.EQ(tbl_gk[[#This Row],[Overall]],tbl_gk[Overall])</f>
        <v>1211</v>
      </c>
    </row>
    <row r="1245" spans="2:10" x14ac:dyDescent="0.55000000000000004">
      <c r="B1245" s="3">
        <v>222274</v>
      </c>
      <c r="C1245" s="5" t="s">
        <v>2711</v>
      </c>
      <c r="D1245" s="5" t="s">
        <v>2712</v>
      </c>
      <c r="E1245" s="1">
        <v>32</v>
      </c>
      <c r="F1245" s="1">
        <v>190</v>
      </c>
      <c r="G1245" s="1">
        <v>79</v>
      </c>
      <c r="H1245" s="1" t="s">
        <v>576</v>
      </c>
      <c r="I1245" s="1">
        <v>62</v>
      </c>
      <c r="J1245" s="1">
        <f>_xlfn.RANK.EQ(tbl_gk[[#This Row],[Overall]],tbl_gk[Overall])</f>
        <v>1211</v>
      </c>
    </row>
    <row r="1246" spans="2:10" x14ac:dyDescent="0.55000000000000004">
      <c r="B1246" s="3">
        <v>222438</v>
      </c>
      <c r="C1246" s="5" t="s">
        <v>2752</v>
      </c>
      <c r="D1246" s="5" t="s">
        <v>2753</v>
      </c>
      <c r="E1246" s="1">
        <v>29</v>
      </c>
      <c r="F1246" s="1">
        <v>187</v>
      </c>
      <c r="G1246" s="1">
        <v>73</v>
      </c>
      <c r="H1246" s="1" t="s">
        <v>576</v>
      </c>
      <c r="I1246" s="1">
        <v>62</v>
      </c>
      <c r="J1246" s="1">
        <f>_xlfn.RANK.EQ(tbl_gk[[#This Row],[Overall]],tbl_gk[Overall])</f>
        <v>1211</v>
      </c>
    </row>
    <row r="1247" spans="2:10" x14ac:dyDescent="0.55000000000000004">
      <c r="B1247" s="3">
        <v>222471</v>
      </c>
      <c r="C1247" s="5" t="s">
        <v>2568</v>
      </c>
      <c r="D1247" s="5" t="s">
        <v>2569</v>
      </c>
      <c r="E1247" s="1">
        <v>30</v>
      </c>
      <c r="F1247" s="1">
        <v>191</v>
      </c>
      <c r="G1247" s="1">
        <v>88</v>
      </c>
      <c r="H1247" s="1" t="s">
        <v>30</v>
      </c>
      <c r="I1247" s="1">
        <v>62</v>
      </c>
      <c r="J1247" s="1">
        <f>_xlfn.RANK.EQ(tbl_gk[[#This Row],[Overall]],tbl_gk[Overall])</f>
        <v>1211</v>
      </c>
    </row>
    <row r="1248" spans="2:10" x14ac:dyDescent="0.55000000000000004">
      <c r="B1248" s="3">
        <v>222703</v>
      </c>
      <c r="C1248" s="5" t="s">
        <v>2643</v>
      </c>
      <c r="D1248" s="5" t="s">
        <v>2644</v>
      </c>
      <c r="E1248" s="1">
        <v>31</v>
      </c>
      <c r="F1248" s="1">
        <v>190</v>
      </c>
      <c r="G1248" s="1">
        <v>80</v>
      </c>
      <c r="H1248" s="1" t="s">
        <v>21</v>
      </c>
      <c r="I1248" s="1">
        <v>62</v>
      </c>
      <c r="J1248" s="1">
        <f>_xlfn.RANK.EQ(tbl_gk[[#This Row],[Overall]],tbl_gk[Overall])</f>
        <v>1211</v>
      </c>
    </row>
    <row r="1249" spans="2:10" x14ac:dyDescent="0.55000000000000004">
      <c r="B1249" s="3">
        <v>223174</v>
      </c>
      <c r="C1249" s="5" t="s">
        <v>2631</v>
      </c>
      <c r="D1249" s="5" t="s">
        <v>2632</v>
      </c>
      <c r="E1249" s="1">
        <v>27</v>
      </c>
      <c r="F1249" s="1">
        <v>190</v>
      </c>
      <c r="G1249" s="1">
        <v>82</v>
      </c>
      <c r="H1249" s="1" t="s">
        <v>72</v>
      </c>
      <c r="I1249" s="1">
        <v>62</v>
      </c>
      <c r="J1249" s="1">
        <f>_xlfn.RANK.EQ(tbl_gk[[#This Row],[Overall]],tbl_gk[Overall])</f>
        <v>1211</v>
      </c>
    </row>
    <row r="1250" spans="2:10" x14ac:dyDescent="0.55000000000000004">
      <c r="B1250" s="3">
        <v>223488</v>
      </c>
      <c r="C1250" s="5" t="s">
        <v>2549</v>
      </c>
      <c r="D1250" s="5" t="s">
        <v>2550</v>
      </c>
      <c r="E1250" s="1">
        <v>25</v>
      </c>
      <c r="F1250" s="1">
        <v>198</v>
      </c>
      <c r="G1250" s="1">
        <v>90</v>
      </c>
      <c r="H1250" s="1" t="s">
        <v>30</v>
      </c>
      <c r="I1250" s="1">
        <v>62</v>
      </c>
      <c r="J1250" s="1">
        <f>_xlfn.RANK.EQ(tbl_gk[[#This Row],[Overall]],tbl_gk[Overall])</f>
        <v>1211</v>
      </c>
    </row>
    <row r="1251" spans="2:10" x14ac:dyDescent="0.55000000000000004">
      <c r="B1251" s="3">
        <v>223773</v>
      </c>
      <c r="C1251" s="5" t="s">
        <v>2588</v>
      </c>
      <c r="D1251" s="5" t="s">
        <v>2589</v>
      </c>
      <c r="E1251" s="1">
        <v>27</v>
      </c>
      <c r="F1251" s="1">
        <v>190</v>
      </c>
      <c r="G1251" s="1">
        <v>84</v>
      </c>
      <c r="H1251" s="1" t="s">
        <v>10</v>
      </c>
      <c r="I1251" s="1">
        <v>62</v>
      </c>
      <c r="J1251" s="1">
        <f>_xlfn.RANK.EQ(tbl_gk[[#This Row],[Overall]],tbl_gk[Overall])</f>
        <v>1211</v>
      </c>
    </row>
    <row r="1252" spans="2:10" x14ac:dyDescent="0.55000000000000004">
      <c r="B1252" s="3">
        <v>224204</v>
      </c>
      <c r="C1252" s="5" t="s">
        <v>2660</v>
      </c>
      <c r="D1252" s="5" t="s">
        <v>2661</v>
      </c>
      <c r="E1252" s="1">
        <v>25</v>
      </c>
      <c r="F1252" s="1">
        <v>191</v>
      </c>
      <c r="G1252" s="1">
        <v>87</v>
      </c>
      <c r="H1252" s="1" t="s">
        <v>16</v>
      </c>
      <c r="I1252" s="1">
        <v>62</v>
      </c>
      <c r="J1252" s="1">
        <f>_xlfn.RANK.EQ(tbl_gk[[#This Row],[Overall]],tbl_gk[Overall])</f>
        <v>1211</v>
      </c>
    </row>
    <row r="1253" spans="2:10" x14ac:dyDescent="0.55000000000000004">
      <c r="B1253" s="3">
        <v>225766</v>
      </c>
      <c r="C1253" s="5" t="s">
        <v>2633</v>
      </c>
      <c r="D1253" s="5" t="s">
        <v>2634</v>
      </c>
      <c r="E1253" s="1">
        <v>24</v>
      </c>
      <c r="F1253" s="1">
        <v>192</v>
      </c>
      <c r="G1253" s="1">
        <v>79</v>
      </c>
      <c r="H1253" s="1" t="s">
        <v>95</v>
      </c>
      <c r="I1253" s="1">
        <v>62</v>
      </c>
      <c r="J1253" s="1">
        <f>_xlfn.RANK.EQ(tbl_gk[[#This Row],[Overall]],tbl_gk[Overall])</f>
        <v>1211</v>
      </c>
    </row>
    <row r="1254" spans="2:10" x14ac:dyDescent="0.55000000000000004">
      <c r="B1254" s="3">
        <v>227966</v>
      </c>
      <c r="C1254" s="5" t="s">
        <v>400</v>
      </c>
      <c r="D1254" s="5" t="s">
        <v>2750</v>
      </c>
      <c r="E1254" s="1">
        <v>25</v>
      </c>
      <c r="F1254" s="1">
        <v>190</v>
      </c>
      <c r="G1254" s="1">
        <v>80</v>
      </c>
      <c r="H1254" s="1" t="s">
        <v>25</v>
      </c>
      <c r="I1254" s="1">
        <v>62</v>
      </c>
      <c r="J1254" s="1">
        <f>_xlfn.RANK.EQ(tbl_gk[[#This Row],[Overall]],tbl_gk[Overall])</f>
        <v>1211</v>
      </c>
    </row>
    <row r="1255" spans="2:10" x14ac:dyDescent="0.55000000000000004">
      <c r="B1255" s="3">
        <v>228355</v>
      </c>
      <c r="C1255" s="5" t="s">
        <v>2551</v>
      </c>
      <c r="D1255" s="5" t="s">
        <v>2552</v>
      </c>
      <c r="E1255" s="1">
        <v>24</v>
      </c>
      <c r="F1255" s="1">
        <v>183</v>
      </c>
      <c r="G1255" s="1">
        <v>74</v>
      </c>
      <c r="H1255" s="1" t="s">
        <v>115</v>
      </c>
      <c r="I1255" s="1">
        <v>62</v>
      </c>
      <c r="J1255" s="1">
        <f>_xlfn.RANK.EQ(tbl_gk[[#This Row],[Overall]],tbl_gk[Overall])</f>
        <v>1211</v>
      </c>
    </row>
    <row r="1256" spans="2:10" x14ac:dyDescent="0.55000000000000004">
      <c r="B1256" s="3">
        <v>228613</v>
      </c>
      <c r="C1256" s="5" t="s">
        <v>2555</v>
      </c>
      <c r="D1256" s="5" t="s">
        <v>2556</v>
      </c>
      <c r="E1256" s="1">
        <v>29</v>
      </c>
      <c r="F1256" s="1">
        <v>182</v>
      </c>
      <c r="G1256" s="1">
        <v>81</v>
      </c>
      <c r="H1256" s="1" t="s">
        <v>315</v>
      </c>
      <c r="I1256" s="1">
        <v>62</v>
      </c>
      <c r="J1256" s="1">
        <f>_xlfn.RANK.EQ(tbl_gk[[#This Row],[Overall]],tbl_gk[Overall])</f>
        <v>1211</v>
      </c>
    </row>
    <row r="1257" spans="2:10" x14ac:dyDescent="0.55000000000000004">
      <c r="B1257" s="3">
        <v>229067</v>
      </c>
      <c r="C1257" s="5" t="s">
        <v>2639</v>
      </c>
      <c r="D1257" s="5" t="s">
        <v>2640</v>
      </c>
      <c r="E1257" s="1">
        <v>25</v>
      </c>
      <c r="F1257" s="1">
        <v>191</v>
      </c>
      <c r="G1257" s="1">
        <v>82</v>
      </c>
      <c r="H1257" s="1" t="s">
        <v>16</v>
      </c>
      <c r="I1257" s="1">
        <v>62</v>
      </c>
      <c r="J1257" s="1">
        <f>_xlfn.RANK.EQ(tbl_gk[[#This Row],[Overall]],tbl_gk[Overall])</f>
        <v>1211</v>
      </c>
    </row>
    <row r="1258" spans="2:10" x14ac:dyDescent="0.55000000000000004">
      <c r="B1258" s="3">
        <v>229227</v>
      </c>
      <c r="C1258" s="5" t="s">
        <v>2627</v>
      </c>
      <c r="D1258" s="5" t="s">
        <v>2628</v>
      </c>
      <c r="E1258" s="1">
        <v>30</v>
      </c>
      <c r="F1258" s="1">
        <v>187</v>
      </c>
      <c r="G1258" s="1">
        <v>82</v>
      </c>
      <c r="H1258" s="1" t="s">
        <v>10</v>
      </c>
      <c r="I1258" s="1">
        <v>62</v>
      </c>
      <c r="J1258" s="1">
        <f>_xlfn.RANK.EQ(tbl_gk[[#This Row],[Overall]],tbl_gk[Overall])</f>
        <v>1211</v>
      </c>
    </row>
    <row r="1259" spans="2:10" x14ac:dyDescent="0.55000000000000004">
      <c r="B1259" s="3">
        <v>229433</v>
      </c>
      <c r="C1259" s="5" t="s">
        <v>2596</v>
      </c>
      <c r="D1259" s="5" t="s">
        <v>2597</v>
      </c>
      <c r="E1259" s="1">
        <v>26</v>
      </c>
      <c r="F1259" s="1">
        <v>196</v>
      </c>
      <c r="G1259" s="1">
        <v>84</v>
      </c>
      <c r="H1259" s="1" t="s">
        <v>112</v>
      </c>
      <c r="I1259" s="1">
        <v>62</v>
      </c>
      <c r="J1259" s="1">
        <f>_xlfn.RANK.EQ(tbl_gk[[#This Row],[Overall]],tbl_gk[Overall])</f>
        <v>1211</v>
      </c>
    </row>
    <row r="1260" spans="2:10" x14ac:dyDescent="0.55000000000000004">
      <c r="B1260" s="3">
        <v>230893</v>
      </c>
      <c r="C1260" s="5" t="s">
        <v>2658</v>
      </c>
      <c r="D1260" s="5" t="s">
        <v>2659</v>
      </c>
      <c r="E1260" s="1">
        <v>25</v>
      </c>
      <c r="F1260" s="1">
        <v>188</v>
      </c>
      <c r="G1260" s="1">
        <v>70</v>
      </c>
      <c r="H1260" s="1" t="s">
        <v>133</v>
      </c>
      <c r="I1260" s="1">
        <v>62</v>
      </c>
      <c r="J1260" s="1">
        <f>_xlfn.RANK.EQ(tbl_gk[[#This Row],[Overall]],tbl_gk[Overall])</f>
        <v>1211</v>
      </c>
    </row>
    <row r="1261" spans="2:10" x14ac:dyDescent="0.55000000000000004">
      <c r="B1261" s="3">
        <v>233211</v>
      </c>
      <c r="C1261" s="5" t="s">
        <v>2566</v>
      </c>
      <c r="D1261" s="5" t="s">
        <v>2567</v>
      </c>
      <c r="E1261" s="1">
        <v>26</v>
      </c>
      <c r="F1261" s="1">
        <v>187</v>
      </c>
      <c r="G1261" s="1">
        <v>84</v>
      </c>
      <c r="H1261" s="1" t="s">
        <v>16</v>
      </c>
      <c r="I1261" s="1">
        <v>62</v>
      </c>
      <c r="J1261" s="1">
        <f>_xlfn.RANK.EQ(tbl_gk[[#This Row],[Overall]],tbl_gk[Overall])</f>
        <v>1211</v>
      </c>
    </row>
    <row r="1262" spans="2:10" x14ac:dyDescent="0.55000000000000004">
      <c r="B1262" s="3">
        <v>234658</v>
      </c>
      <c r="C1262" s="5" t="s">
        <v>2748</v>
      </c>
      <c r="D1262" s="5" t="s">
        <v>2749</v>
      </c>
      <c r="E1262" s="1">
        <v>23</v>
      </c>
      <c r="F1262" s="1">
        <v>195</v>
      </c>
      <c r="G1262" s="1">
        <v>89</v>
      </c>
      <c r="H1262" s="1" t="s">
        <v>87</v>
      </c>
      <c r="I1262" s="1">
        <v>62</v>
      </c>
      <c r="J1262" s="1">
        <f>_xlfn.RANK.EQ(tbl_gk[[#This Row],[Overall]],tbl_gk[Overall])</f>
        <v>1211</v>
      </c>
    </row>
    <row r="1263" spans="2:10" x14ac:dyDescent="0.55000000000000004">
      <c r="B1263" s="3">
        <v>235195</v>
      </c>
      <c r="C1263" s="5" t="s">
        <v>2756</v>
      </c>
      <c r="D1263" s="5" t="s">
        <v>2757</v>
      </c>
      <c r="E1263" s="1">
        <v>23</v>
      </c>
      <c r="F1263" s="1">
        <v>194</v>
      </c>
      <c r="G1263" s="1">
        <v>85</v>
      </c>
      <c r="H1263" s="1" t="s">
        <v>980</v>
      </c>
      <c r="I1263" s="1">
        <v>62</v>
      </c>
      <c r="J1263" s="1">
        <f>_xlfn.RANK.EQ(tbl_gk[[#This Row],[Overall]],tbl_gk[Overall])</f>
        <v>1211</v>
      </c>
    </row>
    <row r="1264" spans="2:10" x14ac:dyDescent="0.55000000000000004">
      <c r="B1264" s="3">
        <v>235932</v>
      </c>
      <c r="C1264" s="5" t="s">
        <v>2742</v>
      </c>
      <c r="D1264" s="5" t="s">
        <v>2743</v>
      </c>
      <c r="E1264" s="1">
        <v>22</v>
      </c>
      <c r="F1264" s="1">
        <v>194</v>
      </c>
      <c r="G1264" s="1">
        <v>84</v>
      </c>
      <c r="H1264" s="1" t="s">
        <v>72</v>
      </c>
      <c r="I1264" s="1">
        <v>62</v>
      </c>
      <c r="J1264" s="1">
        <f>_xlfn.RANK.EQ(tbl_gk[[#This Row],[Overall]],tbl_gk[Overall])</f>
        <v>1211</v>
      </c>
    </row>
    <row r="1265" spans="2:10" x14ac:dyDescent="0.55000000000000004">
      <c r="B1265" s="3">
        <v>238969</v>
      </c>
      <c r="C1265" s="5" t="s">
        <v>2614</v>
      </c>
      <c r="D1265" s="5" t="s">
        <v>2615</v>
      </c>
      <c r="E1265" s="1">
        <v>29</v>
      </c>
      <c r="F1265" s="1">
        <v>201</v>
      </c>
      <c r="G1265" s="1">
        <v>85</v>
      </c>
      <c r="H1265" s="1" t="s">
        <v>47</v>
      </c>
      <c r="I1265" s="1">
        <v>62</v>
      </c>
      <c r="J1265" s="1">
        <f>_xlfn.RANK.EQ(tbl_gk[[#This Row],[Overall]],tbl_gk[Overall])</f>
        <v>1211</v>
      </c>
    </row>
    <row r="1266" spans="2:10" x14ac:dyDescent="0.55000000000000004">
      <c r="B1266" s="3">
        <v>239019</v>
      </c>
      <c r="C1266" s="5" t="s">
        <v>2586</v>
      </c>
      <c r="D1266" s="5" t="s">
        <v>2587</v>
      </c>
      <c r="E1266" s="1">
        <v>22</v>
      </c>
      <c r="F1266" s="1">
        <v>188</v>
      </c>
      <c r="G1266" s="1">
        <v>87</v>
      </c>
      <c r="H1266" s="1" t="s">
        <v>282</v>
      </c>
      <c r="I1266" s="1">
        <v>62</v>
      </c>
      <c r="J1266" s="1">
        <f>_xlfn.RANK.EQ(tbl_gk[[#This Row],[Overall]],tbl_gk[Overall])</f>
        <v>1211</v>
      </c>
    </row>
    <row r="1267" spans="2:10" x14ac:dyDescent="0.55000000000000004">
      <c r="B1267" s="3">
        <v>239746</v>
      </c>
      <c r="C1267" s="5" t="s">
        <v>2762</v>
      </c>
      <c r="D1267" s="5" t="s">
        <v>2763</v>
      </c>
      <c r="E1267" s="1">
        <v>26</v>
      </c>
      <c r="F1267" s="1">
        <v>197</v>
      </c>
      <c r="G1267" s="1">
        <v>105</v>
      </c>
      <c r="H1267" s="1" t="s">
        <v>16</v>
      </c>
      <c r="I1267" s="1">
        <v>62</v>
      </c>
      <c r="J1267" s="1">
        <f>_xlfn.RANK.EQ(tbl_gk[[#This Row],[Overall]],tbl_gk[Overall])</f>
        <v>1211</v>
      </c>
    </row>
    <row r="1268" spans="2:10" x14ac:dyDescent="0.55000000000000004">
      <c r="B1268" s="3">
        <v>239797</v>
      </c>
      <c r="C1268" s="5" t="s">
        <v>2578</v>
      </c>
      <c r="D1268" s="5" t="s">
        <v>2579</v>
      </c>
      <c r="E1268" s="1">
        <v>28</v>
      </c>
      <c r="F1268" s="1">
        <v>193</v>
      </c>
      <c r="G1268" s="1">
        <v>88</v>
      </c>
      <c r="H1268" s="1" t="s">
        <v>112</v>
      </c>
      <c r="I1268" s="1">
        <v>62</v>
      </c>
      <c r="J1268" s="1">
        <f>_xlfn.RANK.EQ(tbl_gk[[#This Row],[Overall]],tbl_gk[Overall])</f>
        <v>1211</v>
      </c>
    </row>
    <row r="1269" spans="2:10" x14ac:dyDescent="0.55000000000000004">
      <c r="B1269" s="3">
        <v>240704</v>
      </c>
      <c r="C1269" s="5" t="s">
        <v>2702</v>
      </c>
      <c r="D1269" s="5" t="s">
        <v>2703</v>
      </c>
      <c r="E1269" s="1">
        <v>24</v>
      </c>
      <c r="F1269" s="1">
        <v>184</v>
      </c>
      <c r="G1269" s="1">
        <v>80</v>
      </c>
      <c r="H1269" s="1" t="s">
        <v>576</v>
      </c>
      <c r="I1269" s="1">
        <v>62</v>
      </c>
      <c r="J1269" s="1">
        <f>_xlfn.RANK.EQ(tbl_gk[[#This Row],[Overall]],tbl_gk[Overall])</f>
        <v>1211</v>
      </c>
    </row>
    <row r="1270" spans="2:10" x14ac:dyDescent="0.55000000000000004">
      <c r="B1270" s="3">
        <v>242145</v>
      </c>
      <c r="C1270" s="5" t="s">
        <v>2715</v>
      </c>
      <c r="D1270" s="5" t="s">
        <v>2716</v>
      </c>
      <c r="E1270" s="1">
        <v>22</v>
      </c>
      <c r="F1270" s="1">
        <v>194</v>
      </c>
      <c r="G1270" s="1">
        <v>91</v>
      </c>
      <c r="H1270" s="1" t="s">
        <v>10</v>
      </c>
      <c r="I1270" s="1">
        <v>62</v>
      </c>
      <c r="J1270" s="1">
        <f>_xlfn.RANK.EQ(tbl_gk[[#This Row],[Overall]],tbl_gk[Overall])</f>
        <v>1211</v>
      </c>
    </row>
    <row r="1271" spans="2:10" x14ac:dyDescent="0.55000000000000004">
      <c r="B1271" s="3">
        <v>243710</v>
      </c>
      <c r="C1271" s="5" t="s">
        <v>2612</v>
      </c>
      <c r="D1271" s="5" t="s">
        <v>2613</v>
      </c>
      <c r="E1271" s="1">
        <v>22</v>
      </c>
      <c r="F1271" s="1">
        <v>192</v>
      </c>
      <c r="G1271" s="1">
        <v>90</v>
      </c>
      <c r="H1271" s="1" t="s">
        <v>9</v>
      </c>
      <c r="I1271" s="1">
        <v>62</v>
      </c>
      <c r="J1271" s="1">
        <f>_xlfn.RANK.EQ(tbl_gk[[#This Row],[Overall]],tbl_gk[Overall])</f>
        <v>1211</v>
      </c>
    </row>
    <row r="1272" spans="2:10" x14ac:dyDescent="0.55000000000000004">
      <c r="B1272" s="3">
        <v>244172</v>
      </c>
      <c r="C1272" s="5" t="s">
        <v>2662</v>
      </c>
      <c r="D1272" s="5" t="s">
        <v>2663</v>
      </c>
      <c r="E1272" s="1">
        <v>22</v>
      </c>
      <c r="F1272" s="1">
        <v>190</v>
      </c>
      <c r="G1272" s="1">
        <v>80</v>
      </c>
      <c r="H1272" s="1" t="s">
        <v>16</v>
      </c>
      <c r="I1272" s="1">
        <v>62</v>
      </c>
      <c r="J1272" s="1">
        <f>_xlfn.RANK.EQ(tbl_gk[[#This Row],[Overall]],tbl_gk[Overall])</f>
        <v>1211</v>
      </c>
    </row>
    <row r="1273" spans="2:10" x14ac:dyDescent="0.55000000000000004">
      <c r="B1273" s="3">
        <v>244178</v>
      </c>
      <c r="C1273" s="5" t="s">
        <v>2688</v>
      </c>
      <c r="D1273" s="5" t="s">
        <v>2689</v>
      </c>
      <c r="E1273" s="1">
        <v>23</v>
      </c>
      <c r="F1273" s="1">
        <v>185</v>
      </c>
      <c r="G1273" s="1">
        <v>81</v>
      </c>
      <c r="H1273" s="1" t="s">
        <v>16</v>
      </c>
      <c r="I1273" s="1">
        <v>62</v>
      </c>
      <c r="J1273" s="1">
        <f>_xlfn.RANK.EQ(tbl_gk[[#This Row],[Overall]],tbl_gk[Overall])</f>
        <v>1211</v>
      </c>
    </row>
    <row r="1274" spans="2:10" x14ac:dyDescent="0.55000000000000004">
      <c r="B1274" s="3">
        <v>244409</v>
      </c>
      <c r="C1274" s="5" t="s">
        <v>2668</v>
      </c>
      <c r="D1274" s="5" t="s">
        <v>2669</v>
      </c>
      <c r="E1274" s="1">
        <v>33</v>
      </c>
      <c r="F1274" s="1">
        <v>184</v>
      </c>
      <c r="G1274" s="1">
        <v>76</v>
      </c>
      <c r="H1274" s="1" t="s">
        <v>48</v>
      </c>
      <c r="I1274" s="1">
        <v>62</v>
      </c>
      <c r="J1274" s="1">
        <f>_xlfn.RANK.EQ(tbl_gk[[#This Row],[Overall]],tbl_gk[Overall])</f>
        <v>1211</v>
      </c>
    </row>
    <row r="1275" spans="2:10" x14ac:dyDescent="0.55000000000000004">
      <c r="B1275" s="3">
        <v>244781</v>
      </c>
      <c r="C1275" s="5" t="s">
        <v>2590</v>
      </c>
      <c r="D1275" s="5" t="s">
        <v>2591</v>
      </c>
      <c r="E1275" s="1">
        <v>23</v>
      </c>
      <c r="F1275" s="1">
        <v>187</v>
      </c>
      <c r="G1275" s="1">
        <v>81</v>
      </c>
      <c r="H1275" s="1" t="s">
        <v>48</v>
      </c>
      <c r="I1275" s="1">
        <v>62</v>
      </c>
      <c r="J1275" s="1">
        <f>_xlfn.RANK.EQ(tbl_gk[[#This Row],[Overall]],tbl_gk[Overall])</f>
        <v>1211</v>
      </c>
    </row>
    <row r="1276" spans="2:10" x14ac:dyDescent="0.55000000000000004">
      <c r="B1276" s="3">
        <v>246281</v>
      </c>
      <c r="C1276" s="5" t="s">
        <v>2570</v>
      </c>
      <c r="D1276" s="5" t="s">
        <v>2571</v>
      </c>
      <c r="E1276" s="1">
        <v>22</v>
      </c>
      <c r="F1276" s="1">
        <v>183</v>
      </c>
      <c r="G1276" s="1">
        <v>75</v>
      </c>
      <c r="H1276" s="1" t="s">
        <v>40</v>
      </c>
      <c r="I1276" s="1">
        <v>62</v>
      </c>
      <c r="J1276" s="1">
        <f>_xlfn.RANK.EQ(tbl_gk[[#This Row],[Overall]],tbl_gk[Overall])</f>
        <v>1211</v>
      </c>
    </row>
    <row r="1277" spans="2:10" x14ac:dyDescent="0.55000000000000004">
      <c r="B1277" s="3">
        <v>248019</v>
      </c>
      <c r="C1277" s="5" t="s">
        <v>2682</v>
      </c>
      <c r="D1277" s="5" t="s">
        <v>2683</v>
      </c>
      <c r="E1277" s="1">
        <v>21</v>
      </c>
      <c r="F1277" s="1">
        <v>192</v>
      </c>
      <c r="G1277" s="1">
        <v>82</v>
      </c>
      <c r="H1277" s="1" t="s">
        <v>235</v>
      </c>
      <c r="I1277" s="1">
        <v>62</v>
      </c>
      <c r="J1277" s="1">
        <f>_xlfn.RANK.EQ(tbl_gk[[#This Row],[Overall]],tbl_gk[Overall])</f>
        <v>1211</v>
      </c>
    </row>
    <row r="1278" spans="2:10" x14ac:dyDescent="0.55000000000000004">
      <c r="B1278" s="3">
        <v>248054</v>
      </c>
      <c r="C1278" s="5" t="s">
        <v>2562</v>
      </c>
      <c r="D1278" s="5" t="s">
        <v>2563</v>
      </c>
      <c r="E1278" s="1">
        <v>25</v>
      </c>
      <c r="F1278" s="1">
        <v>180</v>
      </c>
      <c r="G1278" s="1">
        <v>68</v>
      </c>
      <c r="H1278" s="1" t="s">
        <v>235</v>
      </c>
      <c r="I1278" s="1">
        <v>62</v>
      </c>
      <c r="J1278" s="1">
        <f>_xlfn.RANK.EQ(tbl_gk[[#This Row],[Overall]],tbl_gk[Overall])</f>
        <v>1211</v>
      </c>
    </row>
    <row r="1279" spans="2:10" x14ac:dyDescent="0.55000000000000004">
      <c r="B1279" s="3">
        <v>248329</v>
      </c>
      <c r="C1279" s="5" t="s">
        <v>2572</v>
      </c>
      <c r="D1279" s="5" t="s">
        <v>2573</v>
      </c>
      <c r="E1279" s="1">
        <v>20</v>
      </c>
      <c r="F1279" s="1">
        <v>190</v>
      </c>
      <c r="G1279" s="1">
        <v>85</v>
      </c>
      <c r="H1279" s="1" t="s">
        <v>30</v>
      </c>
      <c r="I1279" s="1">
        <v>62</v>
      </c>
      <c r="J1279" s="1">
        <f>_xlfn.RANK.EQ(tbl_gk[[#This Row],[Overall]],tbl_gk[Overall])</f>
        <v>1211</v>
      </c>
    </row>
    <row r="1280" spans="2:10" x14ac:dyDescent="0.55000000000000004">
      <c r="B1280" s="3">
        <v>250978</v>
      </c>
      <c r="C1280" s="5" t="s">
        <v>2686</v>
      </c>
      <c r="D1280" s="5" t="s">
        <v>2687</v>
      </c>
      <c r="E1280" s="1">
        <v>24</v>
      </c>
      <c r="F1280" s="1">
        <v>196</v>
      </c>
      <c r="G1280" s="1">
        <v>85</v>
      </c>
      <c r="H1280" s="1" t="s">
        <v>576</v>
      </c>
      <c r="I1280" s="1">
        <v>62</v>
      </c>
      <c r="J1280" s="1">
        <f>_xlfn.RANK.EQ(tbl_gk[[#This Row],[Overall]],tbl_gk[Overall])</f>
        <v>1211</v>
      </c>
    </row>
    <row r="1281" spans="2:10" x14ac:dyDescent="0.55000000000000004">
      <c r="B1281" s="3">
        <v>251034</v>
      </c>
      <c r="C1281" s="5" t="s">
        <v>2730</v>
      </c>
      <c r="D1281" s="5" t="s">
        <v>2731</v>
      </c>
      <c r="E1281" s="1">
        <v>28</v>
      </c>
      <c r="F1281" s="1">
        <v>188</v>
      </c>
      <c r="G1281" s="1">
        <v>80</v>
      </c>
      <c r="H1281" s="1" t="s">
        <v>235</v>
      </c>
      <c r="I1281" s="1">
        <v>62</v>
      </c>
      <c r="J1281" s="1">
        <f>_xlfn.RANK.EQ(tbl_gk[[#This Row],[Overall]],tbl_gk[Overall])</f>
        <v>1211</v>
      </c>
    </row>
    <row r="1282" spans="2:10" x14ac:dyDescent="0.55000000000000004">
      <c r="B1282" s="3">
        <v>251753</v>
      </c>
      <c r="C1282" s="5" t="s">
        <v>2629</v>
      </c>
      <c r="D1282" s="5" t="s">
        <v>2630</v>
      </c>
      <c r="E1282" s="1">
        <v>20</v>
      </c>
      <c r="F1282" s="1">
        <v>195</v>
      </c>
      <c r="G1282" s="1">
        <v>85</v>
      </c>
      <c r="H1282" s="1" t="s">
        <v>48</v>
      </c>
      <c r="I1282" s="1">
        <v>62</v>
      </c>
      <c r="J1282" s="1">
        <f>_xlfn.RANK.EQ(tbl_gk[[#This Row],[Overall]],tbl_gk[Overall])</f>
        <v>1211</v>
      </c>
    </row>
    <row r="1283" spans="2:10" x14ac:dyDescent="0.55000000000000004">
      <c r="B1283" s="3">
        <v>252140</v>
      </c>
      <c r="C1283" s="5" t="s">
        <v>2656</v>
      </c>
      <c r="D1283" s="5" t="s">
        <v>2657</v>
      </c>
      <c r="E1283" s="1">
        <v>25</v>
      </c>
      <c r="F1283" s="1">
        <v>187</v>
      </c>
      <c r="G1283" s="1">
        <v>92</v>
      </c>
      <c r="H1283" s="1" t="s">
        <v>153</v>
      </c>
      <c r="I1283" s="1">
        <v>62</v>
      </c>
      <c r="J1283" s="1">
        <f>_xlfn.RANK.EQ(tbl_gk[[#This Row],[Overall]],tbl_gk[Overall])</f>
        <v>1211</v>
      </c>
    </row>
    <row r="1284" spans="2:10" x14ac:dyDescent="0.55000000000000004">
      <c r="B1284" s="3">
        <v>253628</v>
      </c>
      <c r="C1284" s="5" t="s">
        <v>2760</v>
      </c>
      <c r="D1284" s="5" t="s">
        <v>2761</v>
      </c>
      <c r="E1284" s="1">
        <v>26</v>
      </c>
      <c r="F1284" s="1">
        <v>186</v>
      </c>
      <c r="G1284" s="1">
        <v>83</v>
      </c>
      <c r="H1284" s="1" t="s">
        <v>221</v>
      </c>
      <c r="I1284" s="1">
        <v>62</v>
      </c>
      <c r="J1284" s="1">
        <f>_xlfn.RANK.EQ(tbl_gk[[#This Row],[Overall]],tbl_gk[Overall])</f>
        <v>1211</v>
      </c>
    </row>
    <row r="1285" spans="2:10" x14ac:dyDescent="0.55000000000000004">
      <c r="B1285" s="3">
        <v>254584</v>
      </c>
      <c r="C1285" s="5" t="s">
        <v>2616</v>
      </c>
      <c r="D1285" s="5" t="s">
        <v>2617</v>
      </c>
      <c r="E1285" s="1">
        <v>37</v>
      </c>
      <c r="F1285" s="1">
        <v>180</v>
      </c>
      <c r="G1285" s="1">
        <v>77</v>
      </c>
      <c r="H1285" s="1" t="s">
        <v>267</v>
      </c>
      <c r="I1285" s="1">
        <v>62</v>
      </c>
      <c r="J1285" s="1">
        <f>_xlfn.RANK.EQ(tbl_gk[[#This Row],[Overall]],tbl_gk[Overall])</f>
        <v>1211</v>
      </c>
    </row>
    <row r="1286" spans="2:10" x14ac:dyDescent="0.55000000000000004">
      <c r="B1286" s="3">
        <v>254760</v>
      </c>
      <c r="C1286" s="5" t="s">
        <v>2623</v>
      </c>
      <c r="D1286" s="5" t="s">
        <v>2624</v>
      </c>
      <c r="E1286" s="1">
        <v>24</v>
      </c>
      <c r="F1286" s="1">
        <v>190</v>
      </c>
      <c r="G1286" s="1">
        <v>87</v>
      </c>
      <c r="H1286" s="1" t="s">
        <v>285</v>
      </c>
      <c r="I1286" s="1">
        <v>62</v>
      </c>
      <c r="J1286" s="1">
        <f>_xlfn.RANK.EQ(tbl_gk[[#This Row],[Overall]],tbl_gk[Overall])</f>
        <v>1211</v>
      </c>
    </row>
    <row r="1287" spans="2:10" x14ac:dyDescent="0.55000000000000004">
      <c r="B1287" s="3">
        <v>255452</v>
      </c>
      <c r="C1287" s="5" t="s">
        <v>1384</v>
      </c>
      <c r="D1287" s="5" t="s">
        <v>2719</v>
      </c>
      <c r="E1287" s="1">
        <v>23</v>
      </c>
      <c r="F1287" s="1">
        <v>181</v>
      </c>
      <c r="G1287" s="1">
        <v>82</v>
      </c>
      <c r="H1287" s="1" t="s">
        <v>285</v>
      </c>
      <c r="I1287" s="1">
        <v>62</v>
      </c>
      <c r="J1287" s="1">
        <f>_xlfn.RANK.EQ(tbl_gk[[#This Row],[Overall]],tbl_gk[Overall])</f>
        <v>1211</v>
      </c>
    </row>
    <row r="1288" spans="2:10" x14ac:dyDescent="0.55000000000000004">
      <c r="B1288" s="3">
        <v>255646</v>
      </c>
      <c r="C1288" s="5" t="s">
        <v>2738</v>
      </c>
      <c r="D1288" s="5" t="s">
        <v>2739</v>
      </c>
      <c r="E1288" s="1">
        <v>25</v>
      </c>
      <c r="F1288" s="1">
        <v>182</v>
      </c>
      <c r="G1288" s="1">
        <v>75</v>
      </c>
      <c r="H1288" s="1" t="s">
        <v>33</v>
      </c>
      <c r="I1288" s="1">
        <v>62</v>
      </c>
      <c r="J1288" s="1">
        <f>_xlfn.RANK.EQ(tbl_gk[[#This Row],[Overall]],tbl_gk[Overall])</f>
        <v>1211</v>
      </c>
    </row>
    <row r="1289" spans="2:10" x14ac:dyDescent="0.55000000000000004">
      <c r="B1289" s="3">
        <v>255780</v>
      </c>
      <c r="C1289" s="5" t="s">
        <v>2592</v>
      </c>
      <c r="D1289" s="5" t="s">
        <v>2593</v>
      </c>
      <c r="E1289" s="1">
        <v>24</v>
      </c>
      <c r="F1289" s="1">
        <v>196</v>
      </c>
      <c r="G1289" s="1">
        <v>92</v>
      </c>
      <c r="H1289" s="1" t="s">
        <v>20</v>
      </c>
      <c r="I1289" s="1">
        <v>62</v>
      </c>
      <c r="J1289" s="1">
        <f>_xlfn.RANK.EQ(tbl_gk[[#This Row],[Overall]],tbl_gk[Overall])</f>
        <v>1211</v>
      </c>
    </row>
    <row r="1290" spans="2:10" x14ac:dyDescent="0.55000000000000004">
      <c r="B1290" s="3">
        <v>256699</v>
      </c>
      <c r="C1290" s="5" t="s">
        <v>2758</v>
      </c>
      <c r="D1290" s="5" t="s">
        <v>2759</v>
      </c>
      <c r="E1290" s="1">
        <v>28</v>
      </c>
      <c r="F1290" s="1">
        <v>185</v>
      </c>
      <c r="G1290" s="1">
        <v>80</v>
      </c>
      <c r="H1290" s="1" t="s">
        <v>84</v>
      </c>
      <c r="I1290" s="1">
        <v>62</v>
      </c>
      <c r="J1290" s="1">
        <f>_xlfn.RANK.EQ(tbl_gk[[#This Row],[Overall]],tbl_gk[Overall])</f>
        <v>1211</v>
      </c>
    </row>
    <row r="1291" spans="2:10" x14ac:dyDescent="0.55000000000000004">
      <c r="B1291" s="3">
        <v>256953</v>
      </c>
      <c r="C1291" s="5" t="s">
        <v>2641</v>
      </c>
      <c r="D1291" s="5" t="s">
        <v>2642</v>
      </c>
      <c r="E1291" s="1">
        <v>18</v>
      </c>
      <c r="F1291" s="1">
        <v>188</v>
      </c>
      <c r="G1291" s="1">
        <v>78</v>
      </c>
      <c r="H1291" s="1" t="s">
        <v>10</v>
      </c>
      <c r="I1291" s="1">
        <v>62</v>
      </c>
      <c r="J1291" s="1">
        <f>_xlfn.RANK.EQ(tbl_gk[[#This Row],[Overall]],tbl_gk[Overall])</f>
        <v>1211</v>
      </c>
    </row>
    <row r="1292" spans="2:10" x14ac:dyDescent="0.55000000000000004">
      <c r="B1292" s="3">
        <v>257237</v>
      </c>
      <c r="C1292" s="5" t="s">
        <v>2691</v>
      </c>
      <c r="D1292" s="5" t="s">
        <v>2692</v>
      </c>
      <c r="E1292" s="1">
        <v>24</v>
      </c>
      <c r="F1292" s="1">
        <v>186</v>
      </c>
      <c r="G1292" s="1">
        <v>75</v>
      </c>
      <c r="H1292" s="1" t="s">
        <v>47</v>
      </c>
      <c r="I1292" s="1">
        <v>62</v>
      </c>
      <c r="J1292" s="1">
        <f>_xlfn.RANK.EQ(tbl_gk[[#This Row],[Overall]],tbl_gk[Overall])</f>
        <v>1211</v>
      </c>
    </row>
    <row r="1293" spans="2:10" x14ac:dyDescent="0.55000000000000004">
      <c r="B1293" s="3">
        <v>257618</v>
      </c>
      <c r="C1293" s="5" t="s">
        <v>2698</v>
      </c>
      <c r="D1293" s="5" t="s">
        <v>2699</v>
      </c>
      <c r="E1293" s="1">
        <v>27</v>
      </c>
      <c r="F1293" s="1">
        <v>190</v>
      </c>
      <c r="G1293" s="1">
        <v>85</v>
      </c>
      <c r="H1293" s="1" t="s">
        <v>48</v>
      </c>
      <c r="I1293" s="1">
        <v>62</v>
      </c>
      <c r="J1293" s="1">
        <f>_xlfn.RANK.EQ(tbl_gk[[#This Row],[Overall]],tbl_gk[Overall])</f>
        <v>1211</v>
      </c>
    </row>
    <row r="1294" spans="2:10" x14ac:dyDescent="0.55000000000000004">
      <c r="B1294" s="3">
        <v>257740</v>
      </c>
      <c r="C1294" s="5" t="s">
        <v>2666</v>
      </c>
      <c r="D1294" s="5" t="s">
        <v>2667</v>
      </c>
      <c r="E1294" s="1">
        <v>29</v>
      </c>
      <c r="F1294" s="1">
        <v>192</v>
      </c>
      <c r="G1294" s="1">
        <v>85</v>
      </c>
      <c r="H1294" s="1" t="s">
        <v>235</v>
      </c>
      <c r="I1294" s="1">
        <v>62</v>
      </c>
      <c r="J1294" s="1">
        <f>_xlfn.RANK.EQ(tbl_gk[[#This Row],[Overall]],tbl_gk[Overall])</f>
        <v>1211</v>
      </c>
    </row>
    <row r="1295" spans="2:10" x14ac:dyDescent="0.55000000000000004">
      <c r="B1295" s="3">
        <v>257914</v>
      </c>
      <c r="C1295" s="5" t="s">
        <v>2610</v>
      </c>
      <c r="D1295" s="5" t="s">
        <v>2611</v>
      </c>
      <c r="E1295" s="1">
        <v>21</v>
      </c>
      <c r="F1295" s="1">
        <v>190</v>
      </c>
      <c r="G1295" s="1">
        <v>88</v>
      </c>
      <c r="H1295" s="1" t="s">
        <v>16</v>
      </c>
      <c r="I1295" s="1">
        <v>62</v>
      </c>
      <c r="J1295" s="1">
        <f>_xlfn.RANK.EQ(tbl_gk[[#This Row],[Overall]],tbl_gk[Overall])</f>
        <v>1211</v>
      </c>
    </row>
    <row r="1296" spans="2:10" x14ac:dyDescent="0.55000000000000004">
      <c r="B1296" s="3">
        <v>257998</v>
      </c>
      <c r="C1296" s="5" t="s">
        <v>2676</v>
      </c>
      <c r="D1296" s="5" t="s">
        <v>2677</v>
      </c>
      <c r="E1296" s="1">
        <v>22</v>
      </c>
      <c r="F1296" s="1">
        <v>188</v>
      </c>
      <c r="G1296" s="1">
        <v>80</v>
      </c>
      <c r="H1296" s="1" t="s">
        <v>40</v>
      </c>
      <c r="I1296" s="1">
        <v>62</v>
      </c>
      <c r="J1296" s="1">
        <f>_xlfn.RANK.EQ(tbl_gk[[#This Row],[Overall]],tbl_gk[Overall])</f>
        <v>1211</v>
      </c>
    </row>
    <row r="1297" spans="2:10" x14ac:dyDescent="0.55000000000000004">
      <c r="B1297" s="3">
        <v>258420</v>
      </c>
      <c r="C1297" s="5" t="s">
        <v>2606</v>
      </c>
      <c r="D1297" s="5" t="s">
        <v>2607</v>
      </c>
      <c r="E1297" s="1">
        <v>23</v>
      </c>
      <c r="F1297" s="1">
        <v>188</v>
      </c>
      <c r="G1297" s="1">
        <v>75</v>
      </c>
      <c r="H1297" s="1" t="s">
        <v>235</v>
      </c>
      <c r="I1297" s="1">
        <v>62</v>
      </c>
      <c r="J1297" s="1">
        <f>_xlfn.RANK.EQ(tbl_gk[[#This Row],[Overall]],tbl_gk[Overall])</f>
        <v>1211</v>
      </c>
    </row>
    <row r="1298" spans="2:10" x14ac:dyDescent="0.55000000000000004">
      <c r="B1298" s="3">
        <v>258511</v>
      </c>
      <c r="C1298" s="5" t="s">
        <v>2670</v>
      </c>
      <c r="D1298" s="5" t="s">
        <v>2671</v>
      </c>
      <c r="E1298" s="1">
        <v>18</v>
      </c>
      <c r="F1298" s="1">
        <v>188</v>
      </c>
      <c r="G1298" s="1">
        <v>85</v>
      </c>
      <c r="H1298" s="1" t="s">
        <v>72</v>
      </c>
      <c r="I1298" s="1">
        <v>62</v>
      </c>
      <c r="J1298" s="1">
        <f>_xlfn.RANK.EQ(tbl_gk[[#This Row],[Overall]],tbl_gk[Overall])</f>
        <v>1211</v>
      </c>
    </row>
    <row r="1299" spans="2:10" x14ac:dyDescent="0.55000000000000004">
      <c r="B1299" s="3">
        <v>258712</v>
      </c>
      <c r="C1299" s="5" t="s">
        <v>2728</v>
      </c>
      <c r="D1299" s="5" t="s">
        <v>2729</v>
      </c>
      <c r="E1299" s="1">
        <v>21</v>
      </c>
      <c r="F1299" s="1">
        <v>185</v>
      </c>
      <c r="G1299" s="1">
        <v>84</v>
      </c>
      <c r="H1299" s="1" t="s">
        <v>17</v>
      </c>
      <c r="I1299" s="1">
        <v>62</v>
      </c>
      <c r="J1299" s="1">
        <f>_xlfn.RANK.EQ(tbl_gk[[#This Row],[Overall]],tbl_gk[Overall])</f>
        <v>1211</v>
      </c>
    </row>
    <row r="1300" spans="2:10" x14ac:dyDescent="0.55000000000000004">
      <c r="B1300" s="3">
        <v>258727</v>
      </c>
      <c r="C1300" s="5" t="s">
        <v>2734</v>
      </c>
      <c r="D1300" s="5" t="s">
        <v>2735</v>
      </c>
      <c r="E1300" s="1">
        <v>20</v>
      </c>
      <c r="F1300" s="1">
        <v>183</v>
      </c>
      <c r="G1300" s="1">
        <v>76</v>
      </c>
      <c r="H1300" s="1" t="s">
        <v>40</v>
      </c>
      <c r="I1300" s="1">
        <v>62</v>
      </c>
      <c r="J1300" s="1">
        <f>_xlfn.RANK.EQ(tbl_gk[[#This Row],[Overall]],tbl_gk[Overall])</f>
        <v>1211</v>
      </c>
    </row>
    <row r="1301" spans="2:10" x14ac:dyDescent="0.55000000000000004">
      <c r="B1301" s="3">
        <v>259314</v>
      </c>
      <c r="C1301" s="5" t="s">
        <v>2647</v>
      </c>
      <c r="D1301" s="5" t="s">
        <v>2648</v>
      </c>
      <c r="E1301" s="1">
        <v>20</v>
      </c>
      <c r="F1301" s="1">
        <v>188</v>
      </c>
      <c r="G1301" s="1">
        <v>83</v>
      </c>
      <c r="H1301" s="1" t="s">
        <v>40</v>
      </c>
      <c r="I1301" s="1">
        <v>62</v>
      </c>
      <c r="J1301" s="1">
        <f>_xlfn.RANK.EQ(tbl_gk[[#This Row],[Overall]],tbl_gk[Overall])</f>
        <v>1211</v>
      </c>
    </row>
    <row r="1302" spans="2:10" x14ac:dyDescent="0.55000000000000004">
      <c r="B1302" s="3">
        <v>259317</v>
      </c>
      <c r="C1302" s="5" t="s">
        <v>2559</v>
      </c>
      <c r="D1302" s="5" t="s">
        <v>2560</v>
      </c>
      <c r="E1302" s="1">
        <v>20</v>
      </c>
      <c r="F1302" s="1">
        <v>186</v>
      </c>
      <c r="G1302" s="1">
        <v>81</v>
      </c>
      <c r="H1302" s="1" t="s">
        <v>40</v>
      </c>
      <c r="I1302" s="1">
        <v>62</v>
      </c>
      <c r="J1302" s="1">
        <f>_xlfn.RANK.EQ(tbl_gk[[#This Row],[Overall]],tbl_gk[Overall])</f>
        <v>1211</v>
      </c>
    </row>
    <row r="1303" spans="2:10" x14ac:dyDescent="0.55000000000000004">
      <c r="B1303" s="3">
        <v>260033</v>
      </c>
      <c r="C1303" s="5" t="s">
        <v>507</v>
      </c>
      <c r="D1303" s="5" t="s">
        <v>2751</v>
      </c>
      <c r="E1303" s="1">
        <v>35</v>
      </c>
      <c r="F1303" s="1">
        <v>191</v>
      </c>
      <c r="G1303" s="1">
        <v>94</v>
      </c>
      <c r="H1303" s="1" t="s">
        <v>285</v>
      </c>
      <c r="I1303" s="1">
        <v>62</v>
      </c>
      <c r="J1303" s="1">
        <f>_xlfn.RANK.EQ(tbl_gk[[#This Row],[Overall]],tbl_gk[Overall])</f>
        <v>1211</v>
      </c>
    </row>
    <row r="1304" spans="2:10" x14ac:dyDescent="0.55000000000000004">
      <c r="B1304" s="3">
        <v>260326</v>
      </c>
      <c r="C1304" s="5" t="s">
        <v>2635</v>
      </c>
      <c r="D1304" s="5" t="s">
        <v>2636</v>
      </c>
      <c r="E1304" s="1">
        <v>21</v>
      </c>
      <c r="F1304" s="1">
        <v>198</v>
      </c>
      <c r="G1304" s="1">
        <v>80</v>
      </c>
      <c r="H1304" s="1" t="s">
        <v>25</v>
      </c>
      <c r="I1304" s="1">
        <v>62</v>
      </c>
      <c r="J1304" s="1">
        <f>_xlfn.RANK.EQ(tbl_gk[[#This Row],[Overall]],tbl_gk[Overall])</f>
        <v>1211</v>
      </c>
    </row>
    <row r="1305" spans="2:10" x14ac:dyDescent="0.55000000000000004">
      <c r="B1305" s="3">
        <v>260587</v>
      </c>
      <c r="C1305" s="5" t="s">
        <v>2654</v>
      </c>
      <c r="D1305" s="5" t="s">
        <v>2655</v>
      </c>
      <c r="E1305" s="1">
        <v>20</v>
      </c>
      <c r="F1305" s="1">
        <v>192</v>
      </c>
      <c r="G1305" s="1">
        <v>76</v>
      </c>
      <c r="H1305" s="1" t="s">
        <v>9</v>
      </c>
      <c r="I1305" s="1">
        <v>62</v>
      </c>
      <c r="J1305" s="1">
        <f>_xlfn.RANK.EQ(tbl_gk[[#This Row],[Overall]],tbl_gk[Overall])</f>
        <v>1211</v>
      </c>
    </row>
    <row r="1306" spans="2:10" x14ac:dyDescent="0.55000000000000004">
      <c r="B1306" s="3">
        <v>261173</v>
      </c>
      <c r="C1306" s="5" t="s">
        <v>2598</v>
      </c>
      <c r="D1306" s="5" t="s">
        <v>2599</v>
      </c>
      <c r="E1306" s="1">
        <v>26</v>
      </c>
      <c r="F1306" s="1">
        <v>185</v>
      </c>
      <c r="G1306" s="1">
        <v>82</v>
      </c>
      <c r="H1306" s="1" t="s">
        <v>8</v>
      </c>
      <c r="I1306" s="1">
        <v>62</v>
      </c>
      <c r="J1306" s="1">
        <f>_xlfn.RANK.EQ(tbl_gk[[#This Row],[Overall]],tbl_gk[Overall])</f>
        <v>1211</v>
      </c>
    </row>
    <row r="1307" spans="2:10" x14ac:dyDescent="0.55000000000000004">
      <c r="B1307" s="3">
        <v>261260</v>
      </c>
      <c r="C1307" s="5" t="s">
        <v>2576</v>
      </c>
      <c r="D1307" s="5" t="s">
        <v>2577</v>
      </c>
      <c r="E1307" s="1">
        <v>33</v>
      </c>
      <c r="F1307" s="1">
        <v>185</v>
      </c>
      <c r="G1307" s="1">
        <v>80</v>
      </c>
      <c r="H1307" s="1" t="s">
        <v>61</v>
      </c>
      <c r="I1307" s="1">
        <v>62</v>
      </c>
      <c r="J1307" s="1">
        <f>_xlfn.RANK.EQ(tbl_gk[[#This Row],[Overall]],tbl_gk[Overall])</f>
        <v>1211</v>
      </c>
    </row>
    <row r="1308" spans="2:10" x14ac:dyDescent="0.55000000000000004">
      <c r="B1308" s="3">
        <v>262305</v>
      </c>
      <c r="C1308" s="5" t="s">
        <v>2746</v>
      </c>
      <c r="D1308" s="5" t="s">
        <v>2747</v>
      </c>
      <c r="E1308" s="1">
        <v>24</v>
      </c>
      <c r="F1308" s="1">
        <v>182</v>
      </c>
      <c r="G1308" s="1">
        <v>74</v>
      </c>
      <c r="H1308" s="1" t="s">
        <v>40</v>
      </c>
      <c r="I1308" s="1">
        <v>62</v>
      </c>
      <c r="J1308" s="1">
        <f>_xlfn.RANK.EQ(tbl_gk[[#This Row],[Overall]],tbl_gk[Overall])</f>
        <v>1211</v>
      </c>
    </row>
    <row r="1309" spans="2:10" x14ac:dyDescent="0.55000000000000004">
      <c r="B1309" s="3">
        <v>262309</v>
      </c>
      <c r="C1309" s="5" t="s">
        <v>2732</v>
      </c>
      <c r="D1309" s="5" t="s">
        <v>2733</v>
      </c>
      <c r="E1309" s="1">
        <v>20</v>
      </c>
      <c r="F1309" s="1">
        <v>182</v>
      </c>
      <c r="G1309" s="1">
        <v>74</v>
      </c>
      <c r="H1309" s="1" t="s">
        <v>40</v>
      </c>
      <c r="I1309" s="1">
        <v>62</v>
      </c>
      <c r="J1309" s="1">
        <f>_xlfn.RANK.EQ(tbl_gk[[#This Row],[Overall]],tbl_gk[Overall])</f>
        <v>1211</v>
      </c>
    </row>
    <row r="1310" spans="2:10" x14ac:dyDescent="0.55000000000000004">
      <c r="B1310" s="3">
        <v>263154</v>
      </c>
      <c r="C1310" s="5" t="s">
        <v>2645</v>
      </c>
      <c r="D1310" s="5" t="s">
        <v>2646</v>
      </c>
      <c r="E1310" s="1">
        <v>24</v>
      </c>
      <c r="F1310" s="1">
        <v>181</v>
      </c>
      <c r="G1310" s="1">
        <v>73</v>
      </c>
      <c r="H1310" s="1" t="s">
        <v>40</v>
      </c>
      <c r="I1310" s="1">
        <v>62</v>
      </c>
      <c r="J1310" s="1">
        <f>_xlfn.RANK.EQ(tbl_gk[[#This Row],[Overall]],tbl_gk[Overall])</f>
        <v>1211</v>
      </c>
    </row>
    <row r="1311" spans="2:10" x14ac:dyDescent="0.55000000000000004">
      <c r="B1311" s="3">
        <v>264161</v>
      </c>
      <c r="C1311" s="5" t="s">
        <v>2717</v>
      </c>
      <c r="D1311" s="5" t="s">
        <v>2718</v>
      </c>
      <c r="E1311" s="1">
        <v>21</v>
      </c>
      <c r="F1311" s="1">
        <v>188</v>
      </c>
      <c r="G1311" s="1">
        <v>74</v>
      </c>
      <c r="H1311" s="1" t="s">
        <v>40</v>
      </c>
      <c r="I1311" s="1">
        <v>62</v>
      </c>
      <c r="J1311" s="1">
        <f>_xlfn.RANK.EQ(tbl_gk[[#This Row],[Overall]],tbl_gk[Overall])</f>
        <v>1211</v>
      </c>
    </row>
    <row r="1312" spans="2:10" x14ac:dyDescent="0.55000000000000004">
      <c r="B1312" s="3">
        <v>264208</v>
      </c>
      <c r="C1312" s="5" t="s">
        <v>2680</v>
      </c>
      <c r="D1312" s="5" t="s">
        <v>2681</v>
      </c>
      <c r="E1312" s="1">
        <v>19</v>
      </c>
      <c r="F1312" s="1">
        <v>186</v>
      </c>
      <c r="G1312" s="1">
        <v>78</v>
      </c>
      <c r="H1312" s="1" t="s">
        <v>16</v>
      </c>
      <c r="I1312" s="1">
        <v>62</v>
      </c>
      <c r="J1312" s="1">
        <f>_xlfn.RANK.EQ(tbl_gk[[#This Row],[Overall]],tbl_gk[Overall])</f>
        <v>1211</v>
      </c>
    </row>
    <row r="1313" spans="2:10" x14ac:dyDescent="0.55000000000000004">
      <c r="B1313" s="3">
        <v>264351</v>
      </c>
      <c r="C1313" s="5" t="s">
        <v>2736</v>
      </c>
      <c r="D1313" s="5" t="s">
        <v>2737</v>
      </c>
      <c r="E1313" s="1">
        <v>20</v>
      </c>
      <c r="F1313" s="1">
        <v>190</v>
      </c>
      <c r="G1313" s="1">
        <v>81</v>
      </c>
      <c r="H1313" s="1" t="s">
        <v>61</v>
      </c>
      <c r="I1313" s="1">
        <v>62</v>
      </c>
      <c r="J1313" s="1">
        <f>_xlfn.RANK.EQ(tbl_gk[[#This Row],[Overall]],tbl_gk[Overall])</f>
        <v>1211</v>
      </c>
    </row>
    <row r="1314" spans="2:10" x14ac:dyDescent="0.55000000000000004">
      <c r="B1314" s="3">
        <v>265520</v>
      </c>
      <c r="C1314" s="5" t="s">
        <v>2602</v>
      </c>
      <c r="D1314" s="5" t="s">
        <v>2603</v>
      </c>
      <c r="E1314" s="1">
        <v>20</v>
      </c>
      <c r="F1314" s="1">
        <v>189</v>
      </c>
      <c r="G1314" s="1">
        <v>82</v>
      </c>
      <c r="H1314" s="1" t="s">
        <v>40</v>
      </c>
      <c r="I1314" s="1">
        <v>62</v>
      </c>
      <c r="J1314" s="1">
        <f>_xlfn.RANK.EQ(tbl_gk[[#This Row],[Overall]],tbl_gk[Overall])</f>
        <v>1211</v>
      </c>
    </row>
    <row r="1315" spans="2:10" x14ac:dyDescent="0.55000000000000004">
      <c r="B1315" s="3">
        <v>267480</v>
      </c>
      <c r="C1315" s="5" t="s">
        <v>890</v>
      </c>
      <c r="D1315" s="5" t="s">
        <v>2690</v>
      </c>
      <c r="E1315" s="1">
        <v>28</v>
      </c>
      <c r="F1315" s="1">
        <v>186</v>
      </c>
      <c r="G1315" s="1">
        <v>84</v>
      </c>
      <c r="H1315" s="1" t="s">
        <v>67</v>
      </c>
      <c r="I1315" s="1">
        <v>62</v>
      </c>
      <c r="J1315" s="1">
        <f>_xlfn.RANK.EQ(tbl_gk[[#This Row],[Overall]],tbl_gk[Overall])</f>
        <v>1211</v>
      </c>
    </row>
    <row r="1316" spans="2:10" x14ac:dyDescent="0.55000000000000004">
      <c r="B1316" s="3">
        <v>268598</v>
      </c>
      <c r="C1316" s="5" t="s">
        <v>2600</v>
      </c>
      <c r="D1316" s="5" t="s">
        <v>2601</v>
      </c>
      <c r="E1316" s="1">
        <v>27</v>
      </c>
      <c r="F1316" s="1">
        <v>179</v>
      </c>
      <c r="G1316" s="1">
        <v>83</v>
      </c>
      <c r="H1316" s="1" t="s">
        <v>660</v>
      </c>
      <c r="I1316" s="1">
        <v>62</v>
      </c>
      <c r="J1316" s="1">
        <f>_xlfn.RANK.EQ(tbl_gk[[#This Row],[Overall]],tbl_gk[Overall])</f>
        <v>1211</v>
      </c>
    </row>
    <row r="1317" spans="2:10" x14ac:dyDescent="0.55000000000000004">
      <c r="B1317" s="3">
        <v>269641</v>
      </c>
      <c r="C1317" s="5" t="s">
        <v>2708</v>
      </c>
      <c r="D1317" s="5" t="s">
        <v>2709</v>
      </c>
      <c r="E1317" s="1">
        <v>20</v>
      </c>
      <c r="F1317" s="1">
        <v>190</v>
      </c>
      <c r="G1317" s="1">
        <v>78</v>
      </c>
      <c r="H1317" s="1" t="s">
        <v>2710</v>
      </c>
      <c r="I1317" s="1">
        <v>62</v>
      </c>
      <c r="J1317" s="1">
        <f>_xlfn.RANK.EQ(tbl_gk[[#This Row],[Overall]],tbl_gk[Overall])</f>
        <v>1211</v>
      </c>
    </row>
    <row r="1318" spans="2:10" x14ac:dyDescent="0.55000000000000004">
      <c r="B1318" s="3">
        <v>270054</v>
      </c>
      <c r="C1318" s="5" t="s">
        <v>2754</v>
      </c>
      <c r="D1318" s="5" t="s">
        <v>2755</v>
      </c>
      <c r="E1318" s="1">
        <v>23</v>
      </c>
      <c r="F1318" s="1">
        <v>190</v>
      </c>
      <c r="G1318" s="1">
        <v>84</v>
      </c>
      <c r="H1318" s="1" t="s">
        <v>36</v>
      </c>
      <c r="I1318" s="1">
        <v>62</v>
      </c>
      <c r="J1318" s="1">
        <f>_xlfn.RANK.EQ(tbl_gk[[#This Row],[Overall]],tbl_gk[Overall])</f>
        <v>1211</v>
      </c>
    </row>
    <row r="1319" spans="2:10" x14ac:dyDescent="0.55000000000000004">
      <c r="B1319" s="3">
        <v>270654</v>
      </c>
      <c r="C1319" s="5" t="s">
        <v>2649</v>
      </c>
      <c r="D1319" s="5" t="s">
        <v>2650</v>
      </c>
      <c r="E1319" s="1">
        <v>17</v>
      </c>
      <c r="F1319" s="1">
        <v>190</v>
      </c>
      <c r="G1319" s="1">
        <v>77</v>
      </c>
      <c r="H1319" s="1" t="s">
        <v>33</v>
      </c>
      <c r="I1319" s="1">
        <v>62</v>
      </c>
      <c r="J1319" s="1">
        <f>_xlfn.RANK.EQ(tbl_gk[[#This Row],[Overall]],tbl_gk[Overall])</f>
        <v>1211</v>
      </c>
    </row>
    <row r="1320" spans="2:10" x14ac:dyDescent="0.55000000000000004">
      <c r="B1320" s="3">
        <v>270666</v>
      </c>
      <c r="C1320" s="5" t="s">
        <v>2704</v>
      </c>
      <c r="D1320" s="5" t="s">
        <v>2705</v>
      </c>
      <c r="E1320" s="1">
        <v>20</v>
      </c>
      <c r="F1320" s="1">
        <v>193</v>
      </c>
      <c r="G1320" s="1">
        <v>80</v>
      </c>
      <c r="H1320" s="1" t="s">
        <v>80</v>
      </c>
      <c r="I1320" s="1">
        <v>62</v>
      </c>
      <c r="J1320" s="1">
        <f>_xlfn.RANK.EQ(tbl_gk[[#This Row],[Overall]],tbl_gk[Overall])</f>
        <v>1211</v>
      </c>
    </row>
    <row r="1321" spans="2:10" x14ac:dyDescent="0.55000000000000004">
      <c r="B1321" s="3">
        <v>271034</v>
      </c>
      <c r="C1321" s="5" t="s">
        <v>2724</v>
      </c>
      <c r="D1321" s="5" t="s">
        <v>2725</v>
      </c>
      <c r="E1321" s="1">
        <v>18</v>
      </c>
      <c r="F1321" s="1">
        <v>190</v>
      </c>
      <c r="G1321" s="1">
        <v>80</v>
      </c>
      <c r="H1321" s="1" t="s">
        <v>40</v>
      </c>
      <c r="I1321" s="1">
        <v>62</v>
      </c>
      <c r="J1321" s="1">
        <f>_xlfn.RANK.EQ(tbl_gk[[#This Row],[Overall]],tbl_gk[Overall])</f>
        <v>1211</v>
      </c>
    </row>
    <row r="1322" spans="2:10" x14ac:dyDescent="0.55000000000000004">
      <c r="B1322" s="3">
        <v>271459</v>
      </c>
      <c r="C1322" s="5" t="s">
        <v>2684</v>
      </c>
      <c r="D1322" s="5" t="s">
        <v>2685</v>
      </c>
      <c r="E1322" s="1">
        <v>19</v>
      </c>
      <c r="F1322" s="1">
        <v>189</v>
      </c>
      <c r="G1322" s="1">
        <v>82</v>
      </c>
      <c r="H1322" s="1" t="s">
        <v>20</v>
      </c>
      <c r="I1322" s="1">
        <v>62</v>
      </c>
      <c r="J1322" s="1">
        <f>_xlfn.RANK.EQ(tbl_gk[[#This Row],[Overall]],tbl_gk[Overall])</f>
        <v>1211</v>
      </c>
    </row>
    <row r="1323" spans="2:10" x14ac:dyDescent="0.55000000000000004">
      <c r="B1323" s="3">
        <v>52679</v>
      </c>
      <c r="C1323" s="5" t="s">
        <v>653</v>
      </c>
      <c r="D1323" s="5" t="s">
        <v>2842</v>
      </c>
      <c r="E1323" s="1">
        <v>40</v>
      </c>
      <c r="F1323" s="1">
        <v>188</v>
      </c>
      <c r="G1323" s="1">
        <v>88</v>
      </c>
      <c r="H1323" s="1" t="s">
        <v>292</v>
      </c>
      <c r="I1323" s="1">
        <v>61</v>
      </c>
      <c r="J1323" s="1">
        <f>_xlfn.RANK.EQ(tbl_gk[[#This Row],[Overall]],tbl_gk[Overall])</f>
        <v>1322</v>
      </c>
    </row>
    <row r="1324" spans="2:10" x14ac:dyDescent="0.55000000000000004">
      <c r="B1324" s="3">
        <v>152523</v>
      </c>
      <c r="C1324" s="5" t="s">
        <v>2851</v>
      </c>
      <c r="D1324" s="5" t="s">
        <v>2852</v>
      </c>
      <c r="E1324" s="1">
        <v>36</v>
      </c>
      <c r="F1324" s="1">
        <v>193</v>
      </c>
      <c r="G1324" s="1">
        <v>87</v>
      </c>
      <c r="H1324" s="1" t="s">
        <v>19</v>
      </c>
      <c r="I1324" s="1">
        <v>61</v>
      </c>
      <c r="J1324" s="1">
        <f>_xlfn.RANK.EQ(tbl_gk[[#This Row],[Overall]],tbl_gk[Overall])</f>
        <v>1322</v>
      </c>
    </row>
    <row r="1325" spans="2:10" x14ac:dyDescent="0.55000000000000004">
      <c r="B1325" s="3">
        <v>182451</v>
      </c>
      <c r="C1325" s="5" t="s">
        <v>2840</v>
      </c>
      <c r="D1325" s="5" t="s">
        <v>2841</v>
      </c>
      <c r="E1325" s="1">
        <v>34</v>
      </c>
      <c r="F1325" s="1">
        <v>188</v>
      </c>
      <c r="G1325" s="1">
        <v>78</v>
      </c>
      <c r="H1325" s="1" t="s">
        <v>576</v>
      </c>
      <c r="I1325" s="1">
        <v>61</v>
      </c>
      <c r="J1325" s="1">
        <f>_xlfn.RANK.EQ(tbl_gk[[#This Row],[Overall]],tbl_gk[Overall])</f>
        <v>1322</v>
      </c>
    </row>
    <row r="1326" spans="2:10" x14ac:dyDescent="0.55000000000000004">
      <c r="B1326" s="3">
        <v>182474</v>
      </c>
      <c r="C1326" s="5" t="s">
        <v>2849</v>
      </c>
      <c r="D1326" s="5" t="s">
        <v>2850</v>
      </c>
      <c r="E1326" s="1">
        <v>34</v>
      </c>
      <c r="F1326" s="1">
        <v>190</v>
      </c>
      <c r="G1326" s="1">
        <v>81</v>
      </c>
      <c r="H1326" s="1" t="s">
        <v>576</v>
      </c>
      <c r="I1326" s="1">
        <v>61</v>
      </c>
      <c r="J1326" s="1">
        <f>_xlfn.RANK.EQ(tbl_gk[[#This Row],[Overall]],tbl_gk[Overall])</f>
        <v>1322</v>
      </c>
    </row>
    <row r="1327" spans="2:10" x14ac:dyDescent="0.55000000000000004">
      <c r="B1327" s="3">
        <v>184282</v>
      </c>
      <c r="C1327" s="5" t="s">
        <v>2881</v>
      </c>
      <c r="D1327" s="5" t="s">
        <v>2882</v>
      </c>
      <c r="E1327" s="1">
        <v>32</v>
      </c>
      <c r="F1327" s="1">
        <v>193</v>
      </c>
      <c r="G1327" s="1">
        <v>79</v>
      </c>
      <c r="H1327" s="1" t="s">
        <v>19</v>
      </c>
      <c r="I1327" s="1">
        <v>61</v>
      </c>
      <c r="J1327" s="1">
        <f>_xlfn.RANK.EQ(tbl_gk[[#This Row],[Overall]],tbl_gk[Overall])</f>
        <v>1322</v>
      </c>
    </row>
    <row r="1328" spans="2:10" x14ac:dyDescent="0.55000000000000004">
      <c r="B1328" s="3">
        <v>186494</v>
      </c>
      <c r="C1328" s="5" t="s">
        <v>2855</v>
      </c>
      <c r="D1328" s="5" t="s">
        <v>2856</v>
      </c>
      <c r="E1328" s="1">
        <v>31</v>
      </c>
      <c r="F1328" s="1">
        <v>190</v>
      </c>
      <c r="G1328" s="1">
        <v>73</v>
      </c>
      <c r="H1328" s="1" t="s">
        <v>19</v>
      </c>
      <c r="I1328" s="1">
        <v>61</v>
      </c>
      <c r="J1328" s="1">
        <f>_xlfn.RANK.EQ(tbl_gk[[#This Row],[Overall]],tbl_gk[Overall])</f>
        <v>1322</v>
      </c>
    </row>
    <row r="1329" spans="2:10" x14ac:dyDescent="0.55000000000000004">
      <c r="B1329" s="3">
        <v>193913</v>
      </c>
      <c r="C1329" s="5" t="s">
        <v>2883</v>
      </c>
      <c r="D1329" s="5" t="s">
        <v>2884</v>
      </c>
      <c r="E1329" s="1">
        <v>32</v>
      </c>
      <c r="F1329" s="1">
        <v>189</v>
      </c>
      <c r="G1329" s="1">
        <v>85</v>
      </c>
      <c r="H1329" s="1" t="s">
        <v>2091</v>
      </c>
      <c r="I1329" s="1">
        <v>61</v>
      </c>
      <c r="J1329" s="1">
        <f>_xlfn.RANK.EQ(tbl_gk[[#This Row],[Overall]],tbl_gk[Overall])</f>
        <v>1322</v>
      </c>
    </row>
    <row r="1330" spans="2:10" x14ac:dyDescent="0.55000000000000004">
      <c r="B1330" s="3">
        <v>194094</v>
      </c>
      <c r="C1330" s="5" t="s">
        <v>2821</v>
      </c>
      <c r="D1330" s="5" t="s">
        <v>2822</v>
      </c>
      <c r="E1330" s="1">
        <v>33</v>
      </c>
      <c r="F1330" s="1">
        <v>194</v>
      </c>
      <c r="G1330" s="1">
        <v>78</v>
      </c>
      <c r="H1330" s="1" t="s">
        <v>16</v>
      </c>
      <c r="I1330" s="1">
        <v>61</v>
      </c>
      <c r="J1330" s="1">
        <f>_xlfn.RANK.EQ(tbl_gk[[#This Row],[Overall]],tbl_gk[Overall])</f>
        <v>1322</v>
      </c>
    </row>
    <row r="1331" spans="2:10" x14ac:dyDescent="0.55000000000000004">
      <c r="B1331" s="3">
        <v>194894</v>
      </c>
      <c r="C1331" s="5" t="s">
        <v>2776</v>
      </c>
      <c r="D1331" s="5" t="s">
        <v>2777</v>
      </c>
      <c r="E1331" s="1">
        <v>31</v>
      </c>
      <c r="F1331" s="1">
        <v>193</v>
      </c>
      <c r="G1331" s="1">
        <v>83</v>
      </c>
      <c r="H1331" s="1" t="s">
        <v>33</v>
      </c>
      <c r="I1331" s="1">
        <v>61</v>
      </c>
      <c r="J1331" s="1">
        <f>_xlfn.RANK.EQ(tbl_gk[[#This Row],[Overall]],tbl_gk[Overall])</f>
        <v>1322</v>
      </c>
    </row>
    <row r="1332" spans="2:10" x14ac:dyDescent="0.55000000000000004">
      <c r="B1332" s="3">
        <v>202244</v>
      </c>
      <c r="C1332" s="5" t="s">
        <v>2830</v>
      </c>
      <c r="D1332" s="5" t="s">
        <v>2831</v>
      </c>
      <c r="E1332" s="1">
        <v>32</v>
      </c>
      <c r="F1332" s="1">
        <v>188</v>
      </c>
      <c r="G1332" s="1">
        <v>94</v>
      </c>
      <c r="H1332" s="1" t="s">
        <v>112</v>
      </c>
      <c r="I1332" s="1">
        <v>61</v>
      </c>
      <c r="J1332" s="1">
        <f>_xlfn.RANK.EQ(tbl_gk[[#This Row],[Overall]],tbl_gk[Overall])</f>
        <v>1322</v>
      </c>
    </row>
    <row r="1333" spans="2:10" x14ac:dyDescent="0.55000000000000004">
      <c r="B1333" s="3">
        <v>202786</v>
      </c>
      <c r="C1333" s="5" t="s">
        <v>1409</v>
      </c>
      <c r="D1333" s="5" t="s">
        <v>2825</v>
      </c>
      <c r="E1333" s="1">
        <v>28</v>
      </c>
      <c r="F1333" s="1">
        <v>191</v>
      </c>
      <c r="G1333" s="1">
        <v>88</v>
      </c>
      <c r="H1333" s="1" t="s">
        <v>106</v>
      </c>
      <c r="I1333" s="1">
        <v>61</v>
      </c>
      <c r="J1333" s="1">
        <f>_xlfn.RANK.EQ(tbl_gk[[#This Row],[Overall]],tbl_gk[Overall])</f>
        <v>1322</v>
      </c>
    </row>
    <row r="1334" spans="2:10" x14ac:dyDescent="0.55000000000000004">
      <c r="B1334" s="3">
        <v>203034</v>
      </c>
      <c r="C1334" s="5" t="s">
        <v>2787</v>
      </c>
      <c r="D1334" s="5" t="s">
        <v>2788</v>
      </c>
      <c r="E1334" s="1">
        <v>31</v>
      </c>
      <c r="F1334" s="1">
        <v>190</v>
      </c>
      <c r="G1334" s="1">
        <v>84</v>
      </c>
      <c r="H1334" s="1" t="s">
        <v>19</v>
      </c>
      <c r="I1334" s="1">
        <v>61</v>
      </c>
      <c r="J1334" s="1">
        <f>_xlfn.RANK.EQ(tbl_gk[[#This Row],[Overall]],tbl_gk[Overall])</f>
        <v>1322</v>
      </c>
    </row>
    <row r="1335" spans="2:10" x14ac:dyDescent="0.55000000000000004">
      <c r="B1335" s="3">
        <v>203316</v>
      </c>
      <c r="C1335" s="5" t="s">
        <v>461</v>
      </c>
      <c r="D1335" s="5" t="s">
        <v>462</v>
      </c>
      <c r="E1335" s="1">
        <v>29</v>
      </c>
      <c r="F1335" s="1">
        <v>188</v>
      </c>
      <c r="G1335" s="1">
        <v>70</v>
      </c>
      <c r="H1335" s="1" t="s">
        <v>19</v>
      </c>
      <c r="I1335" s="1">
        <v>61</v>
      </c>
      <c r="J1335" s="1">
        <f>_xlfn.RANK.EQ(tbl_gk[[#This Row],[Overall]],tbl_gk[Overall])</f>
        <v>1322</v>
      </c>
    </row>
    <row r="1336" spans="2:10" x14ac:dyDescent="0.55000000000000004">
      <c r="B1336" s="3">
        <v>206566</v>
      </c>
      <c r="C1336" s="5" t="s">
        <v>2889</v>
      </c>
      <c r="D1336" s="5" t="s">
        <v>2890</v>
      </c>
      <c r="E1336" s="1">
        <v>28</v>
      </c>
      <c r="F1336" s="1">
        <v>194</v>
      </c>
      <c r="G1336" s="1">
        <v>88</v>
      </c>
      <c r="H1336" s="1" t="s">
        <v>332</v>
      </c>
      <c r="I1336" s="1">
        <v>61</v>
      </c>
      <c r="J1336" s="1">
        <f>_xlfn.RANK.EQ(tbl_gk[[#This Row],[Overall]],tbl_gk[Overall])</f>
        <v>1322</v>
      </c>
    </row>
    <row r="1337" spans="2:10" x14ac:dyDescent="0.55000000000000004">
      <c r="B1337" s="3">
        <v>209895</v>
      </c>
      <c r="C1337" s="5" t="s">
        <v>2887</v>
      </c>
      <c r="D1337" s="5" t="s">
        <v>2888</v>
      </c>
      <c r="E1337" s="1">
        <v>30</v>
      </c>
      <c r="F1337" s="1">
        <v>184</v>
      </c>
      <c r="G1337" s="1">
        <v>85</v>
      </c>
      <c r="H1337" s="1" t="s">
        <v>282</v>
      </c>
      <c r="I1337" s="1">
        <v>61</v>
      </c>
      <c r="J1337" s="1">
        <f>_xlfn.RANK.EQ(tbl_gk[[#This Row],[Overall]],tbl_gk[Overall])</f>
        <v>1322</v>
      </c>
    </row>
    <row r="1338" spans="2:10" x14ac:dyDescent="0.55000000000000004">
      <c r="B1338" s="3">
        <v>210368</v>
      </c>
      <c r="C1338" s="5" t="s">
        <v>2912</v>
      </c>
      <c r="D1338" s="5" t="s">
        <v>2913</v>
      </c>
      <c r="E1338" s="1">
        <v>29</v>
      </c>
      <c r="F1338" s="1">
        <v>189</v>
      </c>
      <c r="G1338" s="1">
        <v>85</v>
      </c>
      <c r="H1338" s="1" t="s">
        <v>282</v>
      </c>
      <c r="I1338" s="1">
        <v>61</v>
      </c>
      <c r="J1338" s="1">
        <f>_xlfn.RANK.EQ(tbl_gk[[#This Row],[Overall]],tbl_gk[Overall])</f>
        <v>1322</v>
      </c>
    </row>
    <row r="1339" spans="2:10" x14ac:dyDescent="0.55000000000000004">
      <c r="B1339" s="3">
        <v>211353</v>
      </c>
      <c r="C1339" s="5" t="s">
        <v>2924</v>
      </c>
      <c r="D1339" s="5" t="s">
        <v>2925</v>
      </c>
      <c r="E1339" s="1">
        <v>28</v>
      </c>
      <c r="F1339" s="1">
        <v>194</v>
      </c>
      <c r="G1339" s="1">
        <v>86</v>
      </c>
      <c r="H1339" s="1" t="s">
        <v>235</v>
      </c>
      <c r="I1339" s="1">
        <v>61</v>
      </c>
      <c r="J1339" s="1">
        <f>_xlfn.RANK.EQ(tbl_gk[[#This Row],[Overall]],tbl_gk[Overall])</f>
        <v>1322</v>
      </c>
    </row>
    <row r="1340" spans="2:10" x14ac:dyDescent="0.55000000000000004">
      <c r="B1340" s="3">
        <v>211358</v>
      </c>
      <c r="C1340" s="5" t="s">
        <v>2918</v>
      </c>
      <c r="D1340" s="5" t="s">
        <v>2919</v>
      </c>
      <c r="E1340" s="1">
        <v>28</v>
      </c>
      <c r="F1340" s="1">
        <v>184</v>
      </c>
      <c r="G1340" s="1">
        <v>80</v>
      </c>
      <c r="H1340" s="1" t="s">
        <v>9</v>
      </c>
      <c r="I1340" s="1">
        <v>61</v>
      </c>
      <c r="J1340" s="1">
        <f>_xlfn.RANK.EQ(tbl_gk[[#This Row],[Overall]],tbl_gk[Overall])</f>
        <v>1322</v>
      </c>
    </row>
    <row r="1341" spans="2:10" x14ac:dyDescent="0.55000000000000004">
      <c r="B1341" s="3">
        <v>212038</v>
      </c>
      <c r="C1341" s="5" t="s">
        <v>2780</v>
      </c>
      <c r="D1341" s="5" t="s">
        <v>2781</v>
      </c>
      <c r="E1341" s="1">
        <v>30</v>
      </c>
      <c r="F1341" s="1">
        <v>180</v>
      </c>
      <c r="G1341" s="1">
        <v>79</v>
      </c>
      <c r="H1341" s="1" t="s">
        <v>315</v>
      </c>
      <c r="I1341" s="1">
        <v>61</v>
      </c>
      <c r="J1341" s="1">
        <f>_xlfn.RANK.EQ(tbl_gk[[#This Row],[Overall]],tbl_gk[Overall])</f>
        <v>1322</v>
      </c>
    </row>
    <row r="1342" spans="2:10" x14ac:dyDescent="0.55000000000000004">
      <c r="B1342" s="3">
        <v>212392</v>
      </c>
      <c r="C1342" s="5" t="s">
        <v>1023</v>
      </c>
      <c r="D1342" s="5" t="s">
        <v>1024</v>
      </c>
      <c r="E1342" s="1">
        <v>27</v>
      </c>
      <c r="F1342" s="1">
        <v>188</v>
      </c>
      <c r="G1342" s="1">
        <v>71</v>
      </c>
      <c r="H1342" s="1" t="s">
        <v>47</v>
      </c>
      <c r="I1342" s="1">
        <v>61</v>
      </c>
      <c r="J1342" s="1">
        <f>_xlfn.RANK.EQ(tbl_gk[[#This Row],[Overall]],tbl_gk[Overall])</f>
        <v>1322</v>
      </c>
    </row>
    <row r="1343" spans="2:10" x14ac:dyDescent="0.55000000000000004">
      <c r="B1343" s="3">
        <v>213678</v>
      </c>
      <c r="C1343" s="5" t="s">
        <v>2877</v>
      </c>
      <c r="D1343" s="5" t="s">
        <v>2878</v>
      </c>
      <c r="E1343" s="1">
        <v>26</v>
      </c>
      <c r="F1343" s="1">
        <v>191</v>
      </c>
      <c r="G1343" s="1">
        <v>78</v>
      </c>
      <c r="H1343" s="1" t="s">
        <v>292</v>
      </c>
      <c r="I1343" s="1">
        <v>61</v>
      </c>
      <c r="J1343" s="1">
        <f>_xlfn.RANK.EQ(tbl_gk[[#This Row],[Overall]],tbl_gk[Overall])</f>
        <v>1322</v>
      </c>
    </row>
    <row r="1344" spans="2:10" x14ac:dyDescent="0.55000000000000004">
      <c r="B1344" s="3">
        <v>220985</v>
      </c>
      <c r="C1344" s="5" t="s">
        <v>2836</v>
      </c>
      <c r="D1344" s="5" t="s">
        <v>2837</v>
      </c>
      <c r="E1344" s="1">
        <v>25</v>
      </c>
      <c r="F1344" s="1">
        <v>200</v>
      </c>
      <c r="G1344" s="1">
        <v>93</v>
      </c>
      <c r="H1344" s="1" t="s">
        <v>115</v>
      </c>
      <c r="I1344" s="1">
        <v>61</v>
      </c>
      <c r="J1344" s="1">
        <f>_xlfn.RANK.EQ(tbl_gk[[#This Row],[Overall]],tbl_gk[Overall])</f>
        <v>1322</v>
      </c>
    </row>
    <row r="1345" spans="2:10" x14ac:dyDescent="0.55000000000000004">
      <c r="B1345" s="3">
        <v>221009</v>
      </c>
      <c r="C1345" s="5" t="s">
        <v>2772</v>
      </c>
      <c r="D1345" s="5" t="s">
        <v>2773</v>
      </c>
      <c r="E1345" s="1">
        <v>27</v>
      </c>
      <c r="F1345" s="1">
        <v>191</v>
      </c>
      <c r="G1345" s="1">
        <v>82</v>
      </c>
      <c r="H1345" s="1" t="s">
        <v>200</v>
      </c>
      <c r="I1345" s="1">
        <v>61</v>
      </c>
      <c r="J1345" s="1">
        <f>_xlfn.RANK.EQ(tbl_gk[[#This Row],[Overall]],tbl_gk[Overall])</f>
        <v>1322</v>
      </c>
    </row>
    <row r="1346" spans="2:10" x14ac:dyDescent="0.55000000000000004">
      <c r="B1346" s="3">
        <v>222621</v>
      </c>
      <c r="C1346" s="5" t="s">
        <v>2920</v>
      </c>
      <c r="D1346" s="5" t="s">
        <v>2921</v>
      </c>
      <c r="E1346" s="1">
        <v>29</v>
      </c>
      <c r="F1346" s="1">
        <v>186</v>
      </c>
      <c r="G1346" s="1">
        <v>70</v>
      </c>
      <c r="H1346" s="1" t="s">
        <v>576</v>
      </c>
      <c r="I1346" s="1">
        <v>61</v>
      </c>
      <c r="J1346" s="1">
        <f>_xlfn.RANK.EQ(tbl_gk[[#This Row],[Overall]],tbl_gk[Overall])</f>
        <v>1322</v>
      </c>
    </row>
    <row r="1347" spans="2:10" x14ac:dyDescent="0.55000000000000004">
      <c r="B1347" s="3">
        <v>223760</v>
      </c>
      <c r="C1347" s="5" t="s">
        <v>2795</v>
      </c>
      <c r="D1347" s="5" t="s">
        <v>2796</v>
      </c>
      <c r="E1347" s="1">
        <v>29</v>
      </c>
      <c r="F1347" s="1">
        <v>186</v>
      </c>
      <c r="G1347" s="1">
        <v>80</v>
      </c>
      <c r="H1347" s="1" t="s">
        <v>2091</v>
      </c>
      <c r="I1347" s="1">
        <v>61</v>
      </c>
      <c r="J1347" s="1">
        <f>_xlfn.RANK.EQ(tbl_gk[[#This Row],[Overall]],tbl_gk[Overall])</f>
        <v>1322</v>
      </c>
    </row>
    <row r="1348" spans="2:10" x14ac:dyDescent="0.55000000000000004">
      <c r="B1348" s="3">
        <v>223982</v>
      </c>
      <c r="C1348" s="5" t="s">
        <v>2618</v>
      </c>
      <c r="D1348" s="5" t="s">
        <v>2897</v>
      </c>
      <c r="E1348" s="1">
        <v>26</v>
      </c>
      <c r="F1348" s="1">
        <v>190</v>
      </c>
      <c r="G1348" s="1">
        <v>85</v>
      </c>
      <c r="H1348" s="1" t="s">
        <v>19</v>
      </c>
      <c r="I1348" s="1">
        <v>61</v>
      </c>
      <c r="J1348" s="1">
        <f>_xlfn.RANK.EQ(tbl_gk[[#This Row],[Overall]],tbl_gk[Overall])</f>
        <v>1322</v>
      </c>
    </row>
    <row r="1349" spans="2:10" x14ac:dyDescent="0.55000000000000004">
      <c r="B1349" s="3">
        <v>223988</v>
      </c>
      <c r="C1349" s="5" t="s">
        <v>2902</v>
      </c>
      <c r="D1349" s="5" t="s">
        <v>2903</v>
      </c>
      <c r="E1349" s="1">
        <v>25</v>
      </c>
      <c r="F1349" s="1">
        <v>195</v>
      </c>
      <c r="G1349" s="1">
        <v>81</v>
      </c>
      <c r="H1349" s="1" t="s">
        <v>19</v>
      </c>
      <c r="I1349" s="1">
        <v>61</v>
      </c>
      <c r="J1349" s="1">
        <f>_xlfn.RANK.EQ(tbl_gk[[#This Row],[Overall]],tbl_gk[Overall])</f>
        <v>1322</v>
      </c>
    </row>
    <row r="1350" spans="2:10" x14ac:dyDescent="0.55000000000000004">
      <c r="B1350" s="3">
        <v>227653</v>
      </c>
      <c r="C1350" s="5" t="s">
        <v>2778</v>
      </c>
      <c r="D1350" s="5" t="s">
        <v>2779</v>
      </c>
      <c r="E1350" s="1">
        <v>30</v>
      </c>
      <c r="F1350" s="1">
        <v>191</v>
      </c>
      <c r="G1350" s="1">
        <v>93</v>
      </c>
      <c r="H1350" s="1" t="s">
        <v>112</v>
      </c>
      <c r="I1350" s="1">
        <v>61</v>
      </c>
      <c r="J1350" s="1">
        <f>_xlfn.RANK.EQ(tbl_gk[[#This Row],[Overall]],tbl_gk[Overall])</f>
        <v>1322</v>
      </c>
    </row>
    <row r="1351" spans="2:10" x14ac:dyDescent="0.55000000000000004">
      <c r="B1351" s="3">
        <v>228296</v>
      </c>
      <c r="C1351" s="5" t="s">
        <v>2847</v>
      </c>
      <c r="D1351" s="5" t="s">
        <v>2848</v>
      </c>
      <c r="E1351" s="1">
        <v>29</v>
      </c>
      <c r="F1351" s="1">
        <v>188</v>
      </c>
      <c r="G1351" s="1">
        <v>86</v>
      </c>
      <c r="H1351" s="1" t="s">
        <v>112</v>
      </c>
      <c r="I1351" s="1">
        <v>61</v>
      </c>
      <c r="J1351" s="1">
        <f>_xlfn.RANK.EQ(tbl_gk[[#This Row],[Overall]],tbl_gk[Overall])</f>
        <v>1322</v>
      </c>
    </row>
    <row r="1352" spans="2:10" x14ac:dyDescent="0.55000000000000004">
      <c r="B1352" s="3">
        <v>228385</v>
      </c>
      <c r="C1352" s="5" t="s">
        <v>2838</v>
      </c>
      <c r="D1352" s="5" t="s">
        <v>2839</v>
      </c>
      <c r="E1352" s="1">
        <v>25</v>
      </c>
      <c r="F1352" s="1">
        <v>193</v>
      </c>
      <c r="G1352" s="1">
        <v>80</v>
      </c>
      <c r="H1352" s="1" t="s">
        <v>19</v>
      </c>
      <c r="I1352" s="1">
        <v>61</v>
      </c>
      <c r="J1352" s="1">
        <f>_xlfn.RANK.EQ(tbl_gk[[#This Row],[Overall]],tbl_gk[Overall])</f>
        <v>1322</v>
      </c>
    </row>
    <row r="1353" spans="2:10" x14ac:dyDescent="0.55000000000000004">
      <c r="B1353" s="3">
        <v>230000</v>
      </c>
      <c r="C1353" s="5" t="s">
        <v>2809</v>
      </c>
      <c r="D1353" s="5" t="s">
        <v>2810</v>
      </c>
      <c r="E1353" s="1">
        <v>23</v>
      </c>
      <c r="F1353" s="1">
        <v>183</v>
      </c>
      <c r="G1353" s="1">
        <v>73</v>
      </c>
      <c r="H1353" s="1" t="s">
        <v>95</v>
      </c>
      <c r="I1353" s="1">
        <v>61</v>
      </c>
      <c r="J1353" s="1">
        <f>_xlfn.RANK.EQ(tbl_gk[[#This Row],[Overall]],tbl_gk[Overall])</f>
        <v>1322</v>
      </c>
    </row>
    <row r="1354" spans="2:10" x14ac:dyDescent="0.55000000000000004">
      <c r="B1354" s="3">
        <v>230749</v>
      </c>
      <c r="C1354" s="5" t="s">
        <v>2783</v>
      </c>
      <c r="D1354" s="5" t="s">
        <v>2784</v>
      </c>
      <c r="E1354" s="1">
        <v>25</v>
      </c>
      <c r="F1354" s="1">
        <v>194</v>
      </c>
      <c r="G1354" s="1">
        <v>82</v>
      </c>
      <c r="H1354" s="1" t="s">
        <v>315</v>
      </c>
      <c r="I1354" s="1">
        <v>61</v>
      </c>
      <c r="J1354" s="1">
        <f>_xlfn.RANK.EQ(tbl_gk[[#This Row],[Overall]],tbl_gk[Overall])</f>
        <v>1322</v>
      </c>
    </row>
    <row r="1355" spans="2:10" x14ac:dyDescent="0.55000000000000004">
      <c r="B1355" s="3">
        <v>231046</v>
      </c>
      <c r="C1355" s="5" t="s">
        <v>2859</v>
      </c>
      <c r="D1355" s="5" t="s">
        <v>2860</v>
      </c>
      <c r="E1355" s="1">
        <v>25</v>
      </c>
      <c r="F1355" s="1">
        <v>190</v>
      </c>
      <c r="G1355" s="1">
        <v>81</v>
      </c>
      <c r="H1355" s="1" t="s">
        <v>19</v>
      </c>
      <c r="I1355" s="1">
        <v>61</v>
      </c>
      <c r="J1355" s="1">
        <f>_xlfn.RANK.EQ(tbl_gk[[#This Row],[Overall]],tbl_gk[Overall])</f>
        <v>1322</v>
      </c>
    </row>
    <row r="1356" spans="2:10" x14ac:dyDescent="0.55000000000000004">
      <c r="B1356" s="3">
        <v>231682</v>
      </c>
      <c r="C1356" s="5" t="s">
        <v>2791</v>
      </c>
      <c r="D1356" s="5" t="s">
        <v>2792</v>
      </c>
      <c r="E1356" s="1">
        <v>25</v>
      </c>
      <c r="F1356" s="1">
        <v>192</v>
      </c>
      <c r="G1356" s="1">
        <v>80</v>
      </c>
      <c r="H1356" s="1" t="s">
        <v>282</v>
      </c>
      <c r="I1356" s="1">
        <v>61</v>
      </c>
      <c r="J1356" s="1">
        <f>_xlfn.RANK.EQ(tbl_gk[[#This Row],[Overall]],tbl_gk[Overall])</f>
        <v>1322</v>
      </c>
    </row>
    <row r="1357" spans="2:10" x14ac:dyDescent="0.55000000000000004">
      <c r="B1357" s="3">
        <v>236337</v>
      </c>
      <c r="C1357" s="5" t="s">
        <v>2811</v>
      </c>
      <c r="D1357" s="5" t="s">
        <v>2812</v>
      </c>
      <c r="E1357" s="1">
        <v>23</v>
      </c>
      <c r="F1357" s="1">
        <v>194</v>
      </c>
      <c r="G1357" s="1">
        <v>82</v>
      </c>
      <c r="H1357" s="1" t="s">
        <v>19</v>
      </c>
      <c r="I1357" s="1">
        <v>61</v>
      </c>
      <c r="J1357" s="1">
        <f>_xlfn.RANK.EQ(tbl_gk[[#This Row],[Overall]],tbl_gk[Overall])</f>
        <v>1322</v>
      </c>
    </row>
    <row r="1358" spans="2:10" x14ac:dyDescent="0.55000000000000004">
      <c r="B1358" s="3">
        <v>237201</v>
      </c>
      <c r="C1358" s="5" t="s">
        <v>2864</v>
      </c>
      <c r="D1358" s="5" t="s">
        <v>2865</v>
      </c>
      <c r="E1358" s="1">
        <v>28</v>
      </c>
      <c r="F1358" s="1">
        <v>183</v>
      </c>
      <c r="G1358" s="1">
        <v>79</v>
      </c>
      <c r="H1358" s="1" t="s">
        <v>112</v>
      </c>
      <c r="I1358" s="1">
        <v>61</v>
      </c>
      <c r="J1358" s="1">
        <f>_xlfn.RANK.EQ(tbl_gk[[#This Row],[Overall]],tbl_gk[Overall])</f>
        <v>1322</v>
      </c>
    </row>
    <row r="1359" spans="2:10" x14ac:dyDescent="0.55000000000000004">
      <c r="B1359" s="3">
        <v>239371</v>
      </c>
      <c r="C1359" s="5" t="s">
        <v>2801</v>
      </c>
      <c r="D1359" s="5" t="s">
        <v>2802</v>
      </c>
      <c r="E1359" s="1">
        <v>22</v>
      </c>
      <c r="F1359" s="1">
        <v>187</v>
      </c>
      <c r="G1359" s="1">
        <v>96</v>
      </c>
      <c r="H1359" s="1" t="s">
        <v>71</v>
      </c>
      <c r="I1359" s="1">
        <v>61</v>
      </c>
      <c r="J1359" s="1">
        <f>_xlfn.RANK.EQ(tbl_gk[[#This Row],[Overall]],tbl_gk[Overall])</f>
        <v>1322</v>
      </c>
    </row>
    <row r="1360" spans="2:10" x14ac:dyDescent="0.55000000000000004">
      <c r="B1360" s="3">
        <v>242229</v>
      </c>
      <c r="C1360" s="5" t="s">
        <v>2813</v>
      </c>
      <c r="D1360" s="5" t="s">
        <v>2814</v>
      </c>
      <c r="E1360" s="1">
        <v>21</v>
      </c>
      <c r="F1360" s="1">
        <v>185</v>
      </c>
      <c r="G1360" s="1">
        <v>78</v>
      </c>
      <c r="H1360" s="1" t="s">
        <v>292</v>
      </c>
      <c r="I1360" s="1">
        <v>61</v>
      </c>
      <c r="J1360" s="1">
        <f>_xlfn.RANK.EQ(tbl_gk[[#This Row],[Overall]],tbl_gk[Overall])</f>
        <v>1322</v>
      </c>
    </row>
    <row r="1361" spans="2:10" x14ac:dyDescent="0.55000000000000004">
      <c r="B1361" s="3">
        <v>243594</v>
      </c>
      <c r="C1361" s="5" t="s">
        <v>2845</v>
      </c>
      <c r="D1361" s="5" t="s">
        <v>2846</v>
      </c>
      <c r="E1361" s="1">
        <v>22</v>
      </c>
      <c r="F1361" s="1">
        <v>186</v>
      </c>
      <c r="G1361" s="1">
        <v>75</v>
      </c>
      <c r="H1361" s="1" t="s">
        <v>19</v>
      </c>
      <c r="I1361" s="1">
        <v>61</v>
      </c>
      <c r="J1361" s="1">
        <f>_xlfn.RANK.EQ(tbl_gk[[#This Row],[Overall]],tbl_gk[Overall])</f>
        <v>1322</v>
      </c>
    </row>
    <row r="1362" spans="2:10" x14ac:dyDescent="0.55000000000000004">
      <c r="B1362" s="3">
        <v>246603</v>
      </c>
      <c r="C1362" s="5" t="s">
        <v>2782</v>
      </c>
      <c r="D1362" s="5" t="s">
        <v>2782</v>
      </c>
      <c r="E1362" s="1">
        <v>23</v>
      </c>
      <c r="F1362" s="1">
        <v>186</v>
      </c>
      <c r="G1362" s="1">
        <v>80</v>
      </c>
      <c r="H1362" s="1" t="s">
        <v>17</v>
      </c>
      <c r="I1362" s="1">
        <v>61</v>
      </c>
      <c r="J1362" s="1">
        <f>_xlfn.RANK.EQ(tbl_gk[[#This Row],[Overall]],tbl_gk[Overall])</f>
        <v>1322</v>
      </c>
    </row>
    <row r="1363" spans="2:10" x14ac:dyDescent="0.55000000000000004">
      <c r="B1363" s="3">
        <v>246753</v>
      </c>
      <c r="C1363" s="5" t="s">
        <v>2893</v>
      </c>
      <c r="D1363" s="5" t="s">
        <v>2894</v>
      </c>
      <c r="E1363" s="1">
        <v>22</v>
      </c>
      <c r="F1363" s="1">
        <v>197</v>
      </c>
      <c r="G1363" s="1">
        <v>93</v>
      </c>
      <c r="H1363" s="1" t="s">
        <v>87</v>
      </c>
      <c r="I1363" s="1">
        <v>61</v>
      </c>
      <c r="J1363" s="1">
        <f>_xlfn.RANK.EQ(tbl_gk[[#This Row],[Overall]],tbl_gk[Overall])</f>
        <v>1322</v>
      </c>
    </row>
    <row r="1364" spans="2:10" x14ac:dyDescent="0.55000000000000004">
      <c r="B1364" s="3">
        <v>247067</v>
      </c>
      <c r="C1364" s="5" t="s">
        <v>2819</v>
      </c>
      <c r="D1364" s="5" t="s">
        <v>2820</v>
      </c>
      <c r="E1364" s="1">
        <v>27</v>
      </c>
      <c r="F1364" s="1">
        <v>181</v>
      </c>
      <c r="G1364" s="1">
        <v>71</v>
      </c>
      <c r="H1364" s="1" t="s">
        <v>732</v>
      </c>
      <c r="I1364" s="1">
        <v>61</v>
      </c>
      <c r="J1364" s="1">
        <f>_xlfn.RANK.EQ(tbl_gk[[#This Row],[Overall]],tbl_gk[Overall])</f>
        <v>1322</v>
      </c>
    </row>
    <row r="1365" spans="2:10" x14ac:dyDescent="0.55000000000000004">
      <c r="B1365" s="3">
        <v>251904</v>
      </c>
      <c r="C1365" s="5" t="s">
        <v>2785</v>
      </c>
      <c r="D1365" s="5" t="s">
        <v>2786</v>
      </c>
      <c r="E1365" s="1">
        <v>21</v>
      </c>
      <c r="F1365" s="1">
        <v>184</v>
      </c>
      <c r="G1365" s="1">
        <v>79</v>
      </c>
      <c r="H1365" s="1" t="s">
        <v>11</v>
      </c>
      <c r="I1365" s="1">
        <v>61</v>
      </c>
      <c r="J1365" s="1">
        <f>_xlfn.RANK.EQ(tbl_gk[[#This Row],[Overall]],tbl_gk[Overall])</f>
        <v>1322</v>
      </c>
    </row>
    <row r="1366" spans="2:10" x14ac:dyDescent="0.55000000000000004">
      <c r="B1366" s="3">
        <v>252046</v>
      </c>
      <c r="C1366" s="5" t="s">
        <v>2861</v>
      </c>
      <c r="D1366" s="5" t="s">
        <v>2862</v>
      </c>
      <c r="E1366" s="1">
        <v>22</v>
      </c>
      <c r="F1366" s="1">
        <v>188</v>
      </c>
      <c r="G1366" s="1">
        <v>84</v>
      </c>
      <c r="H1366" s="1" t="s">
        <v>9</v>
      </c>
      <c r="I1366" s="1">
        <v>61</v>
      </c>
      <c r="J1366" s="1">
        <f>_xlfn.RANK.EQ(tbl_gk[[#This Row],[Overall]],tbl_gk[Overall])</f>
        <v>1322</v>
      </c>
    </row>
    <row r="1367" spans="2:10" x14ac:dyDescent="0.55000000000000004">
      <c r="B1367" s="3">
        <v>252241</v>
      </c>
      <c r="C1367" s="5" t="s">
        <v>2793</v>
      </c>
      <c r="D1367" s="5" t="s">
        <v>2794</v>
      </c>
      <c r="E1367" s="1">
        <v>22</v>
      </c>
      <c r="F1367" s="1">
        <v>194</v>
      </c>
      <c r="G1367" s="1">
        <v>90</v>
      </c>
      <c r="H1367" s="1" t="s">
        <v>9</v>
      </c>
      <c r="I1367" s="1">
        <v>61</v>
      </c>
      <c r="J1367" s="1">
        <f>_xlfn.RANK.EQ(tbl_gk[[#This Row],[Overall]],tbl_gk[Overall])</f>
        <v>1322</v>
      </c>
    </row>
    <row r="1368" spans="2:10" x14ac:dyDescent="0.55000000000000004">
      <c r="B1368" s="3">
        <v>253840</v>
      </c>
      <c r="C1368" s="5" t="s">
        <v>2616</v>
      </c>
      <c r="D1368" s="5" t="s">
        <v>2863</v>
      </c>
      <c r="E1368" s="1">
        <v>29</v>
      </c>
      <c r="F1368" s="1">
        <v>183</v>
      </c>
      <c r="G1368" s="1">
        <v>78</v>
      </c>
      <c r="H1368" s="1" t="s">
        <v>267</v>
      </c>
      <c r="I1368" s="1">
        <v>61</v>
      </c>
      <c r="J1368" s="1">
        <f>_xlfn.RANK.EQ(tbl_gk[[#This Row],[Overall]],tbl_gk[Overall])</f>
        <v>1322</v>
      </c>
    </row>
    <row r="1369" spans="2:10" x14ac:dyDescent="0.55000000000000004">
      <c r="B1369" s="3">
        <v>253849</v>
      </c>
      <c r="C1369" s="5" t="s">
        <v>2926</v>
      </c>
      <c r="D1369" s="5" t="s">
        <v>2927</v>
      </c>
      <c r="E1369" s="1">
        <v>34</v>
      </c>
      <c r="F1369" s="1">
        <v>191</v>
      </c>
      <c r="G1369" s="1">
        <v>104</v>
      </c>
      <c r="H1369" s="1" t="s">
        <v>185</v>
      </c>
      <c r="I1369" s="1">
        <v>61</v>
      </c>
      <c r="J1369" s="1">
        <f>_xlfn.RANK.EQ(tbl_gk[[#This Row],[Overall]],tbl_gk[Overall])</f>
        <v>1322</v>
      </c>
    </row>
    <row r="1370" spans="2:10" x14ac:dyDescent="0.55000000000000004">
      <c r="B1370" s="3">
        <v>254396</v>
      </c>
      <c r="C1370" s="5" t="s">
        <v>2908</v>
      </c>
      <c r="D1370" s="5" t="s">
        <v>2909</v>
      </c>
      <c r="E1370" s="1">
        <v>24</v>
      </c>
      <c r="F1370" s="1">
        <v>184</v>
      </c>
      <c r="G1370" s="1">
        <v>88</v>
      </c>
      <c r="H1370" s="1" t="s">
        <v>660</v>
      </c>
      <c r="I1370" s="1">
        <v>61</v>
      </c>
      <c r="J1370" s="1">
        <f>_xlfn.RANK.EQ(tbl_gk[[#This Row],[Overall]],tbl_gk[Overall])</f>
        <v>1322</v>
      </c>
    </row>
    <row r="1371" spans="2:10" x14ac:dyDescent="0.55000000000000004">
      <c r="B1371" s="3">
        <v>254399</v>
      </c>
      <c r="C1371" s="5" t="s">
        <v>2914</v>
      </c>
      <c r="D1371" s="5" t="s">
        <v>2915</v>
      </c>
      <c r="E1371" s="1">
        <v>22</v>
      </c>
      <c r="F1371" s="1">
        <v>190</v>
      </c>
      <c r="G1371" s="1">
        <v>80</v>
      </c>
      <c r="H1371" s="1" t="s">
        <v>285</v>
      </c>
      <c r="I1371" s="1">
        <v>61</v>
      </c>
      <c r="J1371" s="1">
        <f>_xlfn.RANK.EQ(tbl_gk[[#This Row],[Overall]],tbl_gk[Overall])</f>
        <v>1322</v>
      </c>
    </row>
    <row r="1372" spans="2:10" x14ac:dyDescent="0.55000000000000004">
      <c r="B1372" s="3">
        <v>255141</v>
      </c>
      <c r="C1372" s="5" t="s">
        <v>2223</v>
      </c>
      <c r="D1372" s="5" t="s">
        <v>2868</v>
      </c>
      <c r="E1372" s="1">
        <v>22</v>
      </c>
      <c r="F1372" s="1">
        <v>191</v>
      </c>
      <c r="G1372" s="1">
        <v>75</v>
      </c>
      <c r="H1372" s="1" t="s">
        <v>30</v>
      </c>
      <c r="I1372" s="1">
        <v>61</v>
      </c>
      <c r="J1372" s="1">
        <f>_xlfn.RANK.EQ(tbl_gk[[#This Row],[Overall]],tbl_gk[Overall])</f>
        <v>1322</v>
      </c>
    </row>
    <row r="1373" spans="2:10" x14ac:dyDescent="0.55000000000000004">
      <c r="B1373" s="3">
        <v>255494</v>
      </c>
      <c r="C1373" s="5" t="s">
        <v>2797</v>
      </c>
      <c r="D1373" s="5" t="s">
        <v>2798</v>
      </c>
      <c r="E1373" s="1">
        <v>21</v>
      </c>
      <c r="F1373" s="1">
        <v>191</v>
      </c>
      <c r="G1373" s="1">
        <v>80</v>
      </c>
      <c r="H1373" s="1" t="s">
        <v>115</v>
      </c>
      <c r="I1373" s="1">
        <v>61</v>
      </c>
      <c r="J1373" s="1">
        <f>_xlfn.RANK.EQ(tbl_gk[[#This Row],[Overall]],tbl_gk[Overall])</f>
        <v>1322</v>
      </c>
    </row>
    <row r="1374" spans="2:10" x14ac:dyDescent="0.55000000000000004">
      <c r="B1374" s="3">
        <v>255727</v>
      </c>
      <c r="C1374" s="5" t="s">
        <v>2898</v>
      </c>
      <c r="D1374" s="5" t="s">
        <v>2899</v>
      </c>
      <c r="E1374" s="1">
        <v>21</v>
      </c>
      <c r="F1374" s="1">
        <v>190</v>
      </c>
      <c r="G1374" s="1">
        <v>95</v>
      </c>
      <c r="H1374" s="1" t="s">
        <v>67</v>
      </c>
      <c r="I1374" s="1">
        <v>61</v>
      </c>
      <c r="J1374" s="1">
        <f>_xlfn.RANK.EQ(tbl_gk[[#This Row],[Overall]],tbl_gk[Overall])</f>
        <v>1322</v>
      </c>
    </row>
    <row r="1375" spans="2:10" x14ac:dyDescent="0.55000000000000004">
      <c r="B1375" s="3">
        <v>256156</v>
      </c>
      <c r="C1375" s="5" t="s">
        <v>2922</v>
      </c>
      <c r="D1375" s="5" t="s">
        <v>2923</v>
      </c>
      <c r="E1375" s="1">
        <v>23</v>
      </c>
      <c r="F1375" s="1">
        <v>189</v>
      </c>
      <c r="G1375" s="1">
        <v>91</v>
      </c>
      <c r="H1375" s="1" t="s">
        <v>285</v>
      </c>
      <c r="I1375" s="1">
        <v>61</v>
      </c>
      <c r="J1375" s="1">
        <f>_xlfn.RANK.EQ(tbl_gk[[#This Row],[Overall]],tbl_gk[Overall])</f>
        <v>1322</v>
      </c>
    </row>
    <row r="1376" spans="2:10" x14ac:dyDescent="0.55000000000000004">
      <c r="B1376" s="3">
        <v>256172</v>
      </c>
      <c r="C1376" s="5" t="s">
        <v>2879</v>
      </c>
      <c r="D1376" s="5" t="s">
        <v>2880</v>
      </c>
      <c r="E1376" s="1">
        <v>23</v>
      </c>
      <c r="F1376" s="1">
        <v>190</v>
      </c>
      <c r="G1376" s="1">
        <v>83</v>
      </c>
      <c r="H1376" s="1" t="s">
        <v>48</v>
      </c>
      <c r="I1376" s="1">
        <v>61</v>
      </c>
      <c r="J1376" s="1">
        <f>_xlfn.RANK.EQ(tbl_gk[[#This Row],[Overall]],tbl_gk[Overall])</f>
        <v>1322</v>
      </c>
    </row>
    <row r="1377" spans="2:10" x14ac:dyDescent="0.55000000000000004">
      <c r="B1377" s="3">
        <v>257342</v>
      </c>
      <c r="C1377" s="5" t="s">
        <v>2789</v>
      </c>
      <c r="D1377" s="5" t="s">
        <v>2790</v>
      </c>
      <c r="E1377" s="1">
        <v>24</v>
      </c>
      <c r="F1377" s="1">
        <v>193</v>
      </c>
      <c r="G1377" s="1">
        <v>81</v>
      </c>
      <c r="H1377" s="1" t="s">
        <v>10</v>
      </c>
      <c r="I1377" s="1">
        <v>61</v>
      </c>
      <c r="J1377" s="1">
        <f>_xlfn.RANK.EQ(tbl_gk[[#This Row],[Overall]],tbl_gk[Overall])</f>
        <v>1322</v>
      </c>
    </row>
    <row r="1378" spans="2:10" x14ac:dyDescent="0.55000000000000004">
      <c r="B1378" s="3">
        <v>257721</v>
      </c>
      <c r="C1378" s="5" t="s">
        <v>2906</v>
      </c>
      <c r="D1378" s="5" t="s">
        <v>2907</v>
      </c>
      <c r="E1378" s="1">
        <v>20</v>
      </c>
      <c r="F1378" s="1">
        <v>192</v>
      </c>
      <c r="G1378" s="1">
        <v>89</v>
      </c>
      <c r="H1378" s="1" t="s">
        <v>235</v>
      </c>
      <c r="I1378" s="1">
        <v>61</v>
      </c>
      <c r="J1378" s="1">
        <f>_xlfn.RANK.EQ(tbl_gk[[#This Row],[Overall]],tbl_gk[Overall])</f>
        <v>1322</v>
      </c>
    </row>
    <row r="1379" spans="2:10" x14ac:dyDescent="0.55000000000000004">
      <c r="B1379" s="3">
        <v>257796</v>
      </c>
      <c r="C1379" s="5" t="s">
        <v>2832</v>
      </c>
      <c r="D1379" s="5" t="s">
        <v>2833</v>
      </c>
      <c r="E1379" s="1">
        <v>32</v>
      </c>
      <c r="F1379" s="1">
        <v>189</v>
      </c>
      <c r="G1379" s="1">
        <v>80</v>
      </c>
      <c r="H1379" s="1" t="s">
        <v>235</v>
      </c>
      <c r="I1379" s="1">
        <v>61</v>
      </c>
      <c r="J1379" s="1">
        <f>_xlfn.RANK.EQ(tbl_gk[[#This Row],[Overall]],tbl_gk[Overall])</f>
        <v>1322</v>
      </c>
    </row>
    <row r="1380" spans="2:10" x14ac:dyDescent="0.55000000000000004">
      <c r="B1380" s="3">
        <v>257985</v>
      </c>
      <c r="C1380" s="5" t="s">
        <v>2910</v>
      </c>
      <c r="D1380" s="5" t="s">
        <v>2911</v>
      </c>
      <c r="E1380" s="1">
        <v>22</v>
      </c>
      <c r="F1380" s="1">
        <v>194</v>
      </c>
      <c r="G1380" s="1">
        <v>87</v>
      </c>
      <c r="H1380" s="1" t="s">
        <v>8</v>
      </c>
      <c r="I1380" s="1">
        <v>61</v>
      </c>
      <c r="J1380" s="1">
        <f>_xlfn.RANK.EQ(tbl_gk[[#This Row],[Overall]],tbl_gk[Overall])</f>
        <v>1322</v>
      </c>
    </row>
    <row r="1381" spans="2:10" x14ac:dyDescent="0.55000000000000004">
      <c r="B1381" s="3">
        <v>258085</v>
      </c>
      <c r="C1381" s="5" t="s">
        <v>2828</v>
      </c>
      <c r="D1381" s="5" t="s">
        <v>2829</v>
      </c>
      <c r="E1381" s="1">
        <v>23</v>
      </c>
      <c r="F1381" s="1">
        <v>196</v>
      </c>
      <c r="G1381" s="1">
        <v>85</v>
      </c>
      <c r="H1381" s="1" t="s">
        <v>16</v>
      </c>
      <c r="I1381" s="1">
        <v>61</v>
      </c>
      <c r="J1381" s="1">
        <f>_xlfn.RANK.EQ(tbl_gk[[#This Row],[Overall]],tbl_gk[Overall])</f>
        <v>1322</v>
      </c>
    </row>
    <row r="1382" spans="2:10" x14ac:dyDescent="0.55000000000000004">
      <c r="B1382" s="3">
        <v>258209</v>
      </c>
      <c r="C1382" s="5" t="s">
        <v>2869</v>
      </c>
      <c r="D1382" s="5" t="s">
        <v>2870</v>
      </c>
      <c r="E1382" s="1">
        <v>20</v>
      </c>
      <c r="F1382" s="1">
        <v>178</v>
      </c>
      <c r="G1382" s="1">
        <v>72</v>
      </c>
      <c r="H1382" s="1" t="s">
        <v>67</v>
      </c>
      <c r="I1382" s="1">
        <v>61</v>
      </c>
      <c r="J1382" s="1">
        <f>_xlfn.RANK.EQ(tbl_gk[[#This Row],[Overall]],tbl_gk[Overall])</f>
        <v>1322</v>
      </c>
    </row>
    <row r="1383" spans="2:10" x14ac:dyDescent="0.55000000000000004">
      <c r="B1383" s="3">
        <v>260918</v>
      </c>
      <c r="C1383" s="5" t="s">
        <v>2815</v>
      </c>
      <c r="D1383" s="5" t="s">
        <v>2816</v>
      </c>
      <c r="E1383" s="1">
        <v>21</v>
      </c>
      <c r="F1383" s="1">
        <v>185</v>
      </c>
      <c r="G1383" s="1">
        <v>79</v>
      </c>
      <c r="H1383" s="1" t="s">
        <v>1285</v>
      </c>
      <c r="I1383" s="1">
        <v>61</v>
      </c>
      <c r="J1383" s="1">
        <f>_xlfn.RANK.EQ(tbl_gk[[#This Row],[Overall]],tbl_gk[Overall])</f>
        <v>1322</v>
      </c>
    </row>
    <row r="1384" spans="2:10" x14ac:dyDescent="0.55000000000000004">
      <c r="B1384" s="3">
        <v>261892</v>
      </c>
      <c r="C1384" s="5" t="s">
        <v>2834</v>
      </c>
      <c r="D1384" s="5" t="s">
        <v>2835</v>
      </c>
      <c r="E1384" s="1">
        <v>19</v>
      </c>
      <c r="F1384" s="1">
        <v>189</v>
      </c>
      <c r="G1384" s="1">
        <v>81</v>
      </c>
      <c r="H1384" s="1" t="s">
        <v>33</v>
      </c>
      <c r="I1384" s="1">
        <v>61</v>
      </c>
      <c r="J1384" s="1">
        <f>_xlfn.RANK.EQ(tbl_gk[[#This Row],[Overall]],tbl_gk[Overall])</f>
        <v>1322</v>
      </c>
    </row>
    <row r="1385" spans="2:10" x14ac:dyDescent="0.55000000000000004">
      <c r="B1385" s="3">
        <v>262561</v>
      </c>
      <c r="C1385" s="5" t="s">
        <v>2873</v>
      </c>
      <c r="D1385" s="5" t="s">
        <v>2874</v>
      </c>
      <c r="E1385" s="1">
        <v>21</v>
      </c>
      <c r="F1385" s="1">
        <v>190</v>
      </c>
      <c r="G1385" s="1">
        <v>83</v>
      </c>
      <c r="H1385" s="1" t="s">
        <v>138</v>
      </c>
      <c r="I1385" s="1">
        <v>61</v>
      </c>
      <c r="J1385" s="1">
        <f>_xlfn.RANK.EQ(tbl_gk[[#This Row],[Overall]],tbl_gk[Overall])</f>
        <v>1322</v>
      </c>
    </row>
    <row r="1386" spans="2:10" x14ac:dyDescent="0.55000000000000004">
      <c r="B1386" s="3">
        <v>263023</v>
      </c>
      <c r="C1386" s="5" t="s">
        <v>2805</v>
      </c>
      <c r="D1386" s="5" t="s">
        <v>2806</v>
      </c>
      <c r="E1386" s="1">
        <v>19</v>
      </c>
      <c r="F1386" s="1">
        <v>183</v>
      </c>
      <c r="G1386" s="1">
        <v>79</v>
      </c>
      <c r="H1386" s="1" t="s">
        <v>16</v>
      </c>
      <c r="I1386" s="1">
        <v>61</v>
      </c>
      <c r="J1386" s="1">
        <f>_xlfn.RANK.EQ(tbl_gk[[#This Row],[Overall]],tbl_gk[Overall])</f>
        <v>1322</v>
      </c>
    </row>
    <row r="1387" spans="2:10" x14ac:dyDescent="0.55000000000000004">
      <c r="B1387" s="3">
        <v>263116</v>
      </c>
      <c r="C1387" s="5" t="s">
        <v>2853</v>
      </c>
      <c r="D1387" s="5" t="s">
        <v>2854</v>
      </c>
      <c r="E1387" s="1">
        <v>20</v>
      </c>
      <c r="F1387" s="1">
        <v>192</v>
      </c>
      <c r="G1387" s="1">
        <v>88</v>
      </c>
      <c r="H1387" s="1" t="s">
        <v>16</v>
      </c>
      <c r="I1387" s="1">
        <v>61</v>
      </c>
      <c r="J1387" s="1">
        <f>_xlfn.RANK.EQ(tbl_gk[[#This Row],[Overall]],tbl_gk[Overall])</f>
        <v>1322</v>
      </c>
    </row>
    <row r="1388" spans="2:10" x14ac:dyDescent="0.55000000000000004">
      <c r="B1388" s="3">
        <v>263234</v>
      </c>
      <c r="C1388" s="5" t="s">
        <v>2766</v>
      </c>
      <c r="D1388" s="5" t="s">
        <v>2767</v>
      </c>
      <c r="E1388" s="1">
        <v>20</v>
      </c>
      <c r="F1388" s="1">
        <v>192</v>
      </c>
      <c r="G1388" s="1">
        <v>76</v>
      </c>
      <c r="H1388" s="1" t="s">
        <v>17</v>
      </c>
      <c r="I1388" s="1">
        <v>61</v>
      </c>
      <c r="J1388" s="1">
        <f>_xlfn.RANK.EQ(tbl_gk[[#This Row],[Overall]],tbl_gk[Overall])</f>
        <v>1322</v>
      </c>
    </row>
    <row r="1389" spans="2:10" x14ac:dyDescent="0.55000000000000004">
      <c r="B1389" s="3">
        <v>263530</v>
      </c>
      <c r="C1389" s="5" t="s">
        <v>2803</v>
      </c>
      <c r="D1389" s="5" t="s">
        <v>2804</v>
      </c>
      <c r="E1389" s="1">
        <v>33</v>
      </c>
      <c r="F1389" s="1">
        <v>182</v>
      </c>
      <c r="G1389" s="1">
        <v>88</v>
      </c>
      <c r="H1389" s="1" t="s">
        <v>153</v>
      </c>
      <c r="I1389" s="1">
        <v>61</v>
      </c>
      <c r="J1389" s="1">
        <f>_xlfn.RANK.EQ(tbl_gk[[#This Row],[Overall]],tbl_gk[Overall])</f>
        <v>1322</v>
      </c>
    </row>
    <row r="1390" spans="2:10" x14ac:dyDescent="0.55000000000000004">
      <c r="B1390" s="3">
        <v>263689</v>
      </c>
      <c r="C1390" s="5" t="s">
        <v>2799</v>
      </c>
      <c r="D1390" s="5" t="s">
        <v>2800</v>
      </c>
      <c r="E1390" s="1">
        <v>21</v>
      </c>
      <c r="F1390" s="1">
        <v>194</v>
      </c>
      <c r="G1390" s="1">
        <v>83</v>
      </c>
      <c r="H1390" s="1" t="s">
        <v>8</v>
      </c>
      <c r="I1390" s="1">
        <v>61</v>
      </c>
      <c r="J1390" s="1">
        <f>_xlfn.RANK.EQ(tbl_gk[[#This Row],[Overall]],tbl_gk[Overall])</f>
        <v>1322</v>
      </c>
    </row>
    <row r="1391" spans="2:10" x14ac:dyDescent="0.55000000000000004">
      <c r="B1391" s="3">
        <v>264088</v>
      </c>
      <c r="C1391" s="5" t="s">
        <v>2866</v>
      </c>
      <c r="D1391" s="5" t="s">
        <v>2867</v>
      </c>
      <c r="E1391" s="1">
        <v>26</v>
      </c>
      <c r="F1391" s="1">
        <v>190</v>
      </c>
      <c r="G1391" s="1">
        <v>87</v>
      </c>
      <c r="H1391" s="1" t="s">
        <v>30</v>
      </c>
      <c r="I1391" s="1">
        <v>61</v>
      </c>
      <c r="J1391" s="1">
        <f>_xlfn.RANK.EQ(tbl_gk[[#This Row],[Overall]],tbl_gk[Overall])</f>
        <v>1322</v>
      </c>
    </row>
    <row r="1392" spans="2:10" x14ac:dyDescent="0.55000000000000004">
      <c r="B1392" s="3">
        <v>264529</v>
      </c>
      <c r="C1392" s="5" t="s">
        <v>2774</v>
      </c>
      <c r="D1392" s="5" t="s">
        <v>2775</v>
      </c>
      <c r="E1392" s="1">
        <v>21</v>
      </c>
      <c r="F1392" s="1">
        <v>199</v>
      </c>
      <c r="G1392" s="1">
        <v>95</v>
      </c>
      <c r="H1392" s="1" t="s">
        <v>16</v>
      </c>
      <c r="I1392" s="1">
        <v>61</v>
      </c>
      <c r="J1392" s="1">
        <f>_xlfn.RANK.EQ(tbl_gk[[#This Row],[Overall]],tbl_gk[Overall])</f>
        <v>1322</v>
      </c>
    </row>
    <row r="1393" spans="2:10" x14ac:dyDescent="0.55000000000000004">
      <c r="B1393" s="3">
        <v>264871</v>
      </c>
      <c r="C1393" s="5" t="s">
        <v>2871</v>
      </c>
      <c r="D1393" s="5" t="s">
        <v>2872</v>
      </c>
      <c r="E1393" s="1">
        <v>20</v>
      </c>
      <c r="F1393" s="1">
        <v>191</v>
      </c>
      <c r="G1393" s="1">
        <v>76</v>
      </c>
      <c r="H1393" s="1" t="s">
        <v>9</v>
      </c>
      <c r="I1393" s="1">
        <v>61</v>
      </c>
      <c r="J1393" s="1">
        <f>_xlfn.RANK.EQ(tbl_gk[[#This Row],[Overall]],tbl_gk[Overall])</f>
        <v>1322</v>
      </c>
    </row>
    <row r="1394" spans="2:10" x14ac:dyDescent="0.55000000000000004">
      <c r="B1394" s="3">
        <v>265471</v>
      </c>
      <c r="C1394" s="5" t="s">
        <v>2895</v>
      </c>
      <c r="D1394" s="5" t="s">
        <v>2896</v>
      </c>
      <c r="E1394" s="1">
        <v>23</v>
      </c>
      <c r="F1394" s="1">
        <v>184</v>
      </c>
      <c r="G1394" s="1">
        <v>82</v>
      </c>
      <c r="H1394" s="1" t="s">
        <v>221</v>
      </c>
      <c r="I1394" s="1">
        <v>61</v>
      </c>
      <c r="J1394" s="1">
        <f>_xlfn.RANK.EQ(tbl_gk[[#This Row],[Overall]],tbl_gk[Overall])</f>
        <v>1322</v>
      </c>
    </row>
    <row r="1395" spans="2:10" x14ac:dyDescent="0.55000000000000004">
      <c r="B1395" s="3">
        <v>265828</v>
      </c>
      <c r="C1395" s="5" t="s">
        <v>2770</v>
      </c>
      <c r="D1395" s="5" t="s">
        <v>2771</v>
      </c>
      <c r="E1395" s="1">
        <v>22</v>
      </c>
      <c r="F1395" s="1">
        <v>183</v>
      </c>
      <c r="G1395" s="1">
        <v>84</v>
      </c>
      <c r="H1395" s="1" t="s">
        <v>221</v>
      </c>
      <c r="I1395" s="1">
        <v>61</v>
      </c>
      <c r="J1395" s="1">
        <f>_xlfn.RANK.EQ(tbl_gk[[#This Row],[Overall]],tbl_gk[Overall])</f>
        <v>1322</v>
      </c>
    </row>
    <row r="1396" spans="2:10" x14ac:dyDescent="0.55000000000000004">
      <c r="B1396" s="3">
        <v>266353</v>
      </c>
      <c r="C1396" s="5" t="s">
        <v>2807</v>
      </c>
      <c r="D1396" s="5" t="s">
        <v>2808</v>
      </c>
      <c r="E1396" s="1">
        <v>21</v>
      </c>
      <c r="F1396" s="1">
        <v>185</v>
      </c>
      <c r="G1396" s="1">
        <v>85</v>
      </c>
      <c r="H1396" s="1" t="s">
        <v>285</v>
      </c>
      <c r="I1396" s="1">
        <v>61</v>
      </c>
      <c r="J1396" s="1">
        <f>_xlfn.RANK.EQ(tbl_gk[[#This Row],[Overall]],tbl_gk[Overall])</f>
        <v>1322</v>
      </c>
    </row>
    <row r="1397" spans="2:10" x14ac:dyDescent="0.55000000000000004">
      <c r="B1397" s="3">
        <v>267395</v>
      </c>
      <c r="C1397" s="5" t="s">
        <v>2857</v>
      </c>
      <c r="D1397" s="5" t="s">
        <v>2858</v>
      </c>
      <c r="E1397" s="1">
        <v>23</v>
      </c>
      <c r="F1397" s="1">
        <v>185</v>
      </c>
      <c r="G1397" s="1">
        <v>79</v>
      </c>
      <c r="H1397" s="1" t="s">
        <v>80</v>
      </c>
      <c r="I1397" s="1">
        <v>61</v>
      </c>
      <c r="J1397" s="1">
        <f>_xlfn.RANK.EQ(tbl_gk[[#This Row],[Overall]],tbl_gk[Overall])</f>
        <v>1322</v>
      </c>
    </row>
    <row r="1398" spans="2:10" x14ac:dyDescent="0.55000000000000004">
      <c r="B1398" s="3">
        <v>267567</v>
      </c>
      <c r="C1398" s="5" t="s">
        <v>2823</v>
      </c>
      <c r="D1398" s="5" t="s">
        <v>2824</v>
      </c>
      <c r="E1398" s="1">
        <v>23</v>
      </c>
      <c r="F1398" s="1">
        <v>183</v>
      </c>
      <c r="G1398" s="1">
        <v>79</v>
      </c>
      <c r="H1398" s="1" t="s">
        <v>67</v>
      </c>
      <c r="I1398" s="1">
        <v>61</v>
      </c>
      <c r="J1398" s="1">
        <f>_xlfn.RANK.EQ(tbl_gk[[#This Row],[Overall]],tbl_gk[Overall])</f>
        <v>1322</v>
      </c>
    </row>
    <row r="1399" spans="2:10" x14ac:dyDescent="0.55000000000000004">
      <c r="B1399" s="3">
        <v>267575</v>
      </c>
      <c r="C1399" s="5" t="s">
        <v>2817</v>
      </c>
      <c r="D1399" s="5" t="s">
        <v>2818</v>
      </c>
      <c r="E1399" s="1">
        <v>18</v>
      </c>
      <c r="F1399" s="1">
        <v>190</v>
      </c>
      <c r="G1399" s="1">
        <v>93</v>
      </c>
      <c r="H1399" s="1" t="s">
        <v>8</v>
      </c>
      <c r="I1399" s="1">
        <v>61</v>
      </c>
      <c r="J1399" s="1">
        <f>_xlfn.RANK.EQ(tbl_gk[[#This Row],[Overall]],tbl_gk[Overall])</f>
        <v>1322</v>
      </c>
    </row>
    <row r="1400" spans="2:10" x14ac:dyDescent="0.55000000000000004">
      <c r="B1400" s="3">
        <v>268518</v>
      </c>
      <c r="C1400" s="5" t="s">
        <v>2891</v>
      </c>
      <c r="D1400" s="5" t="s">
        <v>2892</v>
      </c>
      <c r="E1400" s="1">
        <v>21</v>
      </c>
      <c r="F1400" s="1">
        <v>186</v>
      </c>
      <c r="G1400" s="1">
        <v>80</v>
      </c>
      <c r="H1400" s="1" t="s">
        <v>67</v>
      </c>
      <c r="I1400" s="1">
        <v>61</v>
      </c>
      <c r="J1400" s="1">
        <f>_xlfn.RANK.EQ(tbl_gk[[#This Row],[Overall]],tbl_gk[Overall])</f>
        <v>1322</v>
      </c>
    </row>
    <row r="1401" spans="2:10" x14ac:dyDescent="0.55000000000000004">
      <c r="B1401" s="3">
        <v>269244</v>
      </c>
      <c r="C1401" s="5" t="s">
        <v>2904</v>
      </c>
      <c r="D1401" s="5" t="s">
        <v>2905</v>
      </c>
      <c r="E1401" s="1">
        <v>22</v>
      </c>
      <c r="F1401" s="1">
        <v>187</v>
      </c>
      <c r="G1401" s="1">
        <v>76</v>
      </c>
      <c r="H1401" s="1" t="s">
        <v>18</v>
      </c>
      <c r="I1401" s="1">
        <v>61</v>
      </c>
      <c r="J1401" s="1">
        <f>_xlfn.RANK.EQ(tbl_gk[[#This Row],[Overall]],tbl_gk[Overall])</f>
        <v>1322</v>
      </c>
    </row>
    <row r="1402" spans="2:10" x14ac:dyDescent="0.55000000000000004">
      <c r="B1402" s="3">
        <v>269502</v>
      </c>
      <c r="C1402" s="5" t="s">
        <v>2916</v>
      </c>
      <c r="D1402" s="5" t="s">
        <v>2917</v>
      </c>
      <c r="E1402" s="1">
        <v>21</v>
      </c>
      <c r="F1402" s="1">
        <v>185</v>
      </c>
      <c r="G1402" s="1">
        <v>75</v>
      </c>
      <c r="H1402" s="1" t="s">
        <v>8</v>
      </c>
      <c r="I1402" s="1">
        <v>61</v>
      </c>
      <c r="J1402" s="1">
        <f>_xlfn.RANK.EQ(tbl_gk[[#This Row],[Overall]],tbl_gk[Overall])</f>
        <v>1322</v>
      </c>
    </row>
    <row r="1403" spans="2:10" x14ac:dyDescent="0.55000000000000004">
      <c r="B1403" s="3">
        <v>269707</v>
      </c>
      <c r="C1403" s="5" t="s">
        <v>2843</v>
      </c>
      <c r="D1403" s="5" t="s">
        <v>2844</v>
      </c>
      <c r="E1403" s="1">
        <v>20</v>
      </c>
      <c r="F1403" s="1">
        <v>190</v>
      </c>
      <c r="G1403" s="1">
        <v>84</v>
      </c>
      <c r="H1403" s="1" t="s">
        <v>10</v>
      </c>
      <c r="I1403" s="1">
        <v>61</v>
      </c>
      <c r="J1403" s="1">
        <f>_xlfn.RANK.EQ(tbl_gk[[#This Row],[Overall]],tbl_gk[Overall])</f>
        <v>1322</v>
      </c>
    </row>
    <row r="1404" spans="2:10" x14ac:dyDescent="0.55000000000000004">
      <c r="B1404" s="3">
        <v>270372</v>
      </c>
      <c r="C1404" s="5" t="s">
        <v>2826</v>
      </c>
      <c r="D1404" s="5" t="s">
        <v>2827</v>
      </c>
      <c r="E1404" s="1">
        <v>23</v>
      </c>
      <c r="F1404" s="1">
        <v>198</v>
      </c>
      <c r="G1404" s="1">
        <v>91</v>
      </c>
      <c r="H1404" s="1" t="s">
        <v>235</v>
      </c>
      <c r="I1404" s="1">
        <v>61</v>
      </c>
      <c r="J1404" s="1">
        <f>_xlfn.RANK.EQ(tbl_gk[[#This Row],[Overall]],tbl_gk[Overall])</f>
        <v>1322</v>
      </c>
    </row>
    <row r="1405" spans="2:10" x14ac:dyDescent="0.55000000000000004">
      <c r="B1405" s="3">
        <v>270660</v>
      </c>
      <c r="C1405" s="5" t="s">
        <v>2768</v>
      </c>
      <c r="D1405" s="5" t="s">
        <v>2769</v>
      </c>
      <c r="E1405" s="1">
        <v>25</v>
      </c>
      <c r="F1405" s="1">
        <v>185</v>
      </c>
      <c r="G1405" s="1">
        <v>74</v>
      </c>
      <c r="H1405" s="1" t="s">
        <v>19</v>
      </c>
      <c r="I1405" s="1">
        <v>61</v>
      </c>
      <c r="J1405" s="1">
        <f>_xlfn.RANK.EQ(tbl_gk[[#This Row],[Overall]],tbl_gk[Overall])</f>
        <v>1322</v>
      </c>
    </row>
    <row r="1406" spans="2:10" x14ac:dyDescent="0.55000000000000004">
      <c r="B1406" s="3">
        <v>271089</v>
      </c>
      <c r="C1406" s="5" t="s">
        <v>2900</v>
      </c>
      <c r="D1406" s="5" t="s">
        <v>2901</v>
      </c>
      <c r="E1406" s="1">
        <v>21</v>
      </c>
      <c r="F1406" s="1">
        <v>187</v>
      </c>
      <c r="G1406" s="1">
        <v>79</v>
      </c>
      <c r="H1406" s="1" t="s">
        <v>72</v>
      </c>
      <c r="I1406" s="1">
        <v>61</v>
      </c>
      <c r="J1406" s="1">
        <f>_xlfn.RANK.EQ(tbl_gk[[#This Row],[Overall]],tbl_gk[Overall])</f>
        <v>1322</v>
      </c>
    </row>
    <row r="1407" spans="2:10" x14ac:dyDescent="0.55000000000000004">
      <c r="B1407" s="3">
        <v>271535</v>
      </c>
      <c r="C1407" s="5" t="s">
        <v>2876</v>
      </c>
      <c r="D1407" s="5" t="s">
        <v>2876</v>
      </c>
      <c r="E1407" s="1">
        <v>22</v>
      </c>
      <c r="F1407" s="1">
        <v>194</v>
      </c>
      <c r="G1407" s="1">
        <v>90</v>
      </c>
      <c r="H1407" s="1" t="s">
        <v>17</v>
      </c>
      <c r="I1407" s="1">
        <v>61</v>
      </c>
      <c r="J1407" s="1">
        <f>_xlfn.RANK.EQ(tbl_gk[[#This Row],[Overall]],tbl_gk[Overall])</f>
        <v>1322</v>
      </c>
    </row>
    <row r="1408" spans="2:10" x14ac:dyDescent="0.55000000000000004">
      <c r="B1408" s="3">
        <v>271583</v>
      </c>
      <c r="C1408" s="5" t="s">
        <v>2885</v>
      </c>
      <c r="D1408" s="5" t="s">
        <v>2886</v>
      </c>
      <c r="E1408" s="1">
        <v>19</v>
      </c>
      <c r="F1408" s="1">
        <v>188</v>
      </c>
      <c r="G1408" s="1">
        <v>82</v>
      </c>
      <c r="H1408" s="1" t="s">
        <v>33</v>
      </c>
      <c r="I1408" s="1">
        <v>61</v>
      </c>
      <c r="J1408" s="1">
        <f>_xlfn.RANK.EQ(tbl_gk[[#This Row],[Overall]],tbl_gk[Overall])</f>
        <v>1322</v>
      </c>
    </row>
    <row r="1409" spans="2:10" x14ac:dyDescent="0.55000000000000004">
      <c r="B1409" s="3">
        <v>157407</v>
      </c>
      <c r="C1409" s="5" t="s">
        <v>3035</v>
      </c>
      <c r="D1409" s="5" t="s">
        <v>3036</v>
      </c>
      <c r="E1409" s="1">
        <v>36</v>
      </c>
      <c r="F1409" s="1">
        <v>185</v>
      </c>
      <c r="G1409" s="1">
        <v>81</v>
      </c>
      <c r="H1409" s="1" t="s">
        <v>292</v>
      </c>
      <c r="I1409" s="1">
        <v>60</v>
      </c>
      <c r="J1409" s="1">
        <f>_xlfn.RANK.EQ(tbl_gk[[#This Row],[Overall]],tbl_gk[Overall])</f>
        <v>1408</v>
      </c>
    </row>
    <row r="1410" spans="2:10" x14ac:dyDescent="0.55000000000000004">
      <c r="B1410" s="3">
        <v>167803</v>
      </c>
      <c r="C1410" s="5" t="s">
        <v>2998</v>
      </c>
      <c r="D1410" s="5" t="s">
        <v>2999</v>
      </c>
      <c r="E1410" s="1">
        <v>34</v>
      </c>
      <c r="F1410" s="1">
        <v>185</v>
      </c>
      <c r="G1410" s="1">
        <v>83</v>
      </c>
      <c r="H1410" s="1" t="s">
        <v>19</v>
      </c>
      <c r="I1410" s="1">
        <v>60</v>
      </c>
      <c r="J1410" s="1">
        <f>_xlfn.RANK.EQ(tbl_gk[[#This Row],[Overall]],tbl_gk[Overall])</f>
        <v>1408</v>
      </c>
    </row>
    <row r="1411" spans="2:10" x14ac:dyDescent="0.55000000000000004">
      <c r="B1411" s="3">
        <v>169798</v>
      </c>
      <c r="C1411" s="5" t="s">
        <v>2950</v>
      </c>
      <c r="D1411" s="5" t="s">
        <v>2951</v>
      </c>
      <c r="E1411" s="1">
        <v>34</v>
      </c>
      <c r="F1411" s="1">
        <v>185</v>
      </c>
      <c r="G1411" s="1">
        <v>73</v>
      </c>
      <c r="H1411" s="1" t="s">
        <v>19</v>
      </c>
      <c r="I1411" s="1">
        <v>60</v>
      </c>
      <c r="J1411" s="1">
        <f>_xlfn.RANK.EQ(tbl_gk[[#This Row],[Overall]],tbl_gk[Overall])</f>
        <v>1408</v>
      </c>
    </row>
    <row r="1412" spans="2:10" x14ac:dyDescent="0.55000000000000004">
      <c r="B1412" s="3">
        <v>182206</v>
      </c>
      <c r="C1412" s="5" t="s">
        <v>3043</v>
      </c>
      <c r="D1412" s="5" t="s">
        <v>3044</v>
      </c>
      <c r="E1412" s="1">
        <v>33</v>
      </c>
      <c r="F1412" s="1">
        <v>188</v>
      </c>
      <c r="G1412" s="1">
        <v>85</v>
      </c>
      <c r="H1412" s="1" t="s">
        <v>19</v>
      </c>
      <c r="I1412" s="1">
        <v>60</v>
      </c>
      <c r="J1412" s="1">
        <f>_xlfn.RANK.EQ(tbl_gk[[#This Row],[Overall]],tbl_gk[Overall])</f>
        <v>1408</v>
      </c>
    </row>
    <row r="1413" spans="2:10" x14ac:dyDescent="0.55000000000000004">
      <c r="B1413" s="3">
        <v>183533</v>
      </c>
      <c r="C1413" s="5" t="s">
        <v>2991</v>
      </c>
      <c r="D1413" s="5" t="s">
        <v>2992</v>
      </c>
      <c r="E1413" s="1">
        <v>30</v>
      </c>
      <c r="F1413" s="1">
        <v>191</v>
      </c>
      <c r="G1413" s="1">
        <v>76</v>
      </c>
      <c r="H1413" s="1" t="s">
        <v>19</v>
      </c>
      <c r="I1413" s="1">
        <v>60</v>
      </c>
      <c r="J1413" s="1">
        <f>_xlfn.RANK.EQ(tbl_gk[[#This Row],[Overall]],tbl_gk[Overall])</f>
        <v>1408</v>
      </c>
    </row>
    <row r="1414" spans="2:10" x14ac:dyDescent="0.55000000000000004">
      <c r="B1414" s="3">
        <v>187144</v>
      </c>
      <c r="C1414" s="5" t="s">
        <v>2934</v>
      </c>
      <c r="D1414" s="5" t="s">
        <v>2935</v>
      </c>
      <c r="E1414" s="1">
        <v>35</v>
      </c>
      <c r="F1414" s="1">
        <v>188</v>
      </c>
      <c r="G1414" s="1">
        <v>83</v>
      </c>
      <c r="H1414" s="1" t="s">
        <v>21</v>
      </c>
      <c r="I1414" s="1">
        <v>60</v>
      </c>
      <c r="J1414" s="1">
        <f>_xlfn.RANK.EQ(tbl_gk[[#This Row],[Overall]],tbl_gk[Overall])</f>
        <v>1408</v>
      </c>
    </row>
    <row r="1415" spans="2:10" x14ac:dyDescent="0.55000000000000004">
      <c r="B1415" s="3">
        <v>188104</v>
      </c>
      <c r="C1415" s="5" t="s">
        <v>3054</v>
      </c>
      <c r="D1415" s="5" t="s">
        <v>3055</v>
      </c>
      <c r="E1415" s="1">
        <v>32</v>
      </c>
      <c r="F1415" s="1">
        <v>190</v>
      </c>
      <c r="G1415" s="1">
        <v>84</v>
      </c>
      <c r="H1415" s="1" t="s">
        <v>10</v>
      </c>
      <c r="I1415" s="1">
        <v>60</v>
      </c>
      <c r="J1415" s="1">
        <f>_xlfn.RANK.EQ(tbl_gk[[#This Row],[Overall]],tbl_gk[Overall])</f>
        <v>1408</v>
      </c>
    </row>
    <row r="1416" spans="2:10" x14ac:dyDescent="0.55000000000000004">
      <c r="B1416" s="3">
        <v>189917</v>
      </c>
      <c r="C1416" s="5" t="s">
        <v>3033</v>
      </c>
      <c r="D1416" s="5" t="s">
        <v>3034</v>
      </c>
      <c r="E1416" s="1">
        <v>33</v>
      </c>
      <c r="F1416" s="1">
        <v>191</v>
      </c>
      <c r="G1416" s="1">
        <v>78</v>
      </c>
      <c r="H1416" s="1" t="s">
        <v>16</v>
      </c>
      <c r="I1416" s="1">
        <v>60</v>
      </c>
      <c r="J1416" s="1">
        <f>_xlfn.RANK.EQ(tbl_gk[[#This Row],[Overall]],tbl_gk[Overall])</f>
        <v>1408</v>
      </c>
    </row>
    <row r="1417" spans="2:10" x14ac:dyDescent="0.55000000000000004">
      <c r="B1417" s="3">
        <v>201864</v>
      </c>
      <c r="C1417" s="5" t="s">
        <v>829</v>
      </c>
      <c r="D1417" s="5" t="s">
        <v>3026</v>
      </c>
      <c r="E1417" s="1">
        <v>32</v>
      </c>
      <c r="F1417" s="1">
        <v>191</v>
      </c>
      <c r="G1417" s="1">
        <v>90</v>
      </c>
      <c r="H1417" s="1" t="s">
        <v>82</v>
      </c>
      <c r="I1417" s="1">
        <v>60</v>
      </c>
      <c r="J1417" s="1">
        <f>_xlfn.RANK.EQ(tbl_gk[[#This Row],[Overall]],tbl_gk[Overall])</f>
        <v>1408</v>
      </c>
    </row>
    <row r="1418" spans="2:10" x14ac:dyDescent="0.55000000000000004">
      <c r="B1418" s="3">
        <v>205727</v>
      </c>
      <c r="C1418" s="5" t="s">
        <v>2946</v>
      </c>
      <c r="D1418" s="5" t="s">
        <v>2947</v>
      </c>
      <c r="E1418" s="1">
        <v>29</v>
      </c>
      <c r="F1418" s="1">
        <v>189</v>
      </c>
      <c r="G1418" s="1">
        <v>75</v>
      </c>
      <c r="H1418" s="1" t="s">
        <v>33</v>
      </c>
      <c r="I1418" s="1">
        <v>60</v>
      </c>
      <c r="J1418" s="1">
        <f>_xlfn.RANK.EQ(tbl_gk[[#This Row],[Overall]],tbl_gk[Overall])</f>
        <v>1408</v>
      </c>
    </row>
    <row r="1419" spans="2:10" x14ac:dyDescent="0.55000000000000004">
      <c r="B1419" s="3">
        <v>214525</v>
      </c>
      <c r="C1419" s="5" t="s">
        <v>3110</v>
      </c>
      <c r="D1419" s="5" t="s">
        <v>3111</v>
      </c>
      <c r="E1419" s="1">
        <v>28</v>
      </c>
      <c r="F1419" s="1">
        <v>186</v>
      </c>
      <c r="G1419" s="1">
        <v>78</v>
      </c>
      <c r="H1419" s="1" t="s">
        <v>133</v>
      </c>
      <c r="I1419" s="1">
        <v>60</v>
      </c>
      <c r="J1419" s="1">
        <f>_xlfn.RANK.EQ(tbl_gk[[#This Row],[Overall]],tbl_gk[Overall])</f>
        <v>1408</v>
      </c>
    </row>
    <row r="1420" spans="2:10" x14ac:dyDescent="0.55000000000000004">
      <c r="B1420" s="3">
        <v>219657</v>
      </c>
      <c r="C1420" s="5" t="s">
        <v>2936</v>
      </c>
      <c r="D1420" s="5" t="s">
        <v>2937</v>
      </c>
      <c r="E1420" s="1">
        <v>26</v>
      </c>
      <c r="F1420" s="1">
        <v>186</v>
      </c>
      <c r="G1420" s="1">
        <v>80</v>
      </c>
      <c r="H1420" s="1" t="s">
        <v>48</v>
      </c>
      <c r="I1420" s="1">
        <v>60</v>
      </c>
      <c r="J1420" s="1">
        <f>_xlfn.RANK.EQ(tbl_gk[[#This Row],[Overall]],tbl_gk[Overall])</f>
        <v>1408</v>
      </c>
    </row>
    <row r="1421" spans="2:10" x14ac:dyDescent="0.55000000000000004">
      <c r="B1421" s="3">
        <v>221798</v>
      </c>
      <c r="C1421" s="5" t="s">
        <v>3129</v>
      </c>
      <c r="D1421" s="5" t="s">
        <v>3130</v>
      </c>
      <c r="E1421" s="1">
        <v>29</v>
      </c>
      <c r="F1421" s="1">
        <v>188</v>
      </c>
      <c r="G1421" s="1">
        <v>76</v>
      </c>
      <c r="H1421" s="1" t="s">
        <v>576</v>
      </c>
      <c r="I1421" s="1">
        <v>60</v>
      </c>
      <c r="J1421" s="1">
        <f>_xlfn.RANK.EQ(tbl_gk[[#This Row],[Overall]],tbl_gk[Overall])</f>
        <v>1408</v>
      </c>
    </row>
    <row r="1422" spans="2:10" x14ac:dyDescent="0.55000000000000004">
      <c r="B1422" s="3">
        <v>222177</v>
      </c>
      <c r="C1422" s="5" t="s">
        <v>3039</v>
      </c>
      <c r="D1422" s="5" t="s">
        <v>3040</v>
      </c>
      <c r="E1422" s="1">
        <v>29</v>
      </c>
      <c r="F1422" s="1">
        <v>188</v>
      </c>
      <c r="G1422" s="1">
        <v>70</v>
      </c>
      <c r="H1422" s="1" t="s">
        <v>576</v>
      </c>
      <c r="I1422" s="1">
        <v>60</v>
      </c>
      <c r="J1422" s="1">
        <f>_xlfn.RANK.EQ(tbl_gk[[#This Row],[Overall]],tbl_gk[Overall])</f>
        <v>1408</v>
      </c>
    </row>
    <row r="1423" spans="2:10" x14ac:dyDescent="0.55000000000000004">
      <c r="B1423" s="3">
        <v>222503</v>
      </c>
      <c r="C1423" s="5" t="s">
        <v>3098</v>
      </c>
      <c r="D1423" s="5" t="s">
        <v>3099</v>
      </c>
      <c r="E1423" s="1">
        <v>25</v>
      </c>
      <c r="F1423" s="1">
        <v>186</v>
      </c>
      <c r="G1423" s="1">
        <v>74</v>
      </c>
      <c r="H1423" s="1" t="s">
        <v>19</v>
      </c>
      <c r="I1423" s="1">
        <v>60</v>
      </c>
      <c r="J1423" s="1">
        <f>_xlfn.RANK.EQ(tbl_gk[[#This Row],[Overall]],tbl_gk[Overall])</f>
        <v>1408</v>
      </c>
    </row>
    <row r="1424" spans="2:10" x14ac:dyDescent="0.55000000000000004">
      <c r="B1424" s="3">
        <v>222864</v>
      </c>
      <c r="C1424" s="5" t="s">
        <v>2930</v>
      </c>
      <c r="D1424" s="5" t="s">
        <v>2931</v>
      </c>
      <c r="E1424" s="1">
        <v>27</v>
      </c>
      <c r="F1424" s="1">
        <v>191</v>
      </c>
      <c r="G1424" s="1">
        <v>75</v>
      </c>
      <c r="H1424" s="1" t="s">
        <v>19</v>
      </c>
      <c r="I1424" s="1">
        <v>60</v>
      </c>
      <c r="J1424" s="1">
        <f>_xlfn.RANK.EQ(tbl_gk[[#This Row],[Overall]],tbl_gk[Overall])</f>
        <v>1408</v>
      </c>
    </row>
    <row r="1425" spans="2:10" x14ac:dyDescent="0.55000000000000004">
      <c r="B1425" s="3">
        <v>223407</v>
      </c>
      <c r="C1425" s="5" t="s">
        <v>3102</v>
      </c>
      <c r="D1425" s="5" t="s">
        <v>3103</v>
      </c>
      <c r="E1425" s="1">
        <v>34</v>
      </c>
      <c r="F1425" s="1">
        <v>188</v>
      </c>
      <c r="G1425" s="1">
        <v>80</v>
      </c>
      <c r="H1425" s="1" t="s">
        <v>315</v>
      </c>
      <c r="I1425" s="1">
        <v>60</v>
      </c>
      <c r="J1425" s="1">
        <f>_xlfn.RANK.EQ(tbl_gk[[#This Row],[Overall]],tbl_gk[Overall])</f>
        <v>1408</v>
      </c>
    </row>
    <row r="1426" spans="2:10" x14ac:dyDescent="0.55000000000000004">
      <c r="B1426" s="3">
        <v>225061</v>
      </c>
      <c r="C1426" s="5" t="s">
        <v>3082</v>
      </c>
      <c r="D1426" s="5" t="s">
        <v>3083</v>
      </c>
      <c r="E1426" s="1">
        <v>27</v>
      </c>
      <c r="F1426" s="1">
        <v>189</v>
      </c>
      <c r="G1426" s="1">
        <v>85</v>
      </c>
      <c r="H1426" s="1" t="s">
        <v>315</v>
      </c>
      <c r="I1426" s="1">
        <v>60</v>
      </c>
      <c r="J1426" s="1">
        <f>_xlfn.RANK.EQ(tbl_gk[[#This Row],[Overall]],tbl_gk[Overall])</f>
        <v>1408</v>
      </c>
    </row>
    <row r="1427" spans="2:10" x14ac:dyDescent="0.55000000000000004">
      <c r="B1427" s="3">
        <v>225916</v>
      </c>
      <c r="C1427" s="5" t="s">
        <v>3000</v>
      </c>
      <c r="D1427" s="5" t="s">
        <v>3001</v>
      </c>
      <c r="E1427" s="1">
        <v>27</v>
      </c>
      <c r="F1427" s="1">
        <v>188</v>
      </c>
      <c r="G1427" s="1">
        <v>83</v>
      </c>
      <c r="H1427" s="1" t="s">
        <v>87</v>
      </c>
      <c r="I1427" s="1">
        <v>60</v>
      </c>
      <c r="J1427" s="1">
        <f>_xlfn.RANK.EQ(tbl_gk[[#This Row],[Overall]],tbl_gk[Overall])</f>
        <v>1408</v>
      </c>
    </row>
    <row r="1428" spans="2:10" x14ac:dyDescent="0.55000000000000004">
      <c r="B1428" s="3">
        <v>226838</v>
      </c>
      <c r="C1428" s="5" t="s">
        <v>3010</v>
      </c>
      <c r="D1428" s="5" t="s">
        <v>3011</v>
      </c>
      <c r="E1428" s="1">
        <v>32</v>
      </c>
      <c r="F1428" s="1">
        <v>187</v>
      </c>
      <c r="G1428" s="1">
        <v>81</v>
      </c>
      <c r="H1428" s="1" t="s">
        <v>576</v>
      </c>
      <c r="I1428" s="1">
        <v>60</v>
      </c>
      <c r="J1428" s="1">
        <f>_xlfn.RANK.EQ(tbl_gk[[#This Row],[Overall]],tbl_gk[Overall])</f>
        <v>1408</v>
      </c>
    </row>
    <row r="1429" spans="2:10" x14ac:dyDescent="0.55000000000000004">
      <c r="B1429" s="3">
        <v>229046</v>
      </c>
      <c r="C1429" s="5" t="s">
        <v>1891</v>
      </c>
      <c r="D1429" s="5" t="s">
        <v>3049</v>
      </c>
      <c r="E1429" s="1">
        <v>23</v>
      </c>
      <c r="F1429" s="1">
        <v>185</v>
      </c>
      <c r="G1429" s="1">
        <v>74</v>
      </c>
      <c r="H1429" s="1" t="s">
        <v>19</v>
      </c>
      <c r="I1429" s="1">
        <v>60</v>
      </c>
      <c r="J1429" s="1">
        <f>_xlfn.RANK.EQ(tbl_gk[[#This Row],[Overall]],tbl_gk[Overall])</f>
        <v>1408</v>
      </c>
    </row>
    <row r="1430" spans="2:10" x14ac:dyDescent="0.55000000000000004">
      <c r="B1430" s="3">
        <v>229243</v>
      </c>
      <c r="C1430" s="5" t="s">
        <v>674</v>
      </c>
      <c r="D1430" s="5" t="s">
        <v>2997</v>
      </c>
      <c r="E1430" s="1">
        <v>25</v>
      </c>
      <c r="F1430" s="1">
        <v>192</v>
      </c>
      <c r="G1430" s="1">
        <v>87</v>
      </c>
      <c r="H1430" s="1" t="s">
        <v>16</v>
      </c>
      <c r="I1430" s="1">
        <v>60</v>
      </c>
      <c r="J1430" s="1">
        <f>_xlfn.RANK.EQ(tbl_gk[[#This Row],[Overall]],tbl_gk[Overall])</f>
        <v>1408</v>
      </c>
    </row>
    <row r="1431" spans="2:10" x14ac:dyDescent="0.55000000000000004">
      <c r="B1431" s="3">
        <v>229274</v>
      </c>
      <c r="C1431" s="5" t="s">
        <v>385</v>
      </c>
      <c r="D1431" s="5" t="s">
        <v>2945</v>
      </c>
      <c r="E1431" s="1">
        <v>24</v>
      </c>
      <c r="F1431" s="1">
        <v>185</v>
      </c>
      <c r="G1431" s="1">
        <v>70</v>
      </c>
      <c r="H1431" s="1" t="s">
        <v>133</v>
      </c>
      <c r="I1431" s="1">
        <v>60</v>
      </c>
      <c r="J1431" s="1">
        <f>_xlfn.RANK.EQ(tbl_gk[[#This Row],[Overall]],tbl_gk[Overall])</f>
        <v>1408</v>
      </c>
    </row>
    <row r="1432" spans="2:10" x14ac:dyDescent="0.55000000000000004">
      <c r="B1432" s="3">
        <v>229345</v>
      </c>
      <c r="C1432" s="5" t="s">
        <v>3041</v>
      </c>
      <c r="D1432" s="5" t="s">
        <v>3042</v>
      </c>
      <c r="E1432" s="1">
        <v>25</v>
      </c>
      <c r="F1432" s="1">
        <v>191</v>
      </c>
      <c r="G1432" s="1">
        <v>78</v>
      </c>
      <c r="H1432" s="1" t="s">
        <v>10</v>
      </c>
      <c r="I1432" s="1">
        <v>60</v>
      </c>
      <c r="J1432" s="1">
        <f>_xlfn.RANK.EQ(tbl_gk[[#This Row],[Overall]],tbl_gk[Overall])</f>
        <v>1408</v>
      </c>
    </row>
    <row r="1433" spans="2:10" x14ac:dyDescent="0.55000000000000004">
      <c r="B1433" s="3">
        <v>230765</v>
      </c>
      <c r="C1433" s="5" t="s">
        <v>3120</v>
      </c>
      <c r="D1433" s="5" t="s">
        <v>3121</v>
      </c>
      <c r="E1433" s="1">
        <v>25</v>
      </c>
      <c r="F1433" s="1">
        <v>182</v>
      </c>
      <c r="G1433" s="1">
        <v>94</v>
      </c>
      <c r="H1433" s="1" t="s">
        <v>315</v>
      </c>
      <c r="I1433" s="1">
        <v>60</v>
      </c>
      <c r="J1433" s="1">
        <f>_xlfn.RANK.EQ(tbl_gk[[#This Row],[Overall]],tbl_gk[Overall])</f>
        <v>1408</v>
      </c>
    </row>
    <row r="1434" spans="2:10" x14ac:dyDescent="0.55000000000000004">
      <c r="B1434" s="3">
        <v>233970</v>
      </c>
      <c r="C1434" s="5" t="s">
        <v>2138</v>
      </c>
      <c r="D1434" s="5" t="s">
        <v>2988</v>
      </c>
      <c r="E1434" s="1">
        <v>23</v>
      </c>
      <c r="F1434" s="1">
        <v>190</v>
      </c>
      <c r="G1434" s="1">
        <v>75</v>
      </c>
      <c r="H1434" s="1" t="s">
        <v>19</v>
      </c>
      <c r="I1434" s="1">
        <v>60</v>
      </c>
      <c r="J1434" s="1">
        <f>_xlfn.RANK.EQ(tbl_gk[[#This Row],[Overall]],tbl_gk[Overall])</f>
        <v>1408</v>
      </c>
    </row>
    <row r="1435" spans="2:10" x14ac:dyDescent="0.55000000000000004">
      <c r="B1435" s="3">
        <v>236252</v>
      </c>
      <c r="C1435" s="5" t="s">
        <v>3029</v>
      </c>
      <c r="D1435" s="5" t="s">
        <v>3030</v>
      </c>
      <c r="E1435" s="1">
        <v>24</v>
      </c>
      <c r="F1435" s="1">
        <v>185</v>
      </c>
      <c r="G1435" s="1">
        <v>84</v>
      </c>
      <c r="H1435" s="1" t="s">
        <v>72</v>
      </c>
      <c r="I1435" s="1">
        <v>60</v>
      </c>
      <c r="J1435" s="1">
        <f>_xlfn.RANK.EQ(tbl_gk[[#This Row],[Overall]],tbl_gk[Overall])</f>
        <v>1408</v>
      </c>
    </row>
    <row r="1436" spans="2:10" x14ac:dyDescent="0.55000000000000004">
      <c r="B1436" s="3">
        <v>236663</v>
      </c>
      <c r="C1436" s="5" t="s">
        <v>3006</v>
      </c>
      <c r="D1436" s="5" t="s">
        <v>3007</v>
      </c>
      <c r="E1436" s="1">
        <v>22</v>
      </c>
      <c r="F1436" s="1">
        <v>190</v>
      </c>
      <c r="G1436" s="1">
        <v>92</v>
      </c>
      <c r="H1436" s="1" t="s">
        <v>19</v>
      </c>
      <c r="I1436" s="1">
        <v>60</v>
      </c>
      <c r="J1436" s="1">
        <f>_xlfn.RANK.EQ(tbl_gk[[#This Row],[Overall]],tbl_gk[Overall])</f>
        <v>1408</v>
      </c>
    </row>
    <row r="1437" spans="2:10" x14ac:dyDescent="0.55000000000000004">
      <c r="B1437" s="3">
        <v>237399</v>
      </c>
      <c r="C1437" s="5" t="s">
        <v>2968</v>
      </c>
      <c r="D1437" s="5" t="s">
        <v>2969</v>
      </c>
      <c r="E1437" s="1">
        <v>26</v>
      </c>
      <c r="F1437" s="1">
        <v>191</v>
      </c>
      <c r="G1437" s="1">
        <v>104</v>
      </c>
      <c r="H1437" s="1" t="s">
        <v>112</v>
      </c>
      <c r="I1437" s="1">
        <v>60</v>
      </c>
      <c r="J1437" s="1">
        <f>_xlfn.RANK.EQ(tbl_gk[[#This Row],[Overall]],tbl_gk[Overall])</f>
        <v>1408</v>
      </c>
    </row>
    <row r="1438" spans="2:10" x14ac:dyDescent="0.55000000000000004">
      <c r="B1438" s="3">
        <v>239203</v>
      </c>
      <c r="C1438" s="5" t="s">
        <v>3133</v>
      </c>
      <c r="D1438" s="5" t="s">
        <v>3134</v>
      </c>
      <c r="E1438" s="1">
        <v>23</v>
      </c>
      <c r="F1438" s="1">
        <v>188</v>
      </c>
      <c r="G1438" s="1">
        <v>83</v>
      </c>
      <c r="H1438" s="1" t="s">
        <v>9</v>
      </c>
      <c r="I1438" s="1">
        <v>60</v>
      </c>
      <c r="J1438" s="1">
        <f>_xlfn.RANK.EQ(tbl_gk[[#This Row],[Overall]],tbl_gk[Overall])</f>
        <v>1408</v>
      </c>
    </row>
    <row r="1439" spans="2:10" x14ac:dyDescent="0.55000000000000004">
      <c r="B1439" s="3">
        <v>240785</v>
      </c>
      <c r="C1439" s="5" t="s">
        <v>2928</v>
      </c>
      <c r="D1439" s="5" t="s">
        <v>2929</v>
      </c>
      <c r="E1439" s="1">
        <v>23</v>
      </c>
      <c r="F1439" s="1">
        <v>188</v>
      </c>
      <c r="G1439" s="1">
        <v>80</v>
      </c>
      <c r="H1439" s="1" t="s">
        <v>33</v>
      </c>
      <c r="I1439" s="1">
        <v>60</v>
      </c>
      <c r="J1439" s="1">
        <f>_xlfn.RANK.EQ(tbl_gk[[#This Row],[Overall]],tbl_gk[Overall])</f>
        <v>1408</v>
      </c>
    </row>
    <row r="1440" spans="2:10" x14ac:dyDescent="0.55000000000000004">
      <c r="B1440" s="3">
        <v>240955</v>
      </c>
      <c r="C1440" s="5" t="s">
        <v>3076</v>
      </c>
      <c r="D1440" s="5" t="s">
        <v>3077</v>
      </c>
      <c r="E1440" s="1">
        <v>23</v>
      </c>
      <c r="F1440" s="1">
        <v>187</v>
      </c>
      <c r="G1440" s="1">
        <v>80</v>
      </c>
      <c r="H1440" s="1" t="s">
        <v>8</v>
      </c>
      <c r="I1440" s="1">
        <v>60</v>
      </c>
      <c r="J1440" s="1">
        <f>_xlfn.RANK.EQ(tbl_gk[[#This Row],[Overall]],tbl_gk[Overall])</f>
        <v>1408</v>
      </c>
    </row>
    <row r="1441" spans="2:10" x14ac:dyDescent="0.55000000000000004">
      <c r="B1441" s="3">
        <v>243242</v>
      </c>
      <c r="C1441" s="5" t="s">
        <v>3094</v>
      </c>
      <c r="D1441" s="5" t="s">
        <v>3095</v>
      </c>
      <c r="E1441" s="1">
        <v>22</v>
      </c>
      <c r="F1441" s="1">
        <v>188</v>
      </c>
      <c r="G1441" s="1">
        <v>85</v>
      </c>
      <c r="H1441" s="1" t="s">
        <v>21</v>
      </c>
      <c r="I1441" s="1">
        <v>60</v>
      </c>
      <c r="J1441" s="1">
        <f>_xlfn.RANK.EQ(tbl_gk[[#This Row],[Overall]],tbl_gk[Overall])</f>
        <v>1408</v>
      </c>
    </row>
    <row r="1442" spans="2:10" x14ac:dyDescent="0.55000000000000004">
      <c r="B1442" s="3">
        <v>243720</v>
      </c>
      <c r="C1442" s="5" t="s">
        <v>2932</v>
      </c>
      <c r="D1442" s="5" t="s">
        <v>2933</v>
      </c>
      <c r="E1442" s="1">
        <v>22</v>
      </c>
      <c r="F1442" s="1">
        <v>193</v>
      </c>
      <c r="G1442" s="1">
        <v>86</v>
      </c>
      <c r="H1442" s="1" t="s">
        <v>10</v>
      </c>
      <c r="I1442" s="1">
        <v>60</v>
      </c>
      <c r="J1442" s="1">
        <f>_xlfn.RANK.EQ(tbl_gk[[#This Row],[Overall]],tbl_gk[Overall])</f>
        <v>1408</v>
      </c>
    </row>
    <row r="1443" spans="2:10" x14ac:dyDescent="0.55000000000000004">
      <c r="B1443" s="3">
        <v>243736</v>
      </c>
      <c r="C1443" s="5" t="s">
        <v>3014</v>
      </c>
      <c r="D1443" s="5" t="s">
        <v>3015</v>
      </c>
      <c r="E1443" s="1">
        <v>32</v>
      </c>
      <c r="F1443" s="1">
        <v>188</v>
      </c>
      <c r="G1443" s="1">
        <v>77</v>
      </c>
      <c r="H1443" s="1" t="s">
        <v>16</v>
      </c>
      <c r="I1443" s="1">
        <v>60</v>
      </c>
      <c r="J1443" s="1">
        <f>_xlfn.RANK.EQ(tbl_gk[[#This Row],[Overall]],tbl_gk[Overall])</f>
        <v>1408</v>
      </c>
    </row>
    <row r="1444" spans="2:10" x14ac:dyDescent="0.55000000000000004">
      <c r="B1444" s="3">
        <v>244001</v>
      </c>
      <c r="C1444" s="5" t="s">
        <v>3085</v>
      </c>
      <c r="D1444" s="5" t="s">
        <v>3086</v>
      </c>
      <c r="E1444" s="1">
        <v>23</v>
      </c>
      <c r="F1444" s="1">
        <v>191</v>
      </c>
      <c r="G1444" s="1">
        <v>76</v>
      </c>
      <c r="H1444" s="1" t="s">
        <v>16</v>
      </c>
      <c r="I1444" s="1">
        <v>60</v>
      </c>
      <c r="J1444" s="1">
        <f>_xlfn.RANK.EQ(tbl_gk[[#This Row],[Overall]],tbl_gk[Overall])</f>
        <v>1408</v>
      </c>
    </row>
    <row r="1445" spans="2:10" x14ac:dyDescent="0.55000000000000004">
      <c r="B1445" s="3">
        <v>245057</v>
      </c>
      <c r="C1445" s="5" t="s">
        <v>3072</v>
      </c>
      <c r="D1445" s="5" t="s">
        <v>3073</v>
      </c>
      <c r="E1445" s="1">
        <v>22</v>
      </c>
      <c r="F1445" s="1">
        <v>186</v>
      </c>
      <c r="G1445" s="1">
        <v>76</v>
      </c>
      <c r="H1445" s="1" t="s">
        <v>8</v>
      </c>
      <c r="I1445" s="1">
        <v>60</v>
      </c>
      <c r="J1445" s="1">
        <f>_xlfn.RANK.EQ(tbl_gk[[#This Row],[Overall]],tbl_gk[Overall])</f>
        <v>1408</v>
      </c>
    </row>
    <row r="1446" spans="2:10" x14ac:dyDescent="0.55000000000000004">
      <c r="B1446" s="3">
        <v>245599</v>
      </c>
      <c r="C1446" s="5" t="s">
        <v>3124</v>
      </c>
      <c r="D1446" s="5" t="s">
        <v>3125</v>
      </c>
      <c r="E1446" s="1">
        <v>22</v>
      </c>
      <c r="F1446" s="1">
        <v>191</v>
      </c>
      <c r="G1446" s="1">
        <v>78</v>
      </c>
      <c r="H1446" s="1" t="s">
        <v>40</v>
      </c>
      <c r="I1446" s="1">
        <v>60</v>
      </c>
      <c r="J1446" s="1">
        <f>_xlfn.RANK.EQ(tbl_gk[[#This Row],[Overall]],tbl_gk[Overall])</f>
        <v>1408</v>
      </c>
    </row>
    <row r="1447" spans="2:10" x14ac:dyDescent="0.55000000000000004">
      <c r="B1447" s="3">
        <v>245797</v>
      </c>
      <c r="C1447" s="5" t="s">
        <v>3090</v>
      </c>
      <c r="D1447" s="5" t="s">
        <v>3091</v>
      </c>
      <c r="E1447" s="1">
        <v>22</v>
      </c>
      <c r="F1447" s="1">
        <v>192</v>
      </c>
      <c r="G1447" s="1">
        <v>85</v>
      </c>
      <c r="H1447" s="1" t="s">
        <v>64</v>
      </c>
      <c r="I1447" s="1">
        <v>60</v>
      </c>
      <c r="J1447" s="1">
        <f>_xlfn.RANK.EQ(tbl_gk[[#This Row],[Overall]],tbl_gk[Overall])</f>
        <v>1408</v>
      </c>
    </row>
    <row r="1448" spans="2:10" x14ac:dyDescent="0.55000000000000004">
      <c r="B1448" s="3">
        <v>246246</v>
      </c>
      <c r="C1448" s="5" t="s">
        <v>2984</v>
      </c>
      <c r="D1448" s="5" t="s">
        <v>2985</v>
      </c>
      <c r="E1448" s="1">
        <v>23</v>
      </c>
      <c r="F1448" s="1">
        <v>195</v>
      </c>
      <c r="G1448" s="1">
        <v>85</v>
      </c>
      <c r="H1448" s="1" t="s">
        <v>16</v>
      </c>
      <c r="I1448" s="1">
        <v>60</v>
      </c>
      <c r="J1448" s="1">
        <f>_xlfn.RANK.EQ(tbl_gk[[#This Row],[Overall]],tbl_gk[Overall])</f>
        <v>1408</v>
      </c>
    </row>
    <row r="1449" spans="2:10" x14ac:dyDescent="0.55000000000000004">
      <c r="B1449" s="3">
        <v>247121</v>
      </c>
      <c r="C1449" s="5" t="s">
        <v>2972</v>
      </c>
      <c r="D1449" s="5" t="s">
        <v>2973</v>
      </c>
      <c r="E1449" s="1">
        <v>25</v>
      </c>
      <c r="F1449" s="1">
        <v>187</v>
      </c>
      <c r="G1449" s="1">
        <v>88</v>
      </c>
      <c r="H1449" s="1" t="s">
        <v>112</v>
      </c>
      <c r="I1449" s="1">
        <v>60</v>
      </c>
      <c r="J1449" s="1">
        <f>_xlfn.RANK.EQ(tbl_gk[[#This Row],[Overall]],tbl_gk[Overall])</f>
        <v>1408</v>
      </c>
    </row>
    <row r="1450" spans="2:10" x14ac:dyDescent="0.55000000000000004">
      <c r="B1450" s="3">
        <v>247448</v>
      </c>
      <c r="C1450" s="5" t="s">
        <v>2939</v>
      </c>
      <c r="D1450" s="5" t="s">
        <v>2940</v>
      </c>
      <c r="E1450" s="1">
        <v>28</v>
      </c>
      <c r="F1450" s="1">
        <v>188</v>
      </c>
      <c r="G1450" s="1">
        <v>91</v>
      </c>
      <c r="H1450" s="1" t="s">
        <v>358</v>
      </c>
      <c r="I1450" s="1">
        <v>60</v>
      </c>
      <c r="J1450" s="1">
        <f>_xlfn.RANK.EQ(tbl_gk[[#This Row],[Overall]],tbl_gk[Overall])</f>
        <v>1408</v>
      </c>
    </row>
    <row r="1451" spans="2:10" x14ac:dyDescent="0.55000000000000004">
      <c r="B1451" s="3">
        <v>247756</v>
      </c>
      <c r="C1451" s="5" t="s">
        <v>3052</v>
      </c>
      <c r="D1451" s="5" t="s">
        <v>3053</v>
      </c>
      <c r="E1451" s="1">
        <v>21</v>
      </c>
      <c r="F1451" s="1">
        <v>189</v>
      </c>
      <c r="G1451" s="1">
        <v>80</v>
      </c>
      <c r="H1451" s="1" t="s">
        <v>8</v>
      </c>
      <c r="I1451" s="1">
        <v>60</v>
      </c>
      <c r="J1451" s="1">
        <f>_xlfn.RANK.EQ(tbl_gk[[#This Row],[Overall]],tbl_gk[Overall])</f>
        <v>1408</v>
      </c>
    </row>
    <row r="1452" spans="2:10" x14ac:dyDescent="0.55000000000000004">
      <c r="B1452" s="3">
        <v>247893</v>
      </c>
      <c r="C1452" s="5" t="s">
        <v>2976</v>
      </c>
      <c r="D1452" s="5" t="s">
        <v>2977</v>
      </c>
      <c r="E1452" s="1">
        <v>27</v>
      </c>
      <c r="F1452" s="1">
        <v>187</v>
      </c>
      <c r="G1452" s="1">
        <v>78</v>
      </c>
      <c r="H1452" s="1" t="s">
        <v>235</v>
      </c>
      <c r="I1452" s="1">
        <v>60</v>
      </c>
      <c r="J1452" s="1">
        <f>_xlfn.RANK.EQ(tbl_gk[[#This Row],[Overall]],tbl_gk[Overall])</f>
        <v>1408</v>
      </c>
    </row>
    <row r="1453" spans="2:10" x14ac:dyDescent="0.55000000000000004">
      <c r="B1453" s="3">
        <v>248325</v>
      </c>
      <c r="C1453" s="5" t="s">
        <v>3019</v>
      </c>
      <c r="D1453" s="5" t="s">
        <v>3020</v>
      </c>
      <c r="E1453" s="1">
        <v>29</v>
      </c>
      <c r="F1453" s="1">
        <v>180</v>
      </c>
      <c r="G1453" s="1">
        <v>75</v>
      </c>
      <c r="H1453" s="1" t="s">
        <v>2091</v>
      </c>
      <c r="I1453" s="1">
        <v>60</v>
      </c>
      <c r="J1453" s="1">
        <f>_xlfn.RANK.EQ(tbl_gk[[#This Row],[Overall]],tbl_gk[Overall])</f>
        <v>1408</v>
      </c>
    </row>
    <row r="1454" spans="2:10" x14ac:dyDescent="0.55000000000000004">
      <c r="B1454" s="3">
        <v>248597</v>
      </c>
      <c r="C1454" s="5" t="s">
        <v>769</v>
      </c>
      <c r="D1454" s="5" t="s">
        <v>3021</v>
      </c>
      <c r="E1454" s="1">
        <v>24</v>
      </c>
      <c r="F1454" s="1">
        <v>190</v>
      </c>
      <c r="G1454" s="1">
        <v>87</v>
      </c>
      <c r="H1454" s="1" t="s">
        <v>80</v>
      </c>
      <c r="I1454" s="1">
        <v>60</v>
      </c>
      <c r="J1454" s="1">
        <f>_xlfn.RANK.EQ(tbl_gk[[#This Row],[Overall]],tbl_gk[Overall])</f>
        <v>1408</v>
      </c>
    </row>
    <row r="1455" spans="2:10" x14ac:dyDescent="0.55000000000000004">
      <c r="B1455" s="3">
        <v>248865</v>
      </c>
      <c r="C1455" s="5" t="s">
        <v>1554</v>
      </c>
      <c r="D1455" s="5" t="s">
        <v>3084</v>
      </c>
      <c r="E1455" s="1">
        <v>23</v>
      </c>
      <c r="F1455" s="1">
        <v>188</v>
      </c>
      <c r="G1455" s="1">
        <v>83</v>
      </c>
      <c r="H1455" s="1" t="s">
        <v>285</v>
      </c>
      <c r="I1455" s="1">
        <v>60</v>
      </c>
      <c r="J1455" s="1">
        <f>_xlfn.RANK.EQ(tbl_gk[[#This Row],[Overall]],tbl_gk[Overall])</f>
        <v>1408</v>
      </c>
    </row>
    <row r="1456" spans="2:10" x14ac:dyDescent="0.55000000000000004">
      <c r="B1456" s="3">
        <v>251157</v>
      </c>
      <c r="C1456" s="5" t="s">
        <v>3022</v>
      </c>
      <c r="D1456" s="5" t="s">
        <v>3023</v>
      </c>
      <c r="E1456" s="1">
        <v>22</v>
      </c>
      <c r="F1456" s="1">
        <v>184</v>
      </c>
      <c r="G1456" s="1">
        <v>85</v>
      </c>
      <c r="H1456" s="1" t="s">
        <v>21</v>
      </c>
      <c r="I1456" s="1">
        <v>60</v>
      </c>
      <c r="J1456" s="1">
        <f>_xlfn.RANK.EQ(tbl_gk[[#This Row],[Overall]],tbl_gk[Overall])</f>
        <v>1408</v>
      </c>
    </row>
    <row r="1457" spans="2:10" x14ac:dyDescent="0.55000000000000004">
      <c r="B1457" s="3">
        <v>252462</v>
      </c>
      <c r="C1457" s="5" t="s">
        <v>3108</v>
      </c>
      <c r="D1457" s="5" t="s">
        <v>3109</v>
      </c>
      <c r="E1457" s="1">
        <v>22</v>
      </c>
      <c r="F1457" s="1">
        <v>195</v>
      </c>
      <c r="G1457" s="1">
        <v>82</v>
      </c>
      <c r="H1457" s="1" t="s">
        <v>18</v>
      </c>
      <c r="I1457" s="1">
        <v>60</v>
      </c>
      <c r="J1457" s="1">
        <f>_xlfn.RANK.EQ(tbl_gk[[#This Row],[Overall]],tbl_gk[Overall])</f>
        <v>1408</v>
      </c>
    </row>
    <row r="1458" spans="2:10" x14ac:dyDescent="0.55000000000000004">
      <c r="B1458" s="3">
        <v>252477</v>
      </c>
      <c r="C1458" s="5" t="s">
        <v>3074</v>
      </c>
      <c r="D1458" s="5" t="s">
        <v>3075</v>
      </c>
      <c r="E1458" s="1">
        <v>21</v>
      </c>
      <c r="F1458" s="1">
        <v>189</v>
      </c>
      <c r="G1458" s="1">
        <v>82</v>
      </c>
      <c r="H1458" s="1" t="s">
        <v>19</v>
      </c>
      <c r="I1458" s="1">
        <v>60</v>
      </c>
      <c r="J1458" s="1">
        <f>_xlfn.RANK.EQ(tbl_gk[[#This Row],[Overall]],tbl_gk[Overall])</f>
        <v>1408</v>
      </c>
    </row>
    <row r="1459" spans="2:10" x14ac:dyDescent="0.55000000000000004">
      <c r="B1459" s="3">
        <v>252505</v>
      </c>
      <c r="C1459" s="5" t="s">
        <v>3114</v>
      </c>
      <c r="D1459" s="5" t="s">
        <v>3115</v>
      </c>
      <c r="E1459" s="1">
        <v>21</v>
      </c>
      <c r="F1459" s="1">
        <v>190</v>
      </c>
      <c r="G1459" s="1">
        <v>83</v>
      </c>
      <c r="H1459" s="1" t="s">
        <v>10</v>
      </c>
      <c r="I1459" s="1">
        <v>60</v>
      </c>
      <c r="J1459" s="1">
        <f>_xlfn.RANK.EQ(tbl_gk[[#This Row],[Overall]],tbl_gk[Overall])</f>
        <v>1408</v>
      </c>
    </row>
    <row r="1460" spans="2:10" x14ac:dyDescent="0.55000000000000004">
      <c r="B1460" s="3">
        <v>252980</v>
      </c>
      <c r="C1460" s="5" t="s">
        <v>3058</v>
      </c>
      <c r="D1460" s="5" t="s">
        <v>3059</v>
      </c>
      <c r="E1460" s="1">
        <v>21</v>
      </c>
      <c r="F1460" s="1">
        <v>180</v>
      </c>
      <c r="G1460" s="1">
        <v>71</v>
      </c>
      <c r="H1460" s="1" t="s">
        <v>267</v>
      </c>
      <c r="I1460" s="1">
        <v>60</v>
      </c>
      <c r="J1460" s="1">
        <f>_xlfn.RANK.EQ(tbl_gk[[#This Row],[Overall]],tbl_gk[Overall])</f>
        <v>1408</v>
      </c>
    </row>
    <row r="1461" spans="2:10" x14ac:dyDescent="0.55000000000000004">
      <c r="B1461" s="3">
        <v>253171</v>
      </c>
      <c r="C1461" s="5" t="s">
        <v>2986</v>
      </c>
      <c r="D1461" s="5" t="s">
        <v>2987</v>
      </c>
      <c r="E1461" s="1">
        <v>20</v>
      </c>
      <c r="F1461" s="1">
        <v>191</v>
      </c>
      <c r="G1461" s="1">
        <v>82</v>
      </c>
      <c r="H1461" s="1" t="s">
        <v>16</v>
      </c>
      <c r="I1461" s="1">
        <v>60</v>
      </c>
      <c r="J1461" s="1">
        <f>_xlfn.RANK.EQ(tbl_gk[[#This Row],[Overall]],tbl_gk[Overall])</f>
        <v>1408</v>
      </c>
    </row>
    <row r="1462" spans="2:10" x14ac:dyDescent="0.55000000000000004">
      <c r="B1462" s="3">
        <v>253216</v>
      </c>
      <c r="C1462" s="5" t="s">
        <v>797</v>
      </c>
      <c r="D1462" s="5" t="s">
        <v>3087</v>
      </c>
      <c r="E1462" s="1">
        <v>21</v>
      </c>
      <c r="F1462" s="1">
        <v>195</v>
      </c>
      <c r="G1462" s="1">
        <v>83</v>
      </c>
      <c r="H1462" s="1" t="s">
        <v>8</v>
      </c>
      <c r="I1462" s="1">
        <v>60</v>
      </c>
      <c r="J1462" s="1">
        <f>_xlfn.RANK.EQ(tbl_gk[[#This Row],[Overall]],tbl_gk[Overall])</f>
        <v>1408</v>
      </c>
    </row>
    <row r="1463" spans="2:10" x14ac:dyDescent="0.55000000000000004">
      <c r="B1463" s="3">
        <v>254580</v>
      </c>
      <c r="C1463" s="5" t="s">
        <v>3004</v>
      </c>
      <c r="D1463" s="5" t="s">
        <v>3005</v>
      </c>
      <c r="E1463" s="1">
        <v>19</v>
      </c>
      <c r="F1463" s="1">
        <v>187</v>
      </c>
      <c r="G1463" s="1">
        <v>76</v>
      </c>
      <c r="H1463" s="1" t="s">
        <v>201</v>
      </c>
      <c r="I1463" s="1">
        <v>60</v>
      </c>
      <c r="J1463" s="1">
        <f>_xlfn.RANK.EQ(tbl_gk[[#This Row],[Overall]],tbl_gk[Overall])</f>
        <v>1408</v>
      </c>
    </row>
    <row r="1464" spans="2:10" x14ac:dyDescent="0.55000000000000004">
      <c r="B1464" s="3">
        <v>255334</v>
      </c>
      <c r="C1464" s="5" t="s">
        <v>3118</v>
      </c>
      <c r="D1464" s="5" t="s">
        <v>3119</v>
      </c>
      <c r="E1464" s="1">
        <v>22</v>
      </c>
      <c r="F1464" s="1">
        <v>191</v>
      </c>
      <c r="G1464" s="1">
        <v>80</v>
      </c>
      <c r="H1464" s="1" t="s">
        <v>57</v>
      </c>
      <c r="I1464" s="1">
        <v>60</v>
      </c>
      <c r="J1464" s="1">
        <f>_xlfn.RANK.EQ(tbl_gk[[#This Row],[Overall]],tbl_gk[Overall])</f>
        <v>1408</v>
      </c>
    </row>
    <row r="1465" spans="2:10" x14ac:dyDescent="0.55000000000000004">
      <c r="B1465" s="3">
        <v>255704</v>
      </c>
      <c r="C1465" s="5" t="s">
        <v>2966</v>
      </c>
      <c r="D1465" s="5" t="s">
        <v>2967</v>
      </c>
      <c r="E1465" s="1">
        <v>21</v>
      </c>
      <c r="F1465" s="1">
        <v>180</v>
      </c>
      <c r="G1465" s="1">
        <v>72</v>
      </c>
      <c r="H1465" s="1" t="s">
        <v>660</v>
      </c>
      <c r="I1465" s="1">
        <v>60</v>
      </c>
      <c r="J1465" s="1">
        <f>_xlfn.RANK.EQ(tbl_gk[[#This Row],[Overall]],tbl_gk[Overall])</f>
        <v>1408</v>
      </c>
    </row>
    <row r="1466" spans="2:10" x14ac:dyDescent="0.55000000000000004">
      <c r="B1466" s="3">
        <v>256081</v>
      </c>
      <c r="C1466" s="5" t="s">
        <v>2974</v>
      </c>
      <c r="D1466" s="5" t="s">
        <v>2975</v>
      </c>
      <c r="E1466" s="1">
        <v>21</v>
      </c>
      <c r="F1466" s="1">
        <v>184</v>
      </c>
      <c r="G1466" s="1">
        <v>78</v>
      </c>
      <c r="H1466" s="1" t="s">
        <v>11</v>
      </c>
      <c r="I1466" s="1">
        <v>60</v>
      </c>
      <c r="J1466" s="1">
        <f>_xlfn.RANK.EQ(tbl_gk[[#This Row],[Overall]],tbl_gk[Overall])</f>
        <v>1408</v>
      </c>
    </row>
    <row r="1467" spans="2:10" x14ac:dyDescent="0.55000000000000004">
      <c r="B1467" s="3">
        <v>256186</v>
      </c>
      <c r="C1467" s="5" t="s">
        <v>3047</v>
      </c>
      <c r="D1467" s="5" t="s">
        <v>3048</v>
      </c>
      <c r="E1467" s="1">
        <v>21</v>
      </c>
      <c r="F1467" s="1">
        <v>185</v>
      </c>
      <c r="G1467" s="1">
        <v>82</v>
      </c>
      <c r="H1467" s="1" t="s">
        <v>267</v>
      </c>
      <c r="I1467" s="1">
        <v>60</v>
      </c>
      <c r="J1467" s="1">
        <f>_xlfn.RANK.EQ(tbl_gk[[#This Row],[Overall]],tbl_gk[Overall])</f>
        <v>1408</v>
      </c>
    </row>
    <row r="1468" spans="2:10" x14ac:dyDescent="0.55000000000000004">
      <c r="B1468" s="3">
        <v>256359</v>
      </c>
      <c r="C1468" s="5" t="s">
        <v>3127</v>
      </c>
      <c r="D1468" s="5" t="s">
        <v>3128</v>
      </c>
      <c r="E1468" s="1">
        <v>21</v>
      </c>
      <c r="F1468" s="1">
        <v>184</v>
      </c>
      <c r="G1468" s="1">
        <v>77</v>
      </c>
      <c r="H1468" s="1" t="s">
        <v>133</v>
      </c>
      <c r="I1468" s="1">
        <v>60</v>
      </c>
      <c r="J1468" s="1">
        <f>_xlfn.RANK.EQ(tbl_gk[[#This Row],[Overall]],tbl_gk[Overall])</f>
        <v>1408</v>
      </c>
    </row>
    <row r="1469" spans="2:10" x14ac:dyDescent="0.55000000000000004">
      <c r="B1469" s="3">
        <v>256488</v>
      </c>
      <c r="C1469" s="5" t="s">
        <v>2982</v>
      </c>
      <c r="D1469" s="5" t="s">
        <v>2983</v>
      </c>
      <c r="E1469" s="1">
        <v>19</v>
      </c>
      <c r="F1469" s="1">
        <v>182</v>
      </c>
      <c r="G1469" s="1">
        <v>74</v>
      </c>
      <c r="H1469" s="1" t="s">
        <v>19</v>
      </c>
      <c r="I1469" s="1">
        <v>60</v>
      </c>
      <c r="J1469" s="1">
        <f>_xlfn.RANK.EQ(tbl_gk[[#This Row],[Overall]],tbl_gk[Overall])</f>
        <v>1408</v>
      </c>
    </row>
    <row r="1470" spans="2:10" x14ac:dyDescent="0.55000000000000004">
      <c r="B1470" s="3">
        <v>257176</v>
      </c>
      <c r="C1470" s="5" t="s">
        <v>2941</v>
      </c>
      <c r="D1470" s="5" t="s">
        <v>2942</v>
      </c>
      <c r="E1470" s="1">
        <v>20</v>
      </c>
      <c r="F1470" s="1">
        <v>190</v>
      </c>
      <c r="G1470" s="1">
        <v>83</v>
      </c>
      <c r="H1470" s="1" t="s">
        <v>16</v>
      </c>
      <c r="I1470" s="1">
        <v>60</v>
      </c>
      <c r="J1470" s="1">
        <f>_xlfn.RANK.EQ(tbl_gk[[#This Row],[Overall]],tbl_gk[Overall])</f>
        <v>1408</v>
      </c>
    </row>
    <row r="1471" spans="2:10" x14ac:dyDescent="0.55000000000000004">
      <c r="B1471" s="3">
        <v>257492</v>
      </c>
      <c r="C1471" s="5" t="s">
        <v>2960</v>
      </c>
      <c r="D1471" s="5" t="s">
        <v>2961</v>
      </c>
      <c r="E1471" s="1">
        <v>20</v>
      </c>
      <c r="F1471" s="1">
        <v>186</v>
      </c>
      <c r="G1471" s="1">
        <v>82</v>
      </c>
      <c r="H1471" s="1" t="s">
        <v>17</v>
      </c>
      <c r="I1471" s="1">
        <v>60</v>
      </c>
      <c r="J1471" s="1">
        <f>_xlfn.RANK.EQ(tbl_gk[[#This Row],[Overall]],tbl_gk[Overall])</f>
        <v>1408</v>
      </c>
    </row>
    <row r="1472" spans="2:10" x14ac:dyDescent="0.55000000000000004">
      <c r="B1472" s="3">
        <v>257497</v>
      </c>
      <c r="C1472" s="5" t="s">
        <v>2954</v>
      </c>
      <c r="D1472" s="5" t="s">
        <v>2955</v>
      </c>
      <c r="E1472" s="1">
        <v>19</v>
      </c>
      <c r="F1472" s="1">
        <v>188</v>
      </c>
      <c r="G1472" s="1">
        <v>80</v>
      </c>
      <c r="H1472" s="1" t="s">
        <v>48</v>
      </c>
      <c r="I1472" s="1">
        <v>60</v>
      </c>
      <c r="J1472" s="1">
        <f>_xlfn.RANK.EQ(tbl_gk[[#This Row],[Overall]],tbl_gk[Overall])</f>
        <v>1408</v>
      </c>
    </row>
    <row r="1473" spans="2:10" x14ac:dyDescent="0.55000000000000004">
      <c r="B1473" s="3">
        <v>257637</v>
      </c>
      <c r="C1473" s="5" t="s">
        <v>3135</v>
      </c>
      <c r="D1473" s="5" t="s">
        <v>3136</v>
      </c>
      <c r="E1473" s="1">
        <v>21</v>
      </c>
      <c r="F1473" s="1">
        <v>191</v>
      </c>
      <c r="G1473" s="1">
        <v>84</v>
      </c>
      <c r="H1473" s="1" t="s">
        <v>16</v>
      </c>
      <c r="I1473" s="1">
        <v>60</v>
      </c>
      <c r="J1473" s="1">
        <f>_xlfn.RANK.EQ(tbl_gk[[#This Row],[Overall]],tbl_gk[Overall])</f>
        <v>1408</v>
      </c>
    </row>
    <row r="1474" spans="2:10" x14ac:dyDescent="0.55000000000000004">
      <c r="B1474" s="3">
        <v>257958</v>
      </c>
      <c r="C1474" s="5" t="s">
        <v>3106</v>
      </c>
      <c r="D1474" s="5" t="s">
        <v>3107</v>
      </c>
      <c r="E1474" s="1">
        <v>30</v>
      </c>
      <c r="F1474" s="1">
        <v>196</v>
      </c>
      <c r="G1474" s="1">
        <v>86</v>
      </c>
      <c r="H1474" s="1" t="s">
        <v>64</v>
      </c>
      <c r="I1474" s="1">
        <v>60</v>
      </c>
      <c r="J1474" s="1">
        <f>_xlfn.RANK.EQ(tbl_gk[[#This Row],[Overall]],tbl_gk[Overall])</f>
        <v>1408</v>
      </c>
    </row>
    <row r="1475" spans="2:10" x14ac:dyDescent="0.55000000000000004">
      <c r="B1475" s="3">
        <v>258200</v>
      </c>
      <c r="C1475" s="5" t="s">
        <v>2943</v>
      </c>
      <c r="D1475" s="5" t="s">
        <v>2944</v>
      </c>
      <c r="E1475" s="1">
        <v>21</v>
      </c>
      <c r="F1475" s="1">
        <v>185</v>
      </c>
      <c r="G1475" s="1">
        <v>73</v>
      </c>
      <c r="H1475" s="1" t="s">
        <v>8</v>
      </c>
      <c r="I1475" s="1">
        <v>60</v>
      </c>
      <c r="J1475" s="1">
        <f>_xlfn.RANK.EQ(tbl_gk[[#This Row],[Overall]],tbl_gk[Overall])</f>
        <v>1408</v>
      </c>
    </row>
    <row r="1476" spans="2:10" x14ac:dyDescent="0.55000000000000004">
      <c r="B1476" s="3">
        <v>258239</v>
      </c>
      <c r="C1476" s="5" t="s">
        <v>3050</v>
      </c>
      <c r="D1476" s="5" t="s">
        <v>3051</v>
      </c>
      <c r="E1476" s="1">
        <v>21</v>
      </c>
      <c r="F1476" s="1">
        <v>190</v>
      </c>
      <c r="G1476" s="1">
        <v>88</v>
      </c>
      <c r="H1476" s="1" t="s">
        <v>10</v>
      </c>
      <c r="I1476" s="1">
        <v>60</v>
      </c>
      <c r="J1476" s="1">
        <f>_xlfn.RANK.EQ(tbl_gk[[#This Row],[Overall]],tbl_gk[Overall])</f>
        <v>1408</v>
      </c>
    </row>
    <row r="1477" spans="2:10" x14ac:dyDescent="0.55000000000000004">
      <c r="B1477" s="3">
        <v>258266</v>
      </c>
      <c r="C1477" s="5" t="s">
        <v>2948</v>
      </c>
      <c r="D1477" s="5" t="s">
        <v>2949</v>
      </c>
      <c r="E1477" s="1">
        <v>20</v>
      </c>
      <c r="F1477" s="1">
        <v>183</v>
      </c>
      <c r="G1477" s="1">
        <v>87</v>
      </c>
      <c r="H1477" s="1" t="s">
        <v>153</v>
      </c>
      <c r="I1477" s="1">
        <v>60</v>
      </c>
      <c r="J1477" s="1">
        <f>_xlfn.RANK.EQ(tbl_gk[[#This Row],[Overall]],tbl_gk[Overall])</f>
        <v>1408</v>
      </c>
    </row>
    <row r="1478" spans="2:10" x14ac:dyDescent="0.55000000000000004">
      <c r="B1478" s="3">
        <v>259973</v>
      </c>
      <c r="C1478" s="5" t="s">
        <v>3027</v>
      </c>
      <c r="D1478" s="5" t="s">
        <v>3028</v>
      </c>
      <c r="E1478" s="1">
        <v>20</v>
      </c>
      <c r="F1478" s="1">
        <v>193</v>
      </c>
      <c r="G1478" s="1">
        <v>80</v>
      </c>
      <c r="H1478" s="1" t="s">
        <v>33</v>
      </c>
      <c r="I1478" s="1">
        <v>60</v>
      </c>
      <c r="J1478" s="1">
        <f>_xlfn.RANK.EQ(tbl_gk[[#This Row],[Overall]],tbl_gk[Overall])</f>
        <v>1408</v>
      </c>
    </row>
    <row r="1479" spans="2:10" x14ac:dyDescent="0.55000000000000004">
      <c r="B1479" s="3">
        <v>260018</v>
      </c>
      <c r="C1479" s="5" t="s">
        <v>3104</v>
      </c>
      <c r="D1479" s="5" t="s">
        <v>3105</v>
      </c>
      <c r="E1479" s="1">
        <v>21</v>
      </c>
      <c r="F1479" s="1">
        <v>185</v>
      </c>
      <c r="G1479" s="1">
        <v>80</v>
      </c>
      <c r="H1479" s="1" t="s">
        <v>292</v>
      </c>
      <c r="I1479" s="1">
        <v>60</v>
      </c>
      <c r="J1479" s="1">
        <f>_xlfn.RANK.EQ(tbl_gk[[#This Row],[Overall]],tbl_gk[Overall])</f>
        <v>1408</v>
      </c>
    </row>
    <row r="1480" spans="2:10" x14ac:dyDescent="0.55000000000000004">
      <c r="B1480" s="3">
        <v>260095</v>
      </c>
      <c r="C1480" s="5" t="s">
        <v>3112</v>
      </c>
      <c r="D1480" s="5" t="s">
        <v>3113</v>
      </c>
      <c r="E1480" s="1">
        <v>20</v>
      </c>
      <c r="F1480" s="1">
        <v>180</v>
      </c>
      <c r="G1480" s="1">
        <v>78</v>
      </c>
      <c r="H1480" s="1" t="s">
        <v>267</v>
      </c>
      <c r="I1480" s="1">
        <v>60</v>
      </c>
      <c r="J1480" s="1">
        <f>_xlfn.RANK.EQ(tbl_gk[[#This Row],[Overall]],tbl_gk[Overall])</f>
        <v>1408</v>
      </c>
    </row>
    <row r="1481" spans="2:10" x14ac:dyDescent="0.55000000000000004">
      <c r="B1481" s="3">
        <v>260822</v>
      </c>
      <c r="C1481" s="5" t="s">
        <v>2962</v>
      </c>
      <c r="D1481" s="5" t="s">
        <v>2963</v>
      </c>
      <c r="E1481" s="1">
        <v>20</v>
      </c>
      <c r="F1481" s="1">
        <v>188</v>
      </c>
      <c r="G1481" s="1">
        <v>92</v>
      </c>
      <c r="H1481" s="1" t="s">
        <v>16</v>
      </c>
      <c r="I1481" s="1">
        <v>60</v>
      </c>
      <c r="J1481" s="1">
        <f>_xlfn.RANK.EQ(tbl_gk[[#This Row],[Overall]],tbl_gk[Overall])</f>
        <v>1408</v>
      </c>
    </row>
    <row r="1482" spans="2:10" x14ac:dyDescent="0.55000000000000004">
      <c r="B1482" s="3">
        <v>261170</v>
      </c>
      <c r="C1482" s="5" t="s">
        <v>3066</v>
      </c>
      <c r="D1482" s="5" t="s">
        <v>3067</v>
      </c>
      <c r="E1482" s="1">
        <v>20</v>
      </c>
      <c r="F1482" s="1">
        <v>185</v>
      </c>
      <c r="G1482" s="1">
        <v>72</v>
      </c>
      <c r="H1482" s="1" t="s">
        <v>25</v>
      </c>
      <c r="I1482" s="1">
        <v>60</v>
      </c>
      <c r="J1482" s="1">
        <f>_xlfn.RANK.EQ(tbl_gk[[#This Row],[Overall]],tbl_gk[Overall])</f>
        <v>1408</v>
      </c>
    </row>
    <row r="1483" spans="2:10" x14ac:dyDescent="0.55000000000000004">
      <c r="B1483" s="3">
        <v>261234</v>
      </c>
      <c r="C1483" s="5" t="s">
        <v>1971</v>
      </c>
      <c r="D1483" s="5" t="s">
        <v>3126</v>
      </c>
      <c r="E1483" s="1">
        <v>20</v>
      </c>
      <c r="F1483" s="1">
        <v>180</v>
      </c>
      <c r="G1483" s="1">
        <v>73</v>
      </c>
      <c r="H1483" s="1" t="s">
        <v>185</v>
      </c>
      <c r="I1483" s="1">
        <v>60</v>
      </c>
      <c r="J1483" s="1">
        <f>_xlfn.RANK.EQ(tbl_gk[[#This Row],[Overall]],tbl_gk[Overall])</f>
        <v>1408</v>
      </c>
    </row>
    <row r="1484" spans="2:10" x14ac:dyDescent="0.55000000000000004">
      <c r="B1484" s="3">
        <v>261407</v>
      </c>
      <c r="C1484" s="5" t="s">
        <v>3088</v>
      </c>
      <c r="D1484" s="5" t="s">
        <v>3089</v>
      </c>
      <c r="E1484" s="1">
        <v>19</v>
      </c>
      <c r="F1484" s="1">
        <v>188</v>
      </c>
      <c r="G1484" s="1">
        <v>77</v>
      </c>
      <c r="H1484" s="1" t="s">
        <v>185</v>
      </c>
      <c r="I1484" s="1">
        <v>60</v>
      </c>
      <c r="J1484" s="1">
        <f>_xlfn.RANK.EQ(tbl_gk[[#This Row],[Overall]],tbl_gk[Overall])</f>
        <v>1408</v>
      </c>
    </row>
    <row r="1485" spans="2:10" x14ac:dyDescent="0.55000000000000004">
      <c r="B1485" s="3">
        <v>261409</v>
      </c>
      <c r="C1485" s="5" t="s">
        <v>3080</v>
      </c>
      <c r="D1485" s="5" t="s">
        <v>3081</v>
      </c>
      <c r="E1485" s="1">
        <v>25</v>
      </c>
      <c r="F1485" s="1">
        <v>183</v>
      </c>
      <c r="G1485" s="1">
        <v>79</v>
      </c>
      <c r="H1485" s="1" t="s">
        <v>80</v>
      </c>
      <c r="I1485" s="1">
        <v>60</v>
      </c>
      <c r="J1485" s="1">
        <f>_xlfn.RANK.EQ(tbl_gk[[#This Row],[Overall]],tbl_gk[Overall])</f>
        <v>1408</v>
      </c>
    </row>
    <row r="1486" spans="2:10" x14ac:dyDescent="0.55000000000000004">
      <c r="B1486" s="3">
        <v>262424</v>
      </c>
      <c r="C1486" s="5" t="s">
        <v>3012</v>
      </c>
      <c r="D1486" s="5" t="s">
        <v>3013</v>
      </c>
      <c r="E1486" s="1">
        <v>29</v>
      </c>
      <c r="F1486" s="1">
        <v>180</v>
      </c>
      <c r="G1486" s="1">
        <v>77</v>
      </c>
      <c r="H1486" s="1" t="s">
        <v>235</v>
      </c>
      <c r="I1486" s="1">
        <v>60</v>
      </c>
      <c r="J1486" s="1">
        <f>_xlfn.RANK.EQ(tbl_gk[[#This Row],[Overall]],tbl_gk[Overall])</f>
        <v>1408</v>
      </c>
    </row>
    <row r="1487" spans="2:10" x14ac:dyDescent="0.55000000000000004">
      <c r="B1487" s="3">
        <v>262865</v>
      </c>
      <c r="C1487" s="5" t="s">
        <v>2956</v>
      </c>
      <c r="D1487" s="5" t="s">
        <v>2957</v>
      </c>
      <c r="E1487" s="1">
        <v>21</v>
      </c>
      <c r="F1487" s="1">
        <v>184</v>
      </c>
      <c r="G1487" s="1">
        <v>71</v>
      </c>
      <c r="H1487" s="1" t="s">
        <v>8</v>
      </c>
      <c r="I1487" s="1">
        <v>60</v>
      </c>
      <c r="J1487" s="1">
        <f>_xlfn.RANK.EQ(tbl_gk[[#This Row],[Overall]],tbl_gk[Overall])</f>
        <v>1408</v>
      </c>
    </row>
    <row r="1488" spans="2:10" x14ac:dyDescent="0.55000000000000004">
      <c r="B1488" s="3">
        <v>263805</v>
      </c>
      <c r="C1488" s="5" t="s">
        <v>3002</v>
      </c>
      <c r="D1488" s="5" t="s">
        <v>3003</v>
      </c>
      <c r="E1488" s="1">
        <v>19</v>
      </c>
      <c r="F1488" s="1">
        <v>194</v>
      </c>
      <c r="G1488" s="1">
        <v>83</v>
      </c>
      <c r="H1488" s="1" t="s">
        <v>109</v>
      </c>
      <c r="I1488" s="1">
        <v>60</v>
      </c>
      <c r="J1488" s="1">
        <f>_xlfn.RANK.EQ(tbl_gk[[#This Row],[Overall]],tbl_gk[Overall])</f>
        <v>1408</v>
      </c>
    </row>
    <row r="1489" spans="2:10" x14ac:dyDescent="0.55000000000000004">
      <c r="B1489" s="3">
        <v>263877</v>
      </c>
      <c r="C1489" s="5" t="s">
        <v>3056</v>
      </c>
      <c r="D1489" s="5" t="s">
        <v>3057</v>
      </c>
      <c r="E1489" s="1">
        <v>20</v>
      </c>
      <c r="F1489" s="1">
        <v>197</v>
      </c>
      <c r="G1489" s="1">
        <v>84</v>
      </c>
      <c r="H1489" s="1" t="s">
        <v>30</v>
      </c>
      <c r="I1489" s="1">
        <v>60</v>
      </c>
      <c r="J1489" s="1">
        <f>_xlfn.RANK.EQ(tbl_gk[[#This Row],[Overall]],tbl_gk[Overall])</f>
        <v>1408</v>
      </c>
    </row>
    <row r="1490" spans="2:10" x14ac:dyDescent="0.55000000000000004">
      <c r="B1490" s="3">
        <v>263920</v>
      </c>
      <c r="C1490" s="5" t="s">
        <v>2341</v>
      </c>
      <c r="D1490" s="5" t="s">
        <v>2989</v>
      </c>
      <c r="E1490" s="1">
        <v>20</v>
      </c>
      <c r="F1490" s="1">
        <v>202</v>
      </c>
      <c r="G1490" s="1">
        <v>80</v>
      </c>
      <c r="H1490" s="1" t="s">
        <v>25</v>
      </c>
      <c r="I1490" s="1">
        <v>60</v>
      </c>
      <c r="J1490" s="1">
        <f>_xlfn.RANK.EQ(tbl_gk[[#This Row],[Overall]],tbl_gk[Overall])</f>
        <v>1408</v>
      </c>
    </row>
    <row r="1491" spans="2:10" x14ac:dyDescent="0.55000000000000004">
      <c r="B1491" s="3">
        <v>265175</v>
      </c>
      <c r="C1491" s="5" t="s">
        <v>2964</v>
      </c>
      <c r="D1491" s="5" t="s">
        <v>2965</v>
      </c>
      <c r="E1491" s="1">
        <v>20</v>
      </c>
      <c r="F1491" s="1">
        <v>178</v>
      </c>
      <c r="G1491" s="1">
        <v>75</v>
      </c>
      <c r="H1491" s="1" t="s">
        <v>660</v>
      </c>
      <c r="I1491" s="1">
        <v>60</v>
      </c>
      <c r="J1491" s="1">
        <f>_xlfn.RANK.EQ(tbl_gk[[#This Row],[Overall]],tbl_gk[Overall])</f>
        <v>1408</v>
      </c>
    </row>
    <row r="1492" spans="2:10" x14ac:dyDescent="0.55000000000000004">
      <c r="B1492" s="3">
        <v>265405</v>
      </c>
      <c r="C1492" s="5" t="s">
        <v>3045</v>
      </c>
      <c r="D1492" s="5" t="s">
        <v>3046</v>
      </c>
      <c r="E1492" s="1">
        <v>21</v>
      </c>
      <c r="F1492" s="1">
        <v>181</v>
      </c>
      <c r="G1492" s="1">
        <v>75</v>
      </c>
      <c r="H1492" s="1" t="s">
        <v>615</v>
      </c>
      <c r="I1492" s="1">
        <v>60</v>
      </c>
      <c r="J1492" s="1">
        <f>_xlfn.RANK.EQ(tbl_gk[[#This Row],[Overall]],tbl_gk[Overall])</f>
        <v>1408</v>
      </c>
    </row>
    <row r="1493" spans="2:10" x14ac:dyDescent="0.55000000000000004">
      <c r="B1493" s="3">
        <v>265434</v>
      </c>
      <c r="C1493" s="5" t="s">
        <v>2952</v>
      </c>
      <c r="D1493" s="5" t="s">
        <v>2953</v>
      </c>
      <c r="E1493" s="1">
        <v>22</v>
      </c>
      <c r="F1493" s="1">
        <v>165</v>
      </c>
      <c r="G1493" s="1">
        <v>60</v>
      </c>
      <c r="H1493" s="1" t="s">
        <v>221</v>
      </c>
      <c r="I1493" s="1">
        <v>60</v>
      </c>
      <c r="J1493" s="1">
        <f>_xlfn.RANK.EQ(tbl_gk[[#This Row],[Overall]],tbl_gk[Overall])</f>
        <v>1408</v>
      </c>
    </row>
    <row r="1494" spans="2:10" x14ac:dyDescent="0.55000000000000004">
      <c r="B1494" s="3">
        <v>265526</v>
      </c>
      <c r="C1494" s="5" t="s">
        <v>3062</v>
      </c>
      <c r="D1494" s="5" t="s">
        <v>3063</v>
      </c>
      <c r="E1494" s="1">
        <v>17</v>
      </c>
      <c r="F1494" s="1">
        <v>186</v>
      </c>
      <c r="G1494" s="1">
        <v>82</v>
      </c>
      <c r="H1494" s="1" t="s">
        <v>9</v>
      </c>
      <c r="I1494" s="1">
        <v>60</v>
      </c>
      <c r="J1494" s="1">
        <f>_xlfn.RANK.EQ(tbl_gk[[#This Row],[Overall]],tbl_gk[Overall])</f>
        <v>1408</v>
      </c>
    </row>
    <row r="1495" spans="2:10" x14ac:dyDescent="0.55000000000000004">
      <c r="B1495" s="3">
        <v>265531</v>
      </c>
      <c r="C1495" s="5" t="s">
        <v>3078</v>
      </c>
      <c r="D1495" s="5" t="s">
        <v>3079</v>
      </c>
      <c r="E1495" s="1">
        <v>22</v>
      </c>
      <c r="F1495" s="1">
        <v>182</v>
      </c>
      <c r="G1495" s="1">
        <v>77</v>
      </c>
      <c r="H1495" s="1" t="s">
        <v>185</v>
      </c>
      <c r="I1495" s="1">
        <v>60</v>
      </c>
      <c r="J1495" s="1">
        <f>_xlfn.RANK.EQ(tbl_gk[[#This Row],[Overall]],tbl_gk[Overall])</f>
        <v>1408</v>
      </c>
    </row>
    <row r="1496" spans="2:10" x14ac:dyDescent="0.55000000000000004">
      <c r="B1496" s="3">
        <v>265750</v>
      </c>
      <c r="C1496" s="5" t="s">
        <v>3024</v>
      </c>
      <c r="D1496" s="5" t="s">
        <v>3025</v>
      </c>
      <c r="E1496" s="1">
        <v>20</v>
      </c>
      <c r="F1496" s="1">
        <v>189</v>
      </c>
      <c r="G1496" s="1">
        <v>80</v>
      </c>
      <c r="H1496" s="1" t="s">
        <v>16</v>
      </c>
      <c r="I1496" s="1">
        <v>60</v>
      </c>
      <c r="J1496" s="1">
        <f>_xlfn.RANK.EQ(tbl_gk[[#This Row],[Overall]],tbl_gk[Overall])</f>
        <v>1408</v>
      </c>
    </row>
    <row r="1497" spans="2:10" x14ac:dyDescent="0.55000000000000004">
      <c r="B1497" s="3">
        <v>267576</v>
      </c>
      <c r="C1497" s="5" t="s">
        <v>3064</v>
      </c>
      <c r="D1497" s="5" t="s">
        <v>3065</v>
      </c>
      <c r="E1497" s="1">
        <v>21</v>
      </c>
      <c r="F1497" s="1">
        <v>188</v>
      </c>
      <c r="G1497" s="1">
        <v>79</v>
      </c>
      <c r="H1497" s="1" t="s">
        <v>40</v>
      </c>
      <c r="I1497" s="1">
        <v>60</v>
      </c>
      <c r="J1497" s="1">
        <f>_xlfn.RANK.EQ(tbl_gk[[#This Row],[Overall]],tbl_gk[Overall])</f>
        <v>1408</v>
      </c>
    </row>
    <row r="1498" spans="2:10" x14ac:dyDescent="0.55000000000000004">
      <c r="B1498" s="3">
        <v>267696</v>
      </c>
      <c r="C1498" s="5" t="s">
        <v>3100</v>
      </c>
      <c r="D1498" s="5" t="s">
        <v>3101</v>
      </c>
      <c r="E1498" s="1">
        <v>24</v>
      </c>
      <c r="F1498" s="1">
        <v>180</v>
      </c>
      <c r="G1498" s="1">
        <v>82</v>
      </c>
      <c r="H1498" s="1" t="s">
        <v>267</v>
      </c>
      <c r="I1498" s="1">
        <v>60</v>
      </c>
      <c r="J1498" s="1">
        <f>_xlfn.RANK.EQ(tbl_gk[[#This Row],[Overall]],tbl_gk[Overall])</f>
        <v>1408</v>
      </c>
    </row>
    <row r="1499" spans="2:10" x14ac:dyDescent="0.55000000000000004">
      <c r="B1499" s="3">
        <v>268105</v>
      </c>
      <c r="C1499" s="5" t="s">
        <v>2978</v>
      </c>
      <c r="D1499" s="5" t="s">
        <v>2979</v>
      </c>
      <c r="E1499" s="1">
        <v>22</v>
      </c>
      <c r="F1499" s="1">
        <v>192</v>
      </c>
      <c r="G1499" s="1">
        <v>84</v>
      </c>
      <c r="H1499" s="1" t="s">
        <v>339</v>
      </c>
      <c r="I1499" s="1">
        <v>60</v>
      </c>
      <c r="J1499" s="1">
        <f>_xlfn.RANK.EQ(tbl_gk[[#This Row],[Overall]],tbl_gk[Overall])</f>
        <v>1408</v>
      </c>
    </row>
    <row r="1500" spans="2:10" x14ac:dyDescent="0.55000000000000004">
      <c r="B1500" s="3">
        <v>268593</v>
      </c>
      <c r="C1500" s="5" t="s">
        <v>3068</v>
      </c>
      <c r="D1500" s="5" t="s">
        <v>3069</v>
      </c>
      <c r="E1500" s="1">
        <v>20</v>
      </c>
      <c r="F1500" s="1">
        <v>184</v>
      </c>
      <c r="G1500" s="1">
        <v>78</v>
      </c>
      <c r="H1500" s="1" t="s">
        <v>185</v>
      </c>
      <c r="I1500" s="1">
        <v>60</v>
      </c>
      <c r="J1500" s="1">
        <f>_xlfn.RANK.EQ(tbl_gk[[#This Row],[Overall]],tbl_gk[Overall])</f>
        <v>1408</v>
      </c>
    </row>
    <row r="1501" spans="2:10" x14ac:dyDescent="0.55000000000000004">
      <c r="B1501" s="3">
        <v>269301</v>
      </c>
      <c r="C1501" s="5" t="s">
        <v>3008</v>
      </c>
      <c r="D1501" s="5" t="s">
        <v>3009</v>
      </c>
      <c r="E1501" s="1">
        <v>22</v>
      </c>
      <c r="F1501" s="1">
        <v>187</v>
      </c>
      <c r="G1501" s="1">
        <v>85</v>
      </c>
      <c r="H1501" s="1" t="s">
        <v>48</v>
      </c>
      <c r="I1501" s="1">
        <v>60</v>
      </c>
      <c r="J1501" s="1">
        <f>_xlfn.RANK.EQ(tbl_gk[[#This Row],[Overall]],tbl_gk[Overall])</f>
        <v>1408</v>
      </c>
    </row>
    <row r="1502" spans="2:10" x14ac:dyDescent="0.55000000000000004">
      <c r="B1502" s="3">
        <v>269410</v>
      </c>
      <c r="C1502" s="5" t="s">
        <v>3131</v>
      </c>
      <c r="D1502" s="5" t="s">
        <v>3132</v>
      </c>
      <c r="E1502" s="1">
        <v>29</v>
      </c>
      <c r="F1502" s="1">
        <v>195</v>
      </c>
      <c r="G1502" s="1">
        <v>82</v>
      </c>
      <c r="H1502" s="1" t="s">
        <v>235</v>
      </c>
      <c r="I1502" s="1">
        <v>60</v>
      </c>
      <c r="J1502" s="1">
        <f>_xlfn.RANK.EQ(tbl_gk[[#This Row],[Overall]],tbl_gk[Overall])</f>
        <v>1408</v>
      </c>
    </row>
    <row r="1503" spans="2:10" x14ac:dyDescent="0.55000000000000004">
      <c r="B1503" s="3">
        <v>269435</v>
      </c>
      <c r="C1503" s="5" t="s">
        <v>2995</v>
      </c>
      <c r="D1503" s="5" t="s">
        <v>2996</v>
      </c>
      <c r="E1503" s="1">
        <v>18</v>
      </c>
      <c r="F1503" s="1">
        <v>194</v>
      </c>
      <c r="G1503" s="1">
        <v>85</v>
      </c>
      <c r="H1503" s="1" t="s">
        <v>18</v>
      </c>
      <c r="I1503" s="1">
        <v>60</v>
      </c>
      <c r="J1503" s="1">
        <f>_xlfn.RANK.EQ(tbl_gk[[#This Row],[Overall]],tbl_gk[Overall])</f>
        <v>1408</v>
      </c>
    </row>
    <row r="1504" spans="2:10" x14ac:dyDescent="0.55000000000000004">
      <c r="B1504" s="3">
        <v>269521</v>
      </c>
      <c r="C1504" s="5" t="s">
        <v>2958</v>
      </c>
      <c r="D1504" s="5" t="s">
        <v>2959</v>
      </c>
      <c r="E1504" s="1">
        <v>31</v>
      </c>
      <c r="F1504" s="1">
        <v>192</v>
      </c>
      <c r="G1504" s="1">
        <v>80</v>
      </c>
      <c r="H1504" s="1" t="s">
        <v>576</v>
      </c>
      <c r="I1504" s="1">
        <v>60</v>
      </c>
      <c r="J1504" s="1">
        <f>_xlfn.RANK.EQ(tbl_gk[[#This Row],[Overall]],tbl_gk[Overall])</f>
        <v>1408</v>
      </c>
    </row>
    <row r="1505" spans="2:10" x14ac:dyDescent="0.55000000000000004">
      <c r="B1505" s="3">
        <v>269536</v>
      </c>
      <c r="C1505" s="5" t="s">
        <v>3037</v>
      </c>
      <c r="D1505" s="5" t="s">
        <v>3038</v>
      </c>
      <c r="E1505" s="1">
        <v>28</v>
      </c>
      <c r="F1505" s="1">
        <v>188</v>
      </c>
      <c r="G1505" s="1">
        <v>71</v>
      </c>
      <c r="H1505" s="1" t="s">
        <v>576</v>
      </c>
      <c r="I1505" s="1">
        <v>60</v>
      </c>
      <c r="J1505" s="1">
        <f>_xlfn.RANK.EQ(tbl_gk[[#This Row],[Overall]],tbl_gk[Overall])</f>
        <v>1408</v>
      </c>
    </row>
    <row r="1506" spans="2:10" x14ac:dyDescent="0.55000000000000004">
      <c r="B1506" s="3">
        <v>269560</v>
      </c>
      <c r="C1506" s="5" t="s">
        <v>3116</v>
      </c>
      <c r="D1506" s="5" t="s">
        <v>3117</v>
      </c>
      <c r="E1506" s="1">
        <v>22</v>
      </c>
      <c r="F1506" s="1">
        <v>194</v>
      </c>
      <c r="G1506" s="1">
        <v>80</v>
      </c>
      <c r="H1506" s="1" t="s">
        <v>16</v>
      </c>
      <c r="I1506" s="1">
        <v>60</v>
      </c>
      <c r="J1506" s="1">
        <f>_xlfn.RANK.EQ(tbl_gk[[#This Row],[Overall]],tbl_gk[Overall])</f>
        <v>1408</v>
      </c>
    </row>
    <row r="1507" spans="2:10" x14ac:dyDescent="0.55000000000000004">
      <c r="B1507" s="3">
        <v>269623</v>
      </c>
      <c r="C1507" s="5" t="s">
        <v>3060</v>
      </c>
      <c r="D1507" s="5" t="s">
        <v>3061</v>
      </c>
      <c r="E1507" s="1">
        <v>20</v>
      </c>
      <c r="F1507" s="1">
        <v>189</v>
      </c>
      <c r="G1507" s="1">
        <v>80</v>
      </c>
      <c r="H1507" s="1" t="s">
        <v>8</v>
      </c>
      <c r="I1507" s="1">
        <v>60</v>
      </c>
      <c r="J1507" s="1">
        <f>_xlfn.RANK.EQ(tbl_gk[[#This Row],[Overall]],tbl_gk[Overall])</f>
        <v>1408</v>
      </c>
    </row>
    <row r="1508" spans="2:10" x14ac:dyDescent="0.55000000000000004">
      <c r="B1508" s="3">
        <v>269827</v>
      </c>
      <c r="C1508" s="5" t="s">
        <v>3016</v>
      </c>
      <c r="D1508" s="5" t="s">
        <v>3017</v>
      </c>
      <c r="E1508" s="1">
        <v>27</v>
      </c>
      <c r="F1508" s="1">
        <v>190</v>
      </c>
      <c r="G1508" s="1">
        <v>78</v>
      </c>
      <c r="H1508" s="1" t="s">
        <v>72</v>
      </c>
      <c r="I1508" s="1">
        <v>60</v>
      </c>
      <c r="J1508" s="1">
        <f>_xlfn.RANK.EQ(tbl_gk[[#This Row],[Overall]],tbl_gk[Overall])</f>
        <v>1408</v>
      </c>
    </row>
    <row r="1509" spans="2:10" x14ac:dyDescent="0.55000000000000004">
      <c r="B1509" s="3">
        <v>269864</v>
      </c>
      <c r="C1509" s="5" t="s">
        <v>3096</v>
      </c>
      <c r="D1509" s="5" t="s">
        <v>3097</v>
      </c>
      <c r="E1509" s="1">
        <v>22</v>
      </c>
      <c r="F1509" s="1">
        <v>187</v>
      </c>
      <c r="G1509" s="1">
        <v>84</v>
      </c>
      <c r="H1509" s="1" t="s">
        <v>16</v>
      </c>
      <c r="I1509" s="1">
        <v>60</v>
      </c>
      <c r="J1509" s="1">
        <f>_xlfn.RANK.EQ(tbl_gk[[#This Row],[Overall]],tbl_gk[Overall])</f>
        <v>1408</v>
      </c>
    </row>
    <row r="1510" spans="2:10" x14ac:dyDescent="0.55000000000000004">
      <c r="B1510" s="3">
        <v>270351</v>
      </c>
      <c r="C1510" s="5" t="s">
        <v>2980</v>
      </c>
      <c r="D1510" s="5" t="s">
        <v>2981</v>
      </c>
      <c r="E1510" s="1">
        <v>18</v>
      </c>
      <c r="F1510" s="1">
        <v>194</v>
      </c>
      <c r="G1510" s="1">
        <v>71</v>
      </c>
      <c r="H1510" s="1" t="s">
        <v>11</v>
      </c>
      <c r="I1510" s="1">
        <v>60</v>
      </c>
      <c r="J1510" s="1">
        <f>_xlfn.RANK.EQ(tbl_gk[[#This Row],[Overall]],tbl_gk[Overall])</f>
        <v>1408</v>
      </c>
    </row>
    <row r="1511" spans="2:10" x14ac:dyDescent="0.55000000000000004">
      <c r="B1511" s="3">
        <v>270404</v>
      </c>
      <c r="C1511" s="5" t="s">
        <v>3070</v>
      </c>
      <c r="D1511" s="5" t="s">
        <v>3071</v>
      </c>
      <c r="E1511" s="1">
        <v>19</v>
      </c>
      <c r="F1511" s="1">
        <v>195</v>
      </c>
      <c r="G1511" s="1">
        <v>85</v>
      </c>
      <c r="H1511" s="1" t="s">
        <v>20</v>
      </c>
      <c r="I1511" s="1">
        <v>60</v>
      </c>
      <c r="J1511" s="1">
        <f>_xlfn.RANK.EQ(tbl_gk[[#This Row],[Overall]],tbl_gk[Overall])</f>
        <v>1408</v>
      </c>
    </row>
    <row r="1512" spans="2:10" x14ac:dyDescent="0.55000000000000004">
      <c r="B1512" s="3">
        <v>270557</v>
      </c>
      <c r="C1512" s="5" t="s">
        <v>3031</v>
      </c>
      <c r="D1512" s="5" t="s">
        <v>3032</v>
      </c>
      <c r="E1512" s="1">
        <v>19</v>
      </c>
      <c r="F1512" s="1">
        <v>185</v>
      </c>
      <c r="G1512" s="1">
        <v>78</v>
      </c>
      <c r="H1512" s="1" t="s">
        <v>17</v>
      </c>
      <c r="I1512" s="1">
        <v>60</v>
      </c>
      <c r="J1512" s="1">
        <f>_xlfn.RANK.EQ(tbl_gk[[#This Row],[Overall]],tbl_gk[Overall])</f>
        <v>1408</v>
      </c>
    </row>
    <row r="1513" spans="2:10" x14ac:dyDescent="0.55000000000000004">
      <c r="B1513" s="3">
        <v>270565</v>
      </c>
      <c r="C1513" s="5" t="s">
        <v>2993</v>
      </c>
      <c r="D1513" s="5" t="s">
        <v>2994</v>
      </c>
      <c r="E1513" s="1">
        <v>27</v>
      </c>
      <c r="F1513" s="1">
        <v>197</v>
      </c>
      <c r="G1513" s="1">
        <v>90</v>
      </c>
      <c r="H1513" s="1" t="s">
        <v>72</v>
      </c>
      <c r="I1513" s="1">
        <v>60</v>
      </c>
      <c r="J1513" s="1">
        <f>_xlfn.RANK.EQ(tbl_gk[[#This Row],[Overall]],tbl_gk[Overall])</f>
        <v>1408</v>
      </c>
    </row>
    <row r="1514" spans="2:10" x14ac:dyDescent="0.55000000000000004">
      <c r="B1514" s="3">
        <v>270960</v>
      </c>
      <c r="C1514" s="5" t="s">
        <v>3122</v>
      </c>
      <c r="D1514" s="5" t="s">
        <v>3123</v>
      </c>
      <c r="E1514" s="1">
        <v>26</v>
      </c>
      <c r="F1514" s="1">
        <v>191</v>
      </c>
      <c r="G1514" s="1">
        <v>72</v>
      </c>
      <c r="H1514" s="1" t="s">
        <v>18</v>
      </c>
      <c r="I1514" s="1">
        <v>60</v>
      </c>
      <c r="J1514" s="1">
        <f>_xlfn.RANK.EQ(tbl_gk[[#This Row],[Overall]],tbl_gk[Overall])</f>
        <v>1408</v>
      </c>
    </row>
    <row r="1515" spans="2:10" x14ac:dyDescent="0.55000000000000004">
      <c r="B1515" s="3">
        <v>271442</v>
      </c>
      <c r="C1515" s="5" t="s">
        <v>2970</v>
      </c>
      <c r="D1515" s="5" t="s">
        <v>2971</v>
      </c>
      <c r="E1515" s="1">
        <v>20</v>
      </c>
      <c r="F1515" s="1">
        <v>186</v>
      </c>
      <c r="G1515" s="1">
        <v>75</v>
      </c>
      <c r="H1515" s="1" t="s">
        <v>40</v>
      </c>
      <c r="I1515" s="1">
        <v>60</v>
      </c>
      <c r="J1515" s="1">
        <f>_xlfn.RANK.EQ(tbl_gk[[#This Row],[Overall]],tbl_gk[Overall])</f>
        <v>1408</v>
      </c>
    </row>
    <row r="1516" spans="2:10" x14ac:dyDescent="0.55000000000000004">
      <c r="B1516" s="3">
        <v>271661</v>
      </c>
      <c r="C1516" s="5" t="s">
        <v>3092</v>
      </c>
      <c r="D1516" s="5" t="s">
        <v>3093</v>
      </c>
      <c r="E1516" s="1">
        <v>19</v>
      </c>
      <c r="F1516" s="1">
        <v>192</v>
      </c>
      <c r="G1516" s="1">
        <v>80</v>
      </c>
      <c r="H1516" s="1" t="s">
        <v>9</v>
      </c>
      <c r="I1516" s="1">
        <v>60</v>
      </c>
      <c r="J1516" s="1">
        <f>_xlfn.RANK.EQ(tbl_gk[[#This Row],[Overall]],tbl_gk[Overall])</f>
        <v>1408</v>
      </c>
    </row>
    <row r="1517" spans="2:10" x14ac:dyDescent="0.55000000000000004">
      <c r="B1517" s="3">
        <v>155422</v>
      </c>
      <c r="C1517" s="5" t="s">
        <v>3139</v>
      </c>
      <c r="D1517" s="5" t="s">
        <v>3140</v>
      </c>
      <c r="E1517" s="1">
        <v>41</v>
      </c>
      <c r="F1517" s="1">
        <v>188</v>
      </c>
      <c r="G1517" s="1">
        <v>89</v>
      </c>
      <c r="H1517" s="1" t="s">
        <v>10</v>
      </c>
      <c r="I1517" s="1">
        <v>59</v>
      </c>
      <c r="J1517" s="1">
        <f>_xlfn.RANK.EQ(tbl_gk[[#This Row],[Overall]],tbl_gk[Overall])</f>
        <v>1516</v>
      </c>
    </row>
    <row r="1518" spans="2:10" x14ac:dyDescent="0.55000000000000004">
      <c r="B1518" s="3">
        <v>170877</v>
      </c>
      <c r="C1518" s="5" t="s">
        <v>3231</v>
      </c>
      <c r="D1518" s="5" t="s">
        <v>3232</v>
      </c>
      <c r="E1518" s="1">
        <v>34</v>
      </c>
      <c r="F1518" s="1">
        <v>188</v>
      </c>
      <c r="G1518" s="1">
        <v>94</v>
      </c>
      <c r="H1518" s="1" t="s">
        <v>133</v>
      </c>
      <c r="I1518" s="1">
        <v>59</v>
      </c>
      <c r="J1518" s="1">
        <f>_xlfn.RANK.EQ(tbl_gk[[#This Row],[Overall]],tbl_gk[Overall])</f>
        <v>1516</v>
      </c>
    </row>
    <row r="1519" spans="2:10" x14ac:dyDescent="0.55000000000000004">
      <c r="B1519" s="3">
        <v>183549</v>
      </c>
      <c r="C1519" s="5" t="s">
        <v>3205</v>
      </c>
      <c r="D1519" s="5" t="s">
        <v>3206</v>
      </c>
      <c r="E1519" s="1">
        <v>32</v>
      </c>
      <c r="F1519" s="1">
        <v>188</v>
      </c>
      <c r="G1519" s="1">
        <v>83</v>
      </c>
      <c r="H1519" s="1" t="s">
        <v>19</v>
      </c>
      <c r="I1519" s="1">
        <v>59</v>
      </c>
      <c r="J1519" s="1">
        <f>_xlfn.RANK.EQ(tbl_gk[[#This Row],[Overall]],tbl_gk[Overall])</f>
        <v>1516</v>
      </c>
    </row>
    <row r="1520" spans="2:10" x14ac:dyDescent="0.55000000000000004">
      <c r="B1520" s="3">
        <v>190061</v>
      </c>
      <c r="C1520" s="5" t="s">
        <v>3246</v>
      </c>
      <c r="D1520" s="5" t="s">
        <v>3247</v>
      </c>
      <c r="E1520" s="1">
        <v>32</v>
      </c>
      <c r="F1520" s="1">
        <v>190</v>
      </c>
      <c r="G1520" s="1">
        <v>85</v>
      </c>
      <c r="H1520" s="1" t="s">
        <v>64</v>
      </c>
      <c r="I1520" s="1">
        <v>59</v>
      </c>
      <c r="J1520" s="1">
        <f>_xlfn.RANK.EQ(tbl_gk[[#This Row],[Overall]],tbl_gk[Overall])</f>
        <v>1516</v>
      </c>
    </row>
    <row r="1521" spans="2:10" x14ac:dyDescent="0.55000000000000004">
      <c r="B1521" s="3">
        <v>199007</v>
      </c>
      <c r="C1521" s="5" t="s">
        <v>3248</v>
      </c>
      <c r="D1521" s="5" t="s">
        <v>3249</v>
      </c>
      <c r="E1521" s="1">
        <v>32</v>
      </c>
      <c r="F1521" s="1">
        <v>185</v>
      </c>
      <c r="G1521" s="1">
        <v>86</v>
      </c>
      <c r="H1521" s="1" t="s">
        <v>292</v>
      </c>
      <c r="I1521" s="1">
        <v>59</v>
      </c>
      <c r="J1521" s="1">
        <f>_xlfn.RANK.EQ(tbl_gk[[#This Row],[Overall]],tbl_gk[Overall])</f>
        <v>1516</v>
      </c>
    </row>
    <row r="1522" spans="2:10" x14ac:dyDescent="0.55000000000000004">
      <c r="B1522" s="3">
        <v>206500</v>
      </c>
      <c r="C1522" s="5" t="s">
        <v>3182</v>
      </c>
      <c r="D1522" s="5" t="s">
        <v>3183</v>
      </c>
      <c r="E1522" s="1">
        <v>28</v>
      </c>
      <c r="F1522" s="1">
        <v>183</v>
      </c>
      <c r="G1522" s="1">
        <v>83</v>
      </c>
      <c r="H1522" s="1" t="s">
        <v>19</v>
      </c>
      <c r="I1522" s="1">
        <v>59</v>
      </c>
      <c r="J1522" s="1">
        <f>_xlfn.RANK.EQ(tbl_gk[[#This Row],[Overall]],tbl_gk[Overall])</f>
        <v>1516</v>
      </c>
    </row>
    <row r="1523" spans="2:10" x14ac:dyDescent="0.55000000000000004">
      <c r="B1523" s="3">
        <v>217231</v>
      </c>
      <c r="C1523" s="5" t="s">
        <v>3166</v>
      </c>
      <c r="D1523" s="5" t="s">
        <v>3167</v>
      </c>
      <c r="E1523" s="1">
        <v>33</v>
      </c>
      <c r="F1523" s="1">
        <v>180</v>
      </c>
      <c r="G1523" s="1">
        <v>72</v>
      </c>
      <c r="H1523" s="1" t="s">
        <v>2091</v>
      </c>
      <c r="I1523" s="1">
        <v>59</v>
      </c>
      <c r="J1523" s="1">
        <f>_xlfn.RANK.EQ(tbl_gk[[#This Row],[Overall]],tbl_gk[Overall])</f>
        <v>1516</v>
      </c>
    </row>
    <row r="1524" spans="2:10" x14ac:dyDescent="0.55000000000000004">
      <c r="B1524" s="3">
        <v>218593</v>
      </c>
      <c r="C1524" s="5" t="s">
        <v>681</v>
      </c>
      <c r="D1524" s="5" t="s">
        <v>3241</v>
      </c>
      <c r="E1524" s="1">
        <v>27</v>
      </c>
      <c r="F1524" s="1">
        <v>194</v>
      </c>
      <c r="G1524" s="1">
        <v>72</v>
      </c>
      <c r="H1524" s="1" t="s">
        <v>19</v>
      </c>
      <c r="I1524" s="1">
        <v>59</v>
      </c>
      <c r="J1524" s="1">
        <f>_xlfn.RANK.EQ(tbl_gk[[#This Row],[Overall]],tbl_gk[Overall])</f>
        <v>1516</v>
      </c>
    </row>
    <row r="1525" spans="2:10" x14ac:dyDescent="0.55000000000000004">
      <c r="B1525" s="3">
        <v>227879</v>
      </c>
      <c r="C1525" s="5" t="s">
        <v>3170</v>
      </c>
      <c r="D1525" s="5" t="s">
        <v>3171</v>
      </c>
      <c r="E1525" s="1">
        <v>29</v>
      </c>
      <c r="F1525" s="1">
        <v>186</v>
      </c>
      <c r="G1525" s="1">
        <v>82</v>
      </c>
      <c r="H1525" s="1" t="s">
        <v>10</v>
      </c>
      <c r="I1525" s="1">
        <v>59</v>
      </c>
      <c r="J1525" s="1">
        <f>_xlfn.RANK.EQ(tbl_gk[[#This Row],[Overall]],tbl_gk[Overall])</f>
        <v>1516</v>
      </c>
    </row>
    <row r="1526" spans="2:10" x14ac:dyDescent="0.55000000000000004">
      <c r="B1526" s="3">
        <v>228514</v>
      </c>
      <c r="C1526" s="5" t="s">
        <v>3184</v>
      </c>
      <c r="D1526" s="5" t="s">
        <v>3185</v>
      </c>
      <c r="E1526" s="1">
        <v>26</v>
      </c>
      <c r="F1526" s="1">
        <v>191</v>
      </c>
      <c r="G1526" s="1">
        <v>76</v>
      </c>
      <c r="H1526" s="1" t="s">
        <v>33</v>
      </c>
      <c r="I1526" s="1">
        <v>59</v>
      </c>
      <c r="J1526" s="1">
        <f>_xlfn.RANK.EQ(tbl_gk[[#This Row],[Overall]],tbl_gk[Overall])</f>
        <v>1516</v>
      </c>
    </row>
    <row r="1527" spans="2:10" x14ac:dyDescent="0.55000000000000004">
      <c r="B1527" s="3">
        <v>229393</v>
      </c>
      <c r="C1527" s="5" t="s">
        <v>3155</v>
      </c>
      <c r="D1527" s="5" t="s">
        <v>3156</v>
      </c>
      <c r="E1527" s="1">
        <v>27</v>
      </c>
      <c r="F1527" s="1">
        <v>185</v>
      </c>
      <c r="G1527" s="1">
        <v>80</v>
      </c>
      <c r="H1527" s="1" t="s">
        <v>19</v>
      </c>
      <c r="I1527" s="1">
        <v>59</v>
      </c>
      <c r="J1527" s="1">
        <f>_xlfn.RANK.EQ(tbl_gk[[#This Row],[Overall]],tbl_gk[Overall])</f>
        <v>1516</v>
      </c>
    </row>
    <row r="1528" spans="2:10" x14ac:dyDescent="0.55000000000000004">
      <c r="B1528" s="3">
        <v>231172</v>
      </c>
      <c r="C1528" s="5" t="s">
        <v>3180</v>
      </c>
      <c r="D1528" s="5" t="s">
        <v>3181</v>
      </c>
      <c r="E1528" s="1">
        <v>25</v>
      </c>
      <c r="F1528" s="1">
        <v>188</v>
      </c>
      <c r="G1528" s="1">
        <v>75</v>
      </c>
      <c r="H1528" s="1" t="s">
        <v>282</v>
      </c>
      <c r="I1528" s="1">
        <v>59</v>
      </c>
      <c r="J1528" s="1">
        <f>_xlfn.RANK.EQ(tbl_gk[[#This Row],[Overall]],tbl_gk[Overall])</f>
        <v>1516</v>
      </c>
    </row>
    <row r="1529" spans="2:10" x14ac:dyDescent="0.55000000000000004">
      <c r="B1529" s="3">
        <v>234471</v>
      </c>
      <c r="C1529" s="5" t="s">
        <v>3237</v>
      </c>
      <c r="D1529" s="5" t="s">
        <v>3238</v>
      </c>
      <c r="E1529" s="1">
        <v>24</v>
      </c>
      <c r="F1529" s="1">
        <v>188</v>
      </c>
      <c r="G1529" s="1">
        <v>76</v>
      </c>
      <c r="H1529" s="1" t="s">
        <v>87</v>
      </c>
      <c r="I1529" s="1">
        <v>59</v>
      </c>
      <c r="J1529" s="1">
        <f>_xlfn.RANK.EQ(tbl_gk[[#This Row],[Overall]],tbl_gk[Overall])</f>
        <v>1516</v>
      </c>
    </row>
    <row r="1530" spans="2:10" x14ac:dyDescent="0.55000000000000004">
      <c r="B1530" s="3">
        <v>235155</v>
      </c>
      <c r="C1530" s="5" t="s">
        <v>3186</v>
      </c>
      <c r="D1530" s="5" t="s">
        <v>3187</v>
      </c>
      <c r="E1530" s="1">
        <v>26</v>
      </c>
      <c r="F1530" s="1">
        <v>186</v>
      </c>
      <c r="G1530" s="1">
        <v>90</v>
      </c>
      <c r="H1530" s="1" t="s">
        <v>18</v>
      </c>
      <c r="I1530" s="1">
        <v>59</v>
      </c>
      <c r="J1530" s="1">
        <f>_xlfn.RANK.EQ(tbl_gk[[#This Row],[Overall]],tbl_gk[Overall])</f>
        <v>1516</v>
      </c>
    </row>
    <row r="1531" spans="2:10" x14ac:dyDescent="0.55000000000000004">
      <c r="B1531" s="3">
        <v>235305</v>
      </c>
      <c r="C1531" s="5" t="s">
        <v>3172</v>
      </c>
      <c r="D1531" s="5" t="s">
        <v>3173</v>
      </c>
      <c r="E1531" s="1">
        <v>30</v>
      </c>
      <c r="F1531" s="1">
        <v>180</v>
      </c>
      <c r="G1531" s="1">
        <v>75</v>
      </c>
      <c r="H1531" s="1" t="s">
        <v>40</v>
      </c>
      <c r="I1531" s="1">
        <v>59</v>
      </c>
      <c r="J1531" s="1">
        <f>_xlfn.RANK.EQ(tbl_gk[[#This Row],[Overall]],tbl_gk[Overall])</f>
        <v>1516</v>
      </c>
    </row>
    <row r="1532" spans="2:10" x14ac:dyDescent="0.55000000000000004">
      <c r="B1532" s="3">
        <v>241091</v>
      </c>
      <c r="C1532" s="5" t="s">
        <v>3159</v>
      </c>
      <c r="D1532" s="5" t="s">
        <v>3160</v>
      </c>
      <c r="E1532" s="1">
        <v>23</v>
      </c>
      <c r="F1532" s="1">
        <v>187</v>
      </c>
      <c r="G1532" s="1">
        <v>78</v>
      </c>
      <c r="H1532" s="1" t="s">
        <v>112</v>
      </c>
      <c r="I1532" s="1">
        <v>59</v>
      </c>
      <c r="J1532" s="1">
        <f>_xlfn.RANK.EQ(tbl_gk[[#This Row],[Overall]],tbl_gk[Overall])</f>
        <v>1516</v>
      </c>
    </row>
    <row r="1533" spans="2:10" x14ac:dyDescent="0.55000000000000004">
      <c r="B1533" s="3">
        <v>242352</v>
      </c>
      <c r="C1533" s="5" t="s">
        <v>3149</v>
      </c>
      <c r="D1533" s="5" t="s">
        <v>3150</v>
      </c>
      <c r="E1533" s="1">
        <v>25</v>
      </c>
      <c r="F1533" s="1">
        <v>186</v>
      </c>
      <c r="G1533" s="1">
        <v>75</v>
      </c>
      <c r="H1533" s="1" t="s">
        <v>315</v>
      </c>
      <c r="I1533" s="1">
        <v>59</v>
      </c>
      <c r="J1533" s="1">
        <f>_xlfn.RANK.EQ(tbl_gk[[#This Row],[Overall]],tbl_gk[Overall])</f>
        <v>1516</v>
      </c>
    </row>
    <row r="1534" spans="2:10" x14ac:dyDescent="0.55000000000000004">
      <c r="B1534" s="3">
        <v>242976</v>
      </c>
      <c r="C1534" s="5" t="s">
        <v>3137</v>
      </c>
      <c r="D1534" s="5" t="s">
        <v>3138</v>
      </c>
      <c r="E1534" s="1">
        <v>21</v>
      </c>
      <c r="F1534" s="1">
        <v>191</v>
      </c>
      <c r="G1534" s="1">
        <v>79</v>
      </c>
      <c r="H1534" s="1" t="s">
        <v>19</v>
      </c>
      <c r="I1534" s="1">
        <v>59</v>
      </c>
      <c r="J1534" s="1">
        <f>_xlfn.RANK.EQ(tbl_gk[[#This Row],[Overall]],tbl_gk[Overall])</f>
        <v>1516</v>
      </c>
    </row>
    <row r="1535" spans="2:10" x14ac:dyDescent="0.55000000000000004">
      <c r="B1535" s="3">
        <v>244746</v>
      </c>
      <c r="C1535" s="5" t="s">
        <v>3143</v>
      </c>
      <c r="D1535" s="5" t="s">
        <v>3144</v>
      </c>
      <c r="E1535" s="1">
        <v>21</v>
      </c>
      <c r="F1535" s="1">
        <v>194</v>
      </c>
      <c r="G1535" s="1">
        <v>82</v>
      </c>
      <c r="H1535" s="1" t="s">
        <v>9</v>
      </c>
      <c r="I1535" s="1">
        <v>59</v>
      </c>
      <c r="J1535" s="1">
        <f>_xlfn.RANK.EQ(tbl_gk[[#This Row],[Overall]],tbl_gk[Overall])</f>
        <v>1516</v>
      </c>
    </row>
    <row r="1536" spans="2:10" x14ac:dyDescent="0.55000000000000004">
      <c r="B1536" s="3">
        <v>244813</v>
      </c>
      <c r="C1536" s="5" t="s">
        <v>3211</v>
      </c>
      <c r="D1536" s="5" t="s">
        <v>3212</v>
      </c>
      <c r="E1536" s="1">
        <v>21</v>
      </c>
      <c r="F1536" s="1">
        <v>187</v>
      </c>
      <c r="G1536" s="1">
        <v>81</v>
      </c>
      <c r="H1536" s="1" t="s">
        <v>10</v>
      </c>
      <c r="I1536" s="1">
        <v>59</v>
      </c>
      <c r="J1536" s="1">
        <f>_xlfn.RANK.EQ(tbl_gk[[#This Row],[Overall]],tbl_gk[Overall])</f>
        <v>1516</v>
      </c>
    </row>
    <row r="1537" spans="2:10" x14ac:dyDescent="0.55000000000000004">
      <c r="B1537" s="3">
        <v>247224</v>
      </c>
      <c r="C1537" s="5" t="s">
        <v>3147</v>
      </c>
      <c r="D1537" s="5" t="s">
        <v>3148</v>
      </c>
      <c r="E1537" s="1">
        <v>25</v>
      </c>
      <c r="F1537" s="1">
        <v>195</v>
      </c>
      <c r="G1537" s="1">
        <v>80</v>
      </c>
      <c r="H1537" s="1" t="s">
        <v>576</v>
      </c>
      <c r="I1537" s="1">
        <v>59</v>
      </c>
      <c r="J1537" s="1">
        <f>_xlfn.RANK.EQ(tbl_gk[[#This Row],[Overall]],tbl_gk[Overall])</f>
        <v>1516</v>
      </c>
    </row>
    <row r="1538" spans="2:10" x14ac:dyDescent="0.55000000000000004">
      <c r="B1538" s="3">
        <v>247454</v>
      </c>
      <c r="C1538" s="5" t="s">
        <v>3188</v>
      </c>
      <c r="D1538" s="5" t="s">
        <v>3189</v>
      </c>
      <c r="E1538" s="1">
        <v>21</v>
      </c>
      <c r="F1538" s="1">
        <v>184</v>
      </c>
      <c r="G1538" s="1">
        <v>82</v>
      </c>
      <c r="H1538" s="1" t="s">
        <v>153</v>
      </c>
      <c r="I1538" s="1">
        <v>59</v>
      </c>
      <c r="J1538" s="1">
        <f>_xlfn.RANK.EQ(tbl_gk[[#This Row],[Overall]],tbl_gk[Overall])</f>
        <v>1516</v>
      </c>
    </row>
    <row r="1539" spans="2:10" x14ac:dyDescent="0.55000000000000004">
      <c r="B1539" s="3">
        <v>251056</v>
      </c>
      <c r="C1539" s="5" t="s">
        <v>3151</v>
      </c>
      <c r="D1539" s="5" t="s">
        <v>3152</v>
      </c>
      <c r="E1539" s="1">
        <v>23</v>
      </c>
      <c r="F1539" s="1">
        <v>185</v>
      </c>
      <c r="G1539" s="1">
        <v>83</v>
      </c>
      <c r="H1539" s="1" t="s">
        <v>235</v>
      </c>
      <c r="I1539" s="1">
        <v>59</v>
      </c>
      <c r="J1539" s="1">
        <f>_xlfn.RANK.EQ(tbl_gk[[#This Row],[Overall]],tbl_gk[Overall])</f>
        <v>1516</v>
      </c>
    </row>
    <row r="1540" spans="2:10" x14ac:dyDescent="0.55000000000000004">
      <c r="B1540" s="3">
        <v>251465</v>
      </c>
      <c r="C1540" s="5" t="s">
        <v>3207</v>
      </c>
      <c r="D1540" s="5" t="s">
        <v>3208</v>
      </c>
      <c r="E1540" s="1">
        <v>22</v>
      </c>
      <c r="F1540" s="1">
        <v>188</v>
      </c>
      <c r="G1540" s="1">
        <v>87</v>
      </c>
      <c r="H1540" s="1" t="s">
        <v>16</v>
      </c>
      <c r="I1540" s="1">
        <v>59</v>
      </c>
      <c r="J1540" s="1">
        <f>_xlfn.RANK.EQ(tbl_gk[[#This Row],[Overall]],tbl_gk[Overall])</f>
        <v>1516</v>
      </c>
    </row>
    <row r="1541" spans="2:10" x14ac:dyDescent="0.55000000000000004">
      <c r="B1541" s="3">
        <v>252659</v>
      </c>
      <c r="C1541" s="5" t="s">
        <v>3200</v>
      </c>
      <c r="D1541" s="5" t="s">
        <v>3201</v>
      </c>
      <c r="E1541" s="1">
        <v>25</v>
      </c>
      <c r="F1541" s="1">
        <v>186</v>
      </c>
      <c r="G1541" s="1">
        <v>87</v>
      </c>
      <c r="H1541" s="1" t="s">
        <v>21</v>
      </c>
      <c r="I1541" s="1">
        <v>59</v>
      </c>
      <c r="J1541" s="1">
        <f>_xlfn.RANK.EQ(tbl_gk[[#This Row],[Overall]],tbl_gk[Overall])</f>
        <v>1516</v>
      </c>
    </row>
    <row r="1542" spans="2:10" x14ac:dyDescent="0.55000000000000004">
      <c r="B1542" s="3">
        <v>253070</v>
      </c>
      <c r="C1542" s="5" t="s">
        <v>3213</v>
      </c>
      <c r="D1542" s="5" t="s">
        <v>3214</v>
      </c>
      <c r="E1542" s="1">
        <v>21</v>
      </c>
      <c r="F1542" s="1">
        <v>190</v>
      </c>
      <c r="G1542" s="1">
        <v>80</v>
      </c>
      <c r="H1542" s="1" t="s">
        <v>497</v>
      </c>
      <c r="I1542" s="1">
        <v>59</v>
      </c>
      <c r="J1542" s="1">
        <f>_xlfn.RANK.EQ(tbl_gk[[#This Row],[Overall]],tbl_gk[Overall])</f>
        <v>1516</v>
      </c>
    </row>
    <row r="1543" spans="2:10" x14ac:dyDescent="0.55000000000000004">
      <c r="B1543" s="3">
        <v>254830</v>
      </c>
      <c r="C1543" s="5" t="s">
        <v>3242</v>
      </c>
      <c r="D1543" s="5" t="s">
        <v>3243</v>
      </c>
      <c r="E1543" s="1">
        <v>21</v>
      </c>
      <c r="F1543" s="1">
        <v>179</v>
      </c>
      <c r="G1543" s="1">
        <v>69</v>
      </c>
      <c r="H1543" s="1" t="s">
        <v>11</v>
      </c>
      <c r="I1543" s="1">
        <v>59</v>
      </c>
      <c r="J1543" s="1">
        <f>_xlfn.RANK.EQ(tbl_gk[[#This Row],[Overall]],tbl_gk[Overall])</f>
        <v>1516</v>
      </c>
    </row>
    <row r="1544" spans="2:10" x14ac:dyDescent="0.55000000000000004">
      <c r="B1544" s="3">
        <v>256111</v>
      </c>
      <c r="C1544" s="5" t="s">
        <v>3235</v>
      </c>
      <c r="D1544" s="5" t="s">
        <v>3236</v>
      </c>
      <c r="E1544" s="1">
        <v>25</v>
      </c>
      <c r="F1544" s="1">
        <v>196</v>
      </c>
      <c r="G1544" s="1">
        <v>93</v>
      </c>
      <c r="H1544" s="1" t="s">
        <v>112</v>
      </c>
      <c r="I1544" s="1">
        <v>59</v>
      </c>
      <c r="J1544" s="1">
        <f>_xlfn.RANK.EQ(tbl_gk[[#This Row],[Overall]],tbl_gk[Overall])</f>
        <v>1516</v>
      </c>
    </row>
    <row r="1545" spans="2:10" x14ac:dyDescent="0.55000000000000004">
      <c r="B1545" s="3">
        <v>256145</v>
      </c>
      <c r="C1545" s="5" t="s">
        <v>3178</v>
      </c>
      <c r="D1545" s="5" t="s">
        <v>3179</v>
      </c>
      <c r="E1545" s="1">
        <v>22</v>
      </c>
      <c r="F1545" s="1">
        <v>183</v>
      </c>
      <c r="G1545" s="1">
        <v>74</v>
      </c>
      <c r="H1545" s="1" t="s">
        <v>8</v>
      </c>
      <c r="I1545" s="1">
        <v>59</v>
      </c>
      <c r="J1545" s="1">
        <f>_xlfn.RANK.EQ(tbl_gk[[#This Row],[Overall]],tbl_gk[Overall])</f>
        <v>1516</v>
      </c>
    </row>
    <row r="1546" spans="2:10" x14ac:dyDescent="0.55000000000000004">
      <c r="B1546" s="3">
        <v>256601</v>
      </c>
      <c r="C1546" s="5" t="s">
        <v>3192</v>
      </c>
      <c r="D1546" s="5" t="s">
        <v>3193</v>
      </c>
      <c r="E1546" s="1">
        <v>22</v>
      </c>
      <c r="F1546" s="1">
        <v>183</v>
      </c>
      <c r="G1546" s="1">
        <v>82</v>
      </c>
      <c r="H1546" s="1" t="s">
        <v>153</v>
      </c>
      <c r="I1546" s="1">
        <v>59</v>
      </c>
      <c r="J1546" s="1">
        <f>_xlfn.RANK.EQ(tbl_gk[[#This Row],[Overall]],tbl_gk[Overall])</f>
        <v>1516</v>
      </c>
    </row>
    <row r="1547" spans="2:10" x14ac:dyDescent="0.55000000000000004">
      <c r="B1547" s="3">
        <v>257142</v>
      </c>
      <c r="C1547" s="5" t="s">
        <v>3198</v>
      </c>
      <c r="D1547" s="5" t="s">
        <v>3199</v>
      </c>
      <c r="E1547" s="1">
        <v>21</v>
      </c>
      <c r="F1547" s="1">
        <v>194</v>
      </c>
      <c r="G1547" s="1">
        <v>85</v>
      </c>
      <c r="H1547" s="1" t="s">
        <v>9</v>
      </c>
      <c r="I1547" s="1">
        <v>59</v>
      </c>
      <c r="J1547" s="1">
        <f>_xlfn.RANK.EQ(tbl_gk[[#This Row],[Overall]],tbl_gk[Overall])</f>
        <v>1516</v>
      </c>
    </row>
    <row r="1548" spans="2:10" x14ac:dyDescent="0.55000000000000004">
      <c r="B1548" s="3">
        <v>257149</v>
      </c>
      <c r="C1548" s="5" t="s">
        <v>3229</v>
      </c>
      <c r="D1548" s="5" t="s">
        <v>3230</v>
      </c>
      <c r="E1548" s="1">
        <v>21</v>
      </c>
      <c r="F1548" s="1">
        <v>190</v>
      </c>
      <c r="G1548" s="1">
        <v>85</v>
      </c>
      <c r="H1548" s="1" t="s">
        <v>16</v>
      </c>
      <c r="I1548" s="1">
        <v>59</v>
      </c>
      <c r="J1548" s="1">
        <f>_xlfn.RANK.EQ(tbl_gk[[#This Row],[Overall]],tbl_gk[Overall])</f>
        <v>1516</v>
      </c>
    </row>
    <row r="1549" spans="2:10" x14ac:dyDescent="0.55000000000000004">
      <c r="B1549" s="3">
        <v>257479</v>
      </c>
      <c r="C1549" s="5" t="s">
        <v>3161</v>
      </c>
      <c r="D1549" s="5" t="s">
        <v>3162</v>
      </c>
      <c r="E1549" s="1">
        <v>21</v>
      </c>
      <c r="F1549" s="1">
        <v>190</v>
      </c>
      <c r="G1549" s="1">
        <v>84</v>
      </c>
      <c r="H1549" s="1" t="s">
        <v>16</v>
      </c>
      <c r="I1549" s="1">
        <v>59</v>
      </c>
      <c r="J1549" s="1">
        <f>_xlfn.RANK.EQ(tbl_gk[[#This Row],[Overall]],tbl_gk[Overall])</f>
        <v>1516</v>
      </c>
    </row>
    <row r="1550" spans="2:10" x14ac:dyDescent="0.55000000000000004">
      <c r="B1550" s="3">
        <v>257789</v>
      </c>
      <c r="C1550" s="5" t="s">
        <v>3203</v>
      </c>
      <c r="D1550" s="5" t="s">
        <v>3204</v>
      </c>
      <c r="E1550" s="1">
        <v>20</v>
      </c>
      <c r="F1550" s="1">
        <v>187</v>
      </c>
      <c r="G1550" s="1">
        <v>79</v>
      </c>
      <c r="H1550" s="1" t="s">
        <v>11</v>
      </c>
      <c r="I1550" s="1">
        <v>59</v>
      </c>
      <c r="J1550" s="1">
        <f>_xlfn.RANK.EQ(tbl_gk[[#This Row],[Overall]],tbl_gk[Overall])</f>
        <v>1516</v>
      </c>
    </row>
    <row r="1551" spans="2:10" x14ac:dyDescent="0.55000000000000004">
      <c r="B1551" s="3">
        <v>259705</v>
      </c>
      <c r="C1551" s="5" t="s">
        <v>3196</v>
      </c>
      <c r="D1551" s="5" t="s">
        <v>3197</v>
      </c>
      <c r="E1551" s="1">
        <v>23</v>
      </c>
      <c r="F1551" s="1">
        <v>182</v>
      </c>
      <c r="G1551" s="1">
        <v>77</v>
      </c>
      <c r="H1551" s="1" t="s">
        <v>285</v>
      </c>
      <c r="I1551" s="1">
        <v>59</v>
      </c>
      <c r="J1551" s="1">
        <f>_xlfn.RANK.EQ(tbl_gk[[#This Row],[Overall]],tbl_gk[Overall])</f>
        <v>1516</v>
      </c>
    </row>
    <row r="1552" spans="2:10" x14ac:dyDescent="0.55000000000000004">
      <c r="B1552" s="3">
        <v>259900</v>
      </c>
      <c r="C1552" s="5" t="s">
        <v>3219</v>
      </c>
      <c r="D1552" s="5" t="s">
        <v>3220</v>
      </c>
      <c r="E1552" s="1">
        <v>24</v>
      </c>
      <c r="F1552" s="1">
        <v>194</v>
      </c>
      <c r="G1552" s="1">
        <v>86</v>
      </c>
      <c r="H1552" s="1" t="s">
        <v>16</v>
      </c>
      <c r="I1552" s="1">
        <v>59</v>
      </c>
      <c r="J1552" s="1">
        <f>_xlfn.RANK.EQ(tbl_gk[[#This Row],[Overall]],tbl_gk[Overall])</f>
        <v>1516</v>
      </c>
    </row>
    <row r="1553" spans="2:10" x14ac:dyDescent="0.55000000000000004">
      <c r="B1553" s="3">
        <v>260346</v>
      </c>
      <c r="C1553" s="5" t="s">
        <v>1808</v>
      </c>
      <c r="D1553" s="5" t="s">
        <v>3202</v>
      </c>
      <c r="E1553" s="1">
        <v>21</v>
      </c>
      <c r="F1553" s="1">
        <v>186</v>
      </c>
      <c r="G1553" s="1">
        <v>79</v>
      </c>
      <c r="H1553" s="1" t="s">
        <v>67</v>
      </c>
      <c r="I1553" s="1">
        <v>59</v>
      </c>
      <c r="J1553" s="1">
        <f>_xlfn.RANK.EQ(tbl_gk[[#This Row],[Overall]],tbl_gk[Overall])</f>
        <v>1516</v>
      </c>
    </row>
    <row r="1554" spans="2:10" x14ac:dyDescent="0.55000000000000004">
      <c r="B1554" s="3">
        <v>261755</v>
      </c>
      <c r="C1554" s="5" t="s">
        <v>3217</v>
      </c>
      <c r="D1554" s="5" t="s">
        <v>3218</v>
      </c>
      <c r="E1554" s="1">
        <v>21</v>
      </c>
      <c r="F1554" s="1">
        <v>184</v>
      </c>
      <c r="G1554" s="1">
        <v>78</v>
      </c>
      <c r="H1554" s="1" t="s">
        <v>18</v>
      </c>
      <c r="I1554" s="1">
        <v>59</v>
      </c>
      <c r="J1554" s="1">
        <f>_xlfn.RANK.EQ(tbl_gk[[#This Row],[Overall]],tbl_gk[Overall])</f>
        <v>1516</v>
      </c>
    </row>
    <row r="1555" spans="2:10" x14ac:dyDescent="0.55000000000000004">
      <c r="B1555" s="3">
        <v>262069</v>
      </c>
      <c r="C1555" s="5" t="s">
        <v>3153</v>
      </c>
      <c r="D1555" s="5" t="s">
        <v>3154</v>
      </c>
      <c r="E1555" s="1">
        <v>21</v>
      </c>
      <c r="F1555" s="1">
        <v>178</v>
      </c>
      <c r="G1555" s="1">
        <v>79</v>
      </c>
      <c r="H1555" s="1" t="s">
        <v>532</v>
      </c>
      <c r="I1555" s="1">
        <v>59</v>
      </c>
      <c r="J1555" s="1">
        <f>_xlfn.RANK.EQ(tbl_gk[[#This Row],[Overall]],tbl_gk[Overall])</f>
        <v>1516</v>
      </c>
    </row>
    <row r="1556" spans="2:10" x14ac:dyDescent="0.55000000000000004">
      <c r="B1556" s="3">
        <v>262708</v>
      </c>
      <c r="C1556" s="5" t="s">
        <v>3164</v>
      </c>
      <c r="D1556" s="5" t="s">
        <v>3165</v>
      </c>
      <c r="E1556" s="1">
        <v>20</v>
      </c>
      <c r="F1556" s="1">
        <v>185</v>
      </c>
      <c r="G1556" s="1">
        <v>72</v>
      </c>
      <c r="H1556" s="1" t="s">
        <v>9</v>
      </c>
      <c r="I1556" s="1">
        <v>59</v>
      </c>
      <c r="J1556" s="1">
        <f>_xlfn.RANK.EQ(tbl_gk[[#This Row],[Overall]],tbl_gk[Overall])</f>
        <v>1516</v>
      </c>
    </row>
    <row r="1557" spans="2:10" x14ac:dyDescent="0.55000000000000004">
      <c r="B1557" s="3">
        <v>262718</v>
      </c>
      <c r="C1557" s="5" t="s">
        <v>3221</v>
      </c>
      <c r="D1557" s="5" t="s">
        <v>3222</v>
      </c>
      <c r="E1557" s="1">
        <v>24</v>
      </c>
      <c r="F1557" s="1">
        <v>190</v>
      </c>
      <c r="G1557" s="1">
        <v>85</v>
      </c>
      <c r="H1557" s="1" t="s">
        <v>8</v>
      </c>
      <c r="I1557" s="1">
        <v>59</v>
      </c>
      <c r="J1557" s="1">
        <f>_xlfn.RANK.EQ(tbl_gk[[#This Row],[Overall]],tbl_gk[Overall])</f>
        <v>1516</v>
      </c>
    </row>
    <row r="1558" spans="2:10" x14ac:dyDescent="0.55000000000000004">
      <c r="B1558" s="3">
        <v>262922</v>
      </c>
      <c r="C1558" s="5" t="s">
        <v>3145</v>
      </c>
      <c r="D1558" s="5" t="s">
        <v>3146</v>
      </c>
      <c r="E1558" s="1">
        <v>20</v>
      </c>
      <c r="F1558" s="1">
        <v>186</v>
      </c>
      <c r="G1558" s="1">
        <v>84</v>
      </c>
      <c r="H1558" s="1" t="s">
        <v>48</v>
      </c>
      <c r="I1558" s="1">
        <v>59</v>
      </c>
      <c r="J1558" s="1">
        <f>_xlfn.RANK.EQ(tbl_gk[[#This Row],[Overall]],tbl_gk[Overall])</f>
        <v>1516</v>
      </c>
    </row>
    <row r="1559" spans="2:10" x14ac:dyDescent="0.55000000000000004">
      <c r="B1559" s="3">
        <v>263272</v>
      </c>
      <c r="C1559" s="5" t="s">
        <v>3254</v>
      </c>
      <c r="D1559" s="5" t="s">
        <v>3255</v>
      </c>
      <c r="E1559" s="1">
        <v>19</v>
      </c>
      <c r="F1559" s="1">
        <v>190</v>
      </c>
      <c r="G1559" s="1">
        <v>82</v>
      </c>
      <c r="H1559" s="1" t="s">
        <v>16</v>
      </c>
      <c r="I1559" s="1">
        <v>59</v>
      </c>
      <c r="J1559" s="1">
        <f>_xlfn.RANK.EQ(tbl_gk[[#This Row],[Overall]],tbl_gk[Overall])</f>
        <v>1516</v>
      </c>
    </row>
    <row r="1560" spans="2:10" x14ac:dyDescent="0.55000000000000004">
      <c r="B1560" s="3">
        <v>263327</v>
      </c>
      <c r="C1560" s="5" t="s">
        <v>3190</v>
      </c>
      <c r="D1560" s="5" t="s">
        <v>3191</v>
      </c>
      <c r="E1560" s="1">
        <v>21</v>
      </c>
      <c r="F1560" s="1">
        <v>187</v>
      </c>
      <c r="G1560" s="1">
        <v>83</v>
      </c>
      <c r="H1560" s="1" t="s">
        <v>138</v>
      </c>
      <c r="I1560" s="1">
        <v>59</v>
      </c>
      <c r="J1560" s="1">
        <f>_xlfn.RANK.EQ(tbl_gk[[#This Row],[Overall]],tbl_gk[Overall])</f>
        <v>1516</v>
      </c>
    </row>
    <row r="1561" spans="2:10" x14ac:dyDescent="0.55000000000000004">
      <c r="B1561" s="3">
        <v>263780</v>
      </c>
      <c r="C1561" s="5" t="s">
        <v>3256</v>
      </c>
      <c r="D1561" s="5" t="s">
        <v>3257</v>
      </c>
      <c r="E1561" s="1">
        <v>21</v>
      </c>
      <c r="F1561" s="1">
        <v>188</v>
      </c>
      <c r="G1561" s="1">
        <v>81</v>
      </c>
      <c r="H1561" s="1" t="s">
        <v>16</v>
      </c>
      <c r="I1561" s="1">
        <v>59</v>
      </c>
      <c r="J1561" s="1">
        <f>_xlfn.RANK.EQ(tbl_gk[[#This Row],[Overall]],tbl_gk[Overall])</f>
        <v>1516</v>
      </c>
    </row>
    <row r="1562" spans="2:10" x14ac:dyDescent="0.55000000000000004">
      <c r="B1562" s="3">
        <v>264167</v>
      </c>
      <c r="C1562" s="5" t="s">
        <v>3244</v>
      </c>
      <c r="D1562" s="5" t="s">
        <v>3245</v>
      </c>
      <c r="E1562" s="1">
        <v>22</v>
      </c>
      <c r="F1562" s="1">
        <v>185</v>
      </c>
      <c r="G1562" s="1">
        <v>75</v>
      </c>
      <c r="H1562" s="1" t="s">
        <v>40</v>
      </c>
      <c r="I1562" s="1">
        <v>59</v>
      </c>
      <c r="J1562" s="1">
        <f>_xlfn.RANK.EQ(tbl_gk[[#This Row],[Overall]],tbl_gk[Overall])</f>
        <v>1516</v>
      </c>
    </row>
    <row r="1563" spans="2:10" x14ac:dyDescent="0.55000000000000004">
      <c r="B1563" s="3">
        <v>264285</v>
      </c>
      <c r="C1563" s="5" t="s">
        <v>3250</v>
      </c>
      <c r="D1563" s="5" t="s">
        <v>3251</v>
      </c>
      <c r="E1563" s="1">
        <v>22</v>
      </c>
      <c r="F1563" s="1">
        <v>195</v>
      </c>
      <c r="G1563" s="1">
        <v>85</v>
      </c>
      <c r="H1563" s="1" t="s">
        <v>72</v>
      </c>
      <c r="I1563" s="1">
        <v>59</v>
      </c>
      <c r="J1563" s="1">
        <f>_xlfn.RANK.EQ(tbl_gk[[#This Row],[Overall]],tbl_gk[Overall])</f>
        <v>1516</v>
      </c>
    </row>
    <row r="1564" spans="2:10" x14ac:dyDescent="0.55000000000000004">
      <c r="B1564" s="3">
        <v>265745</v>
      </c>
      <c r="C1564" s="5" t="s">
        <v>3157</v>
      </c>
      <c r="D1564" s="5" t="s">
        <v>3158</v>
      </c>
      <c r="E1564" s="1">
        <v>21</v>
      </c>
      <c r="F1564" s="1">
        <v>190</v>
      </c>
      <c r="G1564" s="1">
        <v>88</v>
      </c>
      <c r="H1564" s="1" t="s">
        <v>18</v>
      </c>
      <c r="I1564" s="1">
        <v>59</v>
      </c>
      <c r="J1564" s="1">
        <f>_xlfn.RANK.EQ(tbl_gk[[#This Row],[Overall]],tbl_gk[Overall])</f>
        <v>1516</v>
      </c>
    </row>
    <row r="1565" spans="2:10" x14ac:dyDescent="0.55000000000000004">
      <c r="B1565" s="3">
        <v>266894</v>
      </c>
      <c r="C1565" s="5" t="s">
        <v>3215</v>
      </c>
      <c r="D1565" s="5" t="s">
        <v>3216</v>
      </c>
      <c r="E1565" s="1">
        <v>20</v>
      </c>
      <c r="F1565" s="1">
        <v>193</v>
      </c>
      <c r="G1565" s="1">
        <v>82</v>
      </c>
      <c r="H1565" s="1" t="s">
        <v>80</v>
      </c>
      <c r="I1565" s="1">
        <v>59</v>
      </c>
      <c r="J1565" s="1">
        <f>_xlfn.RANK.EQ(tbl_gk[[#This Row],[Overall]],tbl_gk[Overall])</f>
        <v>1516</v>
      </c>
    </row>
    <row r="1566" spans="2:10" x14ac:dyDescent="0.55000000000000004">
      <c r="B1566" s="3">
        <v>267835</v>
      </c>
      <c r="C1566" s="5" t="s">
        <v>3168</v>
      </c>
      <c r="D1566" s="5" t="s">
        <v>3169</v>
      </c>
      <c r="E1566" s="1">
        <v>17</v>
      </c>
      <c r="F1566" s="1">
        <v>186</v>
      </c>
      <c r="G1566" s="1">
        <v>75</v>
      </c>
      <c r="H1566" s="1" t="s">
        <v>67</v>
      </c>
      <c r="I1566" s="1">
        <v>59</v>
      </c>
      <c r="J1566" s="1">
        <f>_xlfn.RANK.EQ(tbl_gk[[#This Row],[Overall]],tbl_gk[Overall])</f>
        <v>1516</v>
      </c>
    </row>
    <row r="1567" spans="2:10" x14ac:dyDescent="0.55000000000000004">
      <c r="B1567" s="3">
        <v>268006</v>
      </c>
      <c r="C1567" s="5" t="s">
        <v>3239</v>
      </c>
      <c r="D1567" s="5" t="s">
        <v>3240</v>
      </c>
      <c r="E1567" s="1">
        <v>21</v>
      </c>
      <c r="F1567" s="1">
        <v>177</v>
      </c>
      <c r="G1567" s="1">
        <v>74</v>
      </c>
      <c r="H1567" s="1" t="s">
        <v>221</v>
      </c>
      <c r="I1567" s="1">
        <v>59</v>
      </c>
      <c r="J1567" s="1">
        <f>_xlfn.RANK.EQ(tbl_gk[[#This Row],[Overall]],tbl_gk[Overall])</f>
        <v>1516</v>
      </c>
    </row>
    <row r="1568" spans="2:10" x14ac:dyDescent="0.55000000000000004">
      <c r="B1568" s="3">
        <v>268590</v>
      </c>
      <c r="C1568" s="5" t="s">
        <v>3176</v>
      </c>
      <c r="D1568" s="5" t="s">
        <v>3177</v>
      </c>
      <c r="E1568" s="1">
        <v>21</v>
      </c>
      <c r="F1568" s="1">
        <v>184</v>
      </c>
      <c r="G1568" s="1">
        <v>80</v>
      </c>
      <c r="H1568" s="1" t="s">
        <v>80</v>
      </c>
      <c r="I1568" s="1">
        <v>59</v>
      </c>
      <c r="J1568" s="1">
        <f>_xlfn.RANK.EQ(tbl_gk[[#This Row],[Overall]],tbl_gk[Overall])</f>
        <v>1516</v>
      </c>
    </row>
    <row r="1569" spans="2:10" x14ac:dyDescent="0.55000000000000004">
      <c r="B1569" s="3">
        <v>269388</v>
      </c>
      <c r="C1569" s="5" t="s">
        <v>3209</v>
      </c>
      <c r="D1569" s="5" t="s">
        <v>3210</v>
      </c>
      <c r="E1569" s="1">
        <v>29</v>
      </c>
      <c r="F1569" s="1">
        <v>191</v>
      </c>
      <c r="G1569" s="1">
        <v>84</v>
      </c>
      <c r="H1569" s="1" t="s">
        <v>19</v>
      </c>
      <c r="I1569" s="1">
        <v>59</v>
      </c>
      <c r="J1569" s="1">
        <f>_xlfn.RANK.EQ(tbl_gk[[#This Row],[Overall]],tbl_gk[Overall])</f>
        <v>1516</v>
      </c>
    </row>
    <row r="1570" spans="2:10" x14ac:dyDescent="0.55000000000000004">
      <c r="B1570" s="3">
        <v>270125</v>
      </c>
      <c r="C1570" s="5" t="s">
        <v>3174</v>
      </c>
      <c r="D1570" s="5" t="s">
        <v>3175</v>
      </c>
      <c r="E1570" s="1">
        <v>24</v>
      </c>
      <c r="F1570" s="1">
        <v>180</v>
      </c>
      <c r="G1570" s="1">
        <v>74</v>
      </c>
      <c r="H1570" s="1" t="s">
        <v>235</v>
      </c>
      <c r="I1570" s="1">
        <v>59</v>
      </c>
      <c r="J1570" s="1">
        <f>_xlfn.RANK.EQ(tbl_gk[[#This Row],[Overall]],tbl_gk[Overall])</f>
        <v>1516</v>
      </c>
    </row>
    <row r="1571" spans="2:10" x14ac:dyDescent="0.55000000000000004">
      <c r="B1571" s="3">
        <v>270365</v>
      </c>
      <c r="C1571" s="5" t="s">
        <v>3141</v>
      </c>
      <c r="D1571" s="5" t="s">
        <v>3142</v>
      </c>
      <c r="E1571" s="1">
        <v>21</v>
      </c>
      <c r="F1571" s="1">
        <v>187</v>
      </c>
      <c r="G1571" s="1">
        <v>72</v>
      </c>
      <c r="H1571" s="1" t="s">
        <v>9</v>
      </c>
      <c r="I1571" s="1">
        <v>59</v>
      </c>
      <c r="J1571" s="1">
        <f>_xlfn.RANK.EQ(tbl_gk[[#This Row],[Overall]],tbl_gk[Overall])</f>
        <v>1516</v>
      </c>
    </row>
    <row r="1572" spans="2:10" x14ac:dyDescent="0.55000000000000004">
      <c r="B1572" s="3">
        <v>270939</v>
      </c>
      <c r="C1572" s="5" t="s">
        <v>3252</v>
      </c>
      <c r="D1572" s="5" t="s">
        <v>3253</v>
      </c>
      <c r="E1572" s="1">
        <v>20</v>
      </c>
      <c r="F1572" s="1">
        <v>196</v>
      </c>
      <c r="G1572" s="1">
        <v>85</v>
      </c>
      <c r="H1572" s="1" t="s">
        <v>221</v>
      </c>
      <c r="I1572" s="1">
        <v>59</v>
      </c>
      <c r="J1572" s="1">
        <f>_xlfn.RANK.EQ(tbl_gk[[#This Row],[Overall]],tbl_gk[Overall])</f>
        <v>1516</v>
      </c>
    </row>
    <row r="1573" spans="2:10" x14ac:dyDescent="0.55000000000000004">
      <c r="B1573" s="3">
        <v>271488</v>
      </c>
      <c r="C1573" s="5" t="s">
        <v>3227</v>
      </c>
      <c r="D1573" s="5" t="s">
        <v>3228</v>
      </c>
      <c r="E1573" s="1">
        <v>22</v>
      </c>
      <c r="F1573" s="1">
        <v>188</v>
      </c>
      <c r="G1573" s="1">
        <v>80</v>
      </c>
      <c r="H1573" s="1" t="s">
        <v>40</v>
      </c>
      <c r="I1573" s="1">
        <v>59</v>
      </c>
      <c r="J1573" s="1">
        <f>_xlfn.RANK.EQ(tbl_gk[[#This Row],[Overall]],tbl_gk[Overall])</f>
        <v>1516</v>
      </c>
    </row>
    <row r="1574" spans="2:10" x14ac:dyDescent="0.55000000000000004">
      <c r="B1574" s="3">
        <v>271490</v>
      </c>
      <c r="C1574" s="5" t="s">
        <v>3225</v>
      </c>
      <c r="D1574" s="5" t="s">
        <v>3226</v>
      </c>
      <c r="E1574" s="1">
        <v>18</v>
      </c>
      <c r="F1574" s="1">
        <v>186</v>
      </c>
      <c r="G1574" s="1">
        <v>70</v>
      </c>
      <c r="H1574" s="1" t="s">
        <v>40</v>
      </c>
      <c r="I1574" s="1">
        <v>59</v>
      </c>
      <c r="J1574" s="1">
        <f>_xlfn.RANK.EQ(tbl_gk[[#This Row],[Overall]],tbl_gk[Overall])</f>
        <v>1516</v>
      </c>
    </row>
    <row r="1575" spans="2:10" x14ac:dyDescent="0.55000000000000004">
      <c r="B1575" s="3">
        <v>271492</v>
      </c>
      <c r="C1575" s="5" t="s">
        <v>3233</v>
      </c>
      <c r="D1575" s="5" t="s">
        <v>3234</v>
      </c>
      <c r="E1575" s="1">
        <v>22</v>
      </c>
      <c r="F1575" s="1">
        <v>189</v>
      </c>
      <c r="G1575" s="1">
        <v>80</v>
      </c>
      <c r="H1575" s="1" t="s">
        <v>40</v>
      </c>
      <c r="I1575" s="1">
        <v>59</v>
      </c>
      <c r="J1575" s="1">
        <f>_xlfn.RANK.EQ(tbl_gk[[#This Row],[Overall]],tbl_gk[Overall])</f>
        <v>1516</v>
      </c>
    </row>
    <row r="1576" spans="2:10" x14ac:dyDescent="0.55000000000000004">
      <c r="B1576" s="3">
        <v>271698</v>
      </c>
      <c r="C1576" s="5" t="s">
        <v>3194</v>
      </c>
      <c r="D1576" s="5" t="s">
        <v>3195</v>
      </c>
      <c r="E1576" s="1">
        <v>22</v>
      </c>
      <c r="F1576" s="1">
        <v>196</v>
      </c>
      <c r="G1576" s="1">
        <v>80</v>
      </c>
      <c r="H1576" s="1" t="s">
        <v>109</v>
      </c>
      <c r="I1576" s="1">
        <v>59</v>
      </c>
      <c r="J1576" s="1">
        <f>_xlfn.RANK.EQ(tbl_gk[[#This Row],[Overall]],tbl_gk[Overall])</f>
        <v>1516</v>
      </c>
    </row>
    <row r="1577" spans="2:10" x14ac:dyDescent="0.55000000000000004">
      <c r="B1577" s="3">
        <v>271757</v>
      </c>
      <c r="C1577" s="5" t="s">
        <v>3223</v>
      </c>
      <c r="D1577" s="5" t="s">
        <v>3224</v>
      </c>
      <c r="E1577" s="1">
        <v>20</v>
      </c>
      <c r="F1577" s="1">
        <v>182</v>
      </c>
      <c r="G1577" s="1">
        <v>75</v>
      </c>
      <c r="H1577" s="1" t="s">
        <v>40</v>
      </c>
      <c r="I1577" s="1">
        <v>59</v>
      </c>
      <c r="J1577" s="1">
        <f>_xlfn.RANK.EQ(tbl_gk[[#This Row],[Overall]],tbl_gk[Overall])</f>
        <v>1516</v>
      </c>
    </row>
    <row r="1578" spans="2:10" x14ac:dyDescent="0.55000000000000004">
      <c r="B1578" s="3">
        <v>152456</v>
      </c>
      <c r="C1578" s="5" t="s">
        <v>3328</v>
      </c>
      <c r="D1578" s="5" t="s">
        <v>3329</v>
      </c>
      <c r="E1578" s="1">
        <v>37</v>
      </c>
      <c r="F1578" s="1">
        <v>188</v>
      </c>
      <c r="G1578" s="1">
        <v>87</v>
      </c>
      <c r="H1578" s="1" t="s">
        <v>19</v>
      </c>
      <c r="I1578" s="1">
        <v>58</v>
      </c>
      <c r="J1578" s="1">
        <f>_xlfn.RANK.EQ(tbl_gk[[#This Row],[Overall]],tbl_gk[Overall])</f>
        <v>1577</v>
      </c>
    </row>
    <row r="1579" spans="2:10" x14ac:dyDescent="0.55000000000000004">
      <c r="B1579" s="3">
        <v>191685</v>
      </c>
      <c r="C1579" s="5" t="s">
        <v>3306</v>
      </c>
      <c r="D1579" s="5" t="s">
        <v>3307</v>
      </c>
      <c r="E1579" s="1">
        <v>35</v>
      </c>
      <c r="F1579" s="1">
        <v>187</v>
      </c>
      <c r="G1579" s="1">
        <v>80</v>
      </c>
      <c r="H1579" s="1" t="s">
        <v>21</v>
      </c>
      <c r="I1579" s="1">
        <v>58</v>
      </c>
      <c r="J1579" s="1">
        <f>_xlfn.RANK.EQ(tbl_gk[[#This Row],[Overall]],tbl_gk[Overall])</f>
        <v>1577</v>
      </c>
    </row>
    <row r="1580" spans="2:10" x14ac:dyDescent="0.55000000000000004">
      <c r="B1580" s="3">
        <v>191924</v>
      </c>
      <c r="C1580" s="5" t="s">
        <v>3296</v>
      </c>
      <c r="D1580" s="5" t="s">
        <v>3297</v>
      </c>
      <c r="E1580" s="1">
        <v>33</v>
      </c>
      <c r="F1580" s="1">
        <v>197</v>
      </c>
      <c r="G1580" s="1">
        <v>93</v>
      </c>
      <c r="H1580" s="1" t="s">
        <v>21</v>
      </c>
      <c r="I1580" s="1">
        <v>58</v>
      </c>
      <c r="J1580" s="1">
        <f>_xlfn.RANK.EQ(tbl_gk[[#This Row],[Overall]],tbl_gk[Overall])</f>
        <v>1577</v>
      </c>
    </row>
    <row r="1581" spans="2:10" x14ac:dyDescent="0.55000000000000004">
      <c r="B1581" s="3">
        <v>192120</v>
      </c>
      <c r="C1581" s="5" t="s">
        <v>3336</v>
      </c>
      <c r="D1581" s="5" t="s">
        <v>3337</v>
      </c>
      <c r="E1581" s="1">
        <v>34</v>
      </c>
      <c r="F1581" s="1">
        <v>191</v>
      </c>
      <c r="G1581" s="1">
        <v>84</v>
      </c>
      <c r="H1581" s="1" t="s">
        <v>576</v>
      </c>
      <c r="I1581" s="1">
        <v>58</v>
      </c>
      <c r="J1581" s="1">
        <f>_xlfn.RANK.EQ(tbl_gk[[#This Row],[Overall]],tbl_gk[Overall])</f>
        <v>1577</v>
      </c>
    </row>
    <row r="1582" spans="2:10" x14ac:dyDescent="0.55000000000000004">
      <c r="B1582" s="3">
        <v>208842</v>
      </c>
      <c r="C1582" s="5" t="s">
        <v>3304</v>
      </c>
      <c r="D1582" s="5" t="s">
        <v>3305</v>
      </c>
      <c r="E1582" s="1">
        <v>28</v>
      </c>
      <c r="F1582" s="1">
        <v>190</v>
      </c>
      <c r="G1582" s="1">
        <v>88</v>
      </c>
      <c r="H1582" s="1" t="s">
        <v>133</v>
      </c>
      <c r="I1582" s="1">
        <v>58</v>
      </c>
      <c r="J1582" s="1">
        <f>_xlfn.RANK.EQ(tbl_gk[[#This Row],[Overall]],tbl_gk[Overall])</f>
        <v>1577</v>
      </c>
    </row>
    <row r="1583" spans="2:10" x14ac:dyDescent="0.55000000000000004">
      <c r="B1583" s="3">
        <v>208988</v>
      </c>
      <c r="C1583" s="5" t="s">
        <v>3367</v>
      </c>
      <c r="D1583" s="5" t="s">
        <v>3368</v>
      </c>
      <c r="E1583" s="1">
        <v>33</v>
      </c>
      <c r="F1583" s="1">
        <v>188</v>
      </c>
      <c r="G1583" s="1">
        <v>72</v>
      </c>
      <c r="H1583" s="1" t="s">
        <v>315</v>
      </c>
      <c r="I1583" s="1">
        <v>58</v>
      </c>
      <c r="J1583" s="1">
        <f>_xlfn.RANK.EQ(tbl_gk[[#This Row],[Overall]],tbl_gk[Overall])</f>
        <v>1577</v>
      </c>
    </row>
    <row r="1584" spans="2:10" x14ac:dyDescent="0.55000000000000004">
      <c r="B1584" s="3">
        <v>213076</v>
      </c>
      <c r="C1584" s="5" t="s">
        <v>3360</v>
      </c>
      <c r="D1584" s="5" t="s">
        <v>3361</v>
      </c>
      <c r="E1584" s="1">
        <v>31</v>
      </c>
      <c r="F1584" s="1">
        <v>188</v>
      </c>
      <c r="G1584" s="1">
        <v>83</v>
      </c>
      <c r="H1584" s="1" t="s">
        <v>21</v>
      </c>
      <c r="I1584" s="1">
        <v>58</v>
      </c>
      <c r="J1584" s="1">
        <f>_xlfn.RANK.EQ(tbl_gk[[#This Row],[Overall]],tbl_gk[Overall])</f>
        <v>1577</v>
      </c>
    </row>
    <row r="1585" spans="2:10" x14ac:dyDescent="0.55000000000000004">
      <c r="B1585" s="3">
        <v>225751</v>
      </c>
      <c r="C1585" s="5" t="s">
        <v>3348</v>
      </c>
      <c r="D1585" s="5" t="s">
        <v>3349</v>
      </c>
      <c r="E1585" s="1">
        <v>24</v>
      </c>
      <c r="F1585" s="1">
        <v>196</v>
      </c>
      <c r="G1585" s="1">
        <v>80</v>
      </c>
      <c r="H1585" s="1" t="s">
        <v>19</v>
      </c>
      <c r="I1585" s="1">
        <v>58</v>
      </c>
      <c r="J1585" s="1">
        <f>_xlfn.RANK.EQ(tbl_gk[[#This Row],[Overall]],tbl_gk[Overall])</f>
        <v>1577</v>
      </c>
    </row>
    <row r="1586" spans="2:10" x14ac:dyDescent="0.55000000000000004">
      <c r="B1586" s="3">
        <v>227570</v>
      </c>
      <c r="C1586" s="5" t="s">
        <v>3415</v>
      </c>
      <c r="D1586" s="5" t="s">
        <v>3416</v>
      </c>
      <c r="E1586" s="1">
        <v>29</v>
      </c>
      <c r="F1586" s="1">
        <v>185</v>
      </c>
      <c r="G1586" s="1">
        <v>83</v>
      </c>
      <c r="H1586" s="1" t="s">
        <v>292</v>
      </c>
      <c r="I1586" s="1">
        <v>58</v>
      </c>
      <c r="J1586" s="1">
        <f>_xlfn.RANK.EQ(tbl_gk[[#This Row],[Overall]],tbl_gk[Overall])</f>
        <v>1577</v>
      </c>
    </row>
    <row r="1587" spans="2:10" x14ac:dyDescent="0.55000000000000004">
      <c r="B1587" s="3">
        <v>227616</v>
      </c>
      <c r="C1587" s="5" t="s">
        <v>3282</v>
      </c>
      <c r="D1587" s="5" t="s">
        <v>3283</v>
      </c>
      <c r="E1587" s="1">
        <v>25</v>
      </c>
      <c r="F1587" s="1">
        <v>182</v>
      </c>
      <c r="G1587" s="1">
        <v>79</v>
      </c>
      <c r="H1587" s="1" t="s">
        <v>30</v>
      </c>
      <c r="I1587" s="1">
        <v>58</v>
      </c>
      <c r="J1587" s="1">
        <f>_xlfn.RANK.EQ(tbl_gk[[#This Row],[Overall]],tbl_gk[Overall])</f>
        <v>1577</v>
      </c>
    </row>
    <row r="1588" spans="2:10" x14ac:dyDescent="0.55000000000000004">
      <c r="B1588" s="3">
        <v>228117</v>
      </c>
      <c r="C1588" s="5" t="s">
        <v>3266</v>
      </c>
      <c r="D1588" s="5" t="s">
        <v>3267</v>
      </c>
      <c r="E1588" s="1">
        <v>25</v>
      </c>
      <c r="F1588" s="1">
        <v>186</v>
      </c>
      <c r="G1588" s="1">
        <v>79</v>
      </c>
      <c r="H1588" s="1" t="s">
        <v>115</v>
      </c>
      <c r="I1588" s="1">
        <v>58</v>
      </c>
      <c r="J1588" s="1">
        <f>_xlfn.RANK.EQ(tbl_gk[[#This Row],[Overall]],tbl_gk[Overall])</f>
        <v>1577</v>
      </c>
    </row>
    <row r="1589" spans="2:10" x14ac:dyDescent="0.55000000000000004">
      <c r="B1589" s="3">
        <v>231861</v>
      </c>
      <c r="C1589" s="5" t="s">
        <v>3294</v>
      </c>
      <c r="D1589" s="5" t="s">
        <v>3295</v>
      </c>
      <c r="E1589" s="1">
        <v>24</v>
      </c>
      <c r="F1589" s="1">
        <v>188</v>
      </c>
      <c r="G1589" s="1">
        <v>91</v>
      </c>
      <c r="H1589" s="1" t="s">
        <v>112</v>
      </c>
      <c r="I1589" s="1">
        <v>58</v>
      </c>
      <c r="J1589" s="1">
        <f>_xlfn.RANK.EQ(tbl_gk[[#This Row],[Overall]],tbl_gk[Overall])</f>
        <v>1577</v>
      </c>
    </row>
    <row r="1590" spans="2:10" x14ac:dyDescent="0.55000000000000004">
      <c r="B1590" s="3">
        <v>235477</v>
      </c>
      <c r="C1590" s="5" t="s">
        <v>3350</v>
      </c>
      <c r="D1590" s="5" t="s">
        <v>3351</v>
      </c>
      <c r="E1590" s="1">
        <v>27</v>
      </c>
      <c r="F1590" s="1">
        <v>185</v>
      </c>
      <c r="G1590" s="1">
        <v>83</v>
      </c>
      <c r="H1590" s="1" t="s">
        <v>315</v>
      </c>
      <c r="I1590" s="1">
        <v>58</v>
      </c>
      <c r="J1590" s="1">
        <f>_xlfn.RANK.EQ(tbl_gk[[#This Row],[Overall]],tbl_gk[Overall])</f>
        <v>1577</v>
      </c>
    </row>
    <row r="1591" spans="2:10" x14ac:dyDescent="0.55000000000000004">
      <c r="B1591" s="3">
        <v>236005</v>
      </c>
      <c r="C1591" s="5" t="s">
        <v>3356</v>
      </c>
      <c r="D1591" s="5" t="s">
        <v>3357</v>
      </c>
      <c r="E1591" s="1">
        <v>25</v>
      </c>
      <c r="F1591" s="1">
        <v>193</v>
      </c>
      <c r="G1591" s="1">
        <v>82</v>
      </c>
      <c r="H1591" s="1" t="s">
        <v>112</v>
      </c>
      <c r="I1591" s="1">
        <v>58</v>
      </c>
      <c r="J1591" s="1">
        <f>_xlfn.RANK.EQ(tbl_gk[[#This Row],[Overall]],tbl_gk[Overall])</f>
        <v>1577</v>
      </c>
    </row>
    <row r="1592" spans="2:10" x14ac:dyDescent="0.55000000000000004">
      <c r="B1592" s="3">
        <v>236716</v>
      </c>
      <c r="C1592" s="5" t="s">
        <v>3383</v>
      </c>
      <c r="D1592" s="5" t="s">
        <v>3384</v>
      </c>
      <c r="E1592" s="1">
        <v>25</v>
      </c>
      <c r="F1592" s="1">
        <v>196</v>
      </c>
      <c r="G1592" s="1">
        <v>86</v>
      </c>
      <c r="H1592" s="1" t="s">
        <v>18</v>
      </c>
      <c r="I1592" s="1">
        <v>58</v>
      </c>
      <c r="J1592" s="1">
        <f>_xlfn.RANK.EQ(tbl_gk[[#This Row],[Overall]],tbl_gk[Overall])</f>
        <v>1577</v>
      </c>
    </row>
    <row r="1593" spans="2:10" x14ac:dyDescent="0.55000000000000004">
      <c r="B1593" s="3">
        <v>237305</v>
      </c>
      <c r="C1593" s="5" t="s">
        <v>3395</v>
      </c>
      <c r="D1593" s="5" t="s">
        <v>3396</v>
      </c>
      <c r="E1593" s="1">
        <v>28</v>
      </c>
      <c r="F1593" s="1">
        <v>191</v>
      </c>
      <c r="G1593" s="1">
        <v>82</v>
      </c>
      <c r="H1593" s="1" t="s">
        <v>112</v>
      </c>
      <c r="I1593" s="1">
        <v>58</v>
      </c>
      <c r="J1593" s="1">
        <f>_xlfn.RANK.EQ(tbl_gk[[#This Row],[Overall]],tbl_gk[Overall])</f>
        <v>1577</v>
      </c>
    </row>
    <row r="1594" spans="2:10" x14ac:dyDescent="0.55000000000000004">
      <c r="B1594" s="3">
        <v>239689</v>
      </c>
      <c r="C1594" s="5" t="s">
        <v>3373</v>
      </c>
      <c r="D1594" s="5" t="s">
        <v>3374</v>
      </c>
      <c r="E1594" s="1">
        <v>21</v>
      </c>
      <c r="F1594" s="1">
        <v>192</v>
      </c>
      <c r="G1594" s="1">
        <v>79</v>
      </c>
      <c r="H1594" s="1" t="s">
        <v>16</v>
      </c>
      <c r="I1594" s="1">
        <v>58</v>
      </c>
      <c r="J1594" s="1">
        <f>_xlfn.RANK.EQ(tbl_gk[[#This Row],[Overall]],tbl_gk[Overall])</f>
        <v>1577</v>
      </c>
    </row>
    <row r="1595" spans="2:10" x14ac:dyDescent="0.55000000000000004">
      <c r="B1595" s="3">
        <v>239772</v>
      </c>
      <c r="C1595" s="5" t="s">
        <v>3405</v>
      </c>
      <c r="D1595" s="5" t="s">
        <v>3406</v>
      </c>
      <c r="E1595" s="1">
        <v>21</v>
      </c>
      <c r="F1595" s="1">
        <v>194</v>
      </c>
      <c r="G1595" s="1">
        <v>79</v>
      </c>
      <c r="H1595" s="1" t="s">
        <v>10</v>
      </c>
      <c r="I1595" s="1">
        <v>58</v>
      </c>
      <c r="J1595" s="1">
        <f>_xlfn.RANK.EQ(tbl_gk[[#This Row],[Overall]],tbl_gk[Overall])</f>
        <v>1577</v>
      </c>
    </row>
    <row r="1596" spans="2:10" x14ac:dyDescent="0.55000000000000004">
      <c r="B1596" s="3">
        <v>242715</v>
      </c>
      <c r="C1596" s="5" t="s">
        <v>3264</v>
      </c>
      <c r="D1596" s="5" t="s">
        <v>3265</v>
      </c>
      <c r="E1596" s="1">
        <v>30</v>
      </c>
      <c r="F1596" s="1">
        <v>188</v>
      </c>
      <c r="G1596" s="1">
        <v>82</v>
      </c>
      <c r="H1596" s="1" t="s">
        <v>112</v>
      </c>
      <c r="I1596" s="1">
        <v>58</v>
      </c>
      <c r="J1596" s="1">
        <f>_xlfn.RANK.EQ(tbl_gk[[#This Row],[Overall]],tbl_gk[Overall])</f>
        <v>1577</v>
      </c>
    </row>
    <row r="1597" spans="2:10" x14ac:dyDescent="0.55000000000000004">
      <c r="B1597" s="3">
        <v>242721</v>
      </c>
      <c r="C1597" s="5" t="s">
        <v>3280</v>
      </c>
      <c r="D1597" s="5" t="s">
        <v>3281</v>
      </c>
      <c r="E1597" s="1">
        <v>27</v>
      </c>
      <c r="F1597" s="1">
        <v>196</v>
      </c>
      <c r="G1597" s="1">
        <v>93</v>
      </c>
      <c r="H1597" s="1" t="s">
        <v>112</v>
      </c>
      <c r="I1597" s="1">
        <v>58</v>
      </c>
      <c r="J1597" s="1">
        <f>_xlfn.RANK.EQ(tbl_gk[[#This Row],[Overall]],tbl_gk[Overall])</f>
        <v>1577</v>
      </c>
    </row>
    <row r="1598" spans="2:10" x14ac:dyDescent="0.55000000000000004">
      <c r="B1598" s="3">
        <v>243048</v>
      </c>
      <c r="C1598" s="5" t="s">
        <v>3322</v>
      </c>
      <c r="D1598" s="5" t="s">
        <v>3323</v>
      </c>
      <c r="E1598" s="1">
        <v>21</v>
      </c>
      <c r="F1598" s="1">
        <v>188</v>
      </c>
      <c r="G1598" s="1">
        <v>79</v>
      </c>
      <c r="H1598" s="1" t="s">
        <v>19</v>
      </c>
      <c r="I1598" s="1">
        <v>58</v>
      </c>
      <c r="J1598" s="1">
        <f>_xlfn.RANK.EQ(tbl_gk[[#This Row],[Overall]],tbl_gk[Overall])</f>
        <v>1577</v>
      </c>
    </row>
    <row r="1599" spans="2:10" x14ac:dyDescent="0.55000000000000004">
      <c r="B1599" s="3">
        <v>243711</v>
      </c>
      <c r="C1599" s="5" t="s">
        <v>3413</v>
      </c>
      <c r="D1599" s="5" t="s">
        <v>3414</v>
      </c>
      <c r="E1599" s="1">
        <v>23</v>
      </c>
      <c r="F1599" s="1">
        <v>182</v>
      </c>
      <c r="G1599" s="1">
        <v>81</v>
      </c>
      <c r="H1599" s="1" t="s">
        <v>9</v>
      </c>
      <c r="I1599" s="1">
        <v>58</v>
      </c>
      <c r="J1599" s="1">
        <f>_xlfn.RANK.EQ(tbl_gk[[#This Row],[Overall]],tbl_gk[Overall])</f>
        <v>1577</v>
      </c>
    </row>
    <row r="1600" spans="2:10" x14ac:dyDescent="0.55000000000000004">
      <c r="B1600" s="3">
        <v>244090</v>
      </c>
      <c r="C1600" s="5" t="s">
        <v>3338</v>
      </c>
      <c r="D1600" s="5" t="s">
        <v>3339</v>
      </c>
      <c r="E1600" s="1">
        <v>23</v>
      </c>
      <c r="F1600" s="1">
        <v>186</v>
      </c>
      <c r="G1600" s="1">
        <v>81</v>
      </c>
      <c r="H1600" s="1" t="s">
        <v>16</v>
      </c>
      <c r="I1600" s="1">
        <v>58</v>
      </c>
      <c r="J1600" s="1">
        <f>_xlfn.RANK.EQ(tbl_gk[[#This Row],[Overall]],tbl_gk[Overall])</f>
        <v>1577</v>
      </c>
    </row>
    <row r="1601" spans="2:10" x14ac:dyDescent="0.55000000000000004">
      <c r="B1601" s="3">
        <v>244132</v>
      </c>
      <c r="C1601" s="5" t="s">
        <v>3409</v>
      </c>
      <c r="D1601" s="5" t="s">
        <v>3410</v>
      </c>
      <c r="E1601" s="1">
        <v>22</v>
      </c>
      <c r="F1601" s="1">
        <v>190</v>
      </c>
      <c r="G1601" s="1">
        <v>84</v>
      </c>
      <c r="H1601" s="1" t="s">
        <v>16</v>
      </c>
      <c r="I1601" s="1">
        <v>58</v>
      </c>
      <c r="J1601" s="1">
        <f>_xlfn.RANK.EQ(tbl_gk[[#This Row],[Overall]],tbl_gk[Overall])</f>
        <v>1577</v>
      </c>
    </row>
    <row r="1602" spans="2:10" x14ac:dyDescent="0.55000000000000004">
      <c r="B1602" s="3">
        <v>244498</v>
      </c>
      <c r="C1602" s="5" t="s">
        <v>3272</v>
      </c>
      <c r="D1602" s="5" t="s">
        <v>3273</v>
      </c>
      <c r="E1602" s="1">
        <v>29</v>
      </c>
      <c r="F1602" s="1">
        <v>192</v>
      </c>
      <c r="G1602" s="1">
        <v>92</v>
      </c>
      <c r="H1602" s="1" t="s">
        <v>10</v>
      </c>
      <c r="I1602" s="1">
        <v>58</v>
      </c>
      <c r="J1602" s="1">
        <f>_xlfn.RANK.EQ(tbl_gk[[#This Row],[Overall]],tbl_gk[Overall])</f>
        <v>1577</v>
      </c>
    </row>
    <row r="1603" spans="2:10" x14ac:dyDescent="0.55000000000000004">
      <c r="B1603" s="3">
        <v>245074</v>
      </c>
      <c r="C1603" s="5" t="s">
        <v>3369</v>
      </c>
      <c r="D1603" s="5" t="s">
        <v>3370</v>
      </c>
      <c r="E1603" s="1">
        <v>26</v>
      </c>
      <c r="F1603" s="1">
        <v>189</v>
      </c>
      <c r="G1603" s="1">
        <v>78</v>
      </c>
      <c r="H1603" s="1" t="s">
        <v>21</v>
      </c>
      <c r="I1603" s="1">
        <v>58</v>
      </c>
      <c r="J1603" s="1">
        <f>_xlfn.RANK.EQ(tbl_gk[[#This Row],[Overall]],tbl_gk[Overall])</f>
        <v>1577</v>
      </c>
    </row>
    <row r="1604" spans="2:10" x14ac:dyDescent="0.55000000000000004">
      <c r="B1604" s="3">
        <v>245088</v>
      </c>
      <c r="C1604" s="5" t="s">
        <v>3342</v>
      </c>
      <c r="D1604" s="5" t="s">
        <v>3343</v>
      </c>
      <c r="E1604" s="1">
        <v>26</v>
      </c>
      <c r="F1604" s="1">
        <v>186</v>
      </c>
      <c r="G1604" s="1">
        <v>94</v>
      </c>
      <c r="H1604" s="1" t="s">
        <v>315</v>
      </c>
      <c r="I1604" s="1">
        <v>58</v>
      </c>
      <c r="J1604" s="1">
        <f>_xlfn.RANK.EQ(tbl_gk[[#This Row],[Overall]],tbl_gk[Overall])</f>
        <v>1577</v>
      </c>
    </row>
    <row r="1605" spans="2:10" x14ac:dyDescent="0.55000000000000004">
      <c r="B1605" s="3">
        <v>247289</v>
      </c>
      <c r="C1605" s="5" t="s">
        <v>3393</v>
      </c>
      <c r="D1605" s="5" t="s">
        <v>3394</v>
      </c>
      <c r="E1605" s="1">
        <v>24</v>
      </c>
      <c r="F1605" s="1">
        <v>194</v>
      </c>
      <c r="G1605" s="1">
        <v>79</v>
      </c>
      <c r="H1605" s="1" t="s">
        <v>20</v>
      </c>
      <c r="I1605" s="1">
        <v>58</v>
      </c>
      <c r="J1605" s="1">
        <f>_xlfn.RANK.EQ(tbl_gk[[#This Row],[Overall]],tbl_gk[Overall])</f>
        <v>1577</v>
      </c>
    </row>
    <row r="1606" spans="2:10" x14ac:dyDescent="0.55000000000000004">
      <c r="B1606" s="3">
        <v>248826</v>
      </c>
      <c r="C1606" s="5" t="s">
        <v>3391</v>
      </c>
      <c r="D1606" s="5" t="s">
        <v>3392</v>
      </c>
      <c r="E1606" s="1">
        <v>25</v>
      </c>
      <c r="F1606" s="1">
        <v>185</v>
      </c>
      <c r="G1606" s="1">
        <v>75</v>
      </c>
      <c r="H1606" s="1" t="s">
        <v>9</v>
      </c>
      <c r="I1606" s="1">
        <v>58</v>
      </c>
      <c r="J1606" s="1">
        <f>_xlfn.RANK.EQ(tbl_gk[[#This Row],[Overall]],tbl_gk[Overall])</f>
        <v>1577</v>
      </c>
    </row>
    <row r="1607" spans="2:10" x14ac:dyDescent="0.55000000000000004">
      <c r="B1607" s="3">
        <v>248830</v>
      </c>
      <c r="C1607" s="5" t="s">
        <v>3389</v>
      </c>
      <c r="D1607" s="5" t="s">
        <v>3390</v>
      </c>
      <c r="E1607" s="1">
        <v>21</v>
      </c>
      <c r="F1607" s="1">
        <v>192</v>
      </c>
      <c r="G1607" s="1">
        <v>85</v>
      </c>
      <c r="H1607" s="1" t="s">
        <v>48</v>
      </c>
      <c r="I1607" s="1">
        <v>58</v>
      </c>
      <c r="J1607" s="1">
        <f>_xlfn.RANK.EQ(tbl_gk[[#This Row],[Overall]],tbl_gk[Overall])</f>
        <v>1577</v>
      </c>
    </row>
    <row r="1608" spans="2:10" x14ac:dyDescent="0.55000000000000004">
      <c r="B1608" s="3">
        <v>250865</v>
      </c>
      <c r="C1608" s="5" t="s">
        <v>3258</v>
      </c>
      <c r="D1608" s="5" t="s">
        <v>3259</v>
      </c>
      <c r="E1608" s="1">
        <v>21</v>
      </c>
      <c r="F1608" s="1">
        <v>191</v>
      </c>
      <c r="G1608" s="1">
        <v>77</v>
      </c>
      <c r="H1608" s="1" t="s">
        <v>19</v>
      </c>
      <c r="I1608" s="1">
        <v>58</v>
      </c>
      <c r="J1608" s="1">
        <f>_xlfn.RANK.EQ(tbl_gk[[#This Row],[Overall]],tbl_gk[Overall])</f>
        <v>1577</v>
      </c>
    </row>
    <row r="1609" spans="2:10" x14ac:dyDescent="0.55000000000000004">
      <c r="B1609" s="3">
        <v>250897</v>
      </c>
      <c r="C1609" s="5" t="s">
        <v>3274</v>
      </c>
      <c r="D1609" s="5" t="s">
        <v>3275</v>
      </c>
      <c r="E1609" s="1">
        <v>21</v>
      </c>
      <c r="F1609" s="1">
        <v>190</v>
      </c>
      <c r="G1609" s="1">
        <v>80</v>
      </c>
      <c r="H1609" s="1" t="s">
        <v>72</v>
      </c>
      <c r="I1609" s="1">
        <v>58</v>
      </c>
      <c r="J1609" s="1">
        <f>_xlfn.RANK.EQ(tbl_gk[[#This Row],[Overall]],tbl_gk[Overall])</f>
        <v>1577</v>
      </c>
    </row>
    <row r="1610" spans="2:10" x14ac:dyDescent="0.55000000000000004">
      <c r="B1610" s="3">
        <v>252699</v>
      </c>
      <c r="C1610" s="5" t="s">
        <v>3262</v>
      </c>
      <c r="D1610" s="5" t="s">
        <v>3263</v>
      </c>
      <c r="E1610" s="1">
        <v>23</v>
      </c>
      <c r="F1610" s="1">
        <v>193</v>
      </c>
      <c r="G1610" s="1">
        <v>76</v>
      </c>
      <c r="H1610" s="1" t="s">
        <v>282</v>
      </c>
      <c r="I1610" s="1">
        <v>58</v>
      </c>
      <c r="J1610" s="1">
        <f>_xlfn.RANK.EQ(tbl_gk[[#This Row],[Overall]],tbl_gk[Overall])</f>
        <v>1577</v>
      </c>
    </row>
    <row r="1611" spans="2:10" x14ac:dyDescent="0.55000000000000004">
      <c r="B1611" s="3">
        <v>252783</v>
      </c>
      <c r="C1611" s="5" t="s">
        <v>3318</v>
      </c>
      <c r="D1611" s="5" t="s">
        <v>3319</v>
      </c>
      <c r="E1611" s="1">
        <v>19</v>
      </c>
      <c r="F1611" s="1">
        <v>190</v>
      </c>
      <c r="G1611" s="1">
        <v>75</v>
      </c>
      <c r="H1611" s="1" t="s">
        <v>10</v>
      </c>
      <c r="I1611" s="1">
        <v>58</v>
      </c>
      <c r="J1611" s="1">
        <f>_xlfn.RANK.EQ(tbl_gk[[#This Row],[Overall]],tbl_gk[Overall])</f>
        <v>1577</v>
      </c>
    </row>
    <row r="1612" spans="2:10" x14ac:dyDescent="0.55000000000000004">
      <c r="B1612" s="3">
        <v>253110</v>
      </c>
      <c r="C1612" s="5" t="s">
        <v>3292</v>
      </c>
      <c r="D1612" s="5" t="s">
        <v>3293</v>
      </c>
      <c r="E1612" s="1">
        <v>22</v>
      </c>
      <c r="F1612" s="1">
        <v>199</v>
      </c>
      <c r="G1612" s="1">
        <v>95</v>
      </c>
      <c r="H1612" s="1" t="s">
        <v>18</v>
      </c>
      <c r="I1612" s="1">
        <v>58</v>
      </c>
      <c r="J1612" s="1">
        <f>_xlfn.RANK.EQ(tbl_gk[[#This Row],[Overall]],tbl_gk[Overall])</f>
        <v>1577</v>
      </c>
    </row>
    <row r="1613" spans="2:10" x14ac:dyDescent="0.55000000000000004">
      <c r="B1613" s="3">
        <v>254004</v>
      </c>
      <c r="C1613" s="5" t="s">
        <v>3417</v>
      </c>
      <c r="D1613" s="5" t="s">
        <v>3418</v>
      </c>
      <c r="E1613" s="1">
        <v>21</v>
      </c>
      <c r="F1613" s="1">
        <v>185</v>
      </c>
      <c r="G1613" s="1">
        <v>69</v>
      </c>
      <c r="H1613" s="1" t="s">
        <v>40</v>
      </c>
      <c r="I1613" s="1">
        <v>58</v>
      </c>
      <c r="J1613" s="1">
        <f>_xlfn.RANK.EQ(tbl_gk[[#This Row],[Overall]],tbl_gk[Overall])</f>
        <v>1577</v>
      </c>
    </row>
    <row r="1614" spans="2:10" x14ac:dyDescent="0.55000000000000004">
      <c r="B1614" s="3">
        <v>254906</v>
      </c>
      <c r="C1614" s="5" t="s">
        <v>3288</v>
      </c>
      <c r="D1614" s="5" t="s">
        <v>3289</v>
      </c>
      <c r="E1614" s="1">
        <v>26</v>
      </c>
      <c r="F1614" s="1">
        <v>184</v>
      </c>
      <c r="G1614" s="1">
        <v>85</v>
      </c>
      <c r="H1614" s="1" t="s">
        <v>282</v>
      </c>
      <c r="I1614" s="1">
        <v>58</v>
      </c>
      <c r="J1614" s="1">
        <f>_xlfn.RANK.EQ(tbl_gk[[#This Row],[Overall]],tbl_gk[Overall])</f>
        <v>1577</v>
      </c>
    </row>
    <row r="1615" spans="2:10" x14ac:dyDescent="0.55000000000000004">
      <c r="B1615" s="3">
        <v>255266</v>
      </c>
      <c r="C1615" s="5" t="s">
        <v>3278</v>
      </c>
      <c r="D1615" s="5" t="s">
        <v>3279</v>
      </c>
      <c r="E1615" s="1">
        <v>19</v>
      </c>
      <c r="F1615" s="1">
        <v>185</v>
      </c>
      <c r="G1615" s="1">
        <v>78</v>
      </c>
      <c r="H1615" s="1" t="s">
        <v>9</v>
      </c>
      <c r="I1615" s="1">
        <v>58</v>
      </c>
      <c r="J1615" s="1">
        <f>_xlfn.RANK.EQ(tbl_gk[[#This Row],[Overall]],tbl_gk[Overall])</f>
        <v>1577</v>
      </c>
    </row>
    <row r="1616" spans="2:10" x14ac:dyDescent="0.55000000000000004">
      <c r="B1616" s="3">
        <v>255368</v>
      </c>
      <c r="C1616" s="5" t="s">
        <v>3330</v>
      </c>
      <c r="D1616" s="5" t="s">
        <v>3331</v>
      </c>
      <c r="E1616" s="1">
        <v>22</v>
      </c>
      <c r="F1616" s="1">
        <v>188</v>
      </c>
      <c r="G1616" s="1">
        <v>83</v>
      </c>
      <c r="H1616" s="1" t="s">
        <v>315</v>
      </c>
      <c r="I1616" s="1">
        <v>58</v>
      </c>
      <c r="J1616" s="1">
        <f>_xlfn.RANK.EQ(tbl_gk[[#This Row],[Overall]],tbl_gk[Overall])</f>
        <v>1577</v>
      </c>
    </row>
    <row r="1617" spans="2:10" x14ac:dyDescent="0.55000000000000004">
      <c r="B1617" s="3">
        <v>255989</v>
      </c>
      <c r="C1617" s="5" t="s">
        <v>3385</v>
      </c>
      <c r="D1617" s="5" t="s">
        <v>3386</v>
      </c>
      <c r="E1617" s="1">
        <v>20</v>
      </c>
      <c r="F1617" s="1">
        <v>180</v>
      </c>
      <c r="G1617" s="1">
        <v>80</v>
      </c>
      <c r="H1617" s="1" t="s">
        <v>221</v>
      </c>
      <c r="I1617" s="1">
        <v>58</v>
      </c>
      <c r="J1617" s="1">
        <f>_xlfn.RANK.EQ(tbl_gk[[#This Row],[Overall]],tbl_gk[Overall])</f>
        <v>1577</v>
      </c>
    </row>
    <row r="1618" spans="2:10" x14ac:dyDescent="0.55000000000000004">
      <c r="B1618" s="3">
        <v>256665</v>
      </c>
      <c r="C1618" s="5" t="s">
        <v>3401</v>
      </c>
      <c r="D1618" s="5" t="s">
        <v>3402</v>
      </c>
      <c r="E1618" s="1">
        <v>20</v>
      </c>
      <c r="F1618" s="1">
        <v>186</v>
      </c>
      <c r="G1618" s="1">
        <v>80</v>
      </c>
      <c r="H1618" s="1" t="s">
        <v>80</v>
      </c>
      <c r="I1618" s="1">
        <v>58</v>
      </c>
      <c r="J1618" s="1">
        <f>_xlfn.RANK.EQ(tbl_gk[[#This Row],[Overall]],tbl_gk[Overall])</f>
        <v>1577</v>
      </c>
    </row>
    <row r="1619" spans="2:10" x14ac:dyDescent="0.55000000000000004">
      <c r="B1619" s="3">
        <v>257209</v>
      </c>
      <c r="C1619" s="5" t="s">
        <v>3290</v>
      </c>
      <c r="D1619" s="5" t="s">
        <v>3291</v>
      </c>
      <c r="E1619" s="1">
        <v>20</v>
      </c>
      <c r="F1619" s="1">
        <v>188</v>
      </c>
      <c r="G1619" s="1">
        <v>88</v>
      </c>
      <c r="H1619" s="1" t="s">
        <v>11</v>
      </c>
      <c r="I1619" s="1">
        <v>58</v>
      </c>
      <c r="J1619" s="1">
        <f>_xlfn.RANK.EQ(tbl_gk[[#This Row],[Overall]],tbl_gk[Overall])</f>
        <v>1577</v>
      </c>
    </row>
    <row r="1620" spans="2:10" x14ac:dyDescent="0.55000000000000004">
      <c r="B1620" s="3">
        <v>257791</v>
      </c>
      <c r="C1620" s="5" t="s">
        <v>3387</v>
      </c>
      <c r="D1620" s="5" t="s">
        <v>3388</v>
      </c>
      <c r="E1620" s="1">
        <v>20</v>
      </c>
      <c r="F1620" s="1">
        <v>189</v>
      </c>
      <c r="G1620" s="1">
        <v>77</v>
      </c>
      <c r="H1620" s="1" t="s">
        <v>11</v>
      </c>
      <c r="I1620" s="1">
        <v>58</v>
      </c>
      <c r="J1620" s="1">
        <f>_xlfn.RANK.EQ(tbl_gk[[#This Row],[Overall]],tbl_gk[Overall])</f>
        <v>1577</v>
      </c>
    </row>
    <row r="1621" spans="2:10" x14ac:dyDescent="0.55000000000000004">
      <c r="B1621" s="3">
        <v>258548</v>
      </c>
      <c r="C1621" s="5" t="s">
        <v>3379</v>
      </c>
      <c r="D1621" s="5" t="s">
        <v>3380</v>
      </c>
      <c r="E1621" s="1">
        <v>23</v>
      </c>
      <c r="F1621" s="1">
        <v>186</v>
      </c>
      <c r="G1621" s="1">
        <v>75</v>
      </c>
      <c r="H1621" s="1" t="s">
        <v>40</v>
      </c>
      <c r="I1621" s="1">
        <v>58</v>
      </c>
      <c r="J1621" s="1">
        <f>_xlfn.RANK.EQ(tbl_gk[[#This Row],[Overall]],tbl_gk[Overall])</f>
        <v>1577</v>
      </c>
    </row>
    <row r="1622" spans="2:10" x14ac:dyDescent="0.55000000000000004">
      <c r="B1622" s="3">
        <v>258792</v>
      </c>
      <c r="C1622" s="5" t="s">
        <v>3352</v>
      </c>
      <c r="D1622" s="5" t="s">
        <v>3353</v>
      </c>
      <c r="E1622" s="1">
        <v>20</v>
      </c>
      <c r="F1622" s="1">
        <v>194</v>
      </c>
      <c r="G1622" s="1">
        <v>81</v>
      </c>
      <c r="H1622" s="1" t="s">
        <v>19</v>
      </c>
      <c r="I1622" s="1">
        <v>58</v>
      </c>
      <c r="J1622" s="1">
        <f>_xlfn.RANK.EQ(tbl_gk[[#This Row],[Overall]],tbl_gk[Overall])</f>
        <v>1577</v>
      </c>
    </row>
    <row r="1623" spans="2:10" x14ac:dyDescent="0.55000000000000004">
      <c r="B1623" s="3">
        <v>259057</v>
      </c>
      <c r="C1623" s="5" t="s">
        <v>3260</v>
      </c>
      <c r="D1623" s="5" t="s">
        <v>3261</v>
      </c>
      <c r="E1623" s="1">
        <v>23</v>
      </c>
      <c r="F1623" s="1">
        <v>195</v>
      </c>
      <c r="G1623" s="1">
        <v>89</v>
      </c>
      <c r="H1623" s="1" t="s">
        <v>33</v>
      </c>
      <c r="I1623" s="1">
        <v>58</v>
      </c>
      <c r="J1623" s="1">
        <f>_xlfn.RANK.EQ(tbl_gk[[#This Row],[Overall]],tbl_gk[Overall])</f>
        <v>1577</v>
      </c>
    </row>
    <row r="1624" spans="2:10" x14ac:dyDescent="0.55000000000000004">
      <c r="B1624" s="3">
        <v>259549</v>
      </c>
      <c r="C1624" s="5" t="s">
        <v>3344</v>
      </c>
      <c r="D1624" s="5" t="s">
        <v>3345</v>
      </c>
      <c r="E1624" s="1">
        <v>20</v>
      </c>
      <c r="F1624" s="1">
        <v>193</v>
      </c>
      <c r="G1624" s="1">
        <v>90</v>
      </c>
      <c r="H1624" s="1" t="s">
        <v>153</v>
      </c>
      <c r="I1624" s="1">
        <v>58</v>
      </c>
      <c r="J1624" s="1">
        <f>_xlfn.RANK.EQ(tbl_gk[[#This Row],[Overall]],tbl_gk[Overall])</f>
        <v>1577</v>
      </c>
    </row>
    <row r="1625" spans="2:10" x14ac:dyDescent="0.55000000000000004">
      <c r="B1625" s="3">
        <v>259668</v>
      </c>
      <c r="C1625" s="5" t="s">
        <v>2359</v>
      </c>
      <c r="D1625" s="5" t="s">
        <v>3362</v>
      </c>
      <c r="E1625" s="1">
        <v>21</v>
      </c>
      <c r="F1625" s="1">
        <v>190</v>
      </c>
      <c r="G1625" s="1">
        <v>83</v>
      </c>
      <c r="H1625" s="1" t="s">
        <v>901</v>
      </c>
      <c r="I1625" s="1">
        <v>58</v>
      </c>
      <c r="J1625" s="1">
        <f>_xlfn.RANK.EQ(tbl_gk[[#This Row],[Overall]],tbl_gk[Overall])</f>
        <v>1577</v>
      </c>
    </row>
    <row r="1626" spans="2:10" x14ac:dyDescent="0.55000000000000004">
      <c r="B1626" s="3">
        <v>259718</v>
      </c>
      <c r="C1626" s="5" t="s">
        <v>3326</v>
      </c>
      <c r="D1626" s="5" t="s">
        <v>3327</v>
      </c>
      <c r="E1626" s="1">
        <v>20</v>
      </c>
      <c r="F1626" s="1">
        <v>188</v>
      </c>
      <c r="G1626" s="1">
        <v>83</v>
      </c>
      <c r="H1626" s="1" t="s">
        <v>16</v>
      </c>
      <c r="I1626" s="1">
        <v>58</v>
      </c>
      <c r="J1626" s="1">
        <f>_xlfn.RANK.EQ(tbl_gk[[#This Row],[Overall]],tbl_gk[Overall])</f>
        <v>1577</v>
      </c>
    </row>
    <row r="1627" spans="2:10" x14ac:dyDescent="0.55000000000000004">
      <c r="B1627" s="3">
        <v>259915</v>
      </c>
      <c r="C1627" s="5" t="s">
        <v>3375</v>
      </c>
      <c r="D1627" s="5" t="s">
        <v>3376</v>
      </c>
      <c r="E1627" s="1">
        <v>29</v>
      </c>
      <c r="F1627" s="1">
        <v>187</v>
      </c>
      <c r="G1627" s="1">
        <v>80</v>
      </c>
      <c r="H1627" s="1" t="s">
        <v>112</v>
      </c>
      <c r="I1627" s="1">
        <v>58</v>
      </c>
      <c r="J1627" s="1">
        <f>_xlfn.RANK.EQ(tbl_gk[[#This Row],[Overall]],tbl_gk[Overall])</f>
        <v>1577</v>
      </c>
    </row>
    <row r="1628" spans="2:10" x14ac:dyDescent="0.55000000000000004">
      <c r="B1628" s="3">
        <v>260319</v>
      </c>
      <c r="C1628" s="5" t="s">
        <v>3346</v>
      </c>
      <c r="D1628" s="5" t="s">
        <v>3347</v>
      </c>
      <c r="E1628" s="1">
        <v>28</v>
      </c>
      <c r="F1628" s="1">
        <v>188</v>
      </c>
      <c r="G1628" s="1">
        <v>84</v>
      </c>
      <c r="H1628" s="1" t="s">
        <v>115</v>
      </c>
      <c r="I1628" s="1">
        <v>58</v>
      </c>
      <c r="J1628" s="1">
        <f>_xlfn.RANK.EQ(tbl_gk[[#This Row],[Overall]],tbl_gk[Overall])</f>
        <v>1577</v>
      </c>
    </row>
    <row r="1629" spans="2:10" x14ac:dyDescent="0.55000000000000004">
      <c r="B1629" s="3">
        <v>262056</v>
      </c>
      <c r="C1629" s="5" t="s">
        <v>3407</v>
      </c>
      <c r="D1629" s="5" t="s">
        <v>3408</v>
      </c>
      <c r="E1629" s="1">
        <v>17</v>
      </c>
      <c r="F1629" s="1">
        <v>189</v>
      </c>
      <c r="G1629" s="1">
        <v>80</v>
      </c>
      <c r="H1629" s="1" t="s">
        <v>87</v>
      </c>
      <c r="I1629" s="1">
        <v>58</v>
      </c>
      <c r="J1629" s="1">
        <f>_xlfn.RANK.EQ(tbl_gk[[#This Row],[Overall]],tbl_gk[Overall])</f>
        <v>1577</v>
      </c>
    </row>
    <row r="1630" spans="2:10" x14ac:dyDescent="0.55000000000000004">
      <c r="B1630" s="3">
        <v>262463</v>
      </c>
      <c r="C1630" s="5" t="s">
        <v>3423</v>
      </c>
      <c r="D1630" s="5" t="s">
        <v>3424</v>
      </c>
      <c r="E1630" s="1">
        <v>31</v>
      </c>
      <c r="F1630" s="1">
        <v>192</v>
      </c>
      <c r="G1630" s="1">
        <v>88</v>
      </c>
      <c r="H1630" s="1" t="s">
        <v>235</v>
      </c>
      <c r="I1630" s="1">
        <v>58</v>
      </c>
      <c r="J1630" s="1">
        <f>_xlfn.RANK.EQ(tbl_gk[[#This Row],[Overall]],tbl_gk[Overall])</f>
        <v>1577</v>
      </c>
    </row>
    <row r="1631" spans="2:10" x14ac:dyDescent="0.55000000000000004">
      <c r="B1631" s="3">
        <v>262725</v>
      </c>
      <c r="C1631" s="5" t="s">
        <v>3371</v>
      </c>
      <c r="D1631" s="5" t="s">
        <v>3372</v>
      </c>
      <c r="E1631" s="1">
        <v>25</v>
      </c>
      <c r="F1631" s="1">
        <v>194</v>
      </c>
      <c r="G1631" s="1">
        <v>91</v>
      </c>
      <c r="H1631" s="1" t="s">
        <v>235</v>
      </c>
      <c r="I1631" s="1">
        <v>58</v>
      </c>
      <c r="J1631" s="1">
        <f>_xlfn.RANK.EQ(tbl_gk[[#This Row],[Overall]],tbl_gk[Overall])</f>
        <v>1577</v>
      </c>
    </row>
    <row r="1632" spans="2:10" x14ac:dyDescent="0.55000000000000004">
      <c r="B1632" s="3">
        <v>262931</v>
      </c>
      <c r="C1632" s="5" t="s">
        <v>3270</v>
      </c>
      <c r="D1632" s="5" t="s">
        <v>3271</v>
      </c>
      <c r="E1632" s="1">
        <v>19</v>
      </c>
      <c r="F1632" s="1">
        <v>193</v>
      </c>
      <c r="G1632" s="1">
        <v>84</v>
      </c>
      <c r="H1632" s="1" t="s">
        <v>16</v>
      </c>
      <c r="I1632" s="1">
        <v>58</v>
      </c>
      <c r="J1632" s="1">
        <f>_xlfn.RANK.EQ(tbl_gk[[#This Row],[Overall]],tbl_gk[Overall])</f>
        <v>1577</v>
      </c>
    </row>
    <row r="1633" spans="2:10" x14ac:dyDescent="0.55000000000000004">
      <c r="B1633" s="3">
        <v>263337</v>
      </c>
      <c r="C1633" s="5" t="s">
        <v>3399</v>
      </c>
      <c r="D1633" s="5" t="s">
        <v>3400</v>
      </c>
      <c r="E1633" s="1">
        <v>27</v>
      </c>
      <c r="F1633" s="1">
        <v>190</v>
      </c>
      <c r="G1633" s="1">
        <v>83</v>
      </c>
      <c r="H1633" s="1" t="s">
        <v>732</v>
      </c>
      <c r="I1633" s="1">
        <v>58</v>
      </c>
      <c r="J1633" s="1">
        <f>_xlfn.RANK.EQ(tbl_gk[[#This Row],[Overall]],tbl_gk[Overall])</f>
        <v>1577</v>
      </c>
    </row>
    <row r="1634" spans="2:10" x14ac:dyDescent="0.55000000000000004">
      <c r="B1634" s="3">
        <v>263533</v>
      </c>
      <c r="C1634" s="5" t="s">
        <v>3316</v>
      </c>
      <c r="D1634" s="5" t="s">
        <v>3317</v>
      </c>
      <c r="E1634" s="1">
        <v>21</v>
      </c>
      <c r="F1634" s="1">
        <v>180</v>
      </c>
      <c r="G1634" s="1">
        <v>72</v>
      </c>
      <c r="H1634" s="1" t="s">
        <v>11</v>
      </c>
      <c r="I1634" s="1">
        <v>58</v>
      </c>
      <c r="J1634" s="1">
        <f>_xlfn.RANK.EQ(tbl_gk[[#This Row],[Overall]],tbl_gk[Overall])</f>
        <v>1577</v>
      </c>
    </row>
    <row r="1635" spans="2:10" x14ac:dyDescent="0.55000000000000004">
      <c r="B1635" s="3">
        <v>263887</v>
      </c>
      <c r="C1635" s="5" t="s">
        <v>3302</v>
      </c>
      <c r="D1635" s="5" t="s">
        <v>3303</v>
      </c>
      <c r="E1635" s="1">
        <v>18</v>
      </c>
      <c r="F1635" s="1">
        <v>189</v>
      </c>
      <c r="G1635" s="1">
        <v>74</v>
      </c>
      <c r="H1635" s="1" t="s">
        <v>16</v>
      </c>
      <c r="I1635" s="1">
        <v>58</v>
      </c>
      <c r="J1635" s="1">
        <f>_xlfn.RANK.EQ(tbl_gk[[#This Row],[Overall]],tbl_gk[Overall])</f>
        <v>1577</v>
      </c>
    </row>
    <row r="1636" spans="2:10" x14ac:dyDescent="0.55000000000000004">
      <c r="B1636" s="3">
        <v>263889</v>
      </c>
      <c r="C1636" s="5" t="s">
        <v>3286</v>
      </c>
      <c r="D1636" s="5" t="s">
        <v>3287</v>
      </c>
      <c r="E1636" s="1">
        <v>21</v>
      </c>
      <c r="F1636" s="1">
        <v>186</v>
      </c>
      <c r="G1636" s="1">
        <v>78</v>
      </c>
      <c r="H1636" s="1" t="s">
        <v>19</v>
      </c>
      <c r="I1636" s="1">
        <v>58</v>
      </c>
      <c r="J1636" s="1">
        <f>_xlfn.RANK.EQ(tbl_gk[[#This Row],[Overall]],tbl_gk[Overall])</f>
        <v>1577</v>
      </c>
    </row>
    <row r="1637" spans="2:10" x14ac:dyDescent="0.55000000000000004">
      <c r="B1637" s="3">
        <v>264133</v>
      </c>
      <c r="C1637" s="5" t="s">
        <v>3308</v>
      </c>
      <c r="D1637" s="5" t="s">
        <v>3309</v>
      </c>
      <c r="E1637" s="1">
        <v>20</v>
      </c>
      <c r="F1637" s="1">
        <v>196</v>
      </c>
      <c r="G1637" s="1">
        <v>80</v>
      </c>
      <c r="H1637" s="1" t="s">
        <v>335</v>
      </c>
      <c r="I1637" s="1">
        <v>58</v>
      </c>
      <c r="J1637" s="1">
        <f>_xlfn.RANK.EQ(tbl_gk[[#This Row],[Overall]],tbl_gk[Overall])</f>
        <v>1577</v>
      </c>
    </row>
    <row r="1638" spans="2:10" x14ac:dyDescent="0.55000000000000004">
      <c r="B1638" s="3">
        <v>264185</v>
      </c>
      <c r="C1638" s="5" t="s">
        <v>3397</v>
      </c>
      <c r="D1638" s="5" t="s">
        <v>3398</v>
      </c>
      <c r="E1638" s="1">
        <v>21</v>
      </c>
      <c r="F1638" s="1">
        <v>182</v>
      </c>
      <c r="G1638" s="1">
        <v>77</v>
      </c>
      <c r="H1638" s="1" t="s">
        <v>40</v>
      </c>
      <c r="I1638" s="1">
        <v>58</v>
      </c>
      <c r="J1638" s="1">
        <f>_xlfn.RANK.EQ(tbl_gk[[#This Row],[Overall]],tbl_gk[Overall])</f>
        <v>1577</v>
      </c>
    </row>
    <row r="1639" spans="2:10" x14ac:dyDescent="0.55000000000000004">
      <c r="B1639" s="3">
        <v>264460</v>
      </c>
      <c r="C1639" s="5" t="s">
        <v>3312</v>
      </c>
      <c r="D1639" s="5" t="s">
        <v>3313</v>
      </c>
      <c r="E1639" s="1">
        <v>20</v>
      </c>
      <c r="F1639" s="1">
        <v>192</v>
      </c>
      <c r="G1639" s="1">
        <v>80</v>
      </c>
      <c r="H1639" s="1" t="s">
        <v>79</v>
      </c>
      <c r="I1639" s="1">
        <v>58</v>
      </c>
      <c r="J1639" s="1">
        <f>_xlfn.RANK.EQ(tbl_gk[[#This Row],[Overall]],tbl_gk[Overall])</f>
        <v>1577</v>
      </c>
    </row>
    <row r="1640" spans="2:10" x14ac:dyDescent="0.55000000000000004">
      <c r="B1640" s="3">
        <v>266466</v>
      </c>
      <c r="C1640" s="5" t="s">
        <v>3354</v>
      </c>
      <c r="D1640" s="5" t="s">
        <v>3355</v>
      </c>
      <c r="E1640" s="1">
        <v>18</v>
      </c>
      <c r="F1640" s="1">
        <v>180</v>
      </c>
      <c r="G1640" s="1">
        <v>78</v>
      </c>
      <c r="H1640" s="1" t="s">
        <v>185</v>
      </c>
      <c r="I1640" s="1">
        <v>58</v>
      </c>
      <c r="J1640" s="1">
        <f>_xlfn.RANK.EQ(tbl_gk[[#This Row],[Overall]],tbl_gk[Overall])</f>
        <v>1577</v>
      </c>
    </row>
    <row r="1641" spans="2:10" x14ac:dyDescent="0.55000000000000004">
      <c r="B1641" s="3">
        <v>267460</v>
      </c>
      <c r="C1641" s="5" t="s">
        <v>3300</v>
      </c>
      <c r="D1641" s="5" t="s">
        <v>3301</v>
      </c>
      <c r="E1641" s="1">
        <v>18</v>
      </c>
      <c r="F1641" s="1">
        <v>190</v>
      </c>
      <c r="G1641" s="1">
        <v>77</v>
      </c>
      <c r="H1641" s="1" t="s">
        <v>16</v>
      </c>
      <c r="I1641" s="1">
        <v>58</v>
      </c>
      <c r="J1641" s="1">
        <f>_xlfn.RANK.EQ(tbl_gk[[#This Row],[Overall]],tbl_gk[Overall])</f>
        <v>1577</v>
      </c>
    </row>
    <row r="1642" spans="2:10" x14ac:dyDescent="0.55000000000000004">
      <c r="B1642" s="3">
        <v>267914</v>
      </c>
      <c r="C1642" s="5" t="s">
        <v>522</v>
      </c>
      <c r="D1642" s="5" t="s">
        <v>852</v>
      </c>
      <c r="E1642" s="1">
        <v>18</v>
      </c>
      <c r="F1642" s="1">
        <v>183</v>
      </c>
      <c r="G1642" s="1">
        <v>72</v>
      </c>
      <c r="H1642" s="1" t="s">
        <v>267</v>
      </c>
      <c r="I1642" s="1">
        <v>58</v>
      </c>
      <c r="J1642" s="1">
        <f>_xlfn.RANK.EQ(tbl_gk[[#This Row],[Overall]],tbl_gk[Overall])</f>
        <v>1577</v>
      </c>
    </row>
    <row r="1643" spans="2:10" x14ac:dyDescent="0.55000000000000004">
      <c r="B1643" s="3">
        <v>268428</v>
      </c>
      <c r="C1643" s="5" t="s">
        <v>3332</v>
      </c>
      <c r="D1643" s="5" t="s">
        <v>3333</v>
      </c>
      <c r="E1643" s="1">
        <v>18</v>
      </c>
      <c r="F1643" s="1">
        <v>190</v>
      </c>
      <c r="G1643" s="1">
        <v>76</v>
      </c>
      <c r="H1643" s="1" t="s">
        <v>16</v>
      </c>
      <c r="I1643" s="1">
        <v>58</v>
      </c>
      <c r="J1643" s="1">
        <f>_xlfn.RANK.EQ(tbl_gk[[#This Row],[Overall]],tbl_gk[Overall])</f>
        <v>1577</v>
      </c>
    </row>
    <row r="1644" spans="2:10" x14ac:dyDescent="0.55000000000000004">
      <c r="B1644" s="3">
        <v>268497</v>
      </c>
      <c r="C1644" s="5" t="s">
        <v>3284</v>
      </c>
      <c r="D1644" s="5" t="s">
        <v>3285</v>
      </c>
      <c r="E1644" s="1">
        <v>21</v>
      </c>
      <c r="F1644" s="1">
        <v>179</v>
      </c>
      <c r="G1644" s="1">
        <v>76</v>
      </c>
      <c r="H1644" s="1" t="s">
        <v>660</v>
      </c>
      <c r="I1644" s="1">
        <v>58</v>
      </c>
      <c r="J1644" s="1">
        <f>_xlfn.RANK.EQ(tbl_gk[[#This Row],[Overall]],tbl_gk[Overall])</f>
        <v>1577</v>
      </c>
    </row>
    <row r="1645" spans="2:10" x14ac:dyDescent="0.55000000000000004">
      <c r="B1645" s="3">
        <v>268565</v>
      </c>
      <c r="C1645" s="5" t="s">
        <v>3268</v>
      </c>
      <c r="D1645" s="5" t="s">
        <v>3269</v>
      </c>
      <c r="E1645" s="1">
        <v>20</v>
      </c>
      <c r="F1645" s="1">
        <v>195</v>
      </c>
      <c r="G1645" s="1">
        <v>84</v>
      </c>
      <c r="H1645" s="1" t="s">
        <v>221</v>
      </c>
      <c r="I1645" s="1">
        <v>58</v>
      </c>
      <c r="J1645" s="1">
        <f>_xlfn.RANK.EQ(tbl_gk[[#This Row],[Overall]],tbl_gk[Overall])</f>
        <v>1577</v>
      </c>
    </row>
    <row r="1646" spans="2:10" x14ac:dyDescent="0.55000000000000004">
      <c r="B1646" s="3">
        <v>268583</v>
      </c>
      <c r="C1646" s="5" t="s">
        <v>3276</v>
      </c>
      <c r="D1646" s="5" t="s">
        <v>3277</v>
      </c>
      <c r="E1646" s="1">
        <v>19</v>
      </c>
      <c r="F1646" s="1">
        <v>195</v>
      </c>
      <c r="G1646" s="1">
        <v>87</v>
      </c>
      <c r="H1646" s="1" t="s">
        <v>19</v>
      </c>
      <c r="I1646" s="1">
        <v>58</v>
      </c>
      <c r="J1646" s="1">
        <f>_xlfn.RANK.EQ(tbl_gk[[#This Row],[Overall]],tbl_gk[Overall])</f>
        <v>1577</v>
      </c>
    </row>
    <row r="1647" spans="2:10" x14ac:dyDescent="0.55000000000000004">
      <c r="B1647" s="3">
        <v>268623</v>
      </c>
      <c r="C1647" s="5" t="s">
        <v>3377</v>
      </c>
      <c r="D1647" s="5" t="s">
        <v>3378</v>
      </c>
      <c r="E1647" s="1">
        <v>18</v>
      </c>
      <c r="F1647" s="1">
        <v>190</v>
      </c>
      <c r="G1647" s="1">
        <v>76</v>
      </c>
      <c r="H1647" s="1" t="s">
        <v>48</v>
      </c>
      <c r="I1647" s="1">
        <v>58</v>
      </c>
      <c r="J1647" s="1">
        <f>_xlfn.RANK.EQ(tbl_gk[[#This Row],[Overall]],tbl_gk[Overall])</f>
        <v>1577</v>
      </c>
    </row>
    <row r="1648" spans="2:10" x14ac:dyDescent="0.55000000000000004">
      <c r="B1648" s="3">
        <v>269121</v>
      </c>
      <c r="C1648" s="5" t="s">
        <v>3421</v>
      </c>
      <c r="D1648" s="5" t="s">
        <v>3422</v>
      </c>
      <c r="E1648" s="1">
        <v>20</v>
      </c>
      <c r="F1648" s="1">
        <v>189</v>
      </c>
      <c r="G1648" s="1">
        <v>82</v>
      </c>
      <c r="H1648" s="1" t="s">
        <v>9</v>
      </c>
      <c r="I1648" s="1">
        <v>58</v>
      </c>
      <c r="J1648" s="1">
        <f>_xlfn.RANK.EQ(tbl_gk[[#This Row],[Overall]],tbl_gk[Overall])</f>
        <v>1577</v>
      </c>
    </row>
    <row r="1649" spans="2:10" x14ac:dyDescent="0.55000000000000004">
      <c r="B1649" s="3">
        <v>269146</v>
      </c>
      <c r="C1649" s="5" t="s">
        <v>3363</v>
      </c>
      <c r="D1649" s="5" t="s">
        <v>3364</v>
      </c>
      <c r="E1649" s="1">
        <v>17</v>
      </c>
      <c r="F1649" s="1">
        <v>179</v>
      </c>
      <c r="G1649" s="1">
        <v>70</v>
      </c>
      <c r="H1649" s="1" t="s">
        <v>40</v>
      </c>
      <c r="I1649" s="1">
        <v>58</v>
      </c>
      <c r="J1649" s="1">
        <f>_xlfn.RANK.EQ(tbl_gk[[#This Row],[Overall]],tbl_gk[Overall])</f>
        <v>1577</v>
      </c>
    </row>
    <row r="1650" spans="2:10" x14ac:dyDescent="0.55000000000000004">
      <c r="B1650" s="3">
        <v>269189</v>
      </c>
      <c r="C1650" s="5" t="s">
        <v>3324</v>
      </c>
      <c r="D1650" s="5" t="s">
        <v>3325</v>
      </c>
      <c r="E1650" s="1">
        <v>25</v>
      </c>
      <c r="F1650" s="1">
        <v>198</v>
      </c>
      <c r="G1650" s="1">
        <v>82</v>
      </c>
      <c r="H1650" s="1" t="s">
        <v>72</v>
      </c>
      <c r="I1650" s="1">
        <v>58</v>
      </c>
      <c r="J1650" s="1">
        <f>_xlfn.RANK.EQ(tbl_gk[[#This Row],[Overall]],tbl_gk[Overall])</f>
        <v>1577</v>
      </c>
    </row>
    <row r="1651" spans="2:10" x14ac:dyDescent="0.55000000000000004">
      <c r="B1651" s="3">
        <v>269251</v>
      </c>
      <c r="C1651" s="5" t="s">
        <v>3310</v>
      </c>
      <c r="D1651" s="5" t="s">
        <v>3311</v>
      </c>
      <c r="E1651" s="1">
        <v>18</v>
      </c>
      <c r="F1651" s="1">
        <v>184</v>
      </c>
      <c r="G1651" s="1">
        <v>70</v>
      </c>
      <c r="H1651" s="1" t="s">
        <v>267</v>
      </c>
      <c r="I1651" s="1">
        <v>58</v>
      </c>
      <c r="J1651" s="1">
        <f>_xlfn.RANK.EQ(tbl_gk[[#This Row],[Overall]],tbl_gk[Overall])</f>
        <v>1577</v>
      </c>
    </row>
    <row r="1652" spans="2:10" x14ac:dyDescent="0.55000000000000004">
      <c r="B1652" s="3">
        <v>269324</v>
      </c>
      <c r="C1652" s="5" t="s">
        <v>3358</v>
      </c>
      <c r="D1652" s="5" t="s">
        <v>3359</v>
      </c>
      <c r="E1652" s="1">
        <v>21</v>
      </c>
      <c r="F1652" s="1">
        <v>195</v>
      </c>
      <c r="G1652" s="1">
        <v>87</v>
      </c>
      <c r="H1652" s="1" t="s">
        <v>285</v>
      </c>
      <c r="I1652" s="1">
        <v>58</v>
      </c>
      <c r="J1652" s="1">
        <f>_xlfn.RANK.EQ(tbl_gk[[#This Row],[Overall]],tbl_gk[Overall])</f>
        <v>1577</v>
      </c>
    </row>
    <row r="1653" spans="2:10" x14ac:dyDescent="0.55000000000000004">
      <c r="B1653" s="3">
        <v>269575</v>
      </c>
      <c r="C1653" s="5" t="s">
        <v>3320</v>
      </c>
      <c r="D1653" s="5" t="s">
        <v>3321</v>
      </c>
      <c r="E1653" s="1">
        <v>30</v>
      </c>
      <c r="F1653" s="1">
        <v>190</v>
      </c>
      <c r="G1653" s="1">
        <v>87</v>
      </c>
      <c r="H1653" s="1" t="s">
        <v>109</v>
      </c>
      <c r="I1653" s="1">
        <v>58</v>
      </c>
      <c r="J1653" s="1">
        <f>_xlfn.RANK.EQ(tbl_gk[[#This Row],[Overall]],tbl_gk[Overall])</f>
        <v>1577</v>
      </c>
    </row>
    <row r="1654" spans="2:10" x14ac:dyDescent="0.55000000000000004">
      <c r="B1654" s="3">
        <v>269732</v>
      </c>
      <c r="C1654" s="5" t="s">
        <v>3411</v>
      </c>
      <c r="D1654" s="5" t="s">
        <v>3412</v>
      </c>
      <c r="E1654" s="1">
        <v>20</v>
      </c>
      <c r="F1654" s="1">
        <v>178</v>
      </c>
      <c r="G1654" s="1">
        <v>70</v>
      </c>
      <c r="H1654" s="1" t="s">
        <v>8</v>
      </c>
      <c r="I1654" s="1">
        <v>58</v>
      </c>
      <c r="J1654" s="1">
        <f>_xlfn.RANK.EQ(tbl_gk[[#This Row],[Overall]],tbl_gk[Overall])</f>
        <v>1577</v>
      </c>
    </row>
    <row r="1655" spans="2:10" x14ac:dyDescent="0.55000000000000004">
      <c r="B1655" s="3">
        <v>269746</v>
      </c>
      <c r="C1655" s="5" t="s">
        <v>3298</v>
      </c>
      <c r="D1655" s="5" t="s">
        <v>3299</v>
      </c>
      <c r="E1655" s="1">
        <v>22</v>
      </c>
      <c r="F1655" s="1">
        <v>187</v>
      </c>
      <c r="G1655" s="1">
        <v>80</v>
      </c>
      <c r="H1655" s="1" t="s">
        <v>18</v>
      </c>
      <c r="I1655" s="1">
        <v>58</v>
      </c>
      <c r="J1655" s="1">
        <f>_xlfn.RANK.EQ(tbl_gk[[#This Row],[Overall]],tbl_gk[Overall])</f>
        <v>1577</v>
      </c>
    </row>
    <row r="1656" spans="2:10" x14ac:dyDescent="0.55000000000000004">
      <c r="B1656" s="3">
        <v>269916</v>
      </c>
      <c r="C1656" s="5" t="s">
        <v>3365</v>
      </c>
      <c r="D1656" s="5" t="s">
        <v>3366</v>
      </c>
      <c r="E1656" s="1">
        <v>19</v>
      </c>
      <c r="F1656" s="1">
        <v>190</v>
      </c>
      <c r="G1656" s="1">
        <v>77</v>
      </c>
      <c r="H1656" s="1" t="s">
        <v>16</v>
      </c>
      <c r="I1656" s="1">
        <v>58</v>
      </c>
      <c r="J1656" s="1">
        <f>_xlfn.RANK.EQ(tbl_gk[[#This Row],[Overall]],tbl_gk[Overall])</f>
        <v>1577</v>
      </c>
    </row>
    <row r="1657" spans="2:10" x14ac:dyDescent="0.55000000000000004">
      <c r="B1657" s="3">
        <v>269929</v>
      </c>
      <c r="C1657" s="5" t="s">
        <v>3314</v>
      </c>
      <c r="D1657" s="5" t="s">
        <v>3315</v>
      </c>
      <c r="E1657" s="1">
        <v>22</v>
      </c>
      <c r="F1657" s="1">
        <v>184</v>
      </c>
      <c r="G1657" s="1">
        <v>75</v>
      </c>
      <c r="H1657" s="1" t="s">
        <v>33</v>
      </c>
      <c r="I1657" s="1">
        <v>58</v>
      </c>
      <c r="J1657" s="1">
        <f>_xlfn.RANK.EQ(tbl_gk[[#This Row],[Overall]],tbl_gk[Overall])</f>
        <v>1577</v>
      </c>
    </row>
    <row r="1658" spans="2:10" x14ac:dyDescent="0.55000000000000004">
      <c r="B1658" s="3">
        <v>270452</v>
      </c>
      <c r="C1658" s="5" t="s">
        <v>3334</v>
      </c>
      <c r="D1658" s="5" t="s">
        <v>3335</v>
      </c>
      <c r="E1658" s="1">
        <v>19</v>
      </c>
      <c r="F1658" s="1">
        <v>188</v>
      </c>
      <c r="G1658" s="1">
        <v>79</v>
      </c>
      <c r="H1658" s="1" t="s">
        <v>10</v>
      </c>
      <c r="I1658" s="1">
        <v>58</v>
      </c>
      <c r="J1658" s="1">
        <f>_xlfn.RANK.EQ(tbl_gk[[#This Row],[Overall]],tbl_gk[Overall])</f>
        <v>1577</v>
      </c>
    </row>
    <row r="1659" spans="2:10" x14ac:dyDescent="0.55000000000000004">
      <c r="B1659" s="3">
        <v>271171</v>
      </c>
      <c r="C1659" s="5" t="s">
        <v>3381</v>
      </c>
      <c r="D1659" s="5" t="s">
        <v>3382</v>
      </c>
      <c r="E1659" s="1">
        <v>18</v>
      </c>
      <c r="F1659" s="1">
        <v>197</v>
      </c>
      <c r="G1659" s="1">
        <v>84</v>
      </c>
      <c r="H1659" s="1" t="s">
        <v>16</v>
      </c>
      <c r="I1659" s="1">
        <v>58</v>
      </c>
      <c r="J1659" s="1">
        <f>_xlfn.RANK.EQ(tbl_gk[[#This Row],[Overall]],tbl_gk[Overall])</f>
        <v>1577</v>
      </c>
    </row>
    <row r="1660" spans="2:10" x14ac:dyDescent="0.55000000000000004">
      <c r="B1660" s="3">
        <v>271407</v>
      </c>
      <c r="C1660" s="5" t="s">
        <v>3419</v>
      </c>
      <c r="D1660" s="5" t="s">
        <v>3420</v>
      </c>
      <c r="E1660" s="1">
        <v>19</v>
      </c>
      <c r="F1660" s="1">
        <v>187</v>
      </c>
      <c r="G1660" s="1">
        <v>81</v>
      </c>
      <c r="H1660" s="1" t="s">
        <v>80</v>
      </c>
      <c r="I1660" s="1">
        <v>58</v>
      </c>
      <c r="J1660" s="1">
        <f>_xlfn.RANK.EQ(tbl_gk[[#This Row],[Overall]],tbl_gk[Overall])</f>
        <v>1577</v>
      </c>
    </row>
    <row r="1661" spans="2:10" x14ac:dyDescent="0.55000000000000004">
      <c r="B1661" s="3">
        <v>271487</v>
      </c>
      <c r="C1661" s="5" t="s">
        <v>3340</v>
      </c>
      <c r="D1661" s="5" t="s">
        <v>3341</v>
      </c>
      <c r="E1661" s="1">
        <v>23</v>
      </c>
      <c r="F1661" s="1">
        <v>186</v>
      </c>
      <c r="G1661" s="1">
        <v>74</v>
      </c>
      <c r="H1661" s="1" t="s">
        <v>40</v>
      </c>
      <c r="I1661" s="1">
        <v>58</v>
      </c>
      <c r="J1661" s="1">
        <f>_xlfn.RANK.EQ(tbl_gk[[#This Row],[Overall]],tbl_gk[Overall])</f>
        <v>1577</v>
      </c>
    </row>
    <row r="1662" spans="2:10" x14ac:dyDescent="0.55000000000000004">
      <c r="B1662" s="3">
        <v>271761</v>
      </c>
      <c r="C1662" s="5" t="s">
        <v>3403</v>
      </c>
      <c r="D1662" s="5" t="s">
        <v>3404</v>
      </c>
      <c r="E1662" s="1">
        <v>20</v>
      </c>
      <c r="F1662" s="1">
        <v>190</v>
      </c>
      <c r="G1662" s="1">
        <v>87</v>
      </c>
      <c r="H1662" s="1" t="s">
        <v>67</v>
      </c>
      <c r="I1662" s="1">
        <v>58</v>
      </c>
      <c r="J1662" s="1">
        <f>_xlfn.RANK.EQ(tbl_gk[[#This Row],[Overall]],tbl_gk[Overall])</f>
        <v>1577</v>
      </c>
    </row>
    <row r="1663" spans="2:10" x14ac:dyDescent="0.55000000000000004">
      <c r="B1663" s="3">
        <v>165502</v>
      </c>
      <c r="C1663" s="5" t="s">
        <v>3470</v>
      </c>
      <c r="D1663" s="5" t="s">
        <v>3471</v>
      </c>
      <c r="E1663" s="1">
        <v>35</v>
      </c>
      <c r="F1663" s="1">
        <v>183</v>
      </c>
      <c r="G1663" s="1">
        <v>79</v>
      </c>
      <c r="H1663" s="1" t="s">
        <v>19</v>
      </c>
      <c r="I1663" s="1">
        <v>57</v>
      </c>
      <c r="J1663" s="1">
        <f>_xlfn.RANK.EQ(tbl_gk[[#This Row],[Overall]],tbl_gk[Overall])</f>
        <v>1662</v>
      </c>
    </row>
    <row r="1664" spans="2:10" x14ac:dyDescent="0.55000000000000004">
      <c r="B1664" s="3">
        <v>208932</v>
      </c>
      <c r="C1664" s="5" t="s">
        <v>2875</v>
      </c>
      <c r="D1664" s="5" t="s">
        <v>3427</v>
      </c>
      <c r="E1664" s="1">
        <v>30</v>
      </c>
      <c r="F1664" s="1">
        <v>186</v>
      </c>
      <c r="G1664" s="1">
        <v>83</v>
      </c>
      <c r="H1664" s="1" t="s">
        <v>315</v>
      </c>
      <c r="I1664" s="1">
        <v>57</v>
      </c>
      <c r="J1664" s="1">
        <f>_xlfn.RANK.EQ(tbl_gk[[#This Row],[Overall]],tbl_gk[Overall])</f>
        <v>1662</v>
      </c>
    </row>
    <row r="1665" spans="2:10" x14ac:dyDescent="0.55000000000000004">
      <c r="B1665" s="3">
        <v>210785</v>
      </c>
      <c r="C1665" s="5" t="s">
        <v>3518</v>
      </c>
      <c r="D1665" s="5" t="s">
        <v>3519</v>
      </c>
      <c r="E1665" s="1">
        <v>32</v>
      </c>
      <c r="F1665" s="1">
        <v>187</v>
      </c>
      <c r="G1665" s="1">
        <v>89</v>
      </c>
      <c r="H1665" s="1" t="s">
        <v>315</v>
      </c>
      <c r="I1665" s="1">
        <v>57</v>
      </c>
      <c r="J1665" s="1">
        <f>_xlfn.RANK.EQ(tbl_gk[[#This Row],[Overall]],tbl_gk[Overall])</f>
        <v>1662</v>
      </c>
    </row>
    <row r="1666" spans="2:10" x14ac:dyDescent="0.55000000000000004">
      <c r="B1666" s="3">
        <v>222176</v>
      </c>
      <c r="C1666" s="5" t="s">
        <v>3538</v>
      </c>
      <c r="D1666" s="5" t="s">
        <v>3539</v>
      </c>
      <c r="E1666" s="1">
        <v>30</v>
      </c>
      <c r="F1666" s="1">
        <v>197</v>
      </c>
      <c r="G1666" s="1">
        <v>90</v>
      </c>
      <c r="H1666" s="1" t="s">
        <v>576</v>
      </c>
      <c r="I1666" s="1">
        <v>57</v>
      </c>
      <c r="J1666" s="1">
        <f>_xlfn.RANK.EQ(tbl_gk[[#This Row],[Overall]],tbl_gk[Overall])</f>
        <v>1662</v>
      </c>
    </row>
    <row r="1667" spans="2:10" x14ac:dyDescent="0.55000000000000004">
      <c r="B1667" s="3">
        <v>227545</v>
      </c>
      <c r="C1667" s="5" t="s">
        <v>3546</v>
      </c>
      <c r="D1667" s="5" t="s">
        <v>3547</v>
      </c>
      <c r="E1667" s="1">
        <v>25</v>
      </c>
      <c r="F1667" s="1">
        <v>181</v>
      </c>
      <c r="G1667" s="1">
        <v>74</v>
      </c>
      <c r="H1667" s="1" t="s">
        <v>292</v>
      </c>
      <c r="I1667" s="1">
        <v>57</v>
      </c>
      <c r="J1667" s="1">
        <f>_xlfn.RANK.EQ(tbl_gk[[#This Row],[Overall]],tbl_gk[Overall])</f>
        <v>1662</v>
      </c>
    </row>
    <row r="1668" spans="2:10" x14ac:dyDescent="0.55000000000000004">
      <c r="B1668" s="3">
        <v>228582</v>
      </c>
      <c r="C1668" s="5" t="s">
        <v>3508</v>
      </c>
      <c r="D1668" s="5" t="s">
        <v>3509</v>
      </c>
      <c r="E1668" s="1">
        <v>24</v>
      </c>
      <c r="F1668" s="1">
        <v>188</v>
      </c>
      <c r="G1668" s="1">
        <v>75</v>
      </c>
      <c r="H1668" s="1" t="s">
        <v>19</v>
      </c>
      <c r="I1668" s="1">
        <v>57</v>
      </c>
      <c r="J1668" s="1">
        <f>_xlfn.RANK.EQ(tbl_gk[[#This Row],[Overall]],tbl_gk[Overall])</f>
        <v>1662</v>
      </c>
    </row>
    <row r="1669" spans="2:10" x14ac:dyDescent="0.55000000000000004">
      <c r="B1669" s="3">
        <v>228998</v>
      </c>
      <c r="C1669" s="5" t="s">
        <v>3480</v>
      </c>
      <c r="D1669" s="5" t="s">
        <v>3481</v>
      </c>
      <c r="E1669" s="1">
        <v>25</v>
      </c>
      <c r="F1669" s="1">
        <v>184</v>
      </c>
      <c r="G1669" s="1">
        <v>80</v>
      </c>
      <c r="H1669" s="1" t="s">
        <v>64</v>
      </c>
      <c r="I1669" s="1">
        <v>57</v>
      </c>
      <c r="J1669" s="1">
        <f>_xlfn.RANK.EQ(tbl_gk[[#This Row],[Overall]],tbl_gk[Overall])</f>
        <v>1662</v>
      </c>
    </row>
    <row r="1670" spans="2:10" x14ac:dyDescent="0.55000000000000004">
      <c r="B1670" s="3">
        <v>232673</v>
      </c>
      <c r="C1670" s="5" t="s">
        <v>3542</v>
      </c>
      <c r="D1670" s="5" t="s">
        <v>3543</v>
      </c>
      <c r="E1670" s="1">
        <v>26</v>
      </c>
      <c r="F1670" s="1">
        <v>188</v>
      </c>
      <c r="G1670" s="1">
        <v>76</v>
      </c>
      <c r="H1670" s="1" t="s">
        <v>315</v>
      </c>
      <c r="I1670" s="1">
        <v>57</v>
      </c>
      <c r="J1670" s="1">
        <f>_xlfn.RANK.EQ(tbl_gk[[#This Row],[Overall]],tbl_gk[Overall])</f>
        <v>1662</v>
      </c>
    </row>
    <row r="1671" spans="2:10" x14ac:dyDescent="0.55000000000000004">
      <c r="B1671" s="3">
        <v>235880</v>
      </c>
      <c r="C1671" s="5" t="s">
        <v>3530</v>
      </c>
      <c r="D1671" s="5" t="s">
        <v>3531</v>
      </c>
      <c r="E1671" s="1">
        <v>24</v>
      </c>
      <c r="F1671" s="1">
        <v>194</v>
      </c>
      <c r="G1671" s="1">
        <v>92</v>
      </c>
      <c r="H1671" s="1" t="s">
        <v>33</v>
      </c>
      <c r="I1671" s="1">
        <v>57</v>
      </c>
      <c r="J1671" s="1">
        <f>_xlfn.RANK.EQ(tbl_gk[[#This Row],[Overall]],tbl_gk[Overall])</f>
        <v>1662</v>
      </c>
    </row>
    <row r="1672" spans="2:10" x14ac:dyDescent="0.55000000000000004">
      <c r="B1672" s="3">
        <v>238076</v>
      </c>
      <c r="C1672" s="5" t="s">
        <v>3432</v>
      </c>
      <c r="D1672" s="5" t="s">
        <v>3433</v>
      </c>
      <c r="E1672" s="1">
        <v>29</v>
      </c>
      <c r="F1672" s="1">
        <v>185</v>
      </c>
      <c r="G1672" s="1">
        <v>81</v>
      </c>
      <c r="H1672" s="1" t="s">
        <v>112</v>
      </c>
      <c r="I1672" s="1">
        <v>57</v>
      </c>
      <c r="J1672" s="1">
        <f>_xlfn.RANK.EQ(tbl_gk[[#This Row],[Overall]],tbl_gk[Overall])</f>
        <v>1662</v>
      </c>
    </row>
    <row r="1673" spans="2:10" x14ac:dyDescent="0.55000000000000004">
      <c r="B1673" s="3">
        <v>239594</v>
      </c>
      <c r="C1673" s="5" t="s">
        <v>3484</v>
      </c>
      <c r="D1673" s="5" t="s">
        <v>3485</v>
      </c>
      <c r="E1673" s="1">
        <v>20</v>
      </c>
      <c r="F1673" s="1">
        <v>183</v>
      </c>
      <c r="G1673" s="1">
        <v>74</v>
      </c>
      <c r="H1673" s="1" t="s">
        <v>115</v>
      </c>
      <c r="I1673" s="1">
        <v>57</v>
      </c>
      <c r="J1673" s="1">
        <f>_xlfn.RANK.EQ(tbl_gk[[#This Row],[Overall]],tbl_gk[Overall])</f>
        <v>1662</v>
      </c>
    </row>
    <row r="1674" spans="2:10" x14ac:dyDescent="0.55000000000000004">
      <c r="B1674" s="3">
        <v>241525</v>
      </c>
      <c r="C1674" s="5" t="s">
        <v>3488</v>
      </c>
      <c r="D1674" s="5" t="s">
        <v>3489</v>
      </c>
      <c r="E1674" s="1">
        <v>23</v>
      </c>
      <c r="F1674" s="1">
        <v>190</v>
      </c>
      <c r="G1674" s="1">
        <v>87</v>
      </c>
      <c r="H1674" s="1" t="s">
        <v>19</v>
      </c>
      <c r="I1674" s="1">
        <v>57</v>
      </c>
      <c r="J1674" s="1">
        <f>_xlfn.RANK.EQ(tbl_gk[[#This Row],[Overall]],tbl_gk[Overall])</f>
        <v>1662</v>
      </c>
    </row>
    <row r="1675" spans="2:10" x14ac:dyDescent="0.55000000000000004">
      <c r="B1675" s="3">
        <v>241542</v>
      </c>
      <c r="C1675" s="5" t="s">
        <v>3482</v>
      </c>
      <c r="D1675" s="5" t="s">
        <v>3483</v>
      </c>
      <c r="E1675" s="1">
        <v>25</v>
      </c>
      <c r="F1675" s="1">
        <v>193</v>
      </c>
      <c r="G1675" s="1">
        <v>82</v>
      </c>
      <c r="H1675" s="1" t="s">
        <v>292</v>
      </c>
      <c r="I1675" s="1">
        <v>57</v>
      </c>
      <c r="J1675" s="1">
        <f>_xlfn.RANK.EQ(tbl_gk[[#This Row],[Overall]],tbl_gk[Overall])</f>
        <v>1662</v>
      </c>
    </row>
    <row r="1676" spans="2:10" x14ac:dyDescent="0.55000000000000004">
      <c r="B1676" s="3">
        <v>243373</v>
      </c>
      <c r="C1676" s="5" t="s">
        <v>2546</v>
      </c>
      <c r="D1676" s="5" t="s">
        <v>3461</v>
      </c>
      <c r="E1676" s="1">
        <v>23</v>
      </c>
      <c r="F1676" s="1">
        <v>198</v>
      </c>
      <c r="G1676" s="1">
        <v>90</v>
      </c>
      <c r="H1676" s="1" t="s">
        <v>87</v>
      </c>
      <c r="I1676" s="1">
        <v>57</v>
      </c>
      <c r="J1676" s="1">
        <f>_xlfn.RANK.EQ(tbl_gk[[#This Row],[Overall]],tbl_gk[Overall])</f>
        <v>1662</v>
      </c>
    </row>
    <row r="1677" spans="2:10" x14ac:dyDescent="0.55000000000000004">
      <c r="B1677" s="3">
        <v>245164</v>
      </c>
      <c r="C1677" s="5" t="s">
        <v>3459</v>
      </c>
      <c r="D1677" s="5" t="s">
        <v>3460</v>
      </c>
      <c r="E1677" s="1">
        <v>25</v>
      </c>
      <c r="F1677" s="1">
        <v>187</v>
      </c>
      <c r="G1677" s="1">
        <v>78</v>
      </c>
      <c r="H1677" s="1" t="s">
        <v>2091</v>
      </c>
      <c r="I1677" s="1">
        <v>57</v>
      </c>
      <c r="J1677" s="1">
        <f>_xlfn.RANK.EQ(tbl_gk[[#This Row],[Overall]],tbl_gk[Overall])</f>
        <v>1662</v>
      </c>
    </row>
    <row r="1678" spans="2:10" x14ac:dyDescent="0.55000000000000004">
      <c r="B1678" s="3">
        <v>245502</v>
      </c>
      <c r="C1678" s="5" t="s">
        <v>3430</v>
      </c>
      <c r="D1678" s="5" t="s">
        <v>3431</v>
      </c>
      <c r="E1678" s="1">
        <v>25</v>
      </c>
      <c r="F1678" s="1">
        <v>189</v>
      </c>
      <c r="G1678" s="1">
        <v>90</v>
      </c>
      <c r="H1678" s="1" t="s">
        <v>315</v>
      </c>
      <c r="I1678" s="1">
        <v>57</v>
      </c>
      <c r="J1678" s="1">
        <f>_xlfn.RANK.EQ(tbl_gk[[#This Row],[Overall]],tbl_gk[Overall])</f>
        <v>1662</v>
      </c>
    </row>
    <row r="1679" spans="2:10" x14ac:dyDescent="0.55000000000000004">
      <c r="B1679" s="3">
        <v>247058</v>
      </c>
      <c r="C1679" s="5" t="s">
        <v>3502</v>
      </c>
      <c r="D1679" s="5" t="s">
        <v>3503</v>
      </c>
      <c r="E1679" s="1">
        <v>20</v>
      </c>
      <c r="F1679" s="1">
        <v>186</v>
      </c>
      <c r="G1679" s="1">
        <v>76</v>
      </c>
      <c r="H1679" s="1" t="s">
        <v>18</v>
      </c>
      <c r="I1679" s="1">
        <v>57</v>
      </c>
      <c r="J1679" s="1">
        <f>_xlfn.RANK.EQ(tbl_gk[[#This Row],[Overall]],tbl_gk[Overall])</f>
        <v>1662</v>
      </c>
    </row>
    <row r="1680" spans="2:10" x14ac:dyDescent="0.55000000000000004">
      <c r="B1680" s="3">
        <v>247626</v>
      </c>
      <c r="C1680" s="5" t="s">
        <v>3516</v>
      </c>
      <c r="D1680" s="5" t="s">
        <v>3517</v>
      </c>
      <c r="E1680" s="1">
        <v>21</v>
      </c>
      <c r="F1680" s="1">
        <v>180</v>
      </c>
      <c r="G1680" s="1">
        <v>70</v>
      </c>
      <c r="H1680" s="1" t="s">
        <v>2091</v>
      </c>
      <c r="I1680" s="1">
        <v>57</v>
      </c>
      <c r="J1680" s="1">
        <f>_xlfn.RANK.EQ(tbl_gk[[#This Row],[Overall]],tbl_gk[Overall])</f>
        <v>1662</v>
      </c>
    </row>
    <row r="1681" spans="2:10" x14ac:dyDescent="0.55000000000000004">
      <c r="B1681" s="3">
        <v>248741</v>
      </c>
      <c r="C1681" s="5" t="s">
        <v>3457</v>
      </c>
      <c r="D1681" s="5" t="s">
        <v>3458</v>
      </c>
      <c r="E1681" s="1">
        <v>21</v>
      </c>
      <c r="F1681" s="1">
        <v>195</v>
      </c>
      <c r="G1681" s="1">
        <v>79</v>
      </c>
      <c r="H1681" s="1" t="s">
        <v>133</v>
      </c>
      <c r="I1681" s="1">
        <v>57</v>
      </c>
      <c r="J1681" s="1">
        <f>_xlfn.RANK.EQ(tbl_gk[[#This Row],[Overall]],tbl_gk[Overall])</f>
        <v>1662</v>
      </c>
    </row>
    <row r="1682" spans="2:10" x14ac:dyDescent="0.55000000000000004">
      <c r="B1682" s="3">
        <v>251218</v>
      </c>
      <c r="C1682" s="5" t="s">
        <v>3512</v>
      </c>
      <c r="D1682" s="5" t="s">
        <v>3513</v>
      </c>
      <c r="E1682" s="1">
        <v>23</v>
      </c>
      <c r="F1682" s="1">
        <v>188</v>
      </c>
      <c r="G1682" s="1">
        <v>81</v>
      </c>
      <c r="H1682" s="1" t="s">
        <v>33</v>
      </c>
      <c r="I1682" s="1">
        <v>57</v>
      </c>
      <c r="J1682" s="1">
        <f>_xlfn.RANK.EQ(tbl_gk[[#This Row],[Overall]],tbl_gk[Overall])</f>
        <v>1662</v>
      </c>
    </row>
    <row r="1683" spans="2:10" x14ac:dyDescent="0.55000000000000004">
      <c r="B1683" s="3">
        <v>251522</v>
      </c>
      <c r="C1683" s="5" t="s">
        <v>3478</v>
      </c>
      <c r="D1683" s="5" t="s">
        <v>3479</v>
      </c>
      <c r="E1683" s="1">
        <v>22</v>
      </c>
      <c r="F1683" s="1">
        <v>195</v>
      </c>
      <c r="G1683" s="1">
        <v>83</v>
      </c>
      <c r="H1683" s="1" t="s">
        <v>19</v>
      </c>
      <c r="I1683" s="1">
        <v>57</v>
      </c>
      <c r="J1683" s="1">
        <f>_xlfn.RANK.EQ(tbl_gk[[#This Row],[Overall]],tbl_gk[Overall])</f>
        <v>1662</v>
      </c>
    </row>
    <row r="1684" spans="2:10" x14ac:dyDescent="0.55000000000000004">
      <c r="B1684" s="3">
        <v>253065</v>
      </c>
      <c r="C1684" s="5" t="s">
        <v>3492</v>
      </c>
      <c r="D1684" s="5" t="s">
        <v>3493</v>
      </c>
      <c r="E1684" s="1">
        <v>21</v>
      </c>
      <c r="F1684" s="1">
        <v>183</v>
      </c>
      <c r="G1684" s="1">
        <v>70</v>
      </c>
      <c r="H1684" s="1" t="s">
        <v>2091</v>
      </c>
      <c r="I1684" s="1">
        <v>57</v>
      </c>
      <c r="J1684" s="1">
        <f>_xlfn.RANK.EQ(tbl_gk[[#This Row],[Overall]],tbl_gk[Overall])</f>
        <v>1662</v>
      </c>
    </row>
    <row r="1685" spans="2:10" x14ac:dyDescent="0.55000000000000004">
      <c r="B1685" s="3">
        <v>253169</v>
      </c>
      <c r="C1685" s="5" t="s">
        <v>3486</v>
      </c>
      <c r="D1685" s="5" t="s">
        <v>3487</v>
      </c>
      <c r="E1685" s="1">
        <v>24</v>
      </c>
      <c r="F1685" s="1">
        <v>185</v>
      </c>
      <c r="G1685" s="1">
        <v>77</v>
      </c>
      <c r="H1685" s="1" t="s">
        <v>21</v>
      </c>
      <c r="I1685" s="1">
        <v>57</v>
      </c>
      <c r="J1685" s="1">
        <f>_xlfn.RANK.EQ(tbl_gk[[#This Row],[Overall]],tbl_gk[Overall])</f>
        <v>1662</v>
      </c>
    </row>
    <row r="1686" spans="2:10" x14ac:dyDescent="0.55000000000000004">
      <c r="B1686" s="3">
        <v>254792</v>
      </c>
      <c r="C1686" s="5" t="s">
        <v>3534</v>
      </c>
      <c r="D1686" s="5" t="s">
        <v>3535</v>
      </c>
      <c r="E1686" s="1">
        <v>25</v>
      </c>
      <c r="F1686" s="1">
        <v>178</v>
      </c>
      <c r="G1686" s="1">
        <v>70</v>
      </c>
      <c r="H1686" s="1" t="s">
        <v>315</v>
      </c>
      <c r="I1686" s="1">
        <v>57</v>
      </c>
      <c r="J1686" s="1">
        <f>_xlfn.RANK.EQ(tbl_gk[[#This Row],[Overall]],tbl_gk[Overall])</f>
        <v>1662</v>
      </c>
    </row>
    <row r="1687" spans="2:10" x14ac:dyDescent="0.55000000000000004">
      <c r="B1687" s="3">
        <v>255014</v>
      </c>
      <c r="C1687" s="5" t="s">
        <v>3425</v>
      </c>
      <c r="D1687" s="5" t="s">
        <v>3426</v>
      </c>
      <c r="E1687" s="1">
        <v>25</v>
      </c>
      <c r="F1687" s="1">
        <v>178</v>
      </c>
      <c r="G1687" s="1">
        <v>70</v>
      </c>
      <c r="H1687" s="1" t="s">
        <v>9</v>
      </c>
      <c r="I1687" s="1">
        <v>57</v>
      </c>
      <c r="J1687" s="1">
        <f>_xlfn.RANK.EQ(tbl_gk[[#This Row],[Overall]],tbl_gk[Overall])</f>
        <v>1662</v>
      </c>
    </row>
    <row r="1688" spans="2:10" x14ac:dyDescent="0.55000000000000004">
      <c r="B1688" s="3">
        <v>255921</v>
      </c>
      <c r="C1688" s="5" t="s">
        <v>3451</v>
      </c>
      <c r="D1688" s="5" t="s">
        <v>3452</v>
      </c>
      <c r="E1688" s="1">
        <v>23</v>
      </c>
      <c r="F1688" s="1">
        <v>198</v>
      </c>
      <c r="G1688" s="1">
        <v>80</v>
      </c>
      <c r="H1688" s="1" t="s">
        <v>54</v>
      </c>
      <c r="I1688" s="1">
        <v>57</v>
      </c>
      <c r="J1688" s="1">
        <f>_xlfn.RANK.EQ(tbl_gk[[#This Row],[Overall]],tbl_gk[Overall])</f>
        <v>1662</v>
      </c>
    </row>
    <row r="1689" spans="2:10" x14ac:dyDescent="0.55000000000000004">
      <c r="B1689" s="3">
        <v>255991</v>
      </c>
      <c r="C1689" s="5" t="s">
        <v>3438</v>
      </c>
      <c r="D1689" s="5" t="s">
        <v>3439</v>
      </c>
      <c r="E1689" s="1">
        <v>20</v>
      </c>
      <c r="F1689" s="1">
        <v>184</v>
      </c>
      <c r="G1689" s="1">
        <v>67</v>
      </c>
      <c r="H1689" s="1" t="s">
        <v>221</v>
      </c>
      <c r="I1689" s="1">
        <v>57</v>
      </c>
      <c r="J1689" s="1">
        <f>_xlfn.RANK.EQ(tbl_gk[[#This Row],[Overall]],tbl_gk[Overall])</f>
        <v>1662</v>
      </c>
    </row>
    <row r="1690" spans="2:10" x14ac:dyDescent="0.55000000000000004">
      <c r="B1690" s="3">
        <v>256229</v>
      </c>
      <c r="C1690" s="5" t="s">
        <v>3514</v>
      </c>
      <c r="D1690" s="5" t="s">
        <v>3515</v>
      </c>
      <c r="E1690" s="1">
        <v>21</v>
      </c>
      <c r="F1690" s="1">
        <v>191</v>
      </c>
      <c r="G1690" s="1">
        <v>86</v>
      </c>
      <c r="H1690" s="1" t="s">
        <v>16</v>
      </c>
      <c r="I1690" s="1">
        <v>57</v>
      </c>
      <c r="J1690" s="1">
        <f>_xlfn.RANK.EQ(tbl_gk[[#This Row],[Overall]],tbl_gk[Overall])</f>
        <v>1662</v>
      </c>
    </row>
    <row r="1691" spans="2:10" x14ac:dyDescent="0.55000000000000004">
      <c r="B1691" s="3">
        <v>256924</v>
      </c>
      <c r="C1691" s="5" t="s">
        <v>3453</v>
      </c>
      <c r="D1691" s="5" t="s">
        <v>3454</v>
      </c>
      <c r="E1691" s="1">
        <v>21</v>
      </c>
      <c r="F1691" s="1">
        <v>191</v>
      </c>
      <c r="G1691" s="1">
        <v>78</v>
      </c>
      <c r="H1691" s="1" t="s">
        <v>9</v>
      </c>
      <c r="I1691" s="1">
        <v>57</v>
      </c>
      <c r="J1691" s="1">
        <f>_xlfn.RANK.EQ(tbl_gk[[#This Row],[Overall]],tbl_gk[Overall])</f>
        <v>1662</v>
      </c>
    </row>
    <row r="1692" spans="2:10" x14ac:dyDescent="0.55000000000000004">
      <c r="B1692" s="3">
        <v>257138</v>
      </c>
      <c r="C1692" s="5" t="s">
        <v>3464</v>
      </c>
      <c r="D1692" s="5" t="s">
        <v>3465</v>
      </c>
      <c r="E1692" s="1">
        <v>21</v>
      </c>
      <c r="F1692" s="1">
        <v>184</v>
      </c>
      <c r="G1692" s="1">
        <v>76</v>
      </c>
      <c r="H1692" s="1" t="s">
        <v>76</v>
      </c>
      <c r="I1692" s="1">
        <v>57</v>
      </c>
      <c r="J1692" s="1">
        <f>_xlfn.RANK.EQ(tbl_gk[[#This Row],[Overall]],tbl_gk[Overall])</f>
        <v>1662</v>
      </c>
    </row>
    <row r="1693" spans="2:10" x14ac:dyDescent="0.55000000000000004">
      <c r="B1693" s="3">
        <v>258056</v>
      </c>
      <c r="C1693" s="5" t="s">
        <v>837</v>
      </c>
      <c r="D1693" s="5" t="s">
        <v>1890</v>
      </c>
      <c r="E1693" s="1">
        <v>19</v>
      </c>
      <c r="F1693" s="1">
        <v>183</v>
      </c>
      <c r="G1693" s="1">
        <v>76</v>
      </c>
      <c r="H1693" s="1" t="s">
        <v>47</v>
      </c>
      <c r="I1693" s="1">
        <v>57</v>
      </c>
      <c r="J1693" s="1">
        <f>_xlfn.RANK.EQ(tbl_gk[[#This Row],[Overall]],tbl_gk[Overall])</f>
        <v>1662</v>
      </c>
    </row>
    <row r="1694" spans="2:10" x14ac:dyDescent="0.55000000000000004">
      <c r="B1694" s="3">
        <v>260493</v>
      </c>
      <c r="C1694" s="5" t="s">
        <v>3498</v>
      </c>
      <c r="D1694" s="5" t="s">
        <v>3499</v>
      </c>
      <c r="E1694" s="1">
        <v>19</v>
      </c>
      <c r="F1694" s="1">
        <v>180</v>
      </c>
      <c r="G1694" s="1">
        <v>80</v>
      </c>
      <c r="H1694" s="1" t="s">
        <v>21</v>
      </c>
      <c r="I1694" s="1">
        <v>57</v>
      </c>
      <c r="J1694" s="1">
        <f>_xlfn.RANK.EQ(tbl_gk[[#This Row],[Overall]],tbl_gk[Overall])</f>
        <v>1662</v>
      </c>
    </row>
    <row r="1695" spans="2:10" x14ac:dyDescent="0.55000000000000004">
      <c r="B1695" s="3">
        <v>260538</v>
      </c>
      <c r="C1695" s="5" t="s">
        <v>3442</v>
      </c>
      <c r="D1695" s="5" t="s">
        <v>3443</v>
      </c>
      <c r="E1695" s="1">
        <v>20</v>
      </c>
      <c r="F1695" s="1">
        <v>188</v>
      </c>
      <c r="G1695" s="1">
        <v>79</v>
      </c>
      <c r="H1695" s="1" t="s">
        <v>282</v>
      </c>
      <c r="I1695" s="1">
        <v>57</v>
      </c>
      <c r="J1695" s="1">
        <f>_xlfn.RANK.EQ(tbl_gk[[#This Row],[Overall]],tbl_gk[Overall])</f>
        <v>1662</v>
      </c>
    </row>
    <row r="1696" spans="2:10" x14ac:dyDescent="0.55000000000000004">
      <c r="B1696" s="3">
        <v>260978</v>
      </c>
      <c r="C1696" s="5" t="s">
        <v>3468</v>
      </c>
      <c r="D1696" s="5" t="s">
        <v>3469</v>
      </c>
      <c r="E1696" s="1">
        <v>19</v>
      </c>
      <c r="F1696" s="1">
        <v>191</v>
      </c>
      <c r="G1696" s="1">
        <v>85</v>
      </c>
      <c r="H1696" s="1" t="s">
        <v>16</v>
      </c>
      <c r="I1696" s="1">
        <v>57</v>
      </c>
      <c r="J1696" s="1">
        <f>_xlfn.RANK.EQ(tbl_gk[[#This Row],[Overall]],tbl_gk[Overall])</f>
        <v>1662</v>
      </c>
    </row>
    <row r="1697" spans="2:10" x14ac:dyDescent="0.55000000000000004">
      <c r="B1697" s="3">
        <v>262322</v>
      </c>
      <c r="C1697" s="5" t="s">
        <v>3449</v>
      </c>
      <c r="D1697" s="5" t="s">
        <v>3450</v>
      </c>
      <c r="E1697" s="1">
        <v>19</v>
      </c>
      <c r="F1697" s="1">
        <v>188</v>
      </c>
      <c r="G1697" s="1">
        <v>75</v>
      </c>
      <c r="H1697" s="1" t="s">
        <v>16</v>
      </c>
      <c r="I1697" s="1">
        <v>57</v>
      </c>
      <c r="J1697" s="1">
        <f>_xlfn.RANK.EQ(tbl_gk[[#This Row],[Overall]],tbl_gk[Overall])</f>
        <v>1662</v>
      </c>
    </row>
    <row r="1698" spans="2:10" x14ac:dyDescent="0.55000000000000004">
      <c r="B1698" s="3">
        <v>262502</v>
      </c>
      <c r="C1698" s="5" t="s">
        <v>3532</v>
      </c>
      <c r="D1698" s="5" t="s">
        <v>3533</v>
      </c>
      <c r="E1698" s="1">
        <v>22</v>
      </c>
      <c r="F1698" s="1">
        <v>183</v>
      </c>
      <c r="G1698" s="1">
        <v>80</v>
      </c>
      <c r="H1698" s="1" t="s">
        <v>40</v>
      </c>
      <c r="I1698" s="1">
        <v>57</v>
      </c>
      <c r="J1698" s="1">
        <f>_xlfn.RANK.EQ(tbl_gk[[#This Row],[Overall]],tbl_gk[Overall])</f>
        <v>1662</v>
      </c>
    </row>
    <row r="1699" spans="2:10" x14ac:dyDescent="0.55000000000000004">
      <c r="B1699" s="3">
        <v>262530</v>
      </c>
      <c r="C1699" s="5" t="s">
        <v>3476</v>
      </c>
      <c r="D1699" s="5" t="s">
        <v>3477</v>
      </c>
      <c r="E1699" s="1">
        <v>23</v>
      </c>
      <c r="F1699" s="1">
        <v>188</v>
      </c>
      <c r="G1699" s="1">
        <v>88</v>
      </c>
      <c r="H1699" s="1" t="s">
        <v>200</v>
      </c>
      <c r="I1699" s="1">
        <v>57</v>
      </c>
      <c r="J1699" s="1">
        <f>_xlfn.RANK.EQ(tbl_gk[[#This Row],[Overall]],tbl_gk[Overall])</f>
        <v>1662</v>
      </c>
    </row>
    <row r="1700" spans="2:10" x14ac:dyDescent="0.55000000000000004">
      <c r="B1700" s="3">
        <v>263137</v>
      </c>
      <c r="C1700" s="5" t="s">
        <v>3540</v>
      </c>
      <c r="D1700" s="5" t="s">
        <v>3541</v>
      </c>
      <c r="E1700" s="1">
        <v>20</v>
      </c>
      <c r="F1700" s="1">
        <v>188</v>
      </c>
      <c r="G1700" s="1">
        <v>80</v>
      </c>
      <c r="H1700" s="1" t="s">
        <v>48</v>
      </c>
      <c r="I1700" s="1">
        <v>57</v>
      </c>
      <c r="J1700" s="1">
        <f>_xlfn.RANK.EQ(tbl_gk[[#This Row],[Overall]],tbl_gk[Overall])</f>
        <v>1662</v>
      </c>
    </row>
    <row r="1701" spans="2:10" x14ac:dyDescent="0.55000000000000004">
      <c r="B1701" s="3">
        <v>263423</v>
      </c>
      <c r="C1701" s="5" t="s">
        <v>3436</v>
      </c>
      <c r="D1701" s="5" t="s">
        <v>3437</v>
      </c>
      <c r="E1701" s="1">
        <v>20</v>
      </c>
      <c r="F1701" s="1">
        <v>188</v>
      </c>
      <c r="G1701" s="1">
        <v>78</v>
      </c>
      <c r="H1701" s="1" t="s">
        <v>9</v>
      </c>
      <c r="I1701" s="1">
        <v>57</v>
      </c>
      <c r="J1701" s="1">
        <f>_xlfn.RANK.EQ(tbl_gk[[#This Row],[Overall]],tbl_gk[Overall])</f>
        <v>1662</v>
      </c>
    </row>
    <row r="1702" spans="2:10" x14ac:dyDescent="0.55000000000000004">
      <c r="B1702" s="3">
        <v>263531</v>
      </c>
      <c r="C1702" s="5" t="s">
        <v>3520</v>
      </c>
      <c r="D1702" s="5" t="s">
        <v>3521</v>
      </c>
      <c r="E1702" s="1">
        <v>19</v>
      </c>
      <c r="F1702" s="1">
        <v>191</v>
      </c>
      <c r="G1702" s="1">
        <v>78</v>
      </c>
      <c r="H1702" s="1" t="s">
        <v>11</v>
      </c>
      <c r="I1702" s="1">
        <v>57</v>
      </c>
      <c r="J1702" s="1">
        <f>_xlfn.RANK.EQ(tbl_gk[[#This Row],[Overall]],tbl_gk[Overall])</f>
        <v>1662</v>
      </c>
    </row>
    <row r="1703" spans="2:10" x14ac:dyDescent="0.55000000000000004">
      <c r="B1703" s="3">
        <v>263532</v>
      </c>
      <c r="C1703" s="5" t="s">
        <v>3524</v>
      </c>
      <c r="D1703" s="5" t="s">
        <v>3525</v>
      </c>
      <c r="E1703" s="1">
        <v>20</v>
      </c>
      <c r="F1703" s="1">
        <v>180</v>
      </c>
      <c r="G1703" s="1">
        <v>75</v>
      </c>
      <c r="H1703" s="1" t="s">
        <v>153</v>
      </c>
      <c r="I1703" s="1">
        <v>57</v>
      </c>
      <c r="J1703" s="1">
        <f>_xlfn.RANK.EQ(tbl_gk[[#This Row],[Overall]],tbl_gk[Overall])</f>
        <v>1662</v>
      </c>
    </row>
    <row r="1704" spans="2:10" x14ac:dyDescent="0.55000000000000004">
      <c r="B1704" s="3">
        <v>263674</v>
      </c>
      <c r="C1704" s="5" t="s">
        <v>3434</v>
      </c>
      <c r="D1704" s="5" t="s">
        <v>3435</v>
      </c>
      <c r="E1704" s="1">
        <v>21</v>
      </c>
      <c r="F1704" s="1">
        <v>192</v>
      </c>
      <c r="G1704" s="1">
        <v>82</v>
      </c>
      <c r="H1704" s="1" t="s">
        <v>16</v>
      </c>
      <c r="I1704" s="1">
        <v>57</v>
      </c>
      <c r="J1704" s="1">
        <f>_xlfn.RANK.EQ(tbl_gk[[#This Row],[Overall]],tbl_gk[Overall])</f>
        <v>1662</v>
      </c>
    </row>
    <row r="1705" spans="2:10" x14ac:dyDescent="0.55000000000000004">
      <c r="B1705" s="3">
        <v>263742</v>
      </c>
      <c r="C1705" s="5" t="s">
        <v>3428</v>
      </c>
      <c r="D1705" s="5" t="s">
        <v>3429</v>
      </c>
      <c r="E1705" s="1">
        <v>22</v>
      </c>
      <c r="F1705" s="1">
        <v>194</v>
      </c>
      <c r="G1705" s="1">
        <v>88</v>
      </c>
      <c r="H1705" s="1" t="s">
        <v>138</v>
      </c>
      <c r="I1705" s="1">
        <v>57</v>
      </c>
      <c r="J1705" s="1">
        <f>_xlfn.RANK.EQ(tbl_gk[[#This Row],[Overall]],tbl_gk[Overall])</f>
        <v>1662</v>
      </c>
    </row>
    <row r="1706" spans="2:10" x14ac:dyDescent="0.55000000000000004">
      <c r="B1706" s="3">
        <v>263798</v>
      </c>
      <c r="C1706" s="5" t="s">
        <v>3490</v>
      </c>
      <c r="D1706" s="5" t="s">
        <v>3491</v>
      </c>
      <c r="E1706" s="1">
        <v>19</v>
      </c>
      <c r="F1706" s="1">
        <v>192</v>
      </c>
      <c r="G1706" s="1">
        <v>80</v>
      </c>
      <c r="H1706" s="1" t="s">
        <v>18</v>
      </c>
      <c r="I1706" s="1">
        <v>57</v>
      </c>
      <c r="J1706" s="1">
        <f>_xlfn.RANK.EQ(tbl_gk[[#This Row],[Overall]],tbl_gk[Overall])</f>
        <v>1662</v>
      </c>
    </row>
    <row r="1707" spans="2:10" x14ac:dyDescent="0.55000000000000004">
      <c r="B1707" s="3">
        <v>264646</v>
      </c>
      <c r="C1707" s="5" t="s">
        <v>3447</v>
      </c>
      <c r="D1707" s="5" t="s">
        <v>3448</v>
      </c>
      <c r="E1707" s="1">
        <v>25</v>
      </c>
      <c r="F1707" s="1">
        <v>198</v>
      </c>
      <c r="G1707" s="1">
        <v>85</v>
      </c>
      <c r="H1707" s="1" t="s">
        <v>282</v>
      </c>
      <c r="I1707" s="1">
        <v>57</v>
      </c>
      <c r="J1707" s="1">
        <f>_xlfn.RANK.EQ(tbl_gk[[#This Row],[Overall]],tbl_gk[Overall])</f>
        <v>1662</v>
      </c>
    </row>
    <row r="1708" spans="2:10" x14ac:dyDescent="0.55000000000000004">
      <c r="B1708" s="3">
        <v>264676</v>
      </c>
      <c r="C1708" s="5" t="s">
        <v>3544</v>
      </c>
      <c r="D1708" s="5" t="s">
        <v>3545</v>
      </c>
      <c r="E1708" s="1">
        <v>20</v>
      </c>
      <c r="F1708" s="1">
        <v>182</v>
      </c>
      <c r="G1708" s="1">
        <v>75</v>
      </c>
      <c r="H1708" s="1" t="s">
        <v>68</v>
      </c>
      <c r="I1708" s="1">
        <v>57</v>
      </c>
      <c r="J1708" s="1">
        <f>_xlfn.RANK.EQ(tbl_gk[[#This Row],[Overall]],tbl_gk[Overall])</f>
        <v>1662</v>
      </c>
    </row>
    <row r="1709" spans="2:10" x14ac:dyDescent="0.55000000000000004">
      <c r="B1709" s="3">
        <v>265180</v>
      </c>
      <c r="C1709" s="5" t="s">
        <v>3536</v>
      </c>
      <c r="D1709" s="5" t="s">
        <v>3537</v>
      </c>
      <c r="E1709" s="1">
        <v>18</v>
      </c>
      <c r="F1709" s="1">
        <v>188</v>
      </c>
      <c r="G1709" s="1">
        <v>75</v>
      </c>
      <c r="H1709" s="1" t="s">
        <v>16</v>
      </c>
      <c r="I1709" s="1">
        <v>57</v>
      </c>
      <c r="J1709" s="1">
        <f>_xlfn.RANK.EQ(tbl_gk[[#This Row],[Overall]],tbl_gk[Overall])</f>
        <v>1662</v>
      </c>
    </row>
    <row r="1710" spans="2:10" x14ac:dyDescent="0.55000000000000004">
      <c r="B1710" s="3">
        <v>265987</v>
      </c>
      <c r="C1710" s="5" t="s">
        <v>3504</v>
      </c>
      <c r="D1710" s="5" t="s">
        <v>3505</v>
      </c>
      <c r="E1710" s="1">
        <v>18</v>
      </c>
      <c r="F1710" s="1">
        <v>190</v>
      </c>
      <c r="G1710" s="1">
        <v>81</v>
      </c>
      <c r="H1710" s="1" t="s">
        <v>16</v>
      </c>
      <c r="I1710" s="1">
        <v>57</v>
      </c>
      <c r="J1710" s="1">
        <f>_xlfn.RANK.EQ(tbl_gk[[#This Row],[Overall]],tbl_gk[Overall])</f>
        <v>1662</v>
      </c>
    </row>
    <row r="1711" spans="2:10" x14ac:dyDescent="0.55000000000000004">
      <c r="B1711" s="3">
        <v>266265</v>
      </c>
      <c r="C1711" s="5" t="s">
        <v>3440</v>
      </c>
      <c r="D1711" s="5" t="s">
        <v>3441</v>
      </c>
      <c r="E1711" s="1">
        <v>19</v>
      </c>
      <c r="F1711" s="1">
        <v>202</v>
      </c>
      <c r="G1711" s="1">
        <v>85</v>
      </c>
      <c r="H1711" s="1" t="s">
        <v>115</v>
      </c>
      <c r="I1711" s="1">
        <v>57</v>
      </c>
      <c r="J1711" s="1">
        <f>_xlfn.RANK.EQ(tbl_gk[[#This Row],[Overall]],tbl_gk[Overall])</f>
        <v>1662</v>
      </c>
    </row>
    <row r="1712" spans="2:10" x14ac:dyDescent="0.55000000000000004">
      <c r="B1712" s="3">
        <v>266607</v>
      </c>
      <c r="C1712" s="5" t="s">
        <v>3522</v>
      </c>
      <c r="D1712" s="5" t="s">
        <v>3523</v>
      </c>
      <c r="E1712" s="1">
        <v>19</v>
      </c>
      <c r="F1712" s="1">
        <v>187</v>
      </c>
      <c r="G1712" s="1">
        <v>82</v>
      </c>
      <c r="H1712" s="1" t="s">
        <v>67</v>
      </c>
      <c r="I1712" s="1">
        <v>57</v>
      </c>
      <c r="J1712" s="1">
        <f>_xlfn.RANK.EQ(tbl_gk[[#This Row],[Overall]],tbl_gk[Overall])</f>
        <v>1662</v>
      </c>
    </row>
    <row r="1713" spans="2:10" x14ac:dyDescent="0.55000000000000004">
      <c r="B1713" s="3">
        <v>267917</v>
      </c>
      <c r="C1713" s="5" t="s">
        <v>3496</v>
      </c>
      <c r="D1713" s="5" t="s">
        <v>3497</v>
      </c>
      <c r="E1713" s="1">
        <v>19</v>
      </c>
      <c r="F1713" s="1">
        <v>180</v>
      </c>
      <c r="G1713" s="1">
        <v>75</v>
      </c>
      <c r="H1713" s="1" t="s">
        <v>267</v>
      </c>
      <c r="I1713" s="1">
        <v>57</v>
      </c>
      <c r="J1713" s="1">
        <f>_xlfn.RANK.EQ(tbl_gk[[#This Row],[Overall]],tbl_gk[Overall])</f>
        <v>1662</v>
      </c>
    </row>
    <row r="1714" spans="2:10" x14ac:dyDescent="0.55000000000000004">
      <c r="B1714" s="3">
        <v>267950</v>
      </c>
      <c r="C1714" s="5" t="s">
        <v>3462</v>
      </c>
      <c r="D1714" s="5" t="s">
        <v>3463</v>
      </c>
      <c r="E1714" s="1">
        <v>20</v>
      </c>
      <c r="F1714" s="1">
        <v>180</v>
      </c>
      <c r="G1714" s="1">
        <v>70</v>
      </c>
      <c r="H1714" s="1" t="s">
        <v>660</v>
      </c>
      <c r="I1714" s="1">
        <v>57</v>
      </c>
      <c r="J1714" s="1">
        <f>_xlfn.RANK.EQ(tbl_gk[[#This Row],[Overall]],tbl_gk[Overall])</f>
        <v>1662</v>
      </c>
    </row>
    <row r="1715" spans="2:10" x14ac:dyDescent="0.55000000000000004">
      <c r="B1715" s="3">
        <v>268394</v>
      </c>
      <c r="C1715" s="5" t="s">
        <v>3528</v>
      </c>
      <c r="D1715" s="5" t="s">
        <v>3529</v>
      </c>
      <c r="E1715" s="1">
        <v>18</v>
      </c>
      <c r="F1715" s="1">
        <v>186</v>
      </c>
      <c r="G1715" s="1">
        <v>73</v>
      </c>
      <c r="H1715" s="1" t="s">
        <v>153</v>
      </c>
      <c r="I1715" s="1">
        <v>57</v>
      </c>
      <c r="J1715" s="1">
        <f>_xlfn.RANK.EQ(tbl_gk[[#This Row],[Overall]],tbl_gk[Overall])</f>
        <v>1662</v>
      </c>
    </row>
    <row r="1716" spans="2:10" x14ac:dyDescent="0.55000000000000004">
      <c r="B1716" s="3">
        <v>269232</v>
      </c>
      <c r="C1716" s="5" t="s">
        <v>3466</v>
      </c>
      <c r="D1716" s="5" t="s">
        <v>3467</v>
      </c>
      <c r="E1716" s="1">
        <v>19</v>
      </c>
      <c r="F1716" s="1">
        <v>186</v>
      </c>
      <c r="G1716" s="1">
        <v>70</v>
      </c>
      <c r="H1716" s="1" t="s">
        <v>18</v>
      </c>
      <c r="I1716" s="1">
        <v>57</v>
      </c>
      <c r="J1716" s="1">
        <f>_xlfn.RANK.EQ(tbl_gk[[#This Row],[Overall]],tbl_gk[Overall])</f>
        <v>1662</v>
      </c>
    </row>
    <row r="1717" spans="2:10" x14ac:dyDescent="0.55000000000000004">
      <c r="B1717" s="3">
        <v>269406</v>
      </c>
      <c r="C1717" s="5" t="s">
        <v>3510</v>
      </c>
      <c r="D1717" s="5" t="s">
        <v>3511</v>
      </c>
      <c r="E1717" s="1">
        <v>20</v>
      </c>
      <c r="F1717" s="1">
        <v>185</v>
      </c>
      <c r="G1717" s="1">
        <v>75</v>
      </c>
      <c r="H1717" s="1" t="s">
        <v>235</v>
      </c>
      <c r="I1717" s="1">
        <v>57</v>
      </c>
      <c r="J1717" s="1">
        <f>_xlfn.RANK.EQ(tbl_gk[[#This Row],[Overall]],tbl_gk[Overall])</f>
        <v>1662</v>
      </c>
    </row>
    <row r="1718" spans="2:10" x14ac:dyDescent="0.55000000000000004">
      <c r="B1718" s="3">
        <v>269839</v>
      </c>
      <c r="C1718" s="5" t="s">
        <v>3506</v>
      </c>
      <c r="D1718" s="5" t="s">
        <v>3507</v>
      </c>
      <c r="E1718" s="1">
        <v>21</v>
      </c>
      <c r="F1718" s="1">
        <v>186</v>
      </c>
      <c r="G1718" s="1">
        <v>90</v>
      </c>
      <c r="H1718" s="1" t="s">
        <v>16</v>
      </c>
      <c r="I1718" s="1">
        <v>57</v>
      </c>
      <c r="J1718" s="1">
        <f>_xlfn.RANK.EQ(tbl_gk[[#This Row],[Overall]],tbl_gk[Overall])</f>
        <v>1662</v>
      </c>
    </row>
    <row r="1719" spans="2:10" x14ac:dyDescent="0.55000000000000004">
      <c r="B1719" s="3">
        <v>269967</v>
      </c>
      <c r="C1719" s="5" t="s">
        <v>3500</v>
      </c>
      <c r="D1719" s="5" t="s">
        <v>3501</v>
      </c>
      <c r="E1719" s="1">
        <v>20</v>
      </c>
      <c r="F1719" s="1">
        <v>185</v>
      </c>
      <c r="G1719" s="1">
        <v>75</v>
      </c>
      <c r="H1719" s="1" t="s">
        <v>115</v>
      </c>
      <c r="I1719" s="1">
        <v>57</v>
      </c>
      <c r="J1719" s="1">
        <f>_xlfn.RANK.EQ(tbl_gk[[#This Row],[Overall]],tbl_gk[Overall])</f>
        <v>1662</v>
      </c>
    </row>
    <row r="1720" spans="2:10" x14ac:dyDescent="0.55000000000000004">
      <c r="B1720" s="3">
        <v>270003</v>
      </c>
      <c r="C1720" s="5" t="s">
        <v>3445</v>
      </c>
      <c r="D1720" s="5" t="s">
        <v>3446</v>
      </c>
      <c r="E1720" s="1">
        <v>21</v>
      </c>
      <c r="F1720" s="1">
        <v>183</v>
      </c>
      <c r="G1720" s="1">
        <v>84</v>
      </c>
      <c r="H1720" s="1" t="s">
        <v>64</v>
      </c>
      <c r="I1720" s="1">
        <v>57</v>
      </c>
      <c r="J1720" s="1">
        <f>_xlfn.RANK.EQ(tbl_gk[[#This Row],[Overall]],tbl_gk[Overall])</f>
        <v>1662</v>
      </c>
    </row>
    <row r="1721" spans="2:10" x14ac:dyDescent="0.55000000000000004">
      <c r="B1721" s="3">
        <v>270500</v>
      </c>
      <c r="C1721" s="5" t="s">
        <v>3455</v>
      </c>
      <c r="D1721" s="5" t="s">
        <v>3456</v>
      </c>
      <c r="E1721" s="1">
        <v>22</v>
      </c>
      <c r="F1721" s="1">
        <v>190</v>
      </c>
      <c r="G1721" s="1">
        <v>80</v>
      </c>
      <c r="H1721" s="1" t="s">
        <v>33</v>
      </c>
      <c r="I1721" s="1">
        <v>57</v>
      </c>
      <c r="J1721" s="1">
        <f>_xlfn.RANK.EQ(tbl_gk[[#This Row],[Overall]],tbl_gk[Overall])</f>
        <v>1662</v>
      </c>
    </row>
    <row r="1722" spans="2:10" x14ac:dyDescent="0.55000000000000004">
      <c r="B1722" s="3">
        <v>270721</v>
      </c>
      <c r="C1722" s="5" t="s">
        <v>3472</v>
      </c>
      <c r="D1722" s="5" t="s">
        <v>3473</v>
      </c>
      <c r="E1722" s="1">
        <v>24</v>
      </c>
      <c r="F1722" s="1">
        <v>202</v>
      </c>
      <c r="G1722" s="1">
        <v>87</v>
      </c>
      <c r="H1722" s="1" t="s">
        <v>72</v>
      </c>
      <c r="I1722" s="1">
        <v>57</v>
      </c>
      <c r="J1722" s="1">
        <f>_xlfn.RANK.EQ(tbl_gk[[#This Row],[Overall]],tbl_gk[Overall])</f>
        <v>1662</v>
      </c>
    </row>
    <row r="1723" spans="2:10" x14ac:dyDescent="0.55000000000000004">
      <c r="B1723" s="3">
        <v>270730</v>
      </c>
      <c r="C1723" s="5" t="s">
        <v>3494</v>
      </c>
      <c r="D1723" s="5" t="s">
        <v>3495</v>
      </c>
      <c r="E1723" s="1">
        <v>21</v>
      </c>
      <c r="F1723" s="1">
        <v>196</v>
      </c>
      <c r="G1723" s="1">
        <v>79</v>
      </c>
      <c r="H1723" s="1" t="s">
        <v>40</v>
      </c>
      <c r="I1723" s="1">
        <v>57</v>
      </c>
      <c r="J1723" s="1">
        <f>_xlfn.RANK.EQ(tbl_gk[[#This Row],[Overall]],tbl_gk[Overall])</f>
        <v>1662</v>
      </c>
    </row>
    <row r="1724" spans="2:10" x14ac:dyDescent="0.55000000000000004">
      <c r="B1724" s="3">
        <v>271211</v>
      </c>
      <c r="C1724" s="5" t="s">
        <v>3526</v>
      </c>
      <c r="D1724" s="5" t="s">
        <v>3527</v>
      </c>
      <c r="E1724" s="1">
        <v>17</v>
      </c>
      <c r="F1724" s="1">
        <v>193</v>
      </c>
      <c r="G1724" s="1">
        <v>75</v>
      </c>
      <c r="H1724" s="1" t="s">
        <v>72</v>
      </c>
      <c r="I1724" s="1">
        <v>57</v>
      </c>
      <c r="J1724" s="1">
        <f>_xlfn.RANK.EQ(tbl_gk[[#This Row],[Overall]],tbl_gk[Overall])</f>
        <v>1662</v>
      </c>
    </row>
    <row r="1725" spans="2:10" x14ac:dyDescent="0.55000000000000004">
      <c r="B1725" s="3">
        <v>271489</v>
      </c>
      <c r="C1725" s="5" t="s">
        <v>3474</v>
      </c>
      <c r="D1725" s="5" t="s">
        <v>3475</v>
      </c>
      <c r="E1725" s="1">
        <v>19</v>
      </c>
      <c r="F1725" s="1">
        <v>182</v>
      </c>
      <c r="G1725" s="1">
        <v>76</v>
      </c>
      <c r="H1725" s="1" t="s">
        <v>40</v>
      </c>
      <c r="I1725" s="1">
        <v>57</v>
      </c>
      <c r="J1725" s="1">
        <f>_xlfn.RANK.EQ(tbl_gk[[#This Row],[Overall]],tbl_gk[Overall])</f>
        <v>1662</v>
      </c>
    </row>
    <row r="1726" spans="2:10" x14ac:dyDescent="0.55000000000000004">
      <c r="B1726" s="3">
        <v>140300</v>
      </c>
      <c r="C1726" s="5" t="s">
        <v>3647</v>
      </c>
      <c r="D1726" s="5" t="s">
        <v>3648</v>
      </c>
      <c r="E1726" s="1">
        <v>38</v>
      </c>
      <c r="F1726" s="1">
        <v>188</v>
      </c>
      <c r="G1726" s="1">
        <v>76</v>
      </c>
      <c r="H1726" s="1" t="s">
        <v>47</v>
      </c>
      <c r="I1726" s="1">
        <v>56</v>
      </c>
      <c r="J1726" s="1">
        <f>_xlfn.RANK.EQ(tbl_gk[[#This Row],[Overall]],tbl_gk[Overall])</f>
        <v>1725</v>
      </c>
    </row>
    <row r="1727" spans="2:10" x14ac:dyDescent="0.55000000000000004">
      <c r="B1727" s="3">
        <v>183031</v>
      </c>
      <c r="C1727" s="5" t="s">
        <v>3568</v>
      </c>
      <c r="D1727" s="5" t="s">
        <v>3569</v>
      </c>
      <c r="E1727" s="1">
        <v>38</v>
      </c>
      <c r="F1727" s="1">
        <v>188</v>
      </c>
      <c r="G1727" s="1">
        <v>80</v>
      </c>
      <c r="H1727" s="1" t="s">
        <v>576</v>
      </c>
      <c r="I1727" s="1">
        <v>56</v>
      </c>
      <c r="J1727" s="1">
        <f>_xlfn.RANK.EQ(tbl_gk[[#This Row],[Overall]],tbl_gk[Overall])</f>
        <v>1725</v>
      </c>
    </row>
    <row r="1728" spans="2:10" x14ac:dyDescent="0.55000000000000004">
      <c r="B1728" s="3">
        <v>212069</v>
      </c>
      <c r="C1728" s="5" t="s">
        <v>3658</v>
      </c>
      <c r="D1728" s="5" t="s">
        <v>3659</v>
      </c>
      <c r="E1728" s="1">
        <v>27</v>
      </c>
      <c r="F1728" s="1">
        <v>187</v>
      </c>
      <c r="G1728" s="1">
        <v>83</v>
      </c>
      <c r="H1728" s="1" t="s">
        <v>87</v>
      </c>
      <c r="I1728" s="1">
        <v>56</v>
      </c>
      <c r="J1728" s="1">
        <f>_xlfn.RANK.EQ(tbl_gk[[#This Row],[Overall]],tbl_gk[Overall])</f>
        <v>1725</v>
      </c>
    </row>
    <row r="1729" spans="2:10" x14ac:dyDescent="0.55000000000000004">
      <c r="B1729" s="3">
        <v>228253</v>
      </c>
      <c r="C1729" s="5" t="s">
        <v>3614</v>
      </c>
      <c r="D1729" s="5" t="s">
        <v>3615</v>
      </c>
      <c r="E1729" s="1">
        <v>27</v>
      </c>
      <c r="F1729" s="1">
        <v>178</v>
      </c>
      <c r="G1729" s="1">
        <v>64</v>
      </c>
      <c r="H1729" s="1" t="s">
        <v>315</v>
      </c>
      <c r="I1729" s="1">
        <v>56</v>
      </c>
      <c r="J1729" s="1">
        <f>_xlfn.RANK.EQ(tbl_gk[[#This Row],[Overall]],tbl_gk[Overall])</f>
        <v>1725</v>
      </c>
    </row>
    <row r="1730" spans="2:10" x14ac:dyDescent="0.55000000000000004">
      <c r="B1730" s="3">
        <v>231681</v>
      </c>
      <c r="C1730" s="5" t="s">
        <v>3649</v>
      </c>
      <c r="D1730" s="5" t="s">
        <v>3650</v>
      </c>
      <c r="E1730" s="1">
        <v>24</v>
      </c>
      <c r="F1730" s="1">
        <v>186</v>
      </c>
      <c r="G1730" s="1">
        <v>74</v>
      </c>
      <c r="H1730" s="1" t="s">
        <v>19</v>
      </c>
      <c r="I1730" s="1">
        <v>56</v>
      </c>
      <c r="J1730" s="1">
        <f>_xlfn.RANK.EQ(tbl_gk[[#This Row],[Overall]],tbl_gk[Overall])</f>
        <v>1725</v>
      </c>
    </row>
    <row r="1731" spans="2:10" x14ac:dyDescent="0.55000000000000004">
      <c r="B1731" s="3">
        <v>233668</v>
      </c>
      <c r="C1731" s="5" t="s">
        <v>3590</v>
      </c>
      <c r="D1731" s="5" t="s">
        <v>3591</v>
      </c>
      <c r="E1731" s="1">
        <v>25</v>
      </c>
      <c r="F1731" s="1">
        <v>184</v>
      </c>
      <c r="G1731" s="1">
        <v>78</v>
      </c>
      <c r="H1731" s="1" t="s">
        <v>576</v>
      </c>
      <c r="I1731" s="1">
        <v>56</v>
      </c>
      <c r="J1731" s="1">
        <f>_xlfn.RANK.EQ(tbl_gk[[#This Row],[Overall]],tbl_gk[Overall])</f>
        <v>1725</v>
      </c>
    </row>
    <row r="1732" spans="2:10" x14ac:dyDescent="0.55000000000000004">
      <c r="B1732" s="3">
        <v>233689</v>
      </c>
      <c r="C1732" s="5" t="s">
        <v>3562</v>
      </c>
      <c r="D1732" s="5" t="s">
        <v>3563</v>
      </c>
      <c r="E1732" s="1">
        <v>24</v>
      </c>
      <c r="F1732" s="1">
        <v>184</v>
      </c>
      <c r="G1732" s="1">
        <v>80</v>
      </c>
      <c r="H1732" s="1" t="s">
        <v>115</v>
      </c>
      <c r="I1732" s="1">
        <v>56</v>
      </c>
      <c r="J1732" s="1">
        <f>_xlfn.RANK.EQ(tbl_gk[[#This Row],[Overall]],tbl_gk[Overall])</f>
        <v>1725</v>
      </c>
    </row>
    <row r="1733" spans="2:10" x14ac:dyDescent="0.55000000000000004">
      <c r="B1733" s="3">
        <v>233695</v>
      </c>
      <c r="C1733" s="5" t="s">
        <v>3566</v>
      </c>
      <c r="D1733" s="5" t="s">
        <v>3567</v>
      </c>
      <c r="E1733" s="1">
        <v>23</v>
      </c>
      <c r="F1733" s="1">
        <v>195</v>
      </c>
      <c r="G1733" s="1">
        <v>84</v>
      </c>
      <c r="H1733" s="1" t="s">
        <v>19</v>
      </c>
      <c r="I1733" s="1">
        <v>56</v>
      </c>
      <c r="J1733" s="1">
        <f>_xlfn.RANK.EQ(tbl_gk[[#This Row],[Overall]],tbl_gk[Overall])</f>
        <v>1725</v>
      </c>
    </row>
    <row r="1734" spans="2:10" x14ac:dyDescent="0.55000000000000004">
      <c r="B1734" s="3">
        <v>234796</v>
      </c>
      <c r="C1734" s="5" t="s">
        <v>3636</v>
      </c>
      <c r="D1734" s="5" t="s">
        <v>3637</v>
      </c>
      <c r="E1734" s="1">
        <v>26</v>
      </c>
      <c r="F1734" s="1">
        <v>190</v>
      </c>
      <c r="G1734" s="1">
        <v>73</v>
      </c>
      <c r="H1734" s="1" t="s">
        <v>9</v>
      </c>
      <c r="I1734" s="1">
        <v>56</v>
      </c>
      <c r="J1734" s="1">
        <f>_xlfn.RANK.EQ(tbl_gk[[#This Row],[Overall]],tbl_gk[Overall])</f>
        <v>1725</v>
      </c>
    </row>
    <row r="1735" spans="2:10" x14ac:dyDescent="0.55000000000000004">
      <c r="B1735" s="3">
        <v>236919</v>
      </c>
      <c r="C1735" s="5" t="s">
        <v>3651</v>
      </c>
      <c r="D1735" s="5" t="s">
        <v>3652</v>
      </c>
      <c r="E1735" s="1">
        <v>22</v>
      </c>
      <c r="F1735" s="1">
        <v>197</v>
      </c>
      <c r="G1735" s="1">
        <v>87</v>
      </c>
      <c r="H1735" s="1" t="s">
        <v>282</v>
      </c>
      <c r="I1735" s="1">
        <v>56</v>
      </c>
      <c r="J1735" s="1">
        <f>_xlfn.RANK.EQ(tbl_gk[[#This Row],[Overall]],tbl_gk[Overall])</f>
        <v>1725</v>
      </c>
    </row>
    <row r="1736" spans="2:10" x14ac:dyDescent="0.55000000000000004">
      <c r="B1736" s="3">
        <v>239510</v>
      </c>
      <c r="C1736" s="5" t="s">
        <v>3586</v>
      </c>
      <c r="D1736" s="5" t="s">
        <v>3587</v>
      </c>
      <c r="E1736" s="1">
        <v>25</v>
      </c>
      <c r="F1736" s="1">
        <v>196</v>
      </c>
      <c r="G1736" s="1">
        <v>94</v>
      </c>
      <c r="H1736" s="1" t="s">
        <v>16</v>
      </c>
      <c r="I1736" s="1">
        <v>56</v>
      </c>
      <c r="J1736" s="1">
        <f>_xlfn.RANK.EQ(tbl_gk[[#This Row],[Overall]],tbl_gk[Overall])</f>
        <v>1725</v>
      </c>
    </row>
    <row r="1737" spans="2:10" x14ac:dyDescent="0.55000000000000004">
      <c r="B1737" s="3">
        <v>241327</v>
      </c>
      <c r="C1737" s="5" t="s">
        <v>3604</v>
      </c>
      <c r="D1737" s="5" t="s">
        <v>3605</v>
      </c>
      <c r="E1737" s="1">
        <v>24</v>
      </c>
      <c r="F1737" s="1">
        <v>188</v>
      </c>
      <c r="G1737" s="1">
        <v>80</v>
      </c>
      <c r="H1737" s="1" t="s">
        <v>576</v>
      </c>
      <c r="I1737" s="1">
        <v>56</v>
      </c>
      <c r="J1737" s="1">
        <f>_xlfn.RANK.EQ(tbl_gk[[#This Row],[Overall]],tbl_gk[Overall])</f>
        <v>1725</v>
      </c>
    </row>
    <row r="1738" spans="2:10" x14ac:dyDescent="0.55000000000000004">
      <c r="B1738" s="3">
        <v>242853</v>
      </c>
      <c r="C1738" s="5" t="s">
        <v>3598</v>
      </c>
      <c r="D1738" s="5" t="s">
        <v>3599</v>
      </c>
      <c r="E1738" s="1">
        <v>21</v>
      </c>
      <c r="F1738" s="1">
        <v>184</v>
      </c>
      <c r="G1738" s="1">
        <v>80</v>
      </c>
      <c r="H1738" s="1" t="s">
        <v>19</v>
      </c>
      <c r="I1738" s="1">
        <v>56</v>
      </c>
      <c r="J1738" s="1">
        <f>_xlfn.RANK.EQ(tbl_gk[[#This Row],[Overall]],tbl_gk[Overall])</f>
        <v>1725</v>
      </c>
    </row>
    <row r="1739" spans="2:10" x14ac:dyDescent="0.55000000000000004">
      <c r="B1739" s="3">
        <v>242983</v>
      </c>
      <c r="C1739" s="5" t="s">
        <v>3610</v>
      </c>
      <c r="D1739" s="5" t="s">
        <v>3611</v>
      </c>
      <c r="E1739" s="1">
        <v>22</v>
      </c>
      <c r="F1739" s="1">
        <v>185</v>
      </c>
      <c r="G1739" s="1">
        <v>77</v>
      </c>
      <c r="H1739" s="1" t="s">
        <v>47</v>
      </c>
      <c r="I1739" s="1">
        <v>56</v>
      </c>
      <c r="J1739" s="1">
        <f>_xlfn.RANK.EQ(tbl_gk[[#This Row],[Overall]],tbl_gk[Overall])</f>
        <v>1725</v>
      </c>
    </row>
    <row r="1740" spans="2:10" x14ac:dyDescent="0.55000000000000004">
      <c r="B1740" s="3">
        <v>243299</v>
      </c>
      <c r="C1740" s="5" t="s">
        <v>3662</v>
      </c>
      <c r="D1740" s="5" t="s">
        <v>3663</v>
      </c>
      <c r="E1740" s="1">
        <v>27</v>
      </c>
      <c r="F1740" s="1">
        <v>194</v>
      </c>
      <c r="G1740" s="1">
        <v>85</v>
      </c>
      <c r="H1740" s="1" t="s">
        <v>112</v>
      </c>
      <c r="I1740" s="1">
        <v>56</v>
      </c>
      <c r="J1740" s="1">
        <f>_xlfn.RANK.EQ(tbl_gk[[#This Row],[Overall]],tbl_gk[Overall])</f>
        <v>1725</v>
      </c>
    </row>
    <row r="1741" spans="2:10" x14ac:dyDescent="0.55000000000000004">
      <c r="B1741" s="3">
        <v>246150</v>
      </c>
      <c r="C1741" s="5" t="s">
        <v>3554</v>
      </c>
      <c r="D1741" s="5" t="s">
        <v>3555</v>
      </c>
      <c r="E1741" s="1">
        <v>21</v>
      </c>
      <c r="F1741" s="1">
        <v>180</v>
      </c>
      <c r="G1741" s="1">
        <v>75</v>
      </c>
      <c r="H1741" s="1" t="s">
        <v>153</v>
      </c>
      <c r="I1741" s="1">
        <v>56</v>
      </c>
      <c r="J1741" s="1">
        <f>_xlfn.RANK.EQ(tbl_gk[[#This Row],[Overall]],tbl_gk[Overall])</f>
        <v>1725</v>
      </c>
    </row>
    <row r="1742" spans="2:10" x14ac:dyDescent="0.55000000000000004">
      <c r="B1742" s="3">
        <v>247033</v>
      </c>
      <c r="C1742" s="5" t="s">
        <v>3571</v>
      </c>
      <c r="D1742" s="5" t="s">
        <v>3572</v>
      </c>
      <c r="E1742" s="1">
        <v>20</v>
      </c>
      <c r="F1742" s="1">
        <v>189</v>
      </c>
      <c r="G1742" s="1">
        <v>85</v>
      </c>
      <c r="H1742" s="1" t="s">
        <v>115</v>
      </c>
      <c r="I1742" s="1">
        <v>56</v>
      </c>
      <c r="J1742" s="1">
        <f>_xlfn.RANK.EQ(tbl_gk[[#This Row],[Overall]],tbl_gk[Overall])</f>
        <v>1725</v>
      </c>
    </row>
    <row r="1743" spans="2:10" x14ac:dyDescent="0.55000000000000004">
      <c r="B1743" s="3">
        <v>247839</v>
      </c>
      <c r="C1743" s="5" t="s">
        <v>3655</v>
      </c>
      <c r="D1743" s="5" t="s">
        <v>3656</v>
      </c>
      <c r="E1743" s="1">
        <v>20</v>
      </c>
      <c r="F1743" s="1">
        <v>186</v>
      </c>
      <c r="G1743" s="1">
        <v>75</v>
      </c>
      <c r="H1743" s="1" t="s">
        <v>30</v>
      </c>
      <c r="I1743" s="1">
        <v>56</v>
      </c>
      <c r="J1743" s="1">
        <f>_xlfn.RANK.EQ(tbl_gk[[#This Row],[Overall]],tbl_gk[Overall])</f>
        <v>1725</v>
      </c>
    </row>
    <row r="1744" spans="2:10" x14ac:dyDescent="0.55000000000000004">
      <c r="B1744" s="3">
        <v>248246</v>
      </c>
      <c r="C1744" s="5" t="s">
        <v>3606</v>
      </c>
      <c r="D1744" s="5" t="s">
        <v>3607</v>
      </c>
      <c r="E1744" s="1">
        <v>34</v>
      </c>
      <c r="F1744" s="1">
        <v>175</v>
      </c>
      <c r="G1744" s="1">
        <v>71</v>
      </c>
      <c r="H1744" s="1" t="s">
        <v>2091</v>
      </c>
      <c r="I1744" s="1">
        <v>56</v>
      </c>
      <c r="J1744" s="1">
        <f>_xlfn.RANK.EQ(tbl_gk[[#This Row],[Overall]],tbl_gk[Overall])</f>
        <v>1725</v>
      </c>
    </row>
    <row r="1745" spans="2:10" x14ac:dyDescent="0.55000000000000004">
      <c r="B1745" s="3">
        <v>248735</v>
      </c>
      <c r="C1745" s="5" t="s">
        <v>3616</v>
      </c>
      <c r="D1745" s="5" t="s">
        <v>3617</v>
      </c>
      <c r="E1745" s="1">
        <v>25</v>
      </c>
      <c r="F1745" s="1">
        <v>192</v>
      </c>
      <c r="G1745" s="1">
        <v>81</v>
      </c>
      <c r="H1745" s="1" t="s">
        <v>576</v>
      </c>
      <c r="I1745" s="1">
        <v>56</v>
      </c>
      <c r="J1745" s="1">
        <f>_xlfn.RANK.EQ(tbl_gk[[#This Row],[Overall]],tbl_gk[Overall])</f>
        <v>1725</v>
      </c>
    </row>
    <row r="1746" spans="2:10" x14ac:dyDescent="0.55000000000000004">
      <c r="B1746" s="3">
        <v>250819</v>
      </c>
      <c r="C1746" s="5" t="s">
        <v>3592</v>
      </c>
      <c r="D1746" s="5" t="s">
        <v>3593</v>
      </c>
      <c r="E1746" s="1">
        <v>26</v>
      </c>
      <c r="F1746" s="1">
        <v>179</v>
      </c>
      <c r="G1746" s="1">
        <v>70</v>
      </c>
      <c r="H1746" s="1" t="s">
        <v>315</v>
      </c>
      <c r="I1746" s="1">
        <v>56</v>
      </c>
      <c r="J1746" s="1">
        <f>_xlfn.RANK.EQ(tbl_gk[[#This Row],[Overall]],tbl_gk[Overall])</f>
        <v>1725</v>
      </c>
    </row>
    <row r="1747" spans="2:10" x14ac:dyDescent="0.55000000000000004">
      <c r="B1747" s="3">
        <v>250925</v>
      </c>
      <c r="C1747" s="5" t="s">
        <v>3634</v>
      </c>
      <c r="D1747" s="5" t="s">
        <v>3635</v>
      </c>
      <c r="E1747" s="1">
        <v>22</v>
      </c>
      <c r="F1747" s="1">
        <v>188</v>
      </c>
      <c r="G1747" s="1">
        <v>78</v>
      </c>
      <c r="H1747" s="1" t="s">
        <v>133</v>
      </c>
      <c r="I1747" s="1">
        <v>56</v>
      </c>
      <c r="J1747" s="1">
        <f>_xlfn.RANK.EQ(tbl_gk[[#This Row],[Overall]],tbl_gk[Overall])</f>
        <v>1725</v>
      </c>
    </row>
    <row r="1748" spans="2:10" x14ac:dyDescent="0.55000000000000004">
      <c r="B1748" s="3">
        <v>253672</v>
      </c>
      <c r="C1748" s="5" t="s">
        <v>2795</v>
      </c>
      <c r="D1748" s="5" t="s">
        <v>3581</v>
      </c>
      <c r="E1748" s="1">
        <v>24</v>
      </c>
      <c r="F1748" s="1">
        <v>181</v>
      </c>
      <c r="G1748" s="1">
        <v>69</v>
      </c>
      <c r="H1748" s="1" t="s">
        <v>2091</v>
      </c>
      <c r="I1748" s="1">
        <v>56</v>
      </c>
      <c r="J1748" s="1">
        <f>_xlfn.RANK.EQ(tbl_gk[[#This Row],[Overall]],tbl_gk[Overall])</f>
        <v>1725</v>
      </c>
    </row>
    <row r="1749" spans="2:10" x14ac:dyDescent="0.55000000000000004">
      <c r="B1749" s="3">
        <v>254122</v>
      </c>
      <c r="C1749" s="5" t="s">
        <v>3608</v>
      </c>
      <c r="D1749" s="5" t="s">
        <v>3609</v>
      </c>
      <c r="E1749" s="1">
        <v>20</v>
      </c>
      <c r="F1749" s="1">
        <v>191</v>
      </c>
      <c r="G1749" s="1">
        <v>82</v>
      </c>
      <c r="H1749" s="1" t="s">
        <v>19</v>
      </c>
      <c r="I1749" s="1">
        <v>56</v>
      </c>
      <c r="J1749" s="1">
        <f>_xlfn.RANK.EQ(tbl_gk[[#This Row],[Overall]],tbl_gk[Overall])</f>
        <v>1725</v>
      </c>
    </row>
    <row r="1750" spans="2:10" x14ac:dyDescent="0.55000000000000004">
      <c r="B1750" s="3">
        <v>254573</v>
      </c>
      <c r="C1750" s="5" t="s">
        <v>869</v>
      </c>
      <c r="D1750" s="5" t="s">
        <v>3646</v>
      </c>
      <c r="E1750" s="1">
        <v>21</v>
      </c>
      <c r="F1750" s="1">
        <v>185</v>
      </c>
      <c r="G1750" s="1">
        <v>75</v>
      </c>
      <c r="H1750" s="1" t="s">
        <v>30</v>
      </c>
      <c r="I1750" s="1">
        <v>56</v>
      </c>
      <c r="J1750" s="1">
        <f>_xlfn.RANK.EQ(tbl_gk[[#This Row],[Overall]],tbl_gk[Overall])</f>
        <v>1725</v>
      </c>
    </row>
    <row r="1751" spans="2:10" x14ac:dyDescent="0.55000000000000004">
      <c r="B1751" s="3">
        <v>255713</v>
      </c>
      <c r="C1751" s="5" t="s">
        <v>3573</v>
      </c>
      <c r="D1751" s="5" t="s">
        <v>3574</v>
      </c>
      <c r="E1751" s="1">
        <v>20</v>
      </c>
      <c r="F1751" s="1">
        <v>186</v>
      </c>
      <c r="G1751" s="1">
        <v>85</v>
      </c>
      <c r="H1751" s="1" t="s">
        <v>285</v>
      </c>
      <c r="I1751" s="1">
        <v>56</v>
      </c>
      <c r="J1751" s="1">
        <f>_xlfn.RANK.EQ(tbl_gk[[#This Row],[Overall]],tbl_gk[Overall])</f>
        <v>1725</v>
      </c>
    </row>
    <row r="1752" spans="2:10" x14ac:dyDescent="0.55000000000000004">
      <c r="B1752" s="3">
        <v>257670</v>
      </c>
      <c r="C1752" s="5" t="s">
        <v>3556</v>
      </c>
      <c r="D1752" s="5" t="s">
        <v>3557</v>
      </c>
      <c r="E1752" s="1">
        <v>19</v>
      </c>
      <c r="F1752" s="1">
        <v>186</v>
      </c>
      <c r="G1752" s="1">
        <v>78</v>
      </c>
      <c r="H1752" s="1" t="s">
        <v>10</v>
      </c>
      <c r="I1752" s="1">
        <v>56</v>
      </c>
      <c r="J1752" s="1">
        <f>_xlfn.RANK.EQ(tbl_gk[[#This Row],[Overall]],tbl_gk[Overall])</f>
        <v>1725</v>
      </c>
    </row>
    <row r="1753" spans="2:10" x14ac:dyDescent="0.55000000000000004">
      <c r="B1753" s="3">
        <v>257892</v>
      </c>
      <c r="C1753" s="5" t="s">
        <v>3660</v>
      </c>
      <c r="D1753" s="5" t="s">
        <v>3661</v>
      </c>
      <c r="E1753" s="1">
        <v>19</v>
      </c>
      <c r="F1753" s="1">
        <v>189</v>
      </c>
      <c r="G1753" s="1">
        <v>87</v>
      </c>
      <c r="H1753" s="1" t="s">
        <v>282</v>
      </c>
      <c r="I1753" s="1">
        <v>56</v>
      </c>
      <c r="J1753" s="1">
        <f>_xlfn.RANK.EQ(tbl_gk[[#This Row],[Overall]],tbl_gk[Overall])</f>
        <v>1725</v>
      </c>
    </row>
    <row r="1754" spans="2:10" x14ac:dyDescent="0.55000000000000004">
      <c r="B1754" s="3">
        <v>258790</v>
      </c>
      <c r="C1754" s="5" t="s">
        <v>3575</v>
      </c>
      <c r="D1754" s="5" t="s">
        <v>3576</v>
      </c>
      <c r="E1754" s="1">
        <v>19</v>
      </c>
      <c r="F1754" s="1">
        <v>189</v>
      </c>
      <c r="G1754" s="1">
        <v>95</v>
      </c>
      <c r="H1754" s="1" t="s">
        <v>138</v>
      </c>
      <c r="I1754" s="1">
        <v>56</v>
      </c>
      <c r="J1754" s="1">
        <f>_xlfn.RANK.EQ(tbl_gk[[#This Row],[Overall]],tbl_gk[Overall])</f>
        <v>1725</v>
      </c>
    </row>
    <row r="1755" spans="2:10" x14ac:dyDescent="0.55000000000000004">
      <c r="B1755" s="3">
        <v>259168</v>
      </c>
      <c r="C1755" s="5" t="s">
        <v>3644</v>
      </c>
      <c r="D1755" s="5" t="s">
        <v>3645</v>
      </c>
      <c r="E1755" s="1">
        <v>20</v>
      </c>
      <c r="F1755" s="1">
        <v>183</v>
      </c>
      <c r="G1755" s="1">
        <v>75</v>
      </c>
      <c r="H1755" s="1" t="s">
        <v>9</v>
      </c>
      <c r="I1755" s="1">
        <v>56</v>
      </c>
      <c r="J1755" s="1">
        <f>_xlfn.RANK.EQ(tbl_gk[[#This Row],[Overall]],tbl_gk[Overall])</f>
        <v>1725</v>
      </c>
    </row>
    <row r="1756" spans="2:10" x14ac:dyDescent="0.55000000000000004">
      <c r="B1756" s="3">
        <v>259469</v>
      </c>
      <c r="C1756" s="5" t="s">
        <v>3622</v>
      </c>
      <c r="D1756" s="5" t="s">
        <v>3623</v>
      </c>
      <c r="E1756" s="1">
        <v>20</v>
      </c>
      <c r="F1756" s="1">
        <v>185</v>
      </c>
      <c r="G1756" s="1">
        <v>71</v>
      </c>
      <c r="H1756" s="1" t="s">
        <v>87</v>
      </c>
      <c r="I1756" s="1">
        <v>56</v>
      </c>
      <c r="J1756" s="1">
        <f>_xlfn.RANK.EQ(tbl_gk[[#This Row],[Overall]],tbl_gk[Overall])</f>
        <v>1725</v>
      </c>
    </row>
    <row r="1757" spans="2:10" x14ac:dyDescent="0.55000000000000004">
      <c r="B1757" s="3">
        <v>260743</v>
      </c>
      <c r="C1757" s="5" t="s">
        <v>3588</v>
      </c>
      <c r="D1757" s="5" t="s">
        <v>3589</v>
      </c>
      <c r="E1757" s="1">
        <v>20</v>
      </c>
      <c r="F1757" s="1">
        <v>201</v>
      </c>
      <c r="G1757" s="1">
        <v>88</v>
      </c>
      <c r="H1757" s="1" t="s">
        <v>112</v>
      </c>
      <c r="I1757" s="1">
        <v>56</v>
      </c>
      <c r="J1757" s="1">
        <f>_xlfn.RANK.EQ(tbl_gk[[#This Row],[Overall]],tbl_gk[Overall])</f>
        <v>1725</v>
      </c>
    </row>
    <row r="1758" spans="2:10" x14ac:dyDescent="0.55000000000000004">
      <c r="B1758" s="3">
        <v>260967</v>
      </c>
      <c r="C1758" s="5" t="s">
        <v>1403</v>
      </c>
      <c r="D1758" s="5" t="s">
        <v>3657</v>
      </c>
      <c r="E1758" s="1">
        <v>21</v>
      </c>
      <c r="F1758" s="1">
        <v>181</v>
      </c>
      <c r="G1758" s="1">
        <v>75</v>
      </c>
      <c r="H1758" s="1" t="s">
        <v>235</v>
      </c>
      <c r="I1758" s="1">
        <v>56</v>
      </c>
      <c r="J1758" s="1">
        <f>_xlfn.RANK.EQ(tbl_gk[[#This Row],[Overall]],tbl_gk[Overall])</f>
        <v>1725</v>
      </c>
    </row>
    <row r="1759" spans="2:10" x14ac:dyDescent="0.55000000000000004">
      <c r="B1759" s="3">
        <v>261375</v>
      </c>
      <c r="C1759" s="5" t="s">
        <v>3602</v>
      </c>
      <c r="D1759" s="5" t="s">
        <v>3603</v>
      </c>
      <c r="E1759" s="1">
        <v>19</v>
      </c>
      <c r="F1759" s="1">
        <v>200</v>
      </c>
      <c r="G1759" s="1">
        <v>84</v>
      </c>
      <c r="H1759" s="1" t="s">
        <v>95</v>
      </c>
      <c r="I1759" s="1">
        <v>56</v>
      </c>
      <c r="J1759" s="1">
        <f>_xlfn.RANK.EQ(tbl_gk[[#This Row],[Overall]],tbl_gk[Overall])</f>
        <v>1725</v>
      </c>
    </row>
    <row r="1760" spans="2:10" x14ac:dyDescent="0.55000000000000004">
      <c r="B1760" s="3">
        <v>261656</v>
      </c>
      <c r="C1760" s="5" t="s">
        <v>3664</v>
      </c>
      <c r="D1760" s="5" t="s">
        <v>3665</v>
      </c>
      <c r="E1760" s="1">
        <v>30</v>
      </c>
      <c r="F1760" s="1">
        <v>185</v>
      </c>
      <c r="G1760" s="1">
        <v>85</v>
      </c>
      <c r="H1760" s="1" t="s">
        <v>112</v>
      </c>
      <c r="I1760" s="1">
        <v>56</v>
      </c>
      <c r="J1760" s="1">
        <f>_xlfn.RANK.EQ(tbl_gk[[#This Row],[Overall]],tbl_gk[Overall])</f>
        <v>1725</v>
      </c>
    </row>
    <row r="1761" spans="2:10" x14ac:dyDescent="0.55000000000000004">
      <c r="B1761" s="3">
        <v>262266</v>
      </c>
      <c r="C1761" s="5" t="s">
        <v>3548</v>
      </c>
      <c r="D1761" s="5" t="s">
        <v>3549</v>
      </c>
      <c r="E1761" s="1">
        <v>20</v>
      </c>
      <c r="F1761" s="1">
        <v>192</v>
      </c>
      <c r="G1761" s="1">
        <v>80</v>
      </c>
      <c r="H1761" s="1" t="s">
        <v>18</v>
      </c>
      <c r="I1761" s="1">
        <v>56</v>
      </c>
      <c r="J1761" s="1">
        <f>_xlfn.RANK.EQ(tbl_gk[[#This Row],[Overall]],tbl_gk[Overall])</f>
        <v>1725</v>
      </c>
    </row>
    <row r="1762" spans="2:10" x14ac:dyDescent="0.55000000000000004">
      <c r="B1762" s="3">
        <v>262939</v>
      </c>
      <c r="C1762" s="5" t="s">
        <v>3666</v>
      </c>
      <c r="D1762" s="5" t="s">
        <v>3667</v>
      </c>
      <c r="E1762" s="1">
        <v>19</v>
      </c>
      <c r="F1762" s="1">
        <v>190</v>
      </c>
      <c r="G1762" s="1">
        <v>80</v>
      </c>
      <c r="H1762" s="1" t="s">
        <v>16</v>
      </c>
      <c r="I1762" s="1">
        <v>56</v>
      </c>
      <c r="J1762" s="1">
        <f>_xlfn.RANK.EQ(tbl_gk[[#This Row],[Overall]],tbl_gk[Overall])</f>
        <v>1725</v>
      </c>
    </row>
    <row r="1763" spans="2:10" x14ac:dyDescent="0.55000000000000004">
      <c r="B1763" s="3">
        <v>263146</v>
      </c>
      <c r="C1763" s="5" t="s">
        <v>3582</v>
      </c>
      <c r="D1763" s="5" t="s">
        <v>3583</v>
      </c>
      <c r="E1763" s="1">
        <v>22</v>
      </c>
      <c r="F1763" s="1">
        <v>195</v>
      </c>
      <c r="G1763" s="1">
        <v>86</v>
      </c>
      <c r="H1763" s="1" t="s">
        <v>10</v>
      </c>
      <c r="I1763" s="1">
        <v>56</v>
      </c>
      <c r="J1763" s="1">
        <f>_xlfn.RANK.EQ(tbl_gk[[#This Row],[Overall]],tbl_gk[Overall])</f>
        <v>1725</v>
      </c>
    </row>
    <row r="1764" spans="2:10" x14ac:dyDescent="0.55000000000000004">
      <c r="B1764" s="3">
        <v>263315</v>
      </c>
      <c r="C1764" s="5" t="s">
        <v>3630</v>
      </c>
      <c r="D1764" s="5" t="s">
        <v>3631</v>
      </c>
      <c r="E1764" s="1">
        <v>19</v>
      </c>
      <c r="F1764" s="1">
        <v>198</v>
      </c>
      <c r="G1764" s="1">
        <v>84</v>
      </c>
      <c r="H1764" s="1" t="s">
        <v>95</v>
      </c>
      <c r="I1764" s="1">
        <v>56</v>
      </c>
      <c r="J1764" s="1">
        <f>_xlfn.RANK.EQ(tbl_gk[[#This Row],[Overall]],tbl_gk[Overall])</f>
        <v>1725</v>
      </c>
    </row>
    <row r="1765" spans="2:10" x14ac:dyDescent="0.55000000000000004">
      <c r="B1765" s="3">
        <v>263402</v>
      </c>
      <c r="C1765" s="5" t="s">
        <v>3584</v>
      </c>
      <c r="D1765" s="5" t="s">
        <v>3585</v>
      </c>
      <c r="E1765" s="1">
        <v>21</v>
      </c>
      <c r="F1765" s="1">
        <v>185</v>
      </c>
      <c r="G1765" s="1">
        <v>81</v>
      </c>
      <c r="H1765" s="1" t="s">
        <v>9</v>
      </c>
      <c r="I1765" s="1">
        <v>56</v>
      </c>
      <c r="J1765" s="1">
        <f>_xlfn.RANK.EQ(tbl_gk[[#This Row],[Overall]],tbl_gk[Overall])</f>
        <v>1725</v>
      </c>
    </row>
    <row r="1766" spans="2:10" x14ac:dyDescent="0.55000000000000004">
      <c r="B1766" s="3">
        <v>263569</v>
      </c>
      <c r="C1766" s="5" t="s">
        <v>3628</v>
      </c>
      <c r="D1766" s="5" t="s">
        <v>3629</v>
      </c>
      <c r="E1766" s="1">
        <v>19</v>
      </c>
      <c r="F1766" s="1">
        <v>185</v>
      </c>
      <c r="G1766" s="1">
        <v>79</v>
      </c>
      <c r="H1766" s="1" t="s">
        <v>9</v>
      </c>
      <c r="I1766" s="1">
        <v>56</v>
      </c>
      <c r="J1766" s="1">
        <f>_xlfn.RANK.EQ(tbl_gk[[#This Row],[Overall]],tbl_gk[Overall])</f>
        <v>1725</v>
      </c>
    </row>
    <row r="1767" spans="2:10" x14ac:dyDescent="0.55000000000000004">
      <c r="B1767" s="3">
        <v>263827</v>
      </c>
      <c r="C1767" s="5" t="s">
        <v>3626</v>
      </c>
      <c r="D1767" s="5" t="s">
        <v>3627</v>
      </c>
      <c r="E1767" s="1">
        <v>19</v>
      </c>
      <c r="F1767" s="1">
        <v>187</v>
      </c>
      <c r="G1767" s="1">
        <v>83</v>
      </c>
      <c r="H1767" s="1" t="s">
        <v>64</v>
      </c>
      <c r="I1767" s="1">
        <v>56</v>
      </c>
      <c r="J1767" s="1">
        <f>_xlfn.RANK.EQ(tbl_gk[[#This Row],[Overall]],tbl_gk[Overall])</f>
        <v>1725</v>
      </c>
    </row>
    <row r="1768" spans="2:10" x14ac:dyDescent="0.55000000000000004">
      <c r="B1768" s="3">
        <v>263922</v>
      </c>
      <c r="C1768" s="5" t="s">
        <v>827</v>
      </c>
      <c r="D1768" s="5" t="s">
        <v>3570</v>
      </c>
      <c r="E1768" s="1">
        <v>20</v>
      </c>
      <c r="F1768" s="1">
        <v>186</v>
      </c>
      <c r="G1768" s="1">
        <v>78</v>
      </c>
      <c r="H1768" s="1" t="s">
        <v>83</v>
      </c>
      <c r="I1768" s="1">
        <v>56</v>
      </c>
      <c r="J1768" s="1">
        <f>_xlfn.RANK.EQ(tbl_gk[[#This Row],[Overall]],tbl_gk[Overall])</f>
        <v>1725</v>
      </c>
    </row>
    <row r="1769" spans="2:10" x14ac:dyDescent="0.55000000000000004">
      <c r="B1769" s="3">
        <v>264242</v>
      </c>
      <c r="C1769" s="5" t="s">
        <v>3632</v>
      </c>
      <c r="D1769" s="5" t="s">
        <v>3633</v>
      </c>
      <c r="E1769" s="1">
        <v>18</v>
      </c>
      <c r="F1769" s="1">
        <v>190</v>
      </c>
      <c r="G1769" s="1">
        <v>80</v>
      </c>
      <c r="H1769" s="1" t="s">
        <v>18</v>
      </c>
      <c r="I1769" s="1">
        <v>56</v>
      </c>
      <c r="J1769" s="1">
        <f>_xlfn.RANK.EQ(tbl_gk[[#This Row],[Overall]],tbl_gk[Overall])</f>
        <v>1725</v>
      </c>
    </row>
    <row r="1770" spans="2:10" x14ac:dyDescent="0.55000000000000004">
      <c r="B1770" s="3">
        <v>265682</v>
      </c>
      <c r="C1770" s="5" t="s">
        <v>3560</v>
      </c>
      <c r="D1770" s="5" t="s">
        <v>3561</v>
      </c>
      <c r="E1770" s="1">
        <v>19</v>
      </c>
      <c r="F1770" s="1">
        <v>196</v>
      </c>
      <c r="G1770" s="1">
        <v>89</v>
      </c>
      <c r="H1770" s="1" t="s">
        <v>335</v>
      </c>
      <c r="I1770" s="1">
        <v>56</v>
      </c>
      <c r="J1770" s="1">
        <f>_xlfn.RANK.EQ(tbl_gk[[#This Row],[Overall]],tbl_gk[Overall])</f>
        <v>1725</v>
      </c>
    </row>
    <row r="1771" spans="2:10" x14ac:dyDescent="0.55000000000000004">
      <c r="B1771" s="3">
        <v>265782</v>
      </c>
      <c r="C1771" s="5" t="s">
        <v>3642</v>
      </c>
      <c r="D1771" s="5" t="s">
        <v>3643</v>
      </c>
      <c r="E1771" s="1">
        <v>22</v>
      </c>
      <c r="F1771" s="1">
        <v>190</v>
      </c>
      <c r="G1771" s="1">
        <v>86</v>
      </c>
      <c r="H1771" s="1" t="s">
        <v>33</v>
      </c>
      <c r="I1771" s="1">
        <v>56</v>
      </c>
      <c r="J1771" s="1">
        <f>_xlfn.RANK.EQ(tbl_gk[[#This Row],[Overall]],tbl_gk[Overall])</f>
        <v>1725</v>
      </c>
    </row>
    <row r="1772" spans="2:10" x14ac:dyDescent="0.55000000000000004">
      <c r="B1772" s="3">
        <v>266014</v>
      </c>
      <c r="C1772" s="5" t="s">
        <v>3653</v>
      </c>
      <c r="D1772" s="5" t="s">
        <v>3654</v>
      </c>
      <c r="E1772" s="1">
        <v>19</v>
      </c>
      <c r="F1772" s="1">
        <v>199</v>
      </c>
      <c r="G1772" s="1">
        <v>87</v>
      </c>
      <c r="H1772" s="1" t="s">
        <v>115</v>
      </c>
      <c r="I1772" s="1">
        <v>56</v>
      </c>
      <c r="J1772" s="1">
        <f>_xlfn.RANK.EQ(tbl_gk[[#This Row],[Overall]],tbl_gk[Overall])</f>
        <v>1725</v>
      </c>
    </row>
    <row r="1773" spans="2:10" x14ac:dyDescent="0.55000000000000004">
      <c r="B1773" s="3">
        <v>266177</v>
      </c>
      <c r="C1773" s="5" t="s">
        <v>3594</v>
      </c>
      <c r="D1773" s="5" t="s">
        <v>3595</v>
      </c>
      <c r="E1773" s="1">
        <v>28</v>
      </c>
      <c r="F1773" s="1">
        <v>184</v>
      </c>
      <c r="G1773" s="1">
        <v>80</v>
      </c>
      <c r="H1773" s="1" t="s">
        <v>115</v>
      </c>
      <c r="I1773" s="1">
        <v>56</v>
      </c>
      <c r="J1773" s="1">
        <f>_xlfn.RANK.EQ(tbl_gk[[#This Row],[Overall]],tbl_gk[Overall])</f>
        <v>1725</v>
      </c>
    </row>
    <row r="1774" spans="2:10" x14ac:dyDescent="0.55000000000000004">
      <c r="B1774" s="3">
        <v>266383</v>
      </c>
      <c r="C1774" s="5" t="s">
        <v>3620</v>
      </c>
      <c r="D1774" s="5" t="s">
        <v>3621</v>
      </c>
      <c r="E1774" s="1">
        <v>22</v>
      </c>
      <c r="F1774" s="1">
        <v>190</v>
      </c>
      <c r="G1774" s="1">
        <v>84</v>
      </c>
      <c r="H1774" s="1" t="s">
        <v>16</v>
      </c>
      <c r="I1774" s="1">
        <v>56</v>
      </c>
      <c r="J1774" s="1">
        <f>_xlfn.RANK.EQ(tbl_gk[[#This Row],[Overall]],tbl_gk[Overall])</f>
        <v>1725</v>
      </c>
    </row>
    <row r="1775" spans="2:10" x14ac:dyDescent="0.55000000000000004">
      <c r="B1775" s="3">
        <v>266389</v>
      </c>
      <c r="C1775" s="5" t="s">
        <v>3618</v>
      </c>
      <c r="D1775" s="5" t="s">
        <v>3619</v>
      </c>
      <c r="E1775" s="1">
        <v>21</v>
      </c>
      <c r="F1775" s="1">
        <v>193</v>
      </c>
      <c r="G1775" s="1">
        <v>79</v>
      </c>
      <c r="H1775" s="1" t="s">
        <v>112</v>
      </c>
      <c r="I1775" s="1">
        <v>56</v>
      </c>
      <c r="J1775" s="1">
        <f>_xlfn.RANK.EQ(tbl_gk[[#This Row],[Overall]],tbl_gk[Overall])</f>
        <v>1725</v>
      </c>
    </row>
    <row r="1776" spans="2:10" x14ac:dyDescent="0.55000000000000004">
      <c r="B1776" s="3">
        <v>266906</v>
      </c>
      <c r="C1776" s="5" t="s">
        <v>3612</v>
      </c>
      <c r="D1776" s="5" t="s">
        <v>3613</v>
      </c>
      <c r="E1776" s="1">
        <v>18</v>
      </c>
      <c r="F1776" s="1">
        <v>198</v>
      </c>
      <c r="G1776" s="1">
        <v>93</v>
      </c>
      <c r="H1776" s="1" t="s">
        <v>16</v>
      </c>
      <c r="I1776" s="1">
        <v>56</v>
      </c>
      <c r="J1776" s="1">
        <f>_xlfn.RANK.EQ(tbl_gk[[#This Row],[Overall]],tbl_gk[Overall])</f>
        <v>1725</v>
      </c>
    </row>
    <row r="1777" spans="2:10" x14ac:dyDescent="0.55000000000000004">
      <c r="B1777" s="3">
        <v>267683</v>
      </c>
      <c r="C1777" s="5" t="s">
        <v>3600</v>
      </c>
      <c r="D1777" s="5" t="s">
        <v>3601</v>
      </c>
      <c r="E1777" s="1">
        <v>23</v>
      </c>
      <c r="F1777" s="1">
        <v>193</v>
      </c>
      <c r="G1777" s="1">
        <v>85</v>
      </c>
      <c r="H1777" s="1" t="s">
        <v>30</v>
      </c>
      <c r="I1777" s="1">
        <v>56</v>
      </c>
      <c r="J1777" s="1">
        <f>_xlfn.RANK.EQ(tbl_gk[[#This Row],[Overall]],tbl_gk[Overall])</f>
        <v>1725</v>
      </c>
    </row>
    <row r="1778" spans="2:10" x14ac:dyDescent="0.55000000000000004">
      <c r="B1778" s="3">
        <v>269096</v>
      </c>
      <c r="C1778" s="5" t="s">
        <v>3638</v>
      </c>
      <c r="D1778" s="5" t="s">
        <v>3639</v>
      </c>
      <c r="E1778" s="1">
        <v>18</v>
      </c>
      <c r="F1778" s="1">
        <v>194</v>
      </c>
      <c r="G1778" s="1">
        <v>83</v>
      </c>
      <c r="H1778" s="1" t="s">
        <v>16</v>
      </c>
      <c r="I1778" s="1">
        <v>56</v>
      </c>
      <c r="J1778" s="1">
        <f>_xlfn.RANK.EQ(tbl_gk[[#This Row],[Overall]],tbl_gk[Overall])</f>
        <v>1725</v>
      </c>
    </row>
    <row r="1779" spans="2:10" x14ac:dyDescent="0.55000000000000004">
      <c r="B1779" s="3">
        <v>269504</v>
      </c>
      <c r="C1779" s="5" t="s">
        <v>3596</v>
      </c>
      <c r="D1779" s="5" t="s">
        <v>3597</v>
      </c>
      <c r="E1779" s="1">
        <v>18</v>
      </c>
      <c r="F1779" s="1">
        <v>190</v>
      </c>
      <c r="G1779" s="1">
        <v>77</v>
      </c>
      <c r="H1779" s="1" t="s">
        <v>10</v>
      </c>
      <c r="I1779" s="1">
        <v>56</v>
      </c>
      <c r="J1779" s="1">
        <f>_xlfn.RANK.EQ(tbl_gk[[#This Row],[Overall]],tbl_gk[Overall])</f>
        <v>1725</v>
      </c>
    </row>
    <row r="1780" spans="2:10" x14ac:dyDescent="0.55000000000000004">
      <c r="B1780" s="3">
        <v>269791</v>
      </c>
      <c r="C1780" s="5" t="s">
        <v>3564</v>
      </c>
      <c r="D1780" s="5" t="s">
        <v>3565</v>
      </c>
      <c r="E1780" s="1">
        <v>19</v>
      </c>
      <c r="F1780" s="1">
        <v>196</v>
      </c>
      <c r="G1780" s="1">
        <v>84</v>
      </c>
      <c r="H1780" s="1" t="s">
        <v>10</v>
      </c>
      <c r="I1780" s="1">
        <v>56</v>
      </c>
      <c r="J1780" s="1">
        <f>_xlfn.RANK.EQ(tbl_gk[[#This Row],[Overall]],tbl_gk[Overall])</f>
        <v>1725</v>
      </c>
    </row>
    <row r="1781" spans="2:10" x14ac:dyDescent="0.55000000000000004">
      <c r="B1781" s="3">
        <v>269795</v>
      </c>
      <c r="C1781" s="5" t="s">
        <v>3577</v>
      </c>
      <c r="D1781" s="5" t="s">
        <v>3578</v>
      </c>
      <c r="E1781" s="1">
        <v>18</v>
      </c>
      <c r="F1781" s="1">
        <v>185</v>
      </c>
      <c r="G1781" s="1">
        <v>75</v>
      </c>
      <c r="H1781" s="1" t="s">
        <v>11</v>
      </c>
      <c r="I1781" s="1">
        <v>56</v>
      </c>
      <c r="J1781" s="1">
        <f>_xlfn.RANK.EQ(tbl_gk[[#This Row],[Overall]],tbl_gk[Overall])</f>
        <v>1725</v>
      </c>
    </row>
    <row r="1782" spans="2:10" x14ac:dyDescent="0.55000000000000004">
      <c r="B1782" s="3">
        <v>270139</v>
      </c>
      <c r="C1782" s="5" t="s">
        <v>3640</v>
      </c>
      <c r="D1782" s="5" t="s">
        <v>3641</v>
      </c>
      <c r="E1782" s="1">
        <v>18</v>
      </c>
      <c r="F1782" s="1">
        <v>190</v>
      </c>
      <c r="G1782" s="1">
        <v>83</v>
      </c>
      <c r="H1782" s="1" t="s">
        <v>16</v>
      </c>
      <c r="I1782" s="1">
        <v>56</v>
      </c>
      <c r="J1782" s="1">
        <f>_xlfn.RANK.EQ(tbl_gk[[#This Row],[Overall]],tbl_gk[Overall])</f>
        <v>1725</v>
      </c>
    </row>
    <row r="1783" spans="2:10" x14ac:dyDescent="0.55000000000000004">
      <c r="B1783" s="3">
        <v>270470</v>
      </c>
      <c r="C1783" s="5" t="s">
        <v>3552</v>
      </c>
      <c r="D1783" s="5" t="s">
        <v>3553</v>
      </c>
      <c r="E1783" s="1">
        <v>17</v>
      </c>
      <c r="F1783" s="1">
        <v>196</v>
      </c>
      <c r="G1783" s="1">
        <v>76</v>
      </c>
      <c r="H1783" s="1" t="s">
        <v>33</v>
      </c>
      <c r="I1783" s="1">
        <v>56</v>
      </c>
      <c r="J1783" s="1">
        <f>_xlfn.RANK.EQ(tbl_gk[[#This Row],[Overall]],tbl_gk[Overall])</f>
        <v>1725</v>
      </c>
    </row>
    <row r="1784" spans="2:10" x14ac:dyDescent="0.55000000000000004">
      <c r="B1784" s="3">
        <v>270990</v>
      </c>
      <c r="C1784" s="5" t="s">
        <v>3624</v>
      </c>
      <c r="D1784" s="5" t="s">
        <v>3625</v>
      </c>
      <c r="E1784" s="1">
        <v>18</v>
      </c>
      <c r="F1784" s="1">
        <v>190</v>
      </c>
      <c r="G1784" s="1">
        <v>78</v>
      </c>
      <c r="H1784" s="1" t="s">
        <v>576</v>
      </c>
      <c r="I1784" s="1">
        <v>56</v>
      </c>
      <c r="J1784" s="1">
        <f>_xlfn.RANK.EQ(tbl_gk[[#This Row],[Overall]],tbl_gk[Overall])</f>
        <v>1725</v>
      </c>
    </row>
    <row r="1785" spans="2:10" x14ac:dyDescent="0.55000000000000004">
      <c r="B1785" s="3">
        <v>271236</v>
      </c>
      <c r="C1785" s="5" t="s">
        <v>3550</v>
      </c>
      <c r="D1785" s="5" t="s">
        <v>3551</v>
      </c>
      <c r="E1785" s="1">
        <v>17</v>
      </c>
      <c r="F1785" s="1">
        <v>182</v>
      </c>
      <c r="G1785" s="1">
        <v>75</v>
      </c>
      <c r="H1785" s="1" t="s">
        <v>9</v>
      </c>
      <c r="I1785" s="1">
        <v>56</v>
      </c>
      <c r="J1785" s="1">
        <f>_xlfn.RANK.EQ(tbl_gk[[#This Row],[Overall]],tbl_gk[Overall])</f>
        <v>1725</v>
      </c>
    </row>
    <row r="1786" spans="2:10" x14ac:dyDescent="0.55000000000000004">
      <c r="B1786" s="3">
        <v>271313</v>
      </c>
      <c r="C1786" s="5" t="s">
        <v>3558</v>
      </c>
      <c r="D1786" s="5" t="s">
        <v>3559</v>
      </c>
      <c r="E1786" s="1">
        <v>20</v>
      </c>
      <c r="F1786" s="1">
        <v>190</v>
      </c>
      <c r="G1786" s="1">
        <v>75</v>
      </c>
      <c r="H1786" s="1" t="s">
        <v>18</v>
      </c>
      <c r="I1786" s="1">
        <v>56</v>
      </c>
      <c r="J1786" s="1">
        <f>_xlfn.RANK.EQ(tbl_gk[[#This Row],[Overall]],tbl_gk[Overall])</f>
        <v>1725</v>
      </c>
    </row>
    <row r="1787" spans="2:10" x14ac:dyDescent="0.55000000000000004">
      <c r="B1787" s="3">
        <v>271335</v>
      </c>
      <c r="C1787" s="5" t="s">
        <v>3579</v>
      </c>
      <c r="D1787" s="5" t="s">
        <v>3580</v>
      </c>
      <c r="E1787" s="1">
        <v>17</v>
      </c>
      <c r="F1787" s="1">
        <v>180</v>
      </c>
      <c r="G1787" s="1">
        <v>65</v>
      </c>
      <c r="H1787" s="1" t="s">
        <v>11</v>
      </c>
      <c r="I1787" s="1">
        <v>56</v>
      </c>
      <c r="J1787" s="1">
        <f>_xlfn.RANK.EQ(tbl_gk[[#This Row],[Overall]],tbl_gk[Overall])</f>
        <v>1725</v>
      </c>
    </row>
    <row r="1788" spans="2:10" x14ac:dyDescent="0.55000000000000004">
      <c r="B1788" s="3">
        <v>138431</v>
      </c>
      <c r="C1788" s="5" t="s">
        <v>3721</v>
      </c>
      <c r="D1788" s="5" t="s">
        <v>3722</v>
      </c>
      <c r="E1788" s="1">
        <v>37</v>
      </c>
      <c r="F1788" s="1">
        <v>185</v>
      </c>
      <c r="G1788" s="1">
        <v>86</v>
      </c>
      <c r="H1788" s="1" t="s">
        <v>19</v>
      </c>
      <c r="I1788" s="1">
        <v>55</v>
      </c>
      <c r="J1788" s="1">
        <f>_xlfn.RANK.EQ(tbl_gk[[#This Row],[Overall]],tbl_gk[Overall])</f>
        <v>1787</v>
      </c>
    </row>
    <row r="1789" spans="2:10" x14ac:dyDescent="0.55000000000000004">
      <c r="B1789" s="3">
        <v>233215</v>
      </c>
      <c r="C1789" s="5" t="s">
        <v>3765</v>
      </c>
      <c r="D1789" s="5" t="s">
        <v>3766</v>
      </c>
      <c r="E1789" s="1">
        <v>24</v>
      </c>
      <c r="F1789" s="1">
        <v>203</v>
      </c>
      <c r="G1789" s="1">
        <v>77</v>
      </c>
      <c r="H1789" s="1" t="s">
        <v>146</v>
      </c>
      <c r="I1789" s="1">
        <v>55</v>
      </c>
      <c r="J1789" s="1">
        <f>_xlfn.RANK.EQ(tbl_gk[[#This Row],[Overall]],tbl_gk[Overall])</f>
        <v>1787</v>
      </c>
    </row>
    <row r="1790" spans="2:10" x14ac:dyDescent="0.55000000000000004">
      <c r="B1790" s="3">
        <v>239320</v>
      </c>
      <c r="C1790" s="5" t="s">
        <v>3444</v>
      </c>
      <c r="D1790" s="5" t="s">
        <v>3726</v>
      </c>
      <c r="E1790" s="1">
        <v>23</v>
      </c>
      <c r="F1790" s="1">
        <v>183</v>
      </c>
      <c r="G1790" s="1">
        <v>70</v>
      </c>
      <c r="H1790" s="1" t="s">
        <v>19</v>
      </c>
      <c r="I1790" s="1">
        <v>55</v>
      </c>
      <c r="J1790" s="1">
        <f>_xlfn.RANK.EQ(tbl_gk[[#This Row],[Overall]],tbl_gk[Overall])</f>
        <v>1787</v>
      </c>
    </row>
    <row r="1791" spans="2:10" x14ac:dyDescent="0.55000000000000004">
      <c r="B1791" s="3">
        <v>240531</v>
      </c>
      <c r="C1791" s="5" t="s">
        <v>3018</v>
      </c>
      <c r="D1791" s="5" t="s">
        <v>3685</v>
      </c>
      <c r="E1791" s="1">
        <v>24</v>
      </c>
      <c r="F1791" s="1">
        <v>180</v>
      </c>
      <c r="G1791" s="1">
        <v>73</v>
      </c>
      <c r="H1791" s="1" t="s">
        <v>315</v>
      </c>
      <c r="I1791" s="1">
        <v>55</v>
      </c>
      <c r="J1791" s="1">
        <f>_xlfn.RANK.EQ(tbl_gk[[#This Row],[Overall]],tbl_gk[Overall])</f>
        <v>1787</v>
      </c>
    </row>
    <row r="1792" spans="2:10" x14ac:dyDescent="0.55000000000000004">
      <c r="B1792" s="3">
        <v>242086</v>
      </c>
      <c r="C1792" s="5" t="s">
        <v>3675</v>
      </c>
      <c r="D1792" s="5" t="s">
        <v>3676</v>
      </c>
      <c r="E1792" s="1">
        <v>22</v>
      </c>
      <c r="F1792" s="1">
        <v>188</v>
      </c>
      <c r="G1792" s="1">
        <v>78</v>
      </c>
      <c r="H1792" s="1" t="s">
        <v>282</v>
      </c>
      <c r="I1792" s="1">
        <v>55</v>
      </c>
      <c r="J1792" s="1">
        <f>_xlfn.RANK.EQ(tbl_gk[[#This Row],[Overall]],tbl_gk[Overall])</f>
        <v>1787</v>
      </c>
    </row>
    <row r="1793" spans="2:10" x14ac:dyDescent="0.55000000000000004">
      <c r="B1793" s="3">
        <v>243588</v>
      </c>
      <c r="C1793" s="5" t="s">
        <v>3668</v>
      </c>
      <c r="D1793" s="5" t="s">
        <v>3669</v>
      </c>
      <c r="E1793" s="1">
        <v>22</v>
      </c>
      <c r="F1793" s="1">
        <v>185</v>
      </c>
      <c r="G1793" s="1">
        <v>80</v>
      </c>
      <c r="H1793" s="1" t="s">
        <v>19</v>
      </c>
      <c r="I1793" s="1">
        <v>55</v>
      </c>
      <c r="J1793" s="1">
        <f>_xlfn.RANK.EQ(tbl_gk[[#This Row],[Overall]],tbl_gk[Overall])</f>
        <v>1787</v>
      </c>
    </row>
    <row r="1794" spans="2:10" x14ac:dyDescent="0.55000000000000004">
      <c r="B1794" s="3">
        <v>245090</v>
      </c>
      <c r="C1794" s="5" t="s">
        <v>3698</v>
      </c>
      <c r="D1794" s="5" t="s">
        <v>3699</v>
      </c>
      <c r="E1794" s="1">
        <v>22</v>
      </c>
      <c r="F1794" s="1">
        <v>182</v>
      </c>
      <c r="G1794" s="1">
        <v>75</v>
      </c>
      <c r="H1794" s="1" t="s">
        <v>16</v>
      </c>
      <c r="I1794" s="1">
        <v>55</v>
      </c>
      <c r="J1794" s="1">
        <f>_xlfn.RANK.EQ(tbl_gk[[#This Row],[Overall]],tbl_gk[Overall])</f>
        <v>1787</v>
      </c>
    </row>
    <row r="1795" spans="2:10" x14ac:dyDescent="0.55000000000000004">
      <c r="B1795" s="3">
        <v>247434</v>
      </c>
      <c r="C1795" s="5" t="s">
        <v>3670</v>
      </c>
      <c r="D1795" s="5" t="s">
        <v>3671</v>
      </c>
      <c r="E1795" s="1">
        <v>25</v>
      </c>
      <c r="F1795" s="1">
        <v>186</v>
      </c>
      <c r="G1795" s="1">
        <v>80</v>
      </c>
      <c r="H1795" s="1" t="s">
        <v>16</v>
      </c>
      <c r="I1795" s="1">
        <v>55</v>
      </c>
      <c r="J1795" s="1">
        <f>_xlfn.RANK.EQ(tbl_gk[[#This Row],[Overall]],tbl_gk[Overall])</f>
        <v>1787</v>
      </c>
    </row>
    <row r="1796" spans="2:10" x14ac:dyDescent="0.55000000000000004">
      <c r="B1796" s="3">
        <v>247656</v>
      </c>
      <c r="C1796" s="5" t="s">
        <v>3691</v>
      </c>
      <c r="D1796" s="5" t="s">
        <v>3692</v>
      </c>
      <c r="E1796" s="1">
        <v>21</v>
      </c>
      <c r="F1796" s="1">
        <v>193</v>
      </c>
      <c r="G1796" s="1">
        <v>93</v>
      </c>
      <c r="H1796" s="1" t="s">
        <v>16</v>
      </c>
      <c r="I1796" s="1">
        <v>55</v>
      </c>
      <c r="J1796" s="1">
        <f>_xlfn.RANK.EQ(tbl_gk[[#This Row],[Overall]],tbl_gk[Overall])</f>
        <v>1787</v>
      </c>
    </row>
    <row r="1797" spans="2:10" x14ac:dyDescent="0.55000000000000004">
      <c r="B1797" s="3">
        <v>248255</v>
      </c>
      <c r="C1797" s="5" t="s">
        <v>2990</v>
      </c>
      <c r="D1797" s="5" t="s">
        <v>3723</v>
      </c>
      <c r="E1797" s="1">
        <v>25</v>
      </c>
      <c r="F1797" s="1">
        <v>186</v>
      </c>
      <c r="G1797" s="1">
        <v>86</v>
      </c>
      <c r="H1797" s="1" t="s">
        <v>315</v>
      </c>
      <c r="I1797" s="1">
        <v>55</v>
      </c>
      <c r="J1797" s="1">
        <f>_xlfn.RANK.EQ(tbl_gk[[#This Row],[Overall]],tbl_gk[Overall])</f>
        <v>1787</v>
      </c>
    </row>
    <row r="1798" spans="2:10" x14ac:dyDescent="0.55000000000000004">
      <c r="B1798" s="3">
        <v>248292</v>
      </c>
      <c r="C1798" s="5" t="s">
        <v>3727</v>
      </c>
      <c r="D1798" s="5" t="s">
        <v>3728</v>
      </c>
      <c r="E1798" s="1">
        <v>22</v>
      </c>
      <c r="F1798" s="1">
        <v>174</v>
      </c>
      <c r="G1798" s="1">
        <v>70</v>
      </c>
      <c r="H1798" s="1" t="s">
        <v>2091</v>
      </c>
      <c r="I1798" s="1">
        <v>55</v>
      </c>
      <c r="J1798" s="1">
        <f>_xlfn.RANK.EQ(tbl_gk[[#This Row],[Overall]],tbl_gk[Overall])</f>
        <v>1787</v>
      </c>
    </row>
    <row r="1799" spans="2:10" x14ac:dyDescent="0.55000000000000004">
      <c r="B1799" s="3">
        <v>248301</v>
      </c>
      <c r="C1799" s="5" t="s">
        <v>3759</v>
      </c>
      <c r="D1799" s="5" t="s">
        <v>3760</v>
      </c>
      <c r="E1799" s="1">
        <v>26</v>
      </c>
      <c r="F1799" s="1">
        <v>185</v>
      </c>
      <c r="G1799" s="1">
        <v>80</v>
      </c>
      <c r="H1799" s="1" t="s">
        <v>2091</v>
      </c>
      <c r="I1799" s="1">
        <v>55</v>
      </c>
      <c r="J1799" s="1">
        <f>_xlfn.RANK.EQ(tbl_gk[[#This Row],[Overall]],tbl_gk[Overall])</f>
        <v>1787</v>
      </c>
    </row>
    <row r="1800" spans="2:10" x14ac:dyDescent="0.55000000000000004">
      <c r="B1800" s="3">
        <v>250804</v>
      </c>
      <c r="C1800" s="5" t="s">
        <v>2237</v>
      </c>
      <c r="D1800" s="5" t="s">
        <v>2238</v>
      </c>
      <c r="E1800" s="1">
        <v>20</v>
      </c>
      <c r="F1800" s="1">
        <v>185</v>
      </c>
      <c r="G1800" s="1">
        <v>78</v>
      </c>
      <c r="H1800" s="1" t="s">
        <v>19</v>
      </c>
      <c r="I1800" s="1">
        <v>55</v>
      </c>
      <c r="J1800" s="1">
        <f>_xlfn.RANK.EQ(tbl_gk[[#This Row],[Overall]],tbl_gk[Overall])</f>
        <v>1787</v>
      </c>
    </row>
    <row r="1801" spans="2:10" x14ac:dyDescent="0.55000000000000004">
      <c r="B1801" s="3">
        <v>255900</v>
      </c>
      <c r="C1801" s="5" t="s">
        <v>3686</v>
      </c>
      <c r="D1801" s="5" t="s">
        <v>3687</v>
      </c>
      <c r="E1801" s="1">
        <v>20</v>
      </c>
      <c r="F1801" s="1">
        <v>195</v>
      </c>
      <c r="G1801" s="1">
        <v>82</v>
      </c>
      <c r="H1801" s="1" t="s">
        <v>115</v>
      </c>
      <c r="I1801" s="1">
        <v>55</v>
      </c>
      <c r="J1801" s="1">
        <f>_xlfn.RANK.EQ(tbl_gk[[#This Row],[Overall]],tbl_gk[Overall])</f>
        <v>1787</v>
      </c>
    </row>
    <row r="1802" spans="2:10" x14ac:dyDescent="0.55000000000000004">
      <c r="B1802" s="3">
        <v>256463</v>
      </c>
      <c r="C1802" s="5" t="s">
        <v>3753</v>
      </c>
      <c r="D1802" s="5" t="s">
        <v>3754</v>
      </c>
      <c r="E1802" s="1">
        <v>22</v>
      </c>
      <c r="F1802" s="1">
        <v>190</v>
      </c>
      <c r="G1802" s="1">
        <v>88</v>
      </c>
      <c r="H1802" s="1" t="s">
        <v>16</v>
      </c>
      <c r="I1802" s="1">
        <v>55</v>
      </c>
      <c r="J1802" s="1">
        <f>_xlfn.RANK.EQ(tbl_gk[[#This Row],[Overall]],tbl_gk[Overall])</f>
        <v>1787</v>
      </c>
    </row>
    <row r="1803" spans="2:10" x14ac:dyDescent="0.55000000000000004">
      <c r="B1803" s="3">
        <v>257475</v>
      </c>
      <c r="C1803" s="5" t="s">
        <v>3742</v>
      </c>
      <c r="D1803" s="5" t="s">
        <v>3742</v>
      </c>
      <c r="E1803" s="1">
        <v>23</v>
      </c>
      <c r="F1803" s="1">
        <v>185</v>
      </c>
      <c r="G1803" s="1">
        <v>76</v>
      </c>
      <c r="H1803" s="1" t="s">
        <v>576</v>
      </c>
      <c r="I1803" s="1">
        <v>55</v>
      </c>
      <c r="J1803" s="1">
        <f>_xlfn.RANK.EQ(tbl_gk[[#This Row],[Overall]],tbl_gk[Overall])</f>
        <v>1787</v>
      </c>
    </row>
    <row r="1804" spans="2:10" x14ac:dyDescent="0.55000000000000004">
      <c r="B1804" s="3">
        <v>257568</v>
      </c>
      <c r="C1804" s="5" t="s">
        <v>3709</v>
      </c>
      <c r="D1804" s="5" t="s">
        <v>3710</v>
      </c>
      <c r="E1804" s="1">
        <v>19</v>
      </c>
      <c r="F1804" s="1">
        <v>185</v>
      </c>
      <c r="G1804" s="1">
        <v>75</v>
      </c>
      <c r="H1804" s="1" t="s">
        <v>30</v>
      </c>
      <c r="I1804" s="1">
        <v>55</v>
      </c>
      <c r="J1804" s="1">
        <f>_xlfn.RANK.EQ(tbl_gk[[#This Row],[Overall]],tbl_gk[Overall])</f>
        <v>1787</v>
      </c>
    </row>
    <row r="1805" spans="2:10" x14ac:dyDescent="0.55000000000000004">
      <c r="B1805" s="3">
        <v>257815</v>
      </c>
      <c r="C1805" s="5" t="s">
        <v>3702</v>
      </c>
      <c r="D1805" s="5" t="s">
        <v>3703</v>
      </c>
      <c r="E1805" s="1">
        <v>22</v>
      </c>
      <c r="F1805" s="1">
        <v>192</v>
      </c>
      <c r="G1805" s="1">
        <v>86</v>
      </c>
      <c r="H1805" s="1" t="s">
        <v>72</v>
      </c>
      <c r="I1805" s="1">
        <v>55</v>
      </c>
      <c r="J1805" s="1">
        <f>_xlfn.RANK.EQ(tbl_gk[[#This Row],[Overall]],tbl_gk[Overall])</f>
        <v>1787</v>
      </c>
    </row>
    <row r="1806" spans="2:10" x14ac:dyDescent="0.55000000000000004">
      <c r="B1806" s="3">
        <v>258591</v>
      </c>
      <c r="C1806" s="5" t="s">
        <v>3711</v>
      </c>
      <c r="D1806" s="5" t="s">
        <v>3712</v>
      </c>
      <c r="E1806" s="1">
        <v>19</v>
      </c>
      <c r="F1806" s="1">
        <v>193</v>
      </c>
      <c r="G1806" s="1">
        <v>76</v>
      </c>
      <c r="H1806" s="1" t="s">
        <v>19</v>
      </c>
      <c r="I1806" s="1">
        <v>55</v>
      </c>
      <c r="J1806" s="1">
        <f>_xlfn.RANK.EQ(tbl_gk[[#This Row],[Overall]],tbl_gk[Overall])</f>
        <v>1787</v>
      </c>
    </row>
    <row r="1807" spans="2:10" x14ac:dyDescent="0.55000000000000004">
      <c r="B1807" s="3">
        <v>258928</v>
      </c>
      <c r="C1807" s="5" t="s">
        <v>3694</v>
      </c>
      <c r="D1807" s="5" t="s">
        <v>3695</v>
      </c>
      <c r="E1807" s="1">
        <v>20</v>
      </c>
      <c r="F1807" s="1">
        <v>196</v>
      </c>
      <c r="G1807" s="1">
        <v>76</v>
      </c>
      <c r="H1807" s="1" t="s">
        <v>95</v>
      </c>
      <c r="I1807" s="1">
        <v>55</v>
      </c>
      <c r="J1807" s="1">
        <f>_xlfn.RANK.EQ(tbl_gk[[#This Row],[Overall]],tbl_gk[Overall])</f>
        <v>1787</v>
      </c>
    </row>
    <row r="1808" spans="2:10" x14ac:dyDescent="0.55000000000000004">
      <c r="B1808" s="3">
        <v>259149</v>
      </c>
      <c r="C1808" s="5" t="s">
        <v>3751</v>
      </c>
      <c r="D1808" s="5" t="s">
        <v>3752</v>
      </c>
      <c r="E1808" s="1">
        <v>21</v>
      </c>
      <c r="F1808" s="1">
        <v>194</v>
      </c>
      <c r="G1808" s="1">
        <v>85</v>
      </c>
      <c r="H1808" s="1" t="s">
        <v>16</v>
      </c>
      <c r="I1808" s="1">
        <v>55</v>
      </c>
      <c r="J1808" s="1">
        <f>_xlfn.RANK.EQ(tbl_gk[[#This Row],[Overall]],tbl_gk[Overall])</f>
        <v>1787</v>
      </c>
    </row>
    <row r="1809" spans="2:10" x14ac:dyDescent="0.55000000000000004">
      <c r="B1809" s="3">
        <v>259370</v>
      </c>
      <c r="C1809" s="5" t="s">
        <v>3738</v>
      </c>
      <c r="D1809" s="5" t="s">
        <v>3739</v>
      </c>
      <c r="E1809" s="1">
        <v>20</v>
      </c>
      <c r="F1809" s="1">
        <v>185</v>
      </c>
      <c r="G1809" s="1">
        <v>76</v>
      </c>
      <c r="H1809" s="1" t="s">
        <v>133</v>
      </c>
      <c r="I1809" s="1">
        <v>55</v>
      </c>
      <c r="J1809" s="1">
        <f>_xlfn.RANK.EQ(tbl_gk[[#This Row],[Overall]],tbl_gk[Overall])</f>
        <v>1787</v>
      </c>
    </row>
    <row r="1810" spans="2:10" x14ac:dyDescent="0.55000000000000004">
      <c r="B1810" s="3">
        <v>260156</v>
      </c>
      <c r="C1810" s="5" t="s">
        <v>3715</v>
      </c>
      <c r="D1810" s="5" t="s">
        <v>3716</v>
      </c>
      <c r="E1810" s="1">
        <v>19</v>
      </c>
      <c r="F1810" s="1">
        <v>196</v>
      </c>
      <c r="G1810" s="1">
        <v>75</v>
      </c>
      <c r="H1810" s="1" t="s">
        <v>282</v>
      </c>
      <c r="I1810" s="1">
        <v>55</v>
      </c>
      <c r="J1810" s="1">
        <f>_xlfn.RANK.EQ(tbl_gk[[#This Row],[Overall]],tbl_gk[Overall])</f>
        <v>1787</v>
      </c>
    </row>
    <row r="1811" spans="2:10" x14ac:dyDescent="0.55000000000000004">
      <c r="B1811" s="3">
        <v>260548</v>
      </c>
      <c r="C1811" s="5" t="s">
        <v>3743</v>
      </c>
      <c r="D1811" s="5" t="s">
        <v>3744</v>
      </c>
      <c r="E1811" s="1">
        <v>18</v>
      </c>
      <c r="F1811" s="1">
        <v>185</v>
      </c>
      <c r="G1811" s="1">
        <v>73</v>
      </c>
      <c r="H1811" s="1" t="s">
        <v>112</v>
      </c>
      <c r="I1811" s="1">
        <v>55</v>
      </c>
      <c r="J1811" s="1">
        <f>_xlfn.RANK.EQ(tbl_gk[[#This Row],[Overall]],tbl_gk[Overall])</f>
        <v>1787</v>
      </c>
    </row>
    <row r="1812" spans="2:10" x14ac:dyDescent="0.55000000000000004">
      <c r="B1812" s="3">
        <v>261159</v>
      </c>
      <c r="C1812" s="5" t="s">
        <v>3747</v>
      </c>
      <c r="D1812" s="5" t="s">
        <v>3748</v>
      </c>
      <c r="E1812" s="1">
        <v>19</v>
      </c>
      <c r="F1812" s="1">
        <v>189</v>
      </c>
      <c r="G1812" s="1">
        <v>84</v>
      </c>
      <c r="H1812" s="1" t="s">
        <v>11</v>
      </c>
      <c r="I1812" s="1">
        <v>55</v>
      </c>
      <c r="J1812" s="1">
        <f>_xlfn.RANK.EQ(tbl_gk[[#This Row],[Overall]],tbl_gk[Overall])</f>
        <v>1787</v>
      </c>
    </row>
    <row r="1813" spans="2:10" x14ac:dyDescent="0.55000000000000004">
      <c r="B1813" s="3">
        <v>261645</v>
      </c>
      <c r="C1813" s="5" t="s">
        <v>3689</v>
      </c>
      <c r="D1813" s="5" t="s">
        <v>3690</v>
      </c>
      <c r="E1813" s="1">
        <v>19</v>
      </c>
      <c r="F1813" s="1">
        <v>191</v>
      </c>
      <c r="G1813" s="1">
        <v>84</v>
      </c>
      <c r="H1813" s="1" t="s">
        <v>48</v>
      </c>
      <c r="I1813" s="1">
        <v>55</v>
      </c>
      <c r="J1813" s="1">
        <f>_xlfn.RANK.EQ(tbl_gk[[#This Row],[Overall]],tbl_gk[Overall])</f>
        <v>1787</v>
      </c>
    </row>
    <row r="1814" spans="2:10" x14ac:dyDescent="0.55000000000000004">
      <c r="B1814" s="3">
        <v>261731</v>
      </c>
      <c r="C1814" s="5" t="s">
        <v>3696</v>
      </c>
      <c r="D1814" s="5" t="s">
        <v>3697</v>
      </c>
      <c r="E1814" s="1">
        <v>19</v>
      </c>
      <c r="F1814" s="1">
        <v>193</v>
      </c>
      <c r="G1814" s="1">
        <v>85</v>
      </c>
      <c r="H1814" s="1" t="s">
        <v>19</v>
      </c>
      <c r="I1814" s="1">
        <v>55</v>
      </c>
      <c r="J1814" s="1">
        <f>_xlfn.RANK.EQ(tbl_gk[[#This Row],[Overall]],tbl_gk[Overall])</f>
        <v>1787</v>
      </c>
    </row>
    <row r="1815" spans="2:10" x14ac:dyDescent="0.55000000000000004">
      <c r="B1815" s="3">
        <v>262837</v>
      </c>
      <c r="C1815" s="5" t="s">
        <v>3681</v>
      </c>
      <c r="D1815" s="5" t="s">
        <v>3682</v>
      </c>
      <c r="E1815" s="1">
        <v>21</v>
      </c>
      <c r="F1815" s="1">
        <v>198</v>
      </c>
      <c r="G1815" s="1">
        <v>99</v>
      </c>
      <c r="H1815" s="1" t="s">
        <v>16</v>
      </c>
      <c r="I1815" s="1">
        <v>55</v>
      </c>
      <c r="J1815" s="1">
        <f>_xlfn.RANK.EQ(tbl_gk[[#This Row],[Overall]],tbl_gk[Overall])</f>
        <v>1787</v>
      </c>
    </row>
    <row r="1816" spans="2:10" x14ac:dyDescent="0.55000000000000004">
      <c r="B1816" s="3">
        <v>263092</v>
      </c>
      <c r="C1816" s="5" t="s">
        <v>3679</v>
      </c>
      <c r="D1816" s="5" t="s">
        <v>3680</v>
      </c>
      <c r="E1816" s="1">
        <v>18</v>
      </c>
      <c r="F1816" s="1">
        <v>186</v>
      </c>
      <c r="G1816" s="1">
        <v>76</v>
      </c>
      <c r="H1816" s="1" t="s">
        <v>48</v>
      </c>
      <c r="I1816" s="1">
        <v>55</v>
      </c>
      <c r="J1816" s="1">
        <f>_xlfn.RANK.EQ(tbl_gk[[#This Row],[Overall]],tbl_gk[Overall])</f>
        <v>1787</v>
      </c>
    </row>
    <row r="1817" spans="2:10" x14ac:dyDescent="0.55000000000000004">
      <c r="B1817" s="3">
        <v>263576</v>
      </c>
      <c r="C1817" s="5" t="s">
        <v>3713</v>
      </c>
      <c r="D1817" s="5" t="s">
        <v>3714</v>
      </c>
      <c r="E1817" s="1">
        <v>18</v>
      </c>
      <c r="F1817" s="1">
        <v>186</v>
      </c>
      <c r="G1817" s="1">
        <v>74</v>
      </c>
      <c r="H1817" s="1" t="s">
        <v>138</v>
      </c>
      <c r="I1817" s="1">
        <v>55</v>
      </c>
      <c r="J1817" s="1">
        <f>_xlfn.RANK.EQ(tbl_gk[[#This Row],[Overall]],tbl_gk[Overall])</f>
        <v>1787</v>
      </c>
    </row>
    <row r="1818" spans="2:10" x14ac:dyDescent="0.55000000000000004">
      <c r="B1818" s="3">
        <v>263727</v>
      </c>
      <c r="C1818" s="5" t="s">
        <v>3731</v>
      </c>
      <c r="D1818" s="5" t="s">
        <v>3732</v>
      </c>
      <c r="E1818" s="1">
        <v>18</v>
      </c>
      <c r="F1818" s="1">
        <v>188</v>
      </c>
      <c r="G1818" s="1">
        <v>78</v>
      </c>
      <c r="H1818" s="1" t="s">
        <v>10</v>
      </c>
      <c r="I1818" s="1">
        <v>55</v>
      </c>
      <c r="J1818" s="1">
        <f>_xlfn.RANK.EQ(tbl_gk[[#This Row],[Overall]],tbl_gk[Overall])</f>
        <v>1787</v>
      </c>
    </row>
    <row r="1819" spans="2:10" x14ac:dyDescent="0.55000000000000004">
      <c r="B1819" s="3">
        <v>263902</v>
      </c>
      <c r="C1819" s="5" t="s">
        <v>3749</v>
      </c>
      <c r="D1819" s="5" t="s">
        <v>3750</v>
      </c>
      <c r="E1819" s="1">
        <v>22</v>
      </c>
      <c r="F1819" s="1">
        <v>178</v>
      </c>
      <c r="G1819" s="1">
        <v>70</v>
      </c>
      <c r="H1819" s="1" t="s">
        <v>315</v>
      </c>
      <c r="I1819" s="1">
        <v>55</v>
      </c>
      <c r="J1819" s="1">
        <f>_xlfn.RANK.EQ(tbl_gk[[#This Row],[Overall]],tbl_gk[Overall])</f>
        <v>1787</v>
      </c>
    </row>
    <row r="1820" spans="2:10" x14ac:dyDescent="0.55000000000000004">
      <c r="B1820" s="3">
        <v>264112</v>
      </c>
      <c r="C1820" s="5" t="s">
        <v>3677</v>
      </c>
      <c r="D1820" s="5" t="s">
        <v>3678</v>
      </c>
      <c r="E1820" s="1">
        <v>19</v>
      </c>
      <c r="F1820" s="1">
        <v>181</v>
      </c>
      <c r="G1820" s="1">
        <v>76</v>
      </c>
      <c r="H1820" s="1" t="s">
        <v>18</v>
      </c>
      <c r="I1820" s="1">
        <v>55</v>
      </c>
      <c r="J1820" s="1">
        <f>_xlfn.RANK.EQ(tbl_gk[[#This Row],[Overall]],tbl_gk[Overall])</f>
        <v>1787</v>
      </c>
    </row>
    <row r="1821" spans="2:10" x14ac:dyDescent="0.55000000000000004">
      <c r="B1821" s="3">
        <v>264138</v>
      </c>
      <c r="C1821" s="5" t="s">
        <v>3740</v>
      </c>
      <c r="D1821" s="5" t="s">
        <v>3741</v>
      </c>
      <c r="E1821" s="1">
        <v>20</v>
      </c>
      <c r="F1821" s="1">
        <v>185</v>
      </c>
      <c r="G1821" s="1">
        <v>75</v>
      </c>
      <c r="H1821" s="1" t="s">
        <v>9</v>
      </c>
      <c r="I1821" s="1">
        <v>55</v>
      </c>
      <c r="J1821" s="1">
        <f>_xlfn.RANK.EQ(tbl_gk[[#This Row],[Overall]],tbl_gk[Overall])</f>
        <v>1787</v>
      </c>
    </row>
    <row r="1822" spans="2:10" x14ac:dyDescent="0.55000000000000004">
      <c r="B1822" s="3">
        <v>265404</v>
      </c>
      <c r="C1822" s="5" t="s">
        <v>3719</v>
      </c>
      <c r="D1822" s="5" t="s">
        <v>3720</v>
      </c>
      <c r="E1822" s="1">
        <v>19</v>
      </c>
      <c r="F1822" s="1">
        <v>188</v>
      </c>
      <c r="G1822" s="1">
        <v>82</v>
      </c>
      <c r="H1822" s="1" t="s">
        <v>72</v>
      </c>
      <c r="I1822" s="1">
        <v>55</v>
      </c>
      <c r="J1822" s="1">
        <f>_xlfn.RANK.EQ(tbl_gk[[#This Row],[Overall]],tbl_gk[Overall])</f>
        <v>1787</v>
      </c>
    </row>
    <row r="1823" spans="2:10" x14ac:dyDescent="0.55000000000000004">
      <c r="B1823" s="3">
        <v>265763</v>
      </c>
      <c r="C1823" s="5" t="s">
        <v>3745</v>
      </c>
      <c r="D1823" s="5" t="s">
        <v>3746</v>
      </c>
      <c r="E1823" s="1">
        <v>19</v>
      </c>
      <c r="F1823" s="1">
        <v>185</v>
      </c>
      <c r="G1823" s="1">
        <v>76</v>
      </c>
      <c r="H1823" s="1" t="s">
        <v>16</v>
      </c>
      <c r="I1823" s="1">
        <v>55</v>
      </c>
      <c r="J1823" s="1">
        <f>_xlfn.RANK.EQ(tbl_gk[[#This Row],[Overall]],tbl_gk[Overall])</f>
        <v>1787</v>
      </c>
    </row>
    <row r="1824" spans="2:10" x14ac:dyDescent="0.55000000000000004">
      <c r="B1824" s="3">
        <v>266803</v>
      </c>
      <c r="C1824" s="5" t="s">
        <v>3735</v>
      </c>
      <c r="D1824" s="5" t="s">
        <v>3736</v>
      </c>
      <c r="E1824" s="1">
        <v>20</v>
      </c>
      <c r="F1824" s="1">
        <v>195</v>
      </c>
      <c r="G1824" s="1">
        <v>83</v>
      </c>
      <c r="H1824" s="1" t="s">
        <v>235</v>
      </c>
      <c r="I1824" s="1">
        <v>55</v>
      </c>
      <c r="J1824" s="1">
        <f>_xlfn.RANK.EQ(tbl_gk[[#This Row],[Overall]],tbl_gk[Overall])</f>
        <v>1787</v>
      </c>
    </row>
    <row r="1825" spans="2:10" x14ac:dyDescent="0.55000000000000004">
      <c r="B1825" s="3">
        <v>266842</v>
      </c>
      <c r="C1825" s="5" t="s">
        <v>3700</v>
      </c>
      <c r="D1825" s="5" t="s">
        <v>3701</v>
      </c>
      <c r="E1825" s="1">
        <v>20</v>
      </c>
      <c r="F1825" s="1">
        <v>188</v>
      </c>
      <c r="G1825" s="1">
        <v>86</v>
      </c>
      <c r="H1825" s="1" t="s">
        <v>19</v>
      </c>
      <c r="I1825" s="1">
        <v>55</v>
      </c>
      <c r="J1825" s="1">
        <f>_xlfn.RANK.EQ(tbl_gk[[#This Row],[Overall]],tbl_gk[Overall])</f>
        <v>1787</v>
      </c>
    </row>
    <row r="1826" spans="2:10" x14ac:dyDescent="0.55000000000000004">
      <c r="B1826" s="3">
        <v>267734</v>
      </c>
      <c r="C1826" s="5" t="s">
        <v>3757</v>
      </c>
      <c r="D1826" s="5" t="s">
        <v>3758</v>
      </c>
      <c r="E1826" s="1">
        <v>23</v>
      </c>
      <c r="F1826" s="1">
        <v>190</v>
      </c>
      <c r="G1826" s="1">
        <v>79</v>
      </c>
      <c r="H1826" s="1" t="s">
        <v>72</v>
      </c>
      <c r="I1826" s="1">
        <v>55</v>
      </c>
      <c r="J1826" s="1">
        <f>_xlfn.RANK.EQ(tbl_gk[[#This Row],[Overall]],tbl_gk[Overall])</f>
        <v>1787</v>
      </c>
    </row>
    <row r="1827" spans="2:10" x14ac:dyDescent="0.55000000000000004">
      <c r="B1827" s="3">
        <v>267736</v>
      </c>
      <c r="C1827" s="5" t="s">
        <v>3724</v>
      </c>
      <c r="D1827" s="5" t="s">
        <v>3725</v>
      </c>
      <c r="E1827" s="1">
        <v>22</v>
      </c>
      <c r="F1827" s="1">
        <v>180</v>
      </c>
      <c r="G1827" s="1">
        <v>80</v>
      </c>
      <c r="H1827" s="1" t="s">
        <v>292</v>
      </c>
      <c r="I1827" s="1">
        <v>55</v>
      </c>
      <c r="J1827" s="1">
        <f>_xlfn.RANK.EQ(tbl_gk[[#This Row],[Overall]],tbl_gk[Overall])</f>
        <v>1787</v>
      </c>
    </row>
    <row r="1828" spans="2:10" x14ac:dyDescent="0.55000000000000004">
      <c r="B1828" s="3">
        <v>267819</v>
      </c>
      <c r="C1828" s="5" t="s">
        <v>647</v>
      </c>
      <c r="D1828" s="5" t="s">
        <v>3737</v>
      </c>
      <c r="E1828" s="1">
        <v>19</v>
      </c>
      <c r="F1828" s="1">
        <v>184</v>
      </c>
      <c r="G1828" s="1">
        <v>80</v>
      </c>
      <c r="H1828" s="1" t="s">
        <v>292</v>
      </c>
      <c r="I1828" s="1">
        <v>55</v>
      </c>
      <c r="J1828" s="1">
        <f>_xlfn.RANK.EQ(tbl_gk[[#This Row],[Overall]],tbl_gk[Overall])</f>
        <v>1787</v>
      </c>
    </row>
    <row r="1829" spans="2:10" x14ac:dyDescent="0.55000000000000004">
      <c r="B1829" s="3">
        <v>267962</v>
      </c>
      <c r="C1829" s="5" t="s">
        <v>3683</v>
      </c>
      <c r="D1829" s="5" t="s">
        <v>3684</v>
      </c>
      <c r="E1829" s="1">
        <v>20</v>
      </c>
      <c r="F1829" s="1">
        <v>191</v>
      </c>
      <c r="G1829" s="1">
        <v>79</v>
      </c>
      <c r="H1829" s="1" t="s">
        <v>10</v>
      </c>
      <c r="I1829" s="1">
        <v>55</v>
      </c>
      <c r="J1829" s="1">
        <f>_xlfn.RANK.EQ(tbl_gk[[#This Row],[Overall]],tbl_gk[Overall])</f>
        <v>1787</v>
      </c>
    </row>
    <row r="1830" spans="2:10" x14ac:dyDescent="0.55000000000000004">
      <c r="B1830" s="3">
        <v>268417</v>
      </c>
      <c r="C1830" s="5" t="s">
        <v>3706</v>
      </c>
      <c r="D1830" s="5" t="s">
        <v>3707</v>
      </c>
      <c r="E1830" s="1">
        <v>22</v>
      </c>
      <c r="F1830" s="1">
        <v>190</v>
      </c>
      <c r="G1830" s="1">
        <v>82</v>
      </c>
      <c r="H1830" s="1" t="s">
        <v>30</v>
      </c>
      <c r="I1830" s="1">
        <v>55</v>
      </c>
      <c r="J1830" s="1">
        <f>_xlfn.RANK.EQ(tbl_gk[[#This Row],[Overall]],tbl_gk[Overall])</f>
        <v>1787</v>
      </c>
    </row>
    <row r="1831" spans="2:10" x14ac:dyDescent="0.55000000000000004">
      <c r="B1831" s="3">
        <v>269286</v>
      </c>
      <c r="C1831" s="5" t="s">
        <v>3729</v>
      </c>
      <c r="D1831" s="5" t="s">
        <v>3730</v>
      </c>
      <c r="E1831" s="1">
        <v>22</v>
      </c>
      <c r="F1831" s="1">
        <v>187</v>
      </c>
      <c r="G1831" s="1">
        <v>75</v>
      </c>
      <c r="H1831" s="1" t="s">
        <v>9</v>
      </c>
      <c r="I1831" s="1">
        <v>55</v>
      </c>
      <c r="J1831" s="1">
        <f>_xlfn.RANK.EQ(tbl_gk[[#This Row],[Overall]],tbl_gk[Overall])</f>
        <v>1787</v>
      </c>
    </row>
    <row r="1832" spans="2:10" x14ac:dyDescent="0.55000000000000004">
      <c r="B1832" s="3">
        <v>269695</v>
      </c>
      <c r="C1832" s="5" t="s">
        <v>3704</v>
      </c>
      <c r="D1832" s="5" t="s">
        <v>3705</v>
      </c>
      <c r="E1832" s="1">
        <v>22</v>
      </c>
      <c r="F1832" s="1">
        <v>191</v>
      </c>
      <c r="G1832" s="1">
        <v>83</v>
      </c>
      <c r="H1832" s="1" t="s">
        <v>72</v>
      </c>
      <c r="I1832" s="1">
        <v>55</v>
      </c>
      <c r="J1832" s="1">
        <f>_xlfn.RANK.EQ(tbl_gk[[#This Row],[Overall]],tbl_gk[Overall])</f>
        <v>1787</v>
      </c>
    </row>
    <row r="1833" spans="2:10" x14ac:dyDescent="0.55000000000000004">
      <c r="B1833" s="3">
        <v>270038</v>
      </c>
      <c r="C1833" s="5" t="s">
        <v>3767</v>
      </c>
      <c r="D1833" s="5" t="s">
        <v>3768</v>
      </c>
      <c r="E1833" s="1">
        <v>21</v>
      </c>
      <c r="F1833" s="1">
        <v>185</v>
      </c>
      <c r="G1833" s="1">
        <v>84</v>
      </c>
      <c r="H1833" s="1" t="s">
        <v>64</v>
      </c>
      <c r="I1833" s="1">
        <v>55</v>
      </c>
      <c r="J1833" s="1">
        <f>_xlfn.RANK.EQ(tbl_gk[[#This Row],[Overall]],tbl_gk[Overall])</f>
        <v>1787</v>
      </c>
    </row>
    <row r="1834" spans="2:10" x14ac:dyDescent="0.55000000000000004">
      <c r="B1834" s="3">
        <v>270575</v>
      </c>
      <c r="C1834" s="5" t="s">
        <v>3763</v>
      </c>
      <c r="D1834" s="5" t="s">
        <v>3764</v>
      </c>
      <c r="E1834" s="1">
        <v>18</v>
      </c>
      <c r="F1834" s="1">
        <v>189</v>
      </c>
      <c r="G1834" s="1">
        <v>84</v>
      </c>
      <c r="H1834" s="1" t="s">
        <v>115</v>
      </c>
      <c r="I1834" s="1">
        <v>55</v>
      </c>
      <c r="J1834" s="1">
        <f>_xlfn.RANK.EQ(tbl_gk[[#This Row],[Overall]],tbl_gk[Overall])</f>
        <v>1787</v>
      </c>
    </row>
    <row r="1835" spans="2:10" x14ac:dyDescent="0.55000000000000004">
      <c r="B1835" s="3">
        <v>270577</v>
      </c>
      <c r="C1835" s="5" t="s">
        <v>3761</v>
      </c>
      <c r="D1835" s="5" t="s">
        <v>3762</v>
      </c>
      <c r="E1835" s="1">
        <v>20</v>
      </c>
      <c r="F1835" s="1">
        <v>188</v>
      </c>
      <c r="G1835" s="1">
        <v>70</v>
      </c>
      <c r="H1835" s="1" t="s">
        <v>16</v>
      </c>
      <c r="I1835" s="1">
        <v>55</v>
      </c>
      <c r="J1835" s="1">
        <f>_xlfn.RANK.EQ(tbl_gk[[#This Row],[Overall]],tbl_gk[Overall])</f>
        <v>1787</v>
      </c>
    </row>
    <row r="1836" spans="2:10" x14ac:dyDescent="0.55000000000000004">
      <c r="B1836" s="3">
        <v>270640</v>
      </c>
      <c r="C1836" s="5" t="s">
        <v>3733</v>
      </c>
      <c r="D1836" s="5" t="s">
        <v>3734</v>
      </c>
      <c r="E1836" s="1">
        <v>21</v>
      </c>
      <c r="F1836" s="1">
        <v>190</v>
      </c>
      <c r="G1836" s="1">
        <v>83</v>
      </c>
      <c r="H1836" s="1" t="s">
        <v>16</v>
      </c>
      <c r="I1836" s="1">
        <v>55</v>
      </c>
      <c r="J1836" s="1">
        <f>_xlfn.RANK.EQ(tbl_gk[[#This Row],[Overall]],tbl_gk[Overall])</f>
        <v>1787</v>
      </c>
    </row>
    <row r="1837" spans="2:10" x14ac:dyDescent="0.55000000000000004">
      <c r="B1837" s="3">
        <v>270977</v>
      </c>
      <c r="C1837" s="5" t="s">
        <v>2938</v>
      </c>
      <c r="D1837" s="5" t="s">
        <v>3708</v>
      </c>
      <c r="E1837" s="1">
        <v>18</v>
      </c>
      <c r="F1837" s="1">
        <v>182</v>
      </c>
      <c r="G1837" s="1">
        <v>75</v>
      </c>
      <c r="H1837" s="1" t="s">
        <v>9</v>
      </c>
      <c r="I1837" s="1">
        <v>55</v>
      </c>
      <c r="J1837" s="1">
        <f>_xlfn.RANK.EQ(tbl_gk[[#This Row],[Overall]],tbl_gk[Overall])</f>
        <v>1787</v>
      </c>
    </row>
    <row r="1838" spans="2:10" x14ac:dyDescent="0.55000000000000004">
      <c r="B1838" s="3">
        <v>271315</v>
      </c>
      <c r="C1838" s="5" t="s">
        <v>3755</v>
      </c>
      <c r="D1838" s="5" t="s">
        <v>3756</v>
      </c>
      <c r="E1838" s="1">
        <v>18</v>
      </c>
      <c r="F1838" s="1">
        <v>180</v>
      </c>
      <c r="G1838" s="1">
        <v>75</v>
      </c>
      <c r="H1838" s="1" t="s">
        <v>18</v>
      </c>
      <c r="I1838" s="1">
        <v>55</v>
      </c>
      <c r="J1838" s="1">
        <f>_xlfn.RANK.EQ(tbl_gk[[#This Row],[Overall]],tbl_gk[Overall])</f>
        <v>1787</v>
      </c>
    </row>
    <row r="1839" spans="2:10" x14ac:dyDescent="0.55000000000000004">
      <c r="B1839" s="3">
        <v>271364</v>
      </c>
      <c r="C1839" s="5" t="s">
        <v>3673</v>
      </c>
      <c r="D1839" s="5" t="s">
        <v>3674</v>
      </c>
      <c r="E1839" s="1">
        <v>19</v>
      </c>
      <c r="F1839" s="1">
        <v>192</v>
      </c>
      <c r="G1839" s="1">
        <v>76</v>
      </c>
      <c r="H1839" s="1" t="s">
        <v>72</v>
      </c>
      <c r="I1839" s="1">
        <v>55</v>
      </c>
      <c r="J1839" s="1">
        <f>_xlfn.RANK.EQ(tbl_gk[[#This Row],[Overall]],tbl_gk[Overall])</f>
        <v>1787</v>
      </c>
    </row>
    <row r="1840" spans="2:10" x14ac:dyDescent="0.55000000000000004">
      <c r="B1840" s="3">
        <v>271420</v>
      </c>
      <c r="C1840" s="5" t="s">
        <v>3717</v>
      </c>
      <c r="D1840" s="5" t="s">
        <v>3718</v>
      </c>
      <c r="E1840" s="1">
        <v>18</v>
      </c>
      <c r="F1840" s="1">
        <v>193</v>
      </c>
      <c r="G1840" s="1">
        <v>78</v>
      </c>
      <c r="H1840" s="1" t="s">
        <v>33</v>
      </c>
      <c r="I1840" s="1">
        <v>55</v>
      </c>
      <c r="J1840" s="1">
        <f>_xlfn.RANK.EQ(tbl_gk[[#This Row],[Overall]],tbl_gk[Overall])</f>
        <v>1787</v>
      </c>
    </row>
    <row r="1841" spans="2:10" x14ac:dyDescent="0.55000000000000004">
      <c r="B1841" s="3">
        <v>231146</v>
      </c>
      <c r="C1841" s="5" t="s">
        <v>3785</v>
      </c>
      <c r="D1841" s="5" t="s">
        <v>3786</v>
      </c>
      <c r="E1841" s="1">
        <v>25</v>
      </c>
      <c r="F1841" s="1">
        <v>191</v>
      </c>
      <c r="G1841" s="1">
        <v>69</v>
      </c>
      <c r="H1841" s="1" t="s">
        <v>315</v>
      </c>
      <c r="I1841" s="1">
        <v>54</v>
      </c>
      <c r="J1841" s="1">
        <f>_xlfn.RANK.EQ(tbl_gk[[#This Row],[Overall]],tbl_gk[Overall])</f>
        <v>1840</v>
      </c>
    </row>
    <row r="1842" spans="2:10" x14ac:dyDescent="0.55000000000000004">
      <c r="B1842" s="3">
        <v>233286</v>
      </c>
      <c r="C1842" s="5" t="s">
        <v>3811</v>
      </c>
      <c r="D1842" s="5" t="s">
        <v>3812</v>
      </c>
      <c r="E1842" s="1">
        <v>28</v>
      </c>
      <c r="F1842" s="1">
        <v>187</v>
      </c>
      <c r="G1842" s="1">
        <v>73</v>
      </c>
      <c r="H1842" s="1" t="s">
        <v>21</v>
      </c>
      <c r="I1842" s="1">
        <v>54</v>
      </c>
      <c r="J1842" s="1">
        <f>_xlfn.RANK.EQ(tbl_gk[[#This Row],[Overall]],tbl_gk[Overall])</f>
        <v>1840</v>
      </c>
    </row>
    <row r="1843" spans="2:10" x14ac:dyDescent="0.55000000000000004">
      <c r="B1843" s="3">
        <v>233681</v>
      </c>
      <c r="C1843" s="5" t="s">
        <v>3839</v>
      </c>
      <c r="D1843" s="5" t="s">
        <v>3840</v>
      </c>
      <c r="E1843" s="1">
        <v>25</v>
      </c>
      <c r="F1843" s="1">
        <v>189</v>
      </c>
      <c r="G1843" s="1">
        <v>78</v>
      </c>
      <c r="H1843" s="1" t="s">
        <v>576</v>
      </c>
      <c r="I1843" s="1">
        <v>54</v>
      </c>
      <c r="J1843" s="1">
        <f>_xlfn.RANK.EQ(tbl_gk[[#This Row],[Overall]],tbl_gk[Overall])</f>
        <v>1840</v>
      </c>
    </row>
    <row r="1844" spans="2:10" x14ac:dyDescent="0.55000000000000004">
      <c r="B1844" s="3">
        <v>236603</v>
      </c>
      <c r="C1844" s="5" t="s">
        <v>3815</v>
      </c>
      <c r="D1844" s="5" t="s">
        <v>3816</v>
      </c>
      <c r="E1844" s="1">
        <v>25</v>
      </c>
      <c r="F1844" s="1">
        <v>188</v>
      </c>
      <c r="G1844" s="1">
        <v>86</v>
      </c>
      <c r="H1844" s="1" t="s">
        <v>282</v>
      </c>
      <c r="I1844" s="1">
        <v>54</v>
      </c>
      <c r="J1844" s="1">
        <f>_xlfn.RANK.EQ(tbl_gk[[#This Row],[Overall]],tbl_gk[Overall])</f>
        <v>1840</v>
      </c>
    </row>
    <row r="1845" spans="2:10" x14ac:dyDescent="0.55000000000000004">
      <c r="B1845" s="3">
        <v>240460</v>
      </c>
      <c r="C1845" s="5" t="s">
        <v>3809</v>
      </c>
      <c r="D1845" s="5" t="s">
        <v>3810</v>
      </c>
      <c r="E1845" s="1">
        <v>27</v>
      </c>
      <c r="F1845" s="1">
        <v>175</v>
      </c>
      <c r="G1845" s="1">
        <v>78</v>
      </c>
      <c r="H1845" s="1" t="s">
        <v>315</v>
      </c>
      <c r="I1845" s="1">
        <v>54</v>
      </c>
      <c r="J1845" s="1">
        <f>_xlfn.RANK.EQ(tbl_gk[[#This Row],[Overall]],tbl_gk[Overall])</f>
        <v>1840</v>
      </c>
    </row>
    <row r="1846" spans="2:10" x14ac:dyDescent="0.55000000000000004">
      <c r="B1846" s="3">
        <v>243213</v>
      </c>
      <c r="C1846" s="5" t="s">
        <v>3859</v>
      </c>
      <c r="D1846" s="5" t="s">
        <v>3860</v>
      </c>
      <c r="E1846" s="1">
        <v>24</v>
      </c>
      <c r="F1846" s="1">
        <v>184</v>
      </c>
      <c r="G1846" s="1">
        <v>74</v>
      </c>
      <c r="H1846" s="1" t="s">
        <v>315</v>
      </c>
      <c r="I1846" s="1">
        <v>54</v>
      </c>
      <c r="J1846" s="1">
        <f>_xlfn.RANK.EQ(tbl_gk[[#This Row],[Overall]],tbl_gk[Overall])</f>
        <v>1840</v>
      </c>
    </row>
    <row r="1847" spans="2:10" x14ac:dyDescent="0.55000000000000004">
      <c r="B1847" s="3">
        <v>245425</v>
      </c>
      <c r="C1847" s="5" t="s">
        <v>3847</v>
      </c>
      <c r="D1847" s="5" t="s">
        <v>3848</v>
      </c>
      <c r="E1847" s="1">
        <v>21</v>
      </c>
      <c r="F1847" s="1">
        <v>185</v>
      </c>
      <c r="G1847" s="1">
        <v>78</v>
      </c>
      <c r="H1847" s="1" t="s">
        <v>282</v>
      </c>
      <c r="I1847" s="1">
        <v>54</v>
      </c>
      <c r="J1847" s="1">
        <f>_xlfn.RANK.EQ(tbl_gk[[#This Row],[Overall]],tbl_gk[Overall])</f>
        <v>1840</v>
      </c>
    </row>
    <row r="1848" spans="2:10" x14ac:dyDescent="0.55000000000000004">
      <c r="B1848" s="3">
        <v>247176</v>
      </c>
      <c r="C1848" s="5" t="s">
        <v>3797</v>
      </c>
      <c r="D1848" s="5" t="s">
        <v>3798</v>
      </c>
      <c r="E1848" s="1">
        <v>22</v>
      </c>
      <c r="F1848" s="1">
        <v>191</v>
      </c>
      <c r="G1848" s="1">
        <v>81</v>
      </c>
      <c r="H1848" s="1" t="s">
        <v>292</v>
      </c>
      <c r="I1848" s="1">
        <v>54</v>
      </c>
      <c r="J1848" s="1">
        <f>_xlfn.RANK.EQ(tbl_gk[[#This Row],[Overall]],tbl_gk[Overall])</f>
        <v>1840</v>
      </c>
    </row>
    <row r="1849" spans="2:10" x14ac:dyDescent="0.55000000000000004">
      <c r="B1849" s="3">
        <v>248121</v>
      </c>
      <c r="C1849" s="5" t="s">
        <v>1649</v>
      </c>
      <c r="D1849" s="5" t="s">
        <v>3820</v>
      </c>
      <c r="E1849" s="1">
        <v>20</v>
      </c>
      <c r="F1849" s="1">
        <v>187</v>
      </c>
      <c r="G1849" s="1">
        <v>76</v>
      </c>
      <c r="H1849" s="1" t="s">
        <v>19</v>
      </c>
      <c r="I1849" s="1">
        <v>54</v>
      </c>
      <c r="J1849" s="1">
        <f>_xlfn.RANK.EQ(tbl_gk[[#This Row],[Overall]],tbl_gk[Overall])</f>
        <v>1840</v>
      </c>
    </row>
    <row r="1850" spans="2:10" x14ac:dyDescent="0.55000000000000004">
      <c r="B1850" s="3">
        <v>254293</v>
      </c>
      <c r="C1850" s="5" t="s">
        <v>3835</v>
      </c>
      <c r="D1850" s="5" t="s">
        <v>3836</v>
      </c>
      <c r="E1850" s="1">
        <v>20</v>
      </c>
      <c r="F1850" s="1">
        <v>203</v>
      </c>
      <c r="G1850" s="1">
        <v>89</v>
      </c>
      <c r="H1850" s="1" t="s">
        <v>133</v>
      </c>
      <c r="I1850" s="1">
        <v>54</v>
      </c>
      <c r="J1850" s="1">
        <f>_xlfn.RANK.EQ(tbl_gk[[#This Row],[Overall]],tbl_gk[Overall])</f>
        <v>1840</v>
      </c>
    </row>
    <row r="1851" spans="2:10" x14ac:dyDescent="0.55000000000000004">
      <c r="B1851" s="3">
        <v>256006</v>
      </c>
      <c r="C1851" s="5" t="s">
        <v>3827</v>
      </c>
      <c r="D1851" s="5" t="s">
        <v>3828</v>
      </c>
      <c r="E1851" s="1">
        <v>24</v>
      </c>
      <c r="F1851" s="1">
        <v>191</v>
      </c>
      <c r="G1851" s="1">
        <v>89</v>
      </c>
      <c r="H1851" s="1" t="s">
        <v>21</v>
      </c>
      <c r="I1851" s="1">
        <v>54</v>
      </c>
      <c r="J1851" s="1">
        <f>_xlfn.RANK.EQ(tbl_gk[[#This Row],[Overall]],tbl_gk[Overall])</f>
        <v>1840</v>
      </c>
    </row>
    <row r="1852" spans="2:10" x14ac:dyDescent="0.55000000000000004">
      <c r="B1852" s="3">
        <v>256034</v>
      </c>
      <c r="C1852" s="5" t="s">
        <v>3857</v>
      </c>
      <c r="D1852" s="5" t="s">
        <v>3858</v>
      </c>
      <c r="E1852" s="1">
        <v>19</v>
      </c>
      <c r="F1852" s="1">
        <v>175</v>
      </c>
      <c r="G1852" s="1">
        <v>75</v>
      </c>
      <c r="H1852" s="1" t="s">
        <v>112</v>
      </c>
      <c r="I1852" s="1">
        <v>54</v>
      </c>
      <c r="J1852" s="1">
        <f>_xlfn.RANK.EQ(tbl_gk[[#This Row],[Overall]],tbl_gk[Overall])</f>
        <v>1840</v>
      </c>
    </row>
    <row r="1853" spans="2:10" x14ac:dyDescent="0.55000000000000004">
      <c r="B1853" s="3">
        <v>256474</v>
      </c>
      <c r="C1853" s="5" t="s">
        <v>3861</v>
      </c>
      <c r="D1853" s="5" t="s">
        <v>3862</v>
      </c>
      <c r="E1853" s="1">
        <v>21</v>
      </c>
      <c r="F1853" s="1">
        <v>185</v>
      </c>
      <c r="G1853" s="1">
        <v>75</v>
      </c>
      <c r="H1853" s="1" t="s">
        <v>282</v>
      </c>
      <c r="I1853" s="1">
        <v>54</v>
      </c>
      <c r="J1853" s="1">
        <f>_xlfn.RANK.EQ(tbl_gk[[#This Row],[Overall]],tbl_gk[Overall])</f>
        <v>1840</v>
      </c>
    </row>
    <row r="1854" spans="2:10" x14ac:dyDescent="0.55000000000000004">
      <c r="B1854" s="3">
        <v>257741</v>
      </c>
      <c r="C1854" s="5" t="s">
        <v>3843</v>
      </c>
      <c r="D1854" s="5" t="s">
        <v>3844</v>
      </c>
      <c r="E1854" s="1">
        <v>24</v>
      </c>
      <c r="F1854" s="1">
        <v>190</v>
      </c>
      <c r="G1854" s="1">
        <v>83</v>
      </c>
      <c r="H1854" s="1" t="s">
        <v>235</v>
      </c>
      <c r="I1854" s="1">
        <v>54</v>
      </c>
      <c r="J1854" s="1">
        <f>_xlfn.RANK.EQ(tbl_gk[[#This Row],[Overall]],tbl_gk[Overall])</f>
        <v>1840</v>
      </c>
    </row>
    <row r="1855" spans="2:10" x14ac:dyDescent="0.55000000000000004">
      <c r="B1855" s="3">
        <v>257921</v>
      </c>
      <c r="C1855" s="5" t="s">
        <v>3775</v>
      </c>
      <c r="D1855" s="5" t="s">
        <v>3776</v>
      </c>
      <c r="E1855" s="1">
        <v>19</v>
      </c>
      <c r="F1855" s="1">
        <v>181</v>
      </c>
      <c r="G1855" s="1">
        <v>75</v>
      </c>
      <c r="H1855" s="1" t="s">
        <v>87</v>
      </c>
      <c r="I1855" s="1">
        <v>54</v>
      </c>
      <c r="J1855" s="1">
        <f>_xlfn.RANK.EQ(tbl_gk[[#This Row],[Overall]],tbl_gk[Overall])</f>
        <v>1840</v>
      </c>
    </row>
    <row r="1856" spans="2:10" x14ac:dyDescent="0.55000000000000004">
      <c r="B1856" s="3">
        <v>258351</v>
      </c>
      <c r="C1856" s="5" t="s">
        <v>3853</v>
      </c>
      <c r="D1856" s="5" t="s">
        <v>3854</v>
      </c>
      <c r="E1856" s="1">
        <v>20</v>
      </c>
      <c r="F1856" s="1">
        <v>188</v>
      </c>
      <c r="G1856" s="1">
        <v>84</v>
      </c>
      <c r="H1856" s="1" t="s">
        <v>82</v>
      </c>
      <c r="I1856" s="1">
        <v>54</v>
      </c>
      <c r="J1856" s="1">
        <f>_xlfn.RANK.EQ(tbl_gk[[#This Row],[Overall]],tbl_gk[Overall])</f>
        <v>1840</v>
      </c>
    </row>
    <row r="1857" spans="2:10" x14ac:dyDescent="0.55000000000000004">
      <c r="B1857" s="3">
        <v>259279</v>
      </c>
      <c r="C1857" s="5" t="s">
        <v>3841</v>
      </c>
      <c r="D1857" s="5" t="s">
        <v>3842</v>
      </c>
      <c r="E1857" s="1">
        <v>19</v>
      </c>
      <c r="F1857" s="1">
        <v>185</v>
      </c>
      <c r="G1857" s="1">
        <v>77</v>
      </c>
      <c r="H1857" s="1" t="s">
        <v>112</v>
      </c>
      <c r="I1857" s="1">
        <v>54</v>
      </c>
      <c r="J1857" s="1">
        <f>_xlfn.RANK.EQ(tbl_gk[[#This Row],[Overall]],tbl_gk[Overall])</f>
        <v>1840</v>
      </c>
    </row>
    <row r="1858" spans="2:10" x14ac:dyDescent="0.55000000000000004">
      <c r="B1858" s="3">
        <v>259383</v>
      </c>
      <c r="C1858" s="5" t="s">
        <v>3821</v>
      </c>
      <c r="D1858" s="5" t="s">
        <v>3822</v>
      </c>
      <c r="E1858" s="1">
        <v>20</v>
      </c>
      <c r="F1858" s="1">
        <v>195</v>
      </c>
      <c r="G1858" s="1">
        <v>90</v>
      </c>
      <c r="H1858" s="1" t="s">
        <v>64</v>
      </c>
      <c r="I1858" s="1">
        <v>54</v>
      </c>
      <c r="J1858" s="1">
        <f>_xlfn.RANK.EQ(tbl_gk[[#This Row],[Overall]],tbl_gk[Overall])</f>
        <v>1840</v>
      </c>
    </row>
    <row r="1859" spans="2:10" x14ac:dyDescent="0.55000000000000004">
      <c r="B1859" s="3">
        <v>259729</v>
      </c>
      <c r="C1859" s="5" t="s">
        <v>3795</v>
      </c>
      <c r="D1859" s="5" t="s">
        <v>3796</v>
      </c>
      <c r="E1859" s="1">
        <v>24</v>
      </c>
      <c r="F1859" s="1">
        <v>182</v>
      </c>
      <c r="G1859" s="1">
        <v>78</v>
      </c>
      <c r="H1859" s="1" t="s">
        <v>2091</v>
      </c>
      <c r="I1859" s="1">
        <v>54</v>
      </c>
      <c r="J1859" s="1">
        <f>_xlfn.RANK.EQ(tbl_gk[[#This Row],[Overall]],tbl_gk[Overall])</f>
        <v>1840</v>
      </c>
    </row>
    <row r="1860" spans="2:10" x14ac:dyDescent="0.55000000000000004">
      <c r="B1860" s="3">
        <v>259732</v>
      </c>
      <c r="C1860" s="5" t="s">
        <v>3803</v>
      </c>
      <c r="D1860" s="5" t="s">
        <v>3804</v>
      </c>
      <c r="E1860" s="1">
        <v>28</v>
      </c>
      <c r="F1860" s="1">
        <v>177</v>
      </c>
      <c r="G1860" s="1">
        <v>75</v>
      </c>
      <c r="H1860" s="1" t="s">
        <v>2091</v>
      </c>
      <c r="I1860" s="1">
        <v>54</v>
      </c>
      <c r="J1860" s="1">
        <f>_xlfn.RANK.EQ(tbl_gk[[#This Row],[Overall]],tbl_gk[Overall])</f>
        <v>1840</v>
      </c>
    </row>
    <row r="1861" spans="2:10" x14ac:dyDescent="0.55000000000000004">
      <c r="B1861" s="3">
        <v>259987</v>
      </c>
      <c r="C1861" s="5" t="s">
        <v>3805</v>
      </c>
      <c r="D1861" s="5" t="s">
        <v>3806</v>
      </c>
      <c r="E1861" s="1">
        <v>19</v>
      </c>
      <c r="F1861" s="1">
        <v>191</v>
      </c>
      <c r="G1861" s="1">
        <v>84</v>
      </c>
      <c r="H1861" s="1" t="s">
        <v>115</v>
      </c>
      <c r="I1861" s="1">
        <v>54</v>
      </c>
      <c r="J1861" s="1">
        <f>_xlfn.RANK.EQ(tbl_gk[[#This Row],[Overall]],tbl_gk[Overall])</f>
        <v>1840</v>
      </c>
    </row>
    <row r="1862" spans="2:10" x14ac:dyDescent="0.55000000000000004">
      <c r="B1862" s="3">
        <v>260106</v>
      </c>
      <c r="C1862" s="5" t="s">
        <v>3688</v>
      </c>
      <c r="D1862" s="5" t="s">
        <v>3819</v>
      </c>
      <c r="E1862" s="1">
        <v>22</v>
      </c>
      <c r="F1862" s="1">
        <v>183</v>
      </c>
      <c r="G1862" s="1">
        <v>80</v>
      </c>
      <c r="H1862" s="1" t="s">
        <v>2091</v>
      </c>
      <c r="I1862" s="1">
        <v>54</v>
      </c>
      <c r="J1862" s="1">
        <f>_xlfn.RANK.EQ(tbl_gk[[#This Row],[Overall]],tbl_gk[Overall])</f>
        <v>1840</v>
      </c>
    </row>
    <row r="1863" spans="2:10" x14ac:dyDescent="0.55000000000000004">
      <c r="B1863" s="3">
        <v>260305</v>
      </c>
      <c r="C1863" s="5" t="s">
        <v>3837</v>
      </c>
      <c r="D1863" s="5" t="s">
        <v>3838</v>
      </c>
      <c r="E1863" s="1">
        <v>20</v>
      </c>
      <c r="F1863" s="1">
        <v>185</v>
      </c>
      <c r="G1863" s="1">
        <v>87</v>
      </c>
      <c r="H1863" s="1" t="s">
        <v>235</v>
      </c>
      <c r="I1863" s="1">
        <v>54</v>
      </c>
      <c r="J1863" s="1">
        <f>_xlfn.RANK.EQ(tbl_gk[[#This Row],[Overall]],tbl_gk[Overall])</f>
        <v>1840</v>
      </c>
    </row>
    <row r="1864" spans="2:10" x14ac:dyDescent="0.55000000000000004">
      <c r="B1864" s="3">
        <v>261968</v>
      </c>
      <c r="C1864" s="5" t="s">
        <v>3829</v>
      </c>
      <c r="D1864" s="5" t="s">
        <v>3830</v>
      </c>
      <c r="E1864" s="1">
        <v>20</v>
      </c>
      <c r="F1864" s="1">
        <v>188</v>
      </c>
      <c r="G1864" s="1">
        <v>84</v>
      </c>
      <c r="H1864" s="1" t="s">
        <v>16</v>
      </c>
      <c r="I1864" s="1">
        <v>54</v>
      </c>
      <c r="J1864" s="1">
        <f>_xlfn.RANK.EQ(tbl_gk[[#This Row],[Overall]],tbl_gk[Overall])</f>
        <v>1840</v>
      </c>
    </row>
    <row r="1865" spans="2:10" x14ac:dyDescent="0.55000000000000004">
      <c r="B1865" s="3">
        <v>262791</v>
      </c>
      <c r="C1865" s="5" t="s">
        <v>3773</v>
      </c>
      <c r="D1865" s="5" t="s">
        <v>3774</v>
      </c>
      <c r="E1865" s="1">
        <v>17</v>
      </c>
      <c r="F1865" s="1">
        <v>192</v>
      </c>
      <c r="G1865" s="1">
        <v>78</v>
      </c>
      <c r="H1865" s="1" t="s">
        <v>18</v>
      </c>
      <c r="I1865" s="1">
        <v>54</v>
      </c>
      <c r="J1865" s="1">
        <f>_xlfn.RANK.EQ(tbl_gk[[#This Row],[Overall]],tbl_gk[Overall])</f>
        <v>1840</v>
      </c>
    </row>
    <row r="1866" spans="2:10" x14ac:dyDescent="0.55000000000000004">
      <c r="B1866" s="3">
        <v>262999</v>
      </c>
      <c r="C1866" s="5" t="s">
        <v>3833</v>
      </c>
      <c r="D1866" s="5" t="s">
        <v>3834</v>
      </c>
      <c r="E1866" s="1">
        <v>20</v>
      </c>
      <c r="F1866" s="1">
        <v>193</v>
      </c>
      <c r="G1866" s="1">
        <v>73</v>
      </c>
      <c r="H1866" s="1" t="s">
        <v>16</v>
      </c>
      <c r="I1866" s="1">
        <v>54</v>
      </c>
      <c r="J1866" s="1">
        <f>_xlfn.RANK.EQ(tbl_gk[[#This Row],[Overall]],tbl_gk[Overall])</f>
        <v>1840</v>
      </c>
    </row>
    <row r="1867" spans="2:10" x14ac:dyDescent="0.55000000000000004">
      <c r="B1867" s="3">
        <v>263096</v>
      </c>
      <c r="C1867" s="5" t="s">
        <v>3845</v>
      </c>
      <c r="D1867" s="5" t="s">
        <v>3846</v>
      </c>
      <c r="E1867" s="1">
        <v>20</v>
      </c>
      <c r="F1867" s="1">
        <v>196</v>
      </c>
      <c r="G1867" s="1">
        <v>82</v>
      </c>
      <c r="H1867" s="1" t="s">
        <v>19</v>
      </c>
      <c r="I1867" s="1">
        <v>54</v>
      </c>
      <c r="J1867" s="1">
        <f>_xlfn.RANK.EQ(tbl_gk[[#This Row],[Overall]],tbl_gk[Overall])</f>
        <v>1840</v>
      </c>
    </row>
    <row r="1868" spans="2:10" x14ac:dyDescent="0.55000000000000004">
      <c r="B1868" s="3">
        <v>263455</v>
      </c>
      <c r="C1868" s="5" t="s">
        <v>3793</v>
      </c>
      <c r="D1868" s="5" t="s">
        <v>3794</v>
      </c>
      <c r="E1868" s="1">
        <v>18</v>
      </c>
      <c r="F1868" s="1">
        <v>185</v>
      </c>
      <c r="G1868" s="1">
        <v>75</v>
      </c>
      <c r="H1868" s="1" t="s">
        <v>48</v>
      </c>
      <c r="I1868" s="1">
        <v>54</v>
      </c>
      <c r="J1868" s="1">
        <f>_xlfn.RANK.EQ(tbl_gk[[#This Row],[Overall]],tbl_gk[Overall])</f>
        <v>1840</v>
      </c>
    </row>
    <row r="1869" spans="2:10" x14ac:dyDescent="0.55000000000000004">
      <c r="B1869" s="3">
        <v>263699</v>
      </c>
      <c r="C1869" s="5" t="s">
        <v>3789</v>
      </c>
      <c r="D1869" s="5" t="s">
        <v>3790</v>
      </c>
      <c r="E1869" s="1">
        <v>18</v>
      </c>
      <c r="F1869" s="1">
        <v>185</v>
      </c>
      <c r="G1869" s="1">
        <v>75</v>
      </c>
      <c r="H1869" s="1" t="s">
        <v>30</v>
      </c>
      <c r="I1869" s="1">
        <v>54</v>
      </c>
      <c r="J1869" s="1">
        <f>_xlfn.RANK.EQ(tbl_gk[[#This Row],[Overall]],tbl_gk[Overall])</f>
        <v>1840</v>
      </c>
    </row>
    <row r="1870" spans="2:10" x14ac:dyDescent="0.55000000000000004">
      <c r="B1870" s="3">
        <v>263706</v>
      </c>
      <c r="C1870" s="5" t="s">
        <v>3791</v>
      </c>
      <c r="D1870" s="5" t="s">
        <v>3792</v>
      </c>
      <c r="E1870" s="1">
        <v>18</v>
      </c>
      <c r="F1870" s="1">
        <v>192</v>
      </c>
      <c r="G1870" s="1">
        <v>86</v>
      </c>
      <c r="H1870" s="1" t="s">
        <v>11</v>
      </c>
      <c r="I1870" s="1">
        <v>54</v>
      </c>
      <c r="J1870" s="1">
        <f>_xlfn.RANK.EQ(tbl_gk[[#This Row],[Overall]],tbl_gk[Overall])</f>
        <v>1840</v>
      </c>
    </row>
    <row r="1871" spans="2:10" x14ac:dyDescent="0.55000000000000004">
      <c r="B1871" s="3">
        <v>264594</v>
      </c>
      <c r="C1871" s="5" t="s">
        <v>3799</v>
      </c>
      <c r="D1871" s="5" t="s">
        <v>3800</v>
      </c>
      <c r="E1871" s="1">
        <v>19</v>
      </c>
      <c r="F1871" s="1">
        <v>185</v>
      </c>
      <c r="G1871" s="1">
        <v>82</v>
      </c>
      <c r="H1871" s="1" t="s">
        <v>153</v>
      </c>
      <c r="I1871" s="1">
        <v>54</v>
      </c>
      <c r="J1871" s="1">
        <f>_xlfn.RANK.EQ(tbl_gk[[#This Row],[Overall]],tbl_gk[Overall])</f>
        <v>1840</v>
      </c>
    </row>
    <row r="1872" spans="2:10" x14ac:dyDescent="0.55000000000000004">
      <c r="B1872" s="3">
        <v>267636</v>
      </c>
      <c r="C1872" s="5" t="s">
        <v>3779</v>
      </c>
      <c r="D1872" s="5" t="s">
        <v>3780</v>
      </c>
      <c r="E1872" s="1">
        <v>21</v>
      </c>
      <c r="F1872" s="1">
        <v>194</v>
      </c>
      <c r="G1872" s="1">
        <v>85</v>
      </c>
      <c r="H1872" s="1" t="s">
        <v>112</v>
      </c>
      <c r="I1872" s="1">
        <v>54</v>
      </c>
      <c r="J1872" s="1">
        <f>_xlfn.RANK.EQ(tbl_gk[[#This Row],[Overall]],tbl_gk[Overall])</f>
        <v>1840</v>
      </c>
    </row>
    <row r="1873" spans="2:10" x14ac:dyDescent="0.55000000000000004">
      <c r="B1873" s="3">
        <v>267938</v>
      </c>
      <c r="C1873" s="5" t="s">
        <v>3769</v>
      </c>
      <c r="D1873" s="5" t="s">
        <v>3770</v>
      </c>
      <c r="E1873" s="1">
        <v>19</v>
      </c>
      <c r="F1873" s="1">
        <v>184</v>
      </c>
      <c r="G1873" s="1">
        <v>84</v>
      </c>
      <c r="H1873" s="1" t="s">
        <v>153</v>
      </c>
      <c r="I1873" s="1">
        <v>54</v>
      </c>
      <c r="J1873" s="1">
        <f>_xlfn.RANK.EQ(tbl_gk[[#This Row],[Overall]],tbl_gk[Overall])</f>
        <v>1840</v>
      </c>
    </row>
    <row r="1874" spans="2:10" x14ac:dyDescent="0.55000000000000004">
      <c r="B1874" s="3">
        <v>268413</v>
      </c>
      <c r="C1874" s="5" t="s">
        <v>3777</v>
      </c>
      <c r="D1874" s="5" t="s">
        <v>3778</v>
      </c>
      <c r="E1874" s="1">
        <v>18</v>
      </c>
      <c r="F1874" s="1">
        <v>182</v>
      </c>
      <c r="G1874" s="1">
        <v>74</v>
      </c>
      <c r="H1874" s="1" t="s">
        <v>30</v>
      </c>
      <c r="I1874" s="1">
        <v>54</v>
      </c>
      <c r="J1874" s="1">
        <f>_xlfn.RANK.EQ(tbl_gk[[#This Row],[Overall]],tbl_gk[Overall])</f>
        <v>1840</v>
      </c>
    </row>
    <row r="1875" spans="2:10" x14ac:dyDescent="0.55000000000000004">
      <c r="B1875" s="3">
        <v>268424</v>
      </c>
      <c r="C1875" s="5" t="s">
        <v>3781</v>
      </c>
      <c r="D1875" s="5" t="s">
        <v>3782</v>
      </c>
      <c r="E1875" s="1">
        <v>17</v>
      </c>
      <c r="F1875" s="1">
        <v>184</v>
      </c>
      <c r="G1875" s="1">
        <v>76</v>
      </c>
      <c r="H1875" s="1" t="s">
        <v>115</v>
      </c>
      <c r="I1875" s="1">
        <v>54</v>
      </c>
      <c r="J1875" s="1">
        <f>_xlfn.RANK.EQ(tbl_gk[[#This Row],[Overall]],tbl_gk[Overall])</f>
        <v>1840</v>
      </c>
    </row>
    <row r="1876" spans="2:10" x14ac:dyDescent="0.55000000000000004">
      <c r="B1876" s="3">
        <v>268528</v>
      </c>
      <c r="C1876" s="5" t="s">
        <v>3783</v>
      </c>
      <c r="D1876" s="5" t="s">
        <v>3784</v>
      </c>
      <c r="E1876" s="1">
        <v>18</v>
      </c>
      <c r="F1876" s="1">
        <v>186</v>
      </c>
      <c r="G1876" s="1">
        <v>88</v>
      </c>
      <c r="H1876" s="1" t="s">
        <v>47</v>
      </c>
      <c r="I1876" s="1">
        <v>54</v>
      </c>
      <c r="J1876" s="1">
        <f>_xlfn.RANK.EQ(tbl_gk[[#This Row],[Overall]],tbl_gk[Overall])</f>
        <v>1840</v>
      </c>
    </row>
    <row r="1877" spans="2:10" x14ac:dyDescent="0.55000000000000004">
      <c r="B1877" s="3">
        <v>268544</v>
      </c>
      <c r="C1877" s="5" t="s">
        <v>3825</v>
      </c>
      <c r="D1877" s="5" t="s">
        <v>3826</v>
      </c>
      <c r="E1877" s="1">
        <v>20</v>
      </c>
      <c r="F1877" s="1">
        <v>188</v>
      </c>
      <c r="G1877" s="1">
        <v>79</v>
      </c>
      <c r="H1877" s="1" t="s">
        <v>19</v>
      </c>
      <c r="I1877" s="1">
        <v>54</v>
      </c>
      <c r="J1877" s="1">
        <f>_xlfn.RANK.EQ(tbl_gk[[#This Row],[Overall]],tbl_gk[Overall])</f>
        <v>1840</v>
      </c>
    </row>
    <row r="1878" spans="2:10" x14ac:dyDescent="0.55000000000000004">
      <c r="B1878" s="3">
        <v>269715</v>
      </c>
      <c r="C1878" s="5" t="s">
        <v>3801</v>
      </c>
      <c r="D1878" s="5" t="s">
        <v>3802</v>
      </c>
      <c r="E1878" s="1">
        <v>18</v>
      </c>
      <c r="F1878" s="1">
        <v>182</v>
      </c>
      <c r="G1878" s="1">
        <v>70</v>
      </c>
      <c r="H1878" s="1" t="s">
        <v>30</v>
      </c>
      <c r="I1878" s="1">
        <v>54</v>
      </c>
      <c r="J1878" s="1">
        <f>_xlfn.RANK.EQ(tbl_gk[[#This Row],[Overall]],tbl_gk[Overall])</f>
        <v>1840</v>
      </c>
    </row>
    <row r="1879" spans="2:10" x14ac:dyDescent="0.55000000000000004">
      <c r="B1879" s="3">
        <v>270549</v>
      </c>
      <c r="C1879" s="5" t="s">
        <v>3807</v>
      </c>
      <c r="D1879" s="5" t="s">
        <v>3808</v>
      </c>
      <c r="E1879" s="1">
        <v>18</v>
      </c>
      <c r="F1879" s="1">
        <v>198</v>
      </c>
      <c r="G1879" s="1">
        <v>90</v>
      </c>
      <c r="H1879" s="1" t="s">
        <v>10</v>
      </c>
      <c r="I1879" s="1">
        <v>54</v>
      </c>
      <c r="J1879" s="1">
        <f>_xlfn.RANK.EQ(tbl_gk[[#This Row],[Overall]],tbl_gk[Overall])</f>
        <v>1840</v>
      </c>
    </row>
    <row r="1880" spans="2:10" x14ac:dyDescent="0.55000000000000004">
      <c r="B1880" s="3">
        <v>270590</v>
      </c>
      <c r="C1880" s="5" t="s">
        <v>3787</v>
      </c>
      <c r="D1880" s="5" t="s">
        <v>3788</v>
      </c>
      <c r="E1880" s="1">
        <v>16</v>
      </c>
      <c r="F1880" s="1">
        <v>186</v>
      </c>
      <c r="G1880" s="1">
        <v>76</v>
      </c>
      <c r="H1880" s="1" t="s">
        <v>10</v>
      </c>
      <c r="I1880" s="1">
        <v>54</v>
      </c>
      <c r="J1880" s="1">
        <f>_xlfn.RANK.EQ(tbl_gk[[#This Row],[Overall]],tbl_gk[Overall])</f>
        <v>1840</v>
      </c>
    </row>
    <row r="1881" spans="2:10" x14ac:dyDescent="0.55000000000000004">
      <c r="B1881" s="3">
        <v>270763</v>
      </c>
      <c r="C1881" s="5" t="s">
        <v>3849</v>
      </c>
      <c r="D1881" s="5" t="s">
        <v>3850</v>
      </c>
      <c r="E1881" s="1">
        <v>19</v>
      </c>
      <c r="F1881" s="1">
        <v>195</v>
      </c>
      <c r="G1881" s="1">
        <v>87</v>
      </c>
      <c r="H1881" s="1" t="s">
        <v>10</v>
      </c>
      <c r="I1881" s="1">
        <v>54</v>
      </c>
      <c r="J1881" s="1">
        <f>_xlfn.RANK.EQ(tbl_gk[[#This Row],[Overall]],tbl_gk[Overall])</f>
        <v>1840</v>
      </c>
    </row>
    <row r="1882" spans="2:10" x14ac:dyDescent="0.55000000000000004">
      <c r="B1882" s="3">
        <v>270918</v>
      </c>
      <c r="C1882" s="5" t="s">
        <v>3813</v>
      </c>
      <c r="D1882" s="5" t="s">
        <v>3814</v>
      </c>
      <c r="E1882" s="1">
        <v>19</v>
      </c>
      <c r="F1882" s="1">
        <v>185</v>
      </c>
      <c r="G1882" s="1">
        <v>75</v>
      </c>
      <c r="H1882" s="1" t="s">
        <v>115</v>
      </c>
      <c r="I1882" s="1">
        <v>54</v>
      </c>
      <c r="J1882" s="1">
        <f>_xlfn.RANK.EQ(tbl_gk[[#This Row],[Overall]],tbl_gk[Overall])</f>
        <v>1840</v>
      </c>
    </row>
    <row r="1883" spans="2:10" x14ac:dyDescent="0.55000000000000004">
      <c r="B1883" s="3">
        <v>271059</v>
      </c>
      <c r="C1883" s="5" t="s">
        <v>3851</v>
      </c>
      <c r="D1883" s="5" t="s">
        <v>3852</v>
      </c>
      <c r="E1883" s="1">
        <v>21</v>
      </c>
      <c r="F1883" s="1">
        <v>187</v>
      </c>
      <c r="G1883" s="1">
        <v>78</v>
      </c>
      <c r="H1883" s="1" t="s">
        <v>33</v>
      </c>
      <c r="I1883" s="1">
        <v>54</v>
      </c>
      <c r="J1883" s="1">
        <f>_xlfn.RANK.EQ(tbl_gk[[#This Row],[Overall]],tbl_gk[Overall])</f>
        <v>1840</v>
      </c>
    </row>
    <row r="1884" spans="2:10" x14ac:dyDescent="0.55000000000000004">
      <c r="B1884" s="3">
        <v>271111</v>
      </c>
      <c r="C1884" s="5" t="s">
        <v>3817</v>
      </c>
      <c r="D1884" s="5" t="s">
        <v>3818</v>
      </c>
      <c r="E1884" s="1">
        <v>24</v>
      </c>
      <c r="F1884" s="1">
        <v>188</v>
      </c>
      <c r="G1884" s="1">
        <v>79</v>
      </c>
      <c r="H1884" s="1" t="s">
        <v>112</v>
      </c>
      <c r="I1884" s="1">
        <v>54</v>
      </c>
      <c r="J1884" s="1">
        <f>_xlfn.RANK.EQ(tbl_gk[[#This Row],[Overall]],tbl_gk[Overall])</f>
        <v>1840</v>
      </c>
    </row>
    <row r="1885" spans="2:10" x14ac:dyDescent="0.55000000000000004">
      <c r="B1885" s="3">
        <v>271150</v>
      </c>
      <c r="C1885" s="5" t="s">
        <v>3855</v>
      </c>
      <c r="D1885" s="5" t="s">
        <v>3856</v>
      </c>
      <c r="E1885" s="1">
        <v>18</v>
      </c>
      <c r="F1885" s="1">
        <v>199</v>
      </c>
      <c r="G1885" s="1">
        <v>84</v>
      </c>
      <c r="H1885" s="1" t="s">
        <v>18</v>
      </c>
      <c r="I1885" s="1">
        <v>54</v>
      </c>
      <c r="J1885" s="1">
        <f>_xlfn.RANK.EQ(tbl_gk[[#This Row],[Overall]],tbl_gk[Overall])</f>
        <v>1840</v>
      </c>
    </row>
    <row r="1886" spans="2:10" x14ac:dyDescent="0.55000000000000004">
      <c r="B1886" s="3">
        <v>271199</v>
      </c>
      <c r="C1886" s="5" t="s">
        <v>3831</v>
      </c>
      <c r="D1886" s="5" t="s">
        <v>3832</v>
      </c>
      <c r="E1886" s="1">
        <v>22</v>
      </c>
      <c r="F1886" s="1">
        <v>193</v>
      </c>
      <c r="G1886" s="1">
        <v>89</v>
      </c>
      <c r="H1886" s="1" t="s">
        <v>33</v>
      </c>
      <c r="I1886" s="1">
        <v>54</v>
      </c>
      <c r="J1886" s="1">
        <f>_xlfn.RANK.EQ(tbl_gk[[#This Row],[Overall]],tbl_gk[Overall])</f>
        <v>1840</v>
      </c>
    </row>
    <row r="1887" spans="2:10" x14ac:dyDescent="0.55000000000000004">
      <c r="B1887" s="3">
        <v>271239</v>
      </c>
      <c r="C1887" s="5" t="s">
        <v>3771</v>
      </c>
      <c r="D1887" s="5" t="s">
        <v>3772</v>
      </c>
      <c r="E1887" s="1">
        <v>29</v>
      </c>
      <c r="F1887" s="1">
        <v>185</v>
      </c>
      <c r="G1887" s="1">
        <v>80</v>
      </c>
      <c r="H1887" s="1" t="s">
        <v>2091</v>
      </c>
      <c r="I1887" s="1">
        <v>54</v>
      </c>
      <c r="J1887" s="1">
        <f>_xlfn.RANK.EQ(tbl_gk[[#This Row],[Overall]],tbl_gk[Overall])</f>
        <v>1840</v>
      </c>
    </row>
    <row r="1888" spans="2:10" x14ac:dyDescent="0.55000000000000004">
      <c r="B1888" s="3">
        <v>271411</v>
      </c>
      <c r="C1888" s="5" t="s">
        <v>3823</v>
      </c>
      <c r="D1888" s="5" t="s">
        <v>3824</v>
      </c>
      <c r="E1888" s="1">
        <v>18</v>
      </c>
      <c r="F1888" s="1">
        <v>191</v>
      </c>
      <c r="G1888" s="1">
        <v>86</v>
      </c>
      <c r="H1888" s="1" t="s">
        <v>10</v>
      </c>
      <c r="I1888" s="1">
        <v>54</v>
      </c>
      <c r="J1888" s="1">
        <f>_xlfn.RANK.EQ(tbl_gk[[#This Row],[Overall]],tbl_gk[Overall])</f>
        <v>1840</v>
      </c>
    </row>
    <row r="1889" spans="2:10" x14ac:dyDescent="0.55000000000000004">
      <c r="B1889" s="3">
        <v>222612</v>
      </c>
      <c r="C1889" s="5" t="s">
        <v>790</v>
      </c>
      <c r="D1889" s="5" t="s">
        <v>3863</v>
      </c>
      <c r="E1889" s="1">
        <v>25</v>
      </c>
      <c r="F1889" s="1">
        <v>196</v>
      </c>
      <c r="G1889" s="1">
        <v>86</v>
      </c>
      <c r="H1889" s="1" t="s">
        <v>292</v>
      </c>
      <c r="I1889" s="1">
        <v>53</v>
      </c>
      <c r="J1889" s="1">
        <f>_xlfn.RANK.EQ(tbl_gk[[#This Row],[Overall]],tbl_gk[Overall])</f>
        <v>1888</v>
      </c>
    </row>
    <row r="1890" spans="2:10" x14ac:dyDescent="0.55000000000000004">
      <c r="B1890" s="3">
        <v>224555</v>
      </c>
      <c r="C1890" s="5" t="s">
        <v>3925</v>
      </c>
      <c r="D1890" s="5" t="s">
        <v>3926</v>
      </c>
      <c r="E1890" s="1">
        <v>28</v>
      </c>
      <c r="F1890" s="1">
        <v>192</v>
      </c>
      <c r="G1890" s="1">
        <v>80</v>
      </c>
      <c r="H1890" s="1" t="s">
        <v>576</v>
      </c>
      <c r="I1890" s="1">
        <v>53</v>
      </c>
      <c r="J1890" s="1">
        <f>_xlfn.RANK.EQ(tbl_gk[[#This Row],[Overall]],tbl_gk[Overall])</f>
        <v>1888</v>
      </c>
    </row>
    <row r="1891" spans="2:10" x14ac:dyDescent="0.55000000000000004">
      <c r="B1891" s="3">
        <v>242864</v>
      </c>
      <c r="C1891" s="5" t="s">
        <v>3889</v>
      </c>
      <c r="D1891" s="5" t="s">
        <v>3890</v>
      </c>
      <c r="E1891" s="1">
        <v>23</v>
      </c>
      <c r="F1891" s="1">
        <v>187</v>
      </c>
      <c r="G1891" s="1">
        <v>72</v>
      </c>
      <c r="H1891" s="1" t="s">
        <v>16</v>
      </c>
      <c r="I1891" s="1">
        <v>53</v>
      </c>
      <c r="J1891" s="1">
        <f>_xlfn.RANK.EQ(tbl_gk[[#This Row],[Overall]],tbl_gk[Overall])</f>
        <v>1888</v>
      </c>
    </row>
    <row r="1892" spans="2:10" x14ac:dyDescent="0.55000000000000004">
      <c r="B1892" s="3">
        <v>246648</v>
      </c>
      <c r="C1892" s="5" t="s">
        <v>3931</v>
      </c>
      <c r="D1892" s="5" t="s">
        <v>3932</v>
      </c>
      <c r="E1892" s="1">
        <v>20</v>
      </c>
      <c r="F1892" s="1">
        <v>190</v>
      </c>
      <c r="G1892" s="1">
        <v>76</v>
      </c>
      <c r="H1892" s="1" t="s">
        <v>19</v>
      </c>
      <c r="I1892" s="1">
        <v>53</v>
      </c>
      <c r="J1892" s="1">
        <f>_xlfn.RANK.EQ(tbl_gk[[#This Row],[Overall]],tbl_gk[Overall])</f>
        <v>1888</v>
      </c>
    </row>
    <row r="1893" spans="2:10" x14ac:dyDescent="0.55000000000000004">
      <c r="B1893" s="3">
        <v>248291</v>
      </c>
      <c r="C1893" s="5" t="s">
        <v>3163</v>
      </c>
      <c r="D1893" s="5" t="s">
        <v>3877</v>
      </c>
      <c r="E1893" s="1">
        <v>32</v>
      </c>
      <c r="F1893" s="1">
        <v>183</v>
      </c>
      <c r="G1893" s="1">
        <v>80</v>
      </c>
      <c r="H1893" s="1" t="s">
        <v>2091</v>
      </c>
      <c r="I1893" s="1">
        <v>53</v>
      </c>
      <c r="J1893" s="1">
        <f>_xlfn.RANK.EQ(tbl_gk[[#This Row],[Overall]],tbl_gk[Overall])</f>
        <v>1888</v>
      </c>
    </row>
    <row r="1894" spans="2:10" x14ac:dyDescent="0.55000000000000004">
      <c r="B1894" s="3">
        <v>255054</v>
      </c>
      <c r="C1894" s="5" t="s">
        <v>3911</v>
      </c>
      <c r="D1894" s="5" t="s">
        <v>3912</v>
      </c>
      <c r="E1894" s="1">
        <v>22</v>
      </c>
      <c r="F1894" s="1">
        <v>185</v>
      </c>
      <c r="G1894" s="1">
        <v>68</v>
      </c>
      <c r="H1894" s="1" t="s">
        <v>19</v>
      </c>
      <c r="I1894" s="1">
        <v>53</v>
      </c>
      <c r="J1894" s="1">
        <f>_xlfn.RANK.EQ(tbl_gk[[#This Row],[Overall]],tbl_gk[Overall])</f>
        <v>1888</v>
      </c>
    </row>
    <row r="1895" spans="2:10" x14ac:dyDescent="0.55000000000000004">
      <c r="B1895" s="3">
        <v>257469</v>
      </c>
      <c r="C1895" s="5" t="s">
        <v>3895</v>
      </c>
      <c r="D1895" s="5" t="s">
        <v>3896</v>
      </c>
      <c r="E1895" s="1">
        <v>21</v>
      </c>
      <c r="F1895" s="1">
        <v>188</v>
      </c>
      <c r="G1895" s="1">
        <v>75</v>
      </c>
      <c r="H1895" s="1" t="s">
        <v>19</v>
      </c>
      <c r="I1895" s="1">
        <v>53</v>
      </c>
      <c r="J1895" s="1">
        <f>_xlfn.RANK.EQ(tbl_gk[[#This Row],[Overall]],tbl_gk[Overall])</f>
        <v>1888</v>
      </c>
    </row>
    <row r="1896" spans="2:10" x14ac:dyDescent="0.55000000000000004">
      <c r="B1896" s="3">
        <v>257580</v>
      </c>
      <c r="C1896" s="5" t="s">
        <v>3927</v>
      </c>
      <c r="D1896" s="5" t="s">
        <v>3928</v>
      </c>
      <c r="E1896" s="1">
        <v>20</v>
      </c>
      <c r="F1896" s="1">
        <v>192</v>
      </c>
      <c r="G1896" s="1">
        <v>80</v>
      </c>
      <c r="H1896" s="1" t="s">
        <v>33</v>
      </c>
      <c r="I1896" s="1">
        <v>53</v>
      </c>
      <c r="J1896" s="1">
        <f>_xlfn.RANK.EQ(tbl_gk[[#This Row],[Overall]],tbl_gk[Overall])</f>
        <v>1888</v>
      </c>
    </row>
    <row r="1897" spans="2:10" x14ac:dyDescent="0.55000000000000004">
      <c r="B1897" s="3">
        <v>257854</v>
      </c>
      <c r="C1897" s="5" t="s">
        <v>3901</v>
      </c>
      <c r="D1897" s="5" t="s">
        <v>3902</v>
      </c>
      <c r="E1897" s="1">
        <v>20</v>
      </c>
      <c r="F1897" s="1">
        <v>188</v>
      </c>
      <c r="G1897" s="1">
        <v>70</v>
      </c>
      <c r="H1897" s="1" t="s">
        <v>47</v>
      </c>
      <c r="I1897" s="1">
        <v>53</v>
      </c>
      <c r="J1897" s="1">
        <f>_xlfn.RANK.EQ(tbl_gk[[#This Row],[Overall]],tbl_gk[Overall])</f>
        <v>1888</v>
      </c>
    </row>
    <row r="1898" spans="2:10" x14ac:dyDescent="0.55000000000000004">
      <c r="B1898" s="3">
        <v>258670</v>
      </c>
      <c r="C1898" s="5" t="s">
        <v>3937</v>
      </c>
      <c r="D1898" s="5" t="s">
        <v>3938</v>
      </c>
      <c r="E1898" s="1">
        <v>19</v>
      </c>
      <c r="F1898" s="1">
        <v>185</v>
      </c>
      <c r="G1898" s="1">
        <v>83</v>
      </c>
      <c r="H1898" s="1" t="s">
        <v>19</v>
      </c>
      <c r="I1898" s="1">
        <v>53</v>
      </c>
      <c r="J1898" s="1">
        <f>_xlfn.RANK.EQ(tbl_gk[[#This Row],[Overall]],tbl_gk[Overall])</f>
        <v>1888</v>
      </c>
    </row>
    <row r="1899" spans="2:10" x14ac:dyDescent="0.55000000000000004">
      <c r="B1899" s="3">
        <v>259199</v>
      </c>
      <c r="C1899" s="5" t="s">
        <v>3933</v>
      </c>
      <c r="D1899" s="5" t="s">
        <v>3934</v>
      </c>
      <c r="E1899" s="1">
        <v>20</v>
      </c>
      <c r="F1899" s="1">
        <v>188</v>
      </c>
      <c r="G1899" s="1">
        <v>73</v>
      </c>
      <c r="H1899" s="1" t="s">
        <v>64</v>
      </c>
      <c r="I1899" s="1">
        <v>53</v>
      </c>
      <c r="J1899" s="1">
        <f>_xlfn.RANK.EQ(tbl_gk[[#This Row],[Overall]],tbl_gk[Overall])</f>
        <v>1888</v>
      </c>
    </row>
    <row r="1900" spans="2:10" x14ac:dyDescent="0.55000000000000004">
      <c r="B1900" s="3">
        <v>260146</v>
      </c>
      <c r="C1900" s="5" t="s">
        <v>3905</v>
      </c>
      <c r="D1900" s="5" t="s">
        <v>3906</v>
      </c>
      <c r="E1900" s="1">
        <v>22</v>
      </c>
      <c r="F1900" s="1">
        <v>195</v>
      </c>
      <c r="G1900" s="1">
        <v>80</v>
      </c>
      <c r="H1900" s="1" t="s">
        <v>2091</v>
      </c>
      <c r="I1900" s="1">
        <v>53</v>
      </c>
      <c r="J1900" s="1">
        <f>_xlfn.RANK.EQ(tbl_gk[[#This Row],[Overall]],tbl_gk[Overall])</f>
        <v>1888</v>
      </c>
    </row>
    <row r="1901" spans="2:10" x14ac:dyDescent="0.55000000000000004">
      <c r="B1901" s="3">
        <v>262914</v>
      </c>
      <c r="C1901" s="5" t="s">
        <v>3915</v>
      </c>
      <c r="D1901" s="5" t="s">
        <v>3916</v>
      </c>
      <c r="E1901" s="1">
        <v>18</v>
      </c>
      <c r="F1901" s="1">
        <v>183</v>
      </c>
      <c r="G1901" s="1">
        <v>74</v>
      </c>
      <c r="H1901" s="1" t="s">
        <v>19</v>
      </c>
      <c r="I1901" s="1">
        <v>53</v>
      </c>
      <c r="J1901" s="1">
        <f>_xlfn.RANK.EQ(tbl_gk[[#This Row],[Overall]],tbl_gk[Overall])</f>
        <v>1888</v>
      </c>
    </row>
    <row r="1902" spans="2:10" x14ac:dyDescent="0.55000000000000004">
      <c r="B1902" s="3">
        <v>263331</v>
      </c>
      <c r="C1902" s="5" t="s">
        <v>3861</v>
      </c>
      <c r="D1902" s="5" t="s">
        <v>3884</v>
      </c>
      <c r="E1902" s="1">
        <v>19</v>
      </c>
      <c r="F1902" s="1">
        <v>183</v>
      </c>
      <c r="G1902" s="1">
        <v>70</v>
      </c>
      <c r="H1902" s="1" t="s">
        <v>19</v>
      </c>
      <c r="I1902" s="1">
        <v>53</v>
      </c>
      <c r="J1902" s="1">
        <f>_xlfn.RANK.EQ(tbl_gk[[#This Row],[Overall]],tbl_gk[Overall])</f>
        <v>1888</v>
      </c>
    </row>
    <row r="1903" spans="2:10" x14ac:dyDescent="0.55000000000000004">
      <c r="B1903" s="3">
        <v>263763</v>
      </c>
      <c r="C1903" s="5" t="s">
        <v>3935</v>
      </c>
      <c r="D1903" s="5" t="s">
        <v>3936</v>
      </c>
      <c r="E1903" s="1">
        <v>18</v>
      </c>
      <c r="F1903" s="1">
        <v>190</v>
      </c>
      <c r="G1903" s="1">
        <v>76</v>
      </c>
      <c r="H1903" s="1" t="s">
        <v>10</v>
      </c>
      <c r="I1903" s="1">
        <v>53</v>
      </c>
      <c r="J1903" s="1">
        <f>_xlfn.RANK.EQ(tbl_gk[[#This Row],[Overall]],tbl_gk[Overall])</f>
        <v>1888</v>
      </c>
    </row>
    <row r="1904" spans="2:10" x14ac:dyDescent="0.55000000000000004">
      <c r="B1904" s="3">
        <v>264034</v>
      </c>
      <c r="C1904" s="5" t="s">
        <v>3941</v>
      </c>
      <c r="D1904" s="5" t="s">
        <v>3942</v>
      </c>
      <c r="E1904" s="1">
        <v>23</v>
      </c>
      <c r="F1904" s="1">
        <v>178</v>
      </c>
      <c r="G1904" s="1">
        <v>68</v>
      </c>
      <c r="H1904" s="1" t="s">
        <v>315</v>
      </c>
      <c r="I1904" s="1">
        <v>53</v>
      </c>
      <c r="J1904" s="1">
        <f>_xlfn.RANK.EQ(tbl_gk[[#This Row],[Overall]],tbl_gk[Overall])</f>
        <v>1888</v>
      </c>
    </row>
    <row r="1905" spans="2:10" x14ac:dyDescent="0.55000000000000004">
      <c r="B1905" s="3">
        <v>264497</v>
      </c>
      <c r="C1905" s="5" t="s">
        <v>3913</v>
      </c>
      <c r="D1905" s="5" t="s">
        <v>3914</v>
      </c>
      <c r="E1905" s="1">
        <v>20</v>
      </c>
      <c r="F1905" s="1">
        <v>195</v>
      </c>
      <c r="G1905" s="1">
        <v>84</v>
      </c>
      <c r="H1905" s="1" t="s">
        <v>19</v>
      </c>
      <c r="I1905" s="1">
        <v>53</v>
      </c>
      <c r="J1905" s="1">
        <f>_xlfn.RANK.EQ(tbl_gk[[#This Row],[Overall]],tbl_gk[Overall])</f>
        <v>1888</v>
      </c>
    </row>
    <row r="1906" spans="2:10" x14ac:dyDescent="0.55000000000000004">
      <c r="B1906" s="3">
        <v>264789</v>
      </c>
      <c r="C1906" s="5" t="s">
        <v>3949</v>
      </c>
      <c r="D1906" s="5" t="s">
        <v>3950</v>
      </c>
      <c r="E1906" s="1">
        <v>17</v>
      </c>
      <c r="F1906" s="1">
        <v>184</v>
      </c>
      <c r="G1906" s="1">
        <v>80</v>
      </c>
      <c r="H1906" s="1" t="s">
        <v>87</v>
      </c>
      <c r="I1906" s="1">
        <v>53</v>
      </c>
      <c r="J1906" s="1">
        <f>_xlfn.RANK.EQ(tbl_gk[[#This Row],[Overall]],tbl_gk[Overall])</f>
        <v>1888</v>
      </c>
    </row>
    <row r="1907" spans="2:10" x14ac:dyDescent="0.55000000000000004">
      <c r="B1907" s="3">
        <v>266292</v>
      </c>
      <c r="C1907" s="5" t="s">
        <v>3899</v>
      </c>
      <c r="D1907" s="5" t="s">
        <v>3900</v>
      </c>
      <c r="E1907" s="1">
        <v>19</v>
      </c>
      <c r="F1907" s="1">
        <v>193</v>
      </c>
      <c r="G1907" s="1">
        <v>82</v>
      </c>
      <c r="H1907" s="1" t="s">
        <v>16</v>
      </c>
      <c r="I1907" s="1">
        <v>53</v>
      </c>
      <c r="J1907" s="1">
        <f>_xlfn.RANK.EQ(tbl_gk[[#This Row],[Overall]],tbl_gk[Overall])</f>
        <v>1888</v>
      </c>
    </row>
    <row r="1908" spans="2:10" x14ac:dyDescent="0.55000000000000004">
      <c r="B1908" s="3">
        <v>267787</v>
      </c>
      <c r="C1908" s="5" t="s">
        <v>3865</v>
      </c>
      <c r="D1908" s="5" t="s">
        <v>3866</v>
      </c>
      <c r="E1908" s="1">
        <v>22</v>
      </c>
      <c r="F1908" s="1">
        <v>191</v>
      </c>
      <c r="G1908" s="1">
        <v>86</v>
      </c>
      <c r="H1908" s="1" t="s">
        <v>112</v>
      </c>
      <c r="I1908" s="1">
        <v>53</v>
      </c>
      <c r="J1908" s="1">
        <f>_xlfn.RANK.EQ(tbl_gk[[#This Row],[Overall]],tbl_gk[Overall])</f>
        <v>1888</v>
      </c>
    </row>
    <row r="1909" spans="2:10" x14ac:dyDescent="0.55000000000000004">
      <c r="B1909" s="3">
        <v>267802</v>
      </c>
      <c r="C1909" s="5" t="s">
        <v>3869</v>
      </c>
      <c r="D1909" s="5" t="s">
        <v>3870</v>
      </c>
      <c r="E1909" s="1">
        <v>18</v>
      </c>
      <c r="F1909" s="1">
        <v>190</v>
      </c>
      <c r="G1909" s="1">
        <v>68</v>
      </c>
      <c r="H1909" s="1" t="s">
        <v>112</v>
      </c>
      <c r="I1909" s="1">
        <v>53</v>
      </c>
      <c r="J1909" s="1">
        <f>_xlfn.RANK.EQ(tbl_gk[[#This Row],[Overall]],tbl_gk[Overall])</f>
        <v>1888</v>
      </c>
    </row>
    <row r="1910" spans="2:10" x14ac:dyDescent="0.55000000000000004">
      <c r="B1910" s="3">
        <v>267874</v>
      </c>
      <c r="C1910" s="5" t="s">
        <v>3943</v>
      </c>
      <c r="D1910" s="5" t="s">
        <v>3944</v>
      </c>
      <c r="E1910" s="1">
        <v>22</v>
      </c>
      <c r="F1910" s="1">
        <v>185</v>
      </c>
      <c r="G1910" s="1">
        <v>80</v>
      </c>
      <c r="H1910" s="1" t="s">
        <v>112</v>
      </c>
      <c r="I1910" s="1">
        <v>53</v>
      </c>
      <c r="J1910" s="1">
        <f>_xlfn.RANK.EQ(tbl_gk[[#This Row],[Overall]],tbl_gk[Overall])</f>
        <v>1888</v>
      </c>
    </row>
    <row r="1911" spans="2:10" x14ac:dyDescent="0.55000000000000004">
      <c r="B1911" s="3">
        <v>267967</v>
      </c>
      <c r="C1911" s="5" t="s">
        <v>3893</v>
      </c>
      <c r="D1911" s="5" t="s">
        <v>3894</v>
      </c>
      <c r="E1911" s="1">
        <v>18</v>
      </c>
      <c r="F1911" s="1">
        <v>180</v>
      </c>
      <c r="G1911" s="1">
        <v>75</v>
      </c>
      <c r="H1911" s="1" t="s">
        <v>153</v>
      </c>
      <c r="I1911" s="1">
        <v>53</v>
      </c>
      <c r="J1911" s="1">
        <f>_xlfn.RANK.EQ(tbl_gk[[#This Row],[Overall]],tbl_gk[Overall])</f>
        <v>1888</v>
      </c>
    </row>
    <row r="1912" spans="2:10" x14ac:dyDescent="0.55000000000000004">
      <c r="B1912" s="3">
        <v>268580</v>
      </c>
      <c r="C1912" s="5" t="s">
        <v>3921</v>
      </c>
      <c r="D1912" s="5" t="s">
        <v>3922</v>
      </c>
      <c r="E1912" s="1">
        <v>21</v>
      </c>
      <c r="F1912" s="1">
        <v>190</v>
      </c>
      <c r="G1912" s="1">
        <v>80</v>
      </c>
      <c r="H1912" s="1" t="s">
        <v>115</v>
      </c>
      <c r="I1912" s="1">
        <v>53</v>
      </c>
      <c r="J1912" s="1">
        <f>_xlfn.RANK.EQ(tbl_gk[[#This Row],[Overall]],tbl_gk[Overall])</f>
        <v>1888</v>
      </c>
    </row>
    <row r="1913" spans="2:10" x14ac:dyDescent="0.55000000000000004">
      <c r="B1913" s="3">
        <v>269418</v>
      </c>
      <c r="C1913" s="5" t="s">
        <v>3947</v>
      </c>
      <c r="D1913" s="5" t="s">
        <v>3948</v>
      </c>
      <c r="E1913" s="1">
        <v>17</v>
      </c>
      <c r="F1913" s="1">
        <v>184</v>
      </c>
      <c r="G1913" s="1">
        <v>75</v>
      </c>
      <c r="H1913" s="1" t="s">
        <v>235</v>
      </c>
      <c r="I1913" s="1">
        <v>53</v>
      </c>
      <c r="J1913" s="1">
        <f>_xlfn.RANK.EQ(tbl_gk[[#This Row],[Overall]],tbl_gk[Overall])</f>
        <v>1888</v>
      </c>
    </row>
    <row r="1914" spans="2:10" x14ac:dyDescent="0.55000000000000004">
      <c r="B1914" s="3">
        <v>269573</v>
      </c>
      <c r="C1914" s="5" t="s">
        <v>3917</v>
      </c>
      <c r="D1914" s="5" t="s">
        <v>3918</v>
      </c>
      <c r="E1914" s="1">
        <v>16</v>
      </c>
      <c r="F1914" s="1">
        <v>198</v>
      </c>
      <c r="G1914" s="1">
        <v>82</v>
      </c>
      <c r="H1914" s="1" t="s">
        <v>87</v>
      </c>
      <c r="I1914" s="1">
        <v>53</v>
      </c>
      <c r="J1914" s="1">
        <f>_xlfn.RANK.EQ(tbl_gk[[#This Row],[Overall]],tbl_gk[Overall])</f>
        <v>1888</v>
      </c>
    </row>
    <row r="1915" spans="2:10" x14ac:dyDescent="0.55000000000000004">
      <c r="B1915" s="3">
        <v>269613</v>
      </c>
      <c r="C1915" s="5" t="s">
        <v>3929</v>
      </c>
      <c r="D1915" s="5" t="s">
        <v>3930</v>
      </c>
      <c r="E1915" s="1">
        <v>20</v>
      </c>
      <c r="F1915" s="1">
        <v>195</v>
      </c>
      <c r="G1915" s="1">
        <v>80</v>
      </c>
      <c r="H1915" s="1" t="s">
        <v>19</v>
      </c>
      <c r="I1915" s="1">
        <v>53</v>
      </c>
      <c r="J1915" s="1">
        <f>_xlfn.RANK.EQ(tbl_gk[[#This Row],[Overall]],tbl_gk[Overall])</f>
        <v>1888</v>
      </c>
    </row>
    <row r="1916" spans="2:10" x14ac:dyDescent="0.55000000000000004">
      <c r="B1916" s="3">
        <v>269754</v>
      </c>
      <c r="C1916" s="5" t="s">
        <v>3891</v>
      </c>
      <c r="D1916" s="5" t="s">
        <v>3892</v>
      </c>
      <c r="E1916" s="1">
        <v>21</v>
      </c>
      <c r="F1916" s="1">
        <v>197</v>
      </c>
      <c r="G1916" s="1">
        <v>91</v>
      </c>
      <c r="H1916" s="1" t="s">
        <v>30</v>
      </c>
      <c r="I1916" s="1">
        <v>53</v>
      </c>
      <c r="J1916" s="1">
        <f>_xlfn.RANK.EQ(tbl_gk[[#This Row],[Overall]],tbl_gk[Overall])</f>
        <v>1888</v>
      </c>
    </row>
    <row r="1917" spans="2:10" x14ac:dyDescent="0.55000000000000004">
      <c r="B1917" s="3">
        <v>269834</v>
      </c>
      <c r="C1917" s="5" t="s">
        <v>3919</v>
      </c>
      <c r="D1917" s="5" t="s">
        <v>3920</v>
      </c>
      <c r="E1917" s="1">
        <v>17</v>
      </c>
      <c r="F1917" s="1">
        <v>183</v>
      </c>
      <c r="G1917" s="1">
        <v>68</v>
      </c>
      <c r="H1917" s="1" t="s">
        <v>72</v>
      </c>
      <c r="I1917" s="1">
        <v>53</v>
      </c>
      <c r="J1917" s="1">
        <f>_xlfn.RANK.EQ(tbl_gk[[#This Row],[Overall]],tbl_gk[Overall])</f>
        <v>1888</v>
      </c>
    </row>
    <row r="1918" spans="2:10" x14ac:dyDescent="0.55000000000000004">
      <c r="B1918" s="3">
        <v>269893</v>
      </c>
      <c r="C1918" s="5" t="s">
        <v>3907</v>
      </c>
      <c r="D1918" s="5" t="s">
        <v>3908</v>
      </c>
      <c r="E1918" s="1">
        <v>18</v>
      </c>
      <c r="F1918" s="1">
        <v>192</v>
      </c>
      <c r="G1918" s="1">
        <v>81</v>
      </c>
      <c r="H1918" s="1" t="s">
        <v>30</v>
      </c>
      <c r="I1918" s="1">
        <v>53</v>
      </c>
      <c r="J1918" s="1">
        <f>_xlfn.RANK.EQ(tbl_gk[[#This Row],[Overall]],tbl_gk[Overall])</f>
        <v>1888</v>
      </c>
    </row>
    <row r="1919" spans="2:10" x14ac:dyDescent="0.55000000000000004">
      <c r="B1919" s="3">
        <v>270035</v>
      </c>
      <c r="C1919" s="5" t="s">
        <v>3880</v>
      </c>
      <c r="D1919" s="5" t="s">
        <v>3881</v>
      </c>
      <c r="E1919" s="1">
        <v>18</v>
      </c>
      <c r="F1919" s="1">
        <v>196</v>
      </c>
      <c r="G1919" s="1">
        <v>91</v>
      </c>
      <c r="H1919" s="1" t="s">
        <v>16</v>
      </c>
      <c r="I1919" s="1">
        <v>53</v>
      </c>
      <c r="J1919" s="1">
        <f>_xlfn.RANK.EQ(tbl_gk[[#This Row],[Overall]],tbl_gk[Overall])</f>
        <v>1888</v>
      </c>
    </row>
    <row r="1920" spans="2:10" x14ac:dyDescent="0.55000000000000004">
      <c r="B1920" s="3">
        <v>270106</v>
      </c>
      <c r="C1920" s="5" t="s">
        <v>3867</v>
      </c>
      <c r="D1920" s="5" t="s">
        <v>3868</v>
      </c>
      <c r="E1920" s="1">
        <v>18</v>
      </c>
      <c r="F1920" s="1">
        <v>185</v>
      </c>
      <c r="G1920" s="1">
        <v>80</v>
      </c>
      <c r="H1920" s="1" t="s">
        <v>16</v>
      </c>
      <c r="I1920" s="1">
        <v>53</v>
      </c>
      <c r="J1920" s="1">
        <f>_xlfn.RANK.EQ(tbl_gk[[#This Row],[Overall]],tbl_gk[Overall])</f>
        <v>1888</v>
      </c>
    </row>
    <row r="1921" spans="2:10" x14ac:dyDescent="0.55000000000000004">
      <c r="B1921" s="3">
        <v>270117</v>
      </c>
      <c r="C1921" s="5" t="s">
        <v>3923</v>
      </c>
      <c r="D1921" s="5" t="s">
        <v>3924</v>
      </c>
      <c r="E1921" s="1">
        <v>21</v>
      </c>
      <c r="F1921" s="1">
        <v>185</v>
      </c>
      <c r="G1921" s="1">
        <v>82</v>
      </c>
      <c r="H1921" s="1" t="s">
        <v>133</v>
      </c>
      <c r="I1921" s="1">
        <v>53</v>
      </c>
      <c r="J1921" s="1">
        <f>_xlfn.RANK.EQ(tbl_gk[[#This Row],[Overall]],tbl_gk[Overall])</f>
        <v>1888</v>
      </c>
    </row>
    <row r="1922" spans="2:10" x14ac:dyDescent="0.55000000000000004">
      <c r="B1922" s="3">
        <v>270499</v>
      </c>
      <c r="C1922" s="5" t="s">
        <v>3885</v>
      </c>
      <c r="D1922" s="5" t="s">
        <v>3886</v>
      </c>
      <c r="E1922" s="1">
        <v>18</v>
      </c>
      <c r="F1922" s="1">
        <v>186</v>
      </c>
      <c r="G1922" s="1">
        <v>75</v>
      </c>
      <c r="H1922" s="1" t="s">
        <v>33</v>
      </c>
      <c r="I1922" s="1">
        <v>53</v>
      </c>
      <c r="J1922" s="1">
        <f>_xlfn.RANK.EQ(tbl_gk[[#This Row],[Overall]],tbl_gk[Overall])</f>
        <v>1888</v>
      </c>
    </row>
    <row r="1923" spans="2:10" x14ac:dyDescent="0.55000000000000004">
      <c r="B1923" s="3">
        <v>270543</v>
      </c>
      <c r="C1923" s="5" t="s">
        <v>3875</v>
      </c>
      <c r="D1923" s="5" t="s">
        <v>3876</v>
      </c>
      <c r="E1923" s="1">
        <v>19</v>
      </c>
      <c r="F1923" s="1">
        <v>185</v>
      </c>
      <c r="G1923" s="1">
        <v>78</v>
      </c>
      <c r="H1923" s="1" t="s">
        <v>30</v>
      </c>
      <c r="I1923" s="1">
        <v>53</v>
      </c>
      <c r="J1923" s="1">
        <f>_xlfn.RANK.EQ(tbl_gk[[#This Row],[Overall]],tbl_gk[Overall])</f>
        <v>1888</v>
      </c>
    </row>
    <row r="1924" spans="2:10" x14ac:dyDescent="0.55000000000000004">
      <c r="B1924" s="3">
        <v>270552</v>
      </c>
      <c r="C1924" s="5" t="s">
        <v>3882</v>
      </c>
      <c r="D1924" s="5" t="s">
        <v>3883</v>
      </c>
      <c r="E1924" s="1">
        <v>18</v>
      </c>
      <c r="F1924" s="1">
        <v>191</v>
      </c>
      <c r="G1924" s="1">
        <v>89</v>
      </c>
      <c r="H1924" s="1" t="s">
        <v>16</v>
      </c>
      <c r="I1924" s="1">
        <v>53</v>
      </c>
      <c r="J1924" s="1">
        <f>_xlfn.RANK.EQ(tbl_gk[[#This Row],[Overall]],tbl_gk[Overall])</f>
        <v>1888</v>
      </c>
    </row>
    <row r="1925" spans="2:10" x14ac:dyDescent="0.55000000000000004">
      <c r="B1925" s="3">
        <v>270615</v>
      </c>
      <c r="C1925" s="5" t="s">
        <v>3871</v>
      </c>
      <c r="D1925" s="5" t="s">
        <v>3872</v>
      </c>
      <c r="E1925" s="1">
        <v>20</v>
      </c>
      <c r="F1925" s="1">
        <v>188</v>
      </c>
      <c r="G1925" s="1">
        <v>75</v>
      </c>
      <c r="H1925" s="1" t="s">
        <v>9</v>
      </c>
      <c r="I1925" s="1">
        <v>53</v>
      </c>
      <c r="J1925" s="1">
        <f>_xlfn.RANK.EQ(tbl_gk[[#This Row],[Overall]],tbl_gk[Overall])</f>
        <v>1888</v>
      </c>
    </row>
    <row r="1926" spans="2:10" x14ac:dyDescent="0.55000000000000004">
      <c r="B1926" s="3">
        <v>270757</v>
      </c>
      <c r="C1926" s="5" t="s">
        <v>3887</v>
      </c>
      <c r="D1926" s="5" t="s">
        <v>3888</v>
      </c>
      <c r="E1926" s="1">
        <v>16</v>
      </c>
      <c r="F1926" s="1">
        <v>190</v>
      </c>
      <c r="G1926" s="1">
        <v>78</v>
      </c>
      <c r="H1926" s="1" t="s">
        <v>133</v>
      </c>
      <c r="I1926" s="1">
        <v>53</v>
      </c>
      <c r="J1926" s="1">
        <f>_xlfn.RANK.EQ(tbl_gk[[#This Row],[Overall]],tbl_gk[Overall])</f>
        <v>1888</v>
      </c>
    </row>
    <row r="1927" spans="2:10" x14ac:dyDescent="0.55000000000000004">
      <c r="B1927" s="3">
        <v>270921</v>
      </c>
      <c r="C1927" s="5" t="s">
        <v>3909</v>
      </c>
      <c r="D1927" s="5" t="s">
        <v>3910</v>
      </c>
      <c r="E1927" s="1">
        <v>18</v>
      </c>
      <c r="F1927" s="1">
        <v>188</v>
      </c>
      <c r="G1927" s="1">
        <v>78</v>
      </c>
      <c r="H1927" s="1" t="s">
        <v>115</v>
      </c>
      <c r="I1927" s="1">
        <v>53</v>
      </c>
      <c r="J1927" s="1">
        <f>_xlfn.RANK.EQ(tbl_gk[[#This Row],[Overall]],tbl_gk[Overall])</f>
        <v>1888</v>
      </c>
    </row>
    <row r="1928" spans="2:10" x14ac:dyDescent="0.55000000000000004">
      <c r="B1928" s="3">
        <v>271168</v>
      </c>
      <c r="C1928" s="5" t="s">
        <v>2142</v>
      </c>
      <c r="D1928" s="5" t="s">
        <v>2143</v>
      </c>
      <c r="E1928" s="1">
        <v>19</v>
      </c>
      <c r="F1928" s="1">
        <v>182</v>
      </c>
      <c r="G1928" s="1">
        <v>70</v>
      </c>
      <c r="H1928" s="1" t="s">
        <v>235</v>
      </c>
      <c r="I1928" s="1">
        <v>53</v>
      </c>
      <c r="J1928" s="1">
        <f>_xlfn.RANK.EQ(tbl_gk[[#This Row],[Overall]],tbl_gk[Overall])</f>
        <v>1888</v>
      </c>
    </row>
    <row r="1929" spans="2:10" x14ac:dyDescent="0.55000000000000004">
      <c r="B1929" s="3">
        <v>271191</v>
      </c>
      <c r="C1929" s="5" t="s">
        <v>3939</v>
      </c>
      <c r="D1929" s="5" t="s">
        <v>3940</v>
      </c>
      <c r="E1929" s="1">
        <v>18</v>
      </c>
      <c r="F1929" s="1">
        <v>183</v>
      </c>
      <c r="G1929" s="1">
        <v>70</v>
      </c>
      <c r="H1929" s="1" t="s">
        <v>19</v>
      </c>
      <c r="I1929" s="1">
        <v>53</v>
      </c>
      <c r="J1929" s="1">
        <f>_xlfn.RANK.EQ(tbl_gk[[#This Row],[Overall]],tbl_gk[Overall])</f>
        <v>1888</v>
      </c>
    </row>
    <row r="1930" spans="2:10" x14ac:dyDescent="0.55000000000000004">
      <c r="B1930" s="3">
        <v>271210</v>
      </c>
      <c r="C1930" s="5" t="s">
        <v>3945</v>
      </c>
      <c r="D1930" s="5" t="s">
        <v>3946</v>
      </c>
      <c r="E1930" s="1">
        <v>17</v>
      </c>
      <c r="F1930" s="1">
        <v>183</v>
      </c>
      <c r="G1930" s="1">
        <v>72</v>
      </c>
      <c r="H1930" s="1" t="s">
        <v>33</v>
      </c>
      <c r="I1930" s="1">
        <v>53</v>
      </c>
      <c r="J1930" s="1">
        <f>_xlfn.RANK.EQ(tbl_gk[[#This Row],[Overall]],tbl_gk[Overall])</f>
        <v>1888</v>
      </c>
    </row>
    <row r="1931" spans="2:10" x14ac:dyDescent="0.55000000000000004">
      <c r="B1931" s="3">
        <v>271245</v>
      </c>
      <c r="C1931" s="5" t="s">
        <v>3897</v>
      </c>
      <c r="D1931" s="5" t="s">
        <v>3898</v>
      </c>
      <c r="E1931" s="1">
        <v>20</v>
      </c>
      <c r="F1931" s="1">
        <v>191</v>
      </c>
      <c r="G1931" s="1">
        <v>90</v>
      </c>
      <c r="H1931" s="1" t="s">
        <v>9</v>
      </c>
      <c r="I1931" s="1">
        <v>53</v>
      </c>
      <c r="J1931" s="1">
        <f>_xlfn.RANK.EQ(tbl_gk[[#This Row],[Overall]],tbl_gk[Overall])</f>
        <v>1888</v>
      </c>
    </row>
    <row r="1932" spans="2:10" x14ac:dyDescent="0.55000000000000004">
      <c r="B1932" s="3">
        <v>271374</v>
      </c>
      <c r="C1932" s="5" t="s">
        <v>3873</v>
      </c>
      <c r="D1932" s="5" t="s">
        <v>3874</v>
      </c>
      <c r="E1932" s="1">
        <v>18</v>
      </c>
      <c r="F1932" s="1">
        <v>197</v>
      </c>
      <c r="G1932" s="1">
        <v>92</v>
      </c>
      <c r="H1932" s="1" t="s">
        <v>33</v>
      </c>
      <c r="I1932" s="1">
        <v>53</v>
      </c>
      <c r="J1932" s="1">
        <f>_xlfn.RANK.EQ(tbl_gk[[#This Row],[Overall]],tbl_gk[Overall])</f>
        <v>1888</v>
      </c>
    </row>
    <row r="1933" spans="2:10" x14ac:dyDescent="0.55000000000000004">
      <c r="B1933" s="3">
        <v>271428</v>
      </c>
      <c r="C1933" s="5" t="s">
        <v>3903</v>
      </c>
      <c r="D1933" s="5" t="s">
        <v>3904</v>
      </c>
      <c r="E1933" s="1">
        <v>18</v>
      </c>
      <c r="F1933" s="1">
        <v>188</v>
      </c>
      <c r="G1933" s="1">
        <v>75</v>
      </c>
      <c r="H1933" s="1" t="s">
        <v>87</v>
      </c>
      <c r="I1933" s="1">
        <v>53</v>
      </c>
      <c r="J1933" s="1">
        <f>_xlfn.RANK.EQ(tbl_gk[[#This Row],[Overall]],tbl_gk[Overall])</f>
        <v>1888</v>
      </c>
    </row>
    <row r="1934" spans="2:10" x14ac:dyDescent="0.55000000000000004">
      <c r="B1934" s="3">
        <v>271505</v>
      </c>
      <c r="C1934" s="5" t="s">
        <v>2333</v>
      </c>
      <c r="D1934" s="5" t="s">
        <v>3864</v>
      </c>
      <c r="E1934" s="1">
        <v>17</v>
      </c>
      <c r="F1934" s="1">
        <v>183</v>
      </c>
      <c r="G1934" s="1">
        <v>80</v>
      </c>
      <c r="H1934" s="1" t="s">
        <v>33</v>
      </c>
      <c r="I1934" s="1">
        <v>53</v>
      </c>
      <c r="J1934" s="1">
        <f>_xlfn.RANK.EQ(tbl_gk[[#This Row],[Overall]],tbl_gk[Overall])</f>
        <v>1888</v>
      </c>
    </row>
    <row r="1935" spans="2:10" x14ac:dyDescent="0.55000000000000004">
      <c r="B1935" s="3">
        <v>271585</v>
      </c>
      <c r="C1935" s="5" t="s">
        <v>3878</v>
      </c>
      <c r="D1935" s="5" t="s">
        <v>3879</v>
      </c>
      <c r="E1935" s="1">
        <v>21</v>
      </c>
      <c r="F1935" s="1">
        <v>197</v>
      </c>
      <c r="G1935" s="1">
        <v>87</v>
      </c>
      <c r="H1935" s="1" t="s">
        <v>9</v>
      </c>
      <c r="I1935" s="1">
        <v>53</v>
      </c>
      <c r="J1935" s="1">
        <f>_xlfn.RANK.EQ(tbl_gk[[#This Row],[Overall]],tbl_gk[Overall])</f>
        <v>1888</v>
      </c>
    </row>
    <row r="1936" spans="2:10" x14ac:dyDescent="0.55000000000000004">
      <c r="B1936" s="3">
        <v>208481</v>
      </c>
      <c r="C1936" s="5" t="s">
        <v>3759</v>
      </c>
      <c r="D1936" s="5" t="s">
        <v>3973</v>
      </c>
      <c r="E1936" s="1">
        <v>36</v>
      </c>
      <c r="F1936" s="1">
        <v>181</v>
      </c>
      <c r="G1936" s="1">
        <v>72</v>
      </c>
      <c r="H1936" s="1" t="s">
        <v>2091</v>
      </c>
      <c r="I1936" s="1">
        <v>52</v>
      </c>
      <c r="J1936" s="1">
        <f>_xlfn.RANK.EQ(tbl_gk[[#This Row],[Overall]],tbl_gk[Overall])</f>
        <v>1935</v>
      </c>
    </row>
    <row r="1937" spans="2:10" x14ac:dyDescent="0.55000000000000004">
      <c r="B1937" s="3">
        <v>233407</v>
      </c>
      <c r="C1937" s="5" t="s">
        <v>4006</v>
      </c>
      <c r="D1937" s="5" t="s">
        <v>4007</v>
      </c>
      <c r="E1937" s="1">
        <v>23</v>
      </c>
      <c r="F1937" s="1">
        <v>189</v>
      </c>
      <c r="G1937" s="1">
        <v>78</v>
      </c>
      <c r="H1937" s="1" t="s">
        <v>576</v>
      </c>
      <c r="I1937" s="1">
        <v>52</v>
      </c>
      <c r="J1937" s="1">
        <f>_xlfn.RANK.EQ(tbl_gk[[#This Row],[Overall]],tbl_gk[Overall])</f>
        <v>1935</v>
      </c>
    </row>
    <row r="1938" spans="2:10" x14ac:dyDescent="0.55000000000000004">
      <c r="B1938" s="3">
        <v>247670</v>
      </c>
      <c r="C1938" s="5" t="s">
        <v>3672</v>
      </c>
      <c r="D1938" s="5" t="s">
        <v>4022</v>
      </c>
      <c r="E1938" s="1">
        <v>29</v>
      </c>
      <c r="F1938" s="1">
        <v>176</v>
      </c>
      <c r="G1938" s="1">
        <v>75</v>
      </c>
      <c r="H1938" s="1" t="s">
        <v>2091</v>
      </c>
      <c r="I1938" s="1">
        <v>52</v>
      </c>
      <c r="J1938" s="1">
        <f>_xlfn.RANK.EQ(tbl_gk[[#This Row],[Overall]],tbl_gk[Overall])</f>
        <v>1935</v>
      </c>
    </row>
    <row r="1939" spans="2:10" x14ac:dyDescent="0.55000000000000004">
      <c r="B1939" s="3">
        <v>248256</v>
      </c>
      <c r="C1939" s="5" t="s">
        <v>4008</v>
      </c>
      <c r="D1939" s="5" t="s">
        <v>4009</v>
      </c>
      <c r="E1939" s="1">
        <v>20</v>
      </c>
      <c r="F1939" s="1">
        <v>179</v>
      </c>
      <c r="G1939" s="1">
        <v>70</v>
      </c>
      <c r="H1939" s="1" t="s">
        <v>315</v>
      </c>
      <c r="I1939" s="1">
        <v>52</v>
      </c>
      <c r="J1939" s="1">
        <f>_xlfn.RANK.EQ(tbl_gk[[#This Row],[Overall]],tbl_gk[Overall])</f>
        <v>1935</v>
      </c>
    </row>
    <row r="1940" spans="2:10" x14ac:dyDescent="0.55000000000000004">
      <c r="B1940" s="3">
        <v>248324</v>
      </c>
      <c r="C1940" s="5" t="s">
        <v>3967</v>
      </c>
      <c r="D1940" s="5" t="s">
        <v>3968</v>
      </c>
      <c r="E1940" s="1">
        <v>32</v>
      </c>
      <c r="F1940" s="1">
        <v>182</v>
      </c>
      <c r="G1940" s="1">
        <v>82</v>
      </c>
      <c r="H1940" s="1" t="s">
        <v>2091</v>
      </c>
      <c r="I1940" s="1">
        <v>52</v>
      </c>
      <c r="J1940" s="1">
        <f>_xlfn.RANK.EQ(tbl_gk[[#This Row],[Overall]],tbl_gk[Overall])</f>
        <v>1935</v>
      </c>
    </row>
    <row r="1941" spans="2:10" x14ac:dyDescent="0.55000000000000004">
      <c r="B1941" s="3">
        <v>252662</v>
      </c>
      <c r="C1941" s="5" t="s">
        <v>4027</v>
      </c>
      <c r="D1941" s="5" t="s">
        <v>4028</v>
      </c>
      <c r="E1941" s="1">
        <v>21</v>
      </c>
      <c r="F1941" s="1">
        <v>188</v>
      </c>
      <c r="G1941" s="1">
        <v>82</v>
      </c>
      <c r="H1941" s="1" t="s">
        <v>21</v>
      </c>
      <c r="I1941" s="1">
        <v>52</v>
      </c>
      <c r="J1941" s="1">
        <f>_xlfn.RANK.EQ(tbl_gk[[#This Row],[Overall]],tbl_gk[Overall])</f>
        <v>1935</v>
      </c>
    </row>
    <row r="1942" spans="2:10" x14ac:dyDescent="0.55000000000000004">
      <c r="B1942" s="3">
        <v>252788</v>
      </c>
      <c r="C1942" s="5" t="s">
        <v>3976</v>
      </c>
      <c r="D1942" s="5" t="s">
        <v>3977</v>
      </c>
      <c r="E1942" s="1">
        <v>22</v>
      </c>
      <c r="F1942" s="1">
        <v>182</v>
      </c>
      <c r="G1942" s="1">
        <v>83</v>
      </c>
      <c r="H1942" s="1" t="s">
        <v>47</v>
      </c>
      <c r="I1942" s="1">
        <v>52</v>
      </c>
      <c r="J1942" s="1">
        <f>_xlfn.RANK.EQ(tbl_gk[[#This Row],[Overall]],tbl_gk[Overall])</f>
        <v>1935</v>
      </c>
    </row>
    <row r="1943" spans="2:10" x14ac:dyDescent="0.55000000000000004">
      <c r="B1943" s="3">
        <v>255600</v>
      </c>
      <c r="C1943" s="5" t="s">
        <v>3974</v>
      </c>
      <c r="D1943" s="5" t="s">
        <v>3975</v>
      </c>
      <c r="E1943" s="1">
        <v>26</v>
      </c>
      <c r="F1943" s="1">
        <v>195</v>
      </c>
      <c r="G1943" s="1">
        <v>82</v>
      </c>
      <c r="H1943" s="1" t="s">
        <v>576</v>
      </c>
      <c r="I1943" s="1">
        <v>52</v>
      </c>
      <c r="J1943" s="1">
        <f>_xlfn.RANK.EQ(tbl_gk[[#This Row],[Overall]],tbl_gk[Overall])</f>
        <v>1935</v>
      </c>
    </row>
    <row r="1944" spans="2:10" x14ac:dyDescent="0.55000000000000004">
      <c r="B1944" s="3">
        <v>256323</v>
      </c>
      <c r="C1944" s="5" t="s">
        <v>3982</v>
      </c>
      <c r="D1944" s="5" t="s">
        <v>3983</v>
      </c>
      <c r="E1944" s="1">
        <v>19</v>
      </c>
      <c r="F1944" s="1">
        <v>190</v>
      </c>
      <c r="G1944" s="1">
        <v>73</v>
      </c>
      <c r="H1944" s="1" t="s">
        <v>422</v>
      </c>
      <c r="I1944" s="1">
        <v>52</v>
      </c>
      <c r="J1944" s="1">
        <f>_xlfn.RANK.EQ(tbl_gk[[#This Row],[Overall]],tbl_gk[Overall])</f>
        <v>1935</v>
      </c>
    </row>
    <row r="1945" spans="2:10" x14ac:dyDescent="0.55000000000000004">
      <c r="B1945" s="3">
        <v>258192</v>
      </c>
      <c r="C1945" s="5" t="s">
        <v>3998</v>
      </c>
      <c r="D1945" s="5" t="s">
        <v>3999</v>
      </c>
      <c r="E1945" s="1">
        <v>20</v>
      </c>
      <c r="F1945" s="1">
        <v>182</v>
      </c>
      <c r="G1945" s="1">
        <v>76</v>
      </c>
      <c r="H1945" s="1" t="s">
        <v>16</v>
      </c>
      <c r="I1945" s="1">
        <v>52</v>
      </c>
      <c r="J1945" s="1">
        <f>_xlfn.RANK.EQ(tbl_gk[[#This Row],[Overall]],tbl_gk[Overall])</f>
        <v>1935</v>
      </c>
    </row>
    <row r="1946" spans="2:10" x14ac:dyDescent="0.55000000000000004">
      <c r="B1946" s="3">
        <v>261895</v>
      </c>
      <c r="C1946" s="5" t="s">
        <v>3963</v>
      </c>
      <c r="D1946" s="5" t="s">
        <v>3964</v>
      </c>
      <c r="E1946" s="1">
        <v>22</v>
      </c>
      <c r="F1946" s="1">
        <v>193</v>
      </c>
      <c r="G1946" s="1">
        <v>80</v>
      </c>
      <c r="H1946" s="1" t="s">
        <v>576</v>
      </c>
      <c r="I1946" s="1">
        <v>52</v>
      </c>
      <c r="J1946" s="1">
        <f>_xlfn.RANK.EQ(tbl_gk[[#This Row],[Overall]],tbl_gk[Overall])</f>
        <v>1935</v>
      </c>
    </row>
    <row r="1947" spans="2:10" x14ac:dyDescent="0.55000000000000004">
      <c r="B1947" s="3">
        <v>261902</v>
      </c>
      <c r="C1947" s="5" t="s">
        <v>3986</v>
      </c>
      <c r="D1947" s="5" t="s">
        <v>3987</v>
      </c>
      <c r="E1947" s="1">
        <v>21</v>
      </c>
      <c r="F1947" s="1">
        <v>193</v>
      </c>
      <c r="G1947" s="1">
        <v>85</v>
      </c>
      <c r="H1947" s="1" t="s">
        <v>576</v>
      </c>
      <c r="I1947" s="1">
        <v>52</v>
      </c>
      <c r="J1947" s="1">
        <f>_xlfn.RANK.EQ(tbl_gk[[#This Row],[Overall]],tbl_gk[Overall])</f>
        <v>1935</v>
      </c>
    </row>
    <row r="1948" spans="2:10" x14ac:dyDescent="0.55000000000000004">
      <c r="B1948" s="3">
        <v>261914</v>
      </c>
      <c r="C1948" s="5" t="s">
        <v>4004</v>
      </c>
      <c r="D1948" s="5" t="s">
        <v>4005</v>
      </c>
      <c r="E1948" s="1">
        <v>22</v>
      </c>
      <c r="F1948" s="1">
        <v>193</v>
      </c>
      <c r="G1948" s="1">
        <v>75</v>
      </c>
      <c r="H1948" s="1" t="s">
        <v>576</v>
      </c>
      <c r="I1948" s="1">
        <v>52</v>
      </c>
      <c r="J1948" s="1">
        <f>_xlfn.RANK.EQ(tbl_gk[[#This Row],[Overall]],tbl_gk[Overall])</f>
        <v>1935</v>
      </c>
    </row>
    <row r="1949" spans="2:10" x14ac:dyDescent="0.55000000000000004">
      <c r="B1949" s="3">
        <v>261984</v>
      </c>
      <c r="C1949" s="5" t="s">
        <v>3971</v>
      </c>
      <c r="D1949" s="5" t="s">
        <v>3972</v>
      </c>
      <c r="E1949" s="1">
        <v>21</v>
      </c>
      <c r="F1949" s="1">
        <v>186</v>
      </c>
      <c r="G1949" s="1">
        <v>75</v>
      </c>
      <c r="H1949" s="1" t="s">
        <v>576</v>
      </c>
      <c r="I1949" s="1">
        <v>52</v>
      </c>
      <c r="J1949" s="1">
        <f>_xlfn.RANK.EQ(tbl_gk[[#This Row],[Overall]],tbl_gk[Overall])</f>
        <v>1935</v>
      </c>
    </row>
    <row r="1950" spans="2:10" x14ac:dyDescent="0.55000000000000004">
      <c r="B1950" s="3">
        <v>262996</v>
      </c>
      <c r="C1950" s="5" t="s">
        <v>3980</v>
      </c>
      <c r="D1950" s="5" t="s">
        <v>3981</v>
      </c>
      <c r="E1950" s="1">
        <v>18</v>
      </c>
      <c r="F1950" s="1">
        <v>185</v>
      </c>
      <c r="G1950" s="1">
        <v>78</v>
      </c>
      <c r="H1950" s="1" t="s">
        <v>19</v>
      </c>
      <c r="I1950" s="1">
        <v>52</v>
      </c>
      <c r="J1950" s="1">
        <f>_xlfn.RANK.EQ(tbl_gk[[#This Row],[Overall]],tbl_gk[Overall])</f>
        <v>1935</v>
      </c>
    </row>
    <row r="1951" spans="2:10" x14ac:dyDescent="0.55000000000000004">
      <c r="B1951" s="3">
        <v>263070</v>
      </c>
      <c r="C1951" s="5" t="s">
        <v>3990</v>
      </c>
      <c r="D1951" s="5" t="s">
        <v>3991</v>
      </c>
      <c r="E1951" s="1">
        <v>19</v>
      </c>
      <c r="F1951" s="1">
        <v>184</v>
      </c>
      <c r="G1951" s="1">
        <v>78</v>
      </c>
      <c r="H1951" s="1" t="s">
        <v>64</v>
      </c>
      <c r="I1951" s="1">
        <v>52</v>
      </c>
      <c r="J1951" s="1">
        <f>_xlfn.RANK.EQ(tbl_gk[[#This Row],[Overall]],tbl_gk[Overall])</f>
        <v>1935</v>
      </c>
    </row>
    <row r="1952" spans="2:10" x14ac:dyDescent="0.55000000000000004">
      <c r="B1952" s="3">
        <v>263214</v>
      </c>
      <c r="C1952" s="5" t="s">
        <v>3955</v>
      </c>
      <c r="D1952" s="5" t="s">
        <v>3956</v>
      </c>
      <c r="E1952" s="1">
        <v>20</v>
      </c>
      <c r="F1952" s="1">
        <v>187</v>
      </c>
      <c r="G1952" s="1">
        <v>74</v>
      </c>
      <c r="H1952" s="1" t="s">
        <v>19</v>
      </c>
      <c r="I1952" s="1">
        <v>52</v>
      </c>
      <c r="J1952" s="1">
        <f>_xlfn.RANK.EQ(tbl_gk[[#This Row],[Overall]],tbl_gk[Overall])</f>
        <v>1935</v>
      </c>
    </row>
    <row r="1953" spans="2:10" x14ac:dyDescent="0.55000000000000004">
      <c r="B1953" s="3">
        <v>263260</v>
      </c>
      <c r="C1953" s="5" t="s">
        <v>3978</v>
      </c>
      <c r="D1953" s="5" t="s">
        <v>3979</v>
      </c>
      <c r="E1953" s="1">
        <v>17</v>
      </c>
      <c r="F1953" s="1">
        <v>189</v>
      </c>
      <c r="G1953" s="1">
        <v>77</v>
      </c>
      <c r="H1953" s="1" t="s">
        <v>10</v>
      </c>
      <c r="I1953" s="1">
        <v>52</v>
      </c>
      <c r="J1953" s="1">
        <f>_xlfn.RANK.EQ(tbl_gk[[#This Row],[Overall]],tbl_gk[Overall])</f>
        <v>1935</v>
      </c>
    </row>
    <row r="1954" spans="2:10" x14ac:dyDescent="0.55000000000000004">
      <c r="B1954" s="3">
        <v>263373</v>
      </c>
      <c r="C1954" s="5" t="s">
        <v>3988</v>
      </c>
      <c r="D1954" s="5" t="s">
        <v>3989</v>
      </c>
      <c r="E1954" s="1">
        <v>21</v>
      </c>
      <c r="F1954" s="1">
        <v>199</v>
      </c>
      <c r="G1954" s="1">
        <v>85</v>
      </c>
      <c r="H1954" s="1" t="s">
        <v>332</v>
      </c>
      <c r="I1954" s="1">
        <v>52</v>
      </c>
      <c r="J1954" s="1">
        <f>_xlfn.RANK.EQ(tbl_gk[[#This Row],[Overall]],tbl_gk[Overall])</f>
        <v>1935</v>
      </c>
    </row>
    <row r="1955" spans="2:10" x14ac:dyDescent="0.55000000000000004">
      <c r="B1955" s="3">
        <v>263741</v>
      </c>
      <c r="C1955" s="5" t="s">
        <v>3959</v>
      </c>
      <c r="D1955" s="5" t="s">
        <v>3960</v>
      </c>
      <c r="E1955" s="1">
        <v>17</v>
      </c>
      <c r="F1955" s="1">
        <v>180</v>
      </c>
      <c r="G1955" s="1">
        <v>74</v>
      </c>
      <c r="H1955" s="1" t="s">
        <v>64</v>
      </c>
      <c r="I1955" s="1">
        <v>52</v>
      </c>
      <c r="J1955" s="1">
        <f>_xlfn.RANK.EQ(tbl_gk[[#This Row],[Overall]],tbl_gk[Overall])</f>
        <v>1935</v>
      </c>
    </row>
    <row r="1956" spans="2:10" x14ac:dyDescent="0.55000000000000004">
      <c r="B1956" s="3">
        <v>263907</v>
      </c>
      <c r="C1956" s="5" t="s">
        <v>4029</v>
      </c>
      <c r="D1956" s="5" t="s">
        <v>4030</v>
      </c>
      <c r="E1956" s="1">
        <v>21</v>
      </c>
      <c r="F1956" s="1">
        <v>188</v>
      </c>
      <c r="G1956" s="1">
        <v>77</v>
      </c>
      <c r="H1956" s="1" t="s">
        <v>19</v>
      </c>
      <c r="I1956" s="1">
        <v>52</v>
      </c>
      <c r="J1956" s="1">
        <f>_xlfn.RANK.EQ(tbl_gk[[#This Row],[Overall]],tbl_gk[Overall])</f>
        <v>1935</v>
      </c>
    </row>
    <row r="1957" spans="2:10" x14ac:dyDescent="0.55000000000000004">
      <c r="B1957" s="3">
        <v>264645</v>
      </c>
      <c r="C1957" s="5" t="s">
        <v>4010</v>
      </c>
      <c r="D1957" s="5" t="s">
        <v>4011</v>
      </c>
      <c r="E1957" s="1">
        <v>19</v>
      </c>
      <c r="F1957" s="1">
        <v>191</v>
      </c>
      <c r="G1957" s="1">
        <v>82</v>
      </c>
      <c r="H1957" s="1" t="s">
        <v>47</v>
      </c>
      <c r="I1957" s="1">
        <v>52</v>
      </c>
      <c r="J1957" s="1">
        <f>_xlfn.RANK.EQ(tbl_gk[[#This Row],[Overall]],tbl_gk[Overall])</f>
        <v>1935</v>
      </c>
    </row>
    <row r="1958" spans="2:10" x14ac:dyDescent="0.55000000000000004">
      <c r="B1958" s="3">
        <v>265179</v>
      </c>
      <c r="C1958" s="5" t="s">
        <v>4018</v>
      </c>
      <c r="D1958" s="5" t="s">
        <v>4019</v>
      </c>
      <c r="E1958" s="1">
        <v>16</v>
      </c>
      <c r="F1958" s="1">
        <v>194</v>
      </c>
      <c r="G1958" s="1">
        <v>78</v>
      </c>
      <c r="H1958" s="1" t="s">
        <v>87</v>
      </c>
      <c r="I1958" s="1">
        <v>52</v>
      </c>
      <c r="J1958" s="1">
        <f>_xlfn.RANK.EQ(tbl_gk[[#This Row],[Overall]],tbl_gk[Overall])</f>
        <v>1935</v>
      </c>
    </row>
    <row r="1959" spans="2:10" x14ac:dyDescent="0.55000000000000004">
      <c r="B1959" s="3">
        <v>266121</v>
      </c>
      <c r="C1959" s="5" t="s">
        <v>3996</v>
      </c>
      <c r="D1959" s="5" t="s">
        <v>3997</v>
      </c>
      <c r="E1959" s="1">
        <v>17</v>
      </c>
      <c r="F1959" s="1">
        <v>187</v>
      </c>
      <c r="G1959" s="1">
        <v>77</v>
      </c>
      <c r="H1959" s="1" t="s">
        <v>282</v>
      </c>
      <c r="I1959" s="1">
        <v>52</v>
      </c>
      <c r="J1959" s="1">
        <f>_xlfn.RANK.EQ(tbl_gk[[#This Row],[Overall]],tbl_gk[Overall])</f>
        <v>1935</v>
      </c>
    </row>
    <row r="1960" spans="2:10" x14ac:dyDescent="0.55000000000000004">
      <c r="B1960" s="3">
        <v>266726</v>
      </c>
      <c r="C1960" s="5" t="s">
        <v>4014</v>
      </c>
      <c r="D1960" s="5" t="s">
        <v>4015</v>
      </c>
      <c r="E1960" s="1">
        <v>20</v>
      </c>
      <c r="F1960" s="1">
        <v>185</v>
      </c>
      <c r="G1960" s="1">
        <v>73</v>
      </c>
      <c r="H1960" s="1" t="s">
        <v>112</v>
      </c>
      <c r="I1960" s="1">
        <v>52</v>
      </c>
      <c r="J1960" s="1">
        <f>_xlfn.RANK.EQ(tbl_gk[[#This Row],[Overall]],tbl_gk[Overall])</f>
        <v>1935</v>
      </c>
    </row>
    <row r="1961" spans="2:10" x14ac:dyDescent="0.55000000000000004">
      <c r="B1961" s="3">
        <v>266806</v>
      </c>
      <c r="C1961" s="5" t="s">
        <v>3957</v>
      </c>
      <c r="D1961" s="5" t="s">
        <v>3958</v>
      </c>
      <c r="E1961" s="1">
        <v>18</v>
      </c>
      <c r="F1961" s="1">
        <v>186</v>
      </c>
      <c r="G1961" s="1">
        <v>74</v>
      </c>
      <c r="H1961" s="1" t="s">
        <v>115</v>
      </c>
      <c r="I1961" s="1">
        <v>52</v>
      </c>
      <c r="J1961" s="1">
        <f>_xlfn.RANK.EQ(tbl_gk[[#This Row],[Overall]],tbl_gk[Overall])</f>
        <v>1935</v>
      </c>
    </row>
    <row r="1962" spans="2:10" x14ac:dyDescent="0.55000000000000004">
      <c r="B1962" s="3">
        <v>267756</v>
      </c>
      <c r="C1962" s="5" t="s">
        <v>4020</v>
      </c>
      <c r="D1962" s="5" t="s">
        <v>4021</v>
      </c>
      <c r="E1962" s="1">
        <v>21</v>
      </c>
      <c r="F1962" s="1">
        <v>183</v>
      </c>
      <c r="G1962" s="1">
        <v>75</v>
      </c>
      <c r="H1962" s="1" t="s">
        <v>21</v>
      </c>
      <c r="I1962" s="1">
        <v>52</v>
      </c>
      <c r="J1962" s="1">
        <f>_xlfn.RANK.EQ(tbl_gk[[#This Row],[Overall]],tbl_gk[Overall])</f>
        <v>1935</v>
      </c>
    </row>
    <row r="1963" spans="2:10" x14ac:dyDescent="0.55000000000000004">
      <c r="B1963" s="3">
        <v>267994</v>
      </c>
      <c r="C1963" s="5" t="s">
        <v>4016</v>
      </c>
      <c r="D1963" s="5" t="s">
        <v>4017</v>
      </c>
      <c r="E1963" s="1">
        <v>18</v>
      </c>
      <c r="F1963" s="1">
        <v>188</v>
      </c>
      <c r="G1963" s="1">
        <v>78</v>
      </c>
      <c r="H1963" s="1" t="s">
        <v>10</v>
      </c>
      <c r="I1963" s="1">
        <v>52</v>
      </c>
      <c r="J1963" s="1">
        <f>_xlfn.RANK.EQ(tbl_gk[[#This Row],[Overall]],tbl_gk[Overall])</f>
        <v>1935</v>
      </c>
    </row>
    <row r="1964" spans="2:10" x14ac:dyDescent="0.55000000000000004">
      <c r="B1964" s="3">
        <v>268617</v>
      </c>
      <c r="C1964" s="5" t="s">
        <v>3984</v>
      </c>
      <c r="D1964" s="5" t="s">
        <v>3985</v>
      </c>
      <c r="E1964" s="1">
        <v>17</v>
      </c>
      <c r="F1964" s="1">
        <v>185</v>
      </c>
      <c r="G1964" s="1">
        <v>82</v>
      </c>
      <c r="H1964" s="1" t="s">
        <v>19</v>
      </c>
      <c r="I1964" s="1">
        <v>52</v>
      </c>
      <c r="J1964" s="1">
        <f>_xlfn.RANK.EQ(tbl_gk[[#This Row],[Overall]],tbl_gk[Overall])</f>
        <v>1935</v>
      </c>
    </row>
    <row r="1965" spans="2:10" x14ac:dyDescent="0.55000000000000004">
      <c r="B1965" s="3">
        <v>268799</v>
      </c>
      <c r="C1965" s="5" t="s">
        <v>4023</v>
      </c>
      <c r="D1965" s="5" t="s">
        <v>4024</v>
      </c>
      <c r="E1965" s="1">
        <v>18</v>
      </c>
      <c r="F1965" s="1">
        <v>186</v>
      </c>
      <c r="G1965" s="1">
        <v>85</v>
      </c>
      <c r="H1965" s="1" t="s">
        <v>235</v>
      </c>
      <c r="I1965" s="1">
        <v>52</v>
      </c>
      <c r="J1965" s="1">
        <f>_xlfn.RANK.EQ(tbl_gk[[#This Row],[Overall]],tbl_gk[Overall])</f>
        <v>1935</v>
      </c>
    </row>
    <row r="1966" spans="2:10" x14ac:dyDescent="0.55000000000000004">
      <c r="B1966" s="3">
        <v>270122</v>
      </c>
      <c r="C1966" s="5" t="s">
        <v>4002</v>
      </c>
      <c r="D1966" s="5" t="s">
        <v>4003</v>
      </c>
      <c r="E1966" s="1">
        <v>17</v>
      </c>
      <c r="F1966" s="1">
        <v>185</v>
      </c>
      <c r="G1966" s="1">
        <v>70</v>
      </c>
      <c r="H1966" s="1" t="s">
        <v>282</v>
      </c>
      <c r="I1966" s="1">
        <v>52</v>
      </c>
      <c r="J1966" s="1">
        <f>_xlfn.RANK.EQ(tbl_gk[[#This Row],[Overall]],tbl_gk[Overall])</f>
        <v>1935</v>
      </c>
    </row>
    <row r="1967" spans="2:10" x14ac:dyDescent="0.55000000000000004">
      <c r="B1967" s="3">
        <v>270893</v>
      </c>
      <c r="C1967" s="5" t="s">
        <v>3969</v>
      </c>
      <c r="D1967" s="5" t="s">
        <v>3970</v>
      </c>
      <c r="E1967" s="1">
        <v>18</v>
      </c>
      <c r="F1967" s="1">
        <v>183</v>
      </c>
      <c r="G1967" s="1">
        <v>77</v>
      </c>
      <c r="H1967" s="1" t="s">
        <v>115</v>
      </c>
      <c r="I1967" s="1">
        <v>52</v>
      </c>
      <c r="J1967" s="1">
        <f>_xlfn.RANK.EQ(tbl_gk[[#This Row],[Overall]],tbl_gk[Overall])</f>
        <v>1935</v>
      </c>
    </row>
    <row r="1968" spans="2:10" x14ac:dyDescent="0.55000000000000004">
      <c r="B1968" s="3">
        <v>271012</v>
      </c>
      <c r="C1968" s="5" t="s">
        <v>3994</v>
      </c>
      <c r="D1968" s="5" t="s">
        <v>3995</v>
      </c>
      <c r="E1968" s="1">
        <v>28</v>
      </c>
      <c r="F1968" s="1">
        <v>183</v>
      </c>
      <c r="G1968" s="1">
        <v>80</v>
      </c>
      <c r="H1968" s="1" t="s">
        <v>2091</v>
      </c>
      <c r="I1968" s="1">
        <v>52</v>
      </c>
      <c r="J1968" s="1">
        <f>_xlfn.RANK.EQ(tbl_gk[[#This Row],[Overall]],tbl_gk[Overall])</f>
        <v>1935</v>
      </c>
    </row>
    <row r="1969" spans="2:10" x14ac:dyDescent="0.55000000000000004">
      <c r="B1969" s="3">
        <v>271064</v>
      </c>
      <c r="C1969" s="5" t="s">
        <v>4000</v>
      </c>
      <c r="D1969" s="5" t="s">
        <v>4001</v>
      </c>
      <c r="E1969" s="1">
        <v>20</v>
      </c>
      <c r="F1969" s="1">
        <v>198</v>
      </c>
      <c r="G1969" s="1">
        <v>97</v>
      </c>
      <c r="H1969" s="1" t="s">
        <v>16</v>
      </c>
      <c r="I1969" s="1">
        <v>52</v>
      </c>
      <c r="J1969" s="1">
        <f>_xlfn.RANK.EQ(tbl_gk[[#This Row],[Overall]],tbl_gk[Overall])</f>
        <v>1935</v>
      </c>
    </row>
    <row r="1970" spans="2:10" x14ac:dyDescent="0.55000000000000004">
      <c r="B1970" s="3">
        <v>271070</v>
      </c>
      <c r="C1970" s="5" t="s">
        <v>4012</v>
      </c>
      <c r="D1970" s="5" t="s">
        <v>4013</v>
      </c>
      <c r="E1970" s="1">
        <v>18</v>
      </c>
      <c r="F1970" s="1">
        <v>183</v>
      </c>
      <c r="G1970" s="1">
        <v>71</v>
      </c>
      <c r="H1970" s="1" t="s">
        <v>19</v>
      </c>
      <c r="I1970" s="1">
        <v>52</v>
      </c>
      <c r="J1970" s="1">
        <f>_xlfn.RANK.EQ(tbl_gk[[#This Row],[Overall]],tbl_gk[Overall])</f>
        <v>1935</v>
      </c>
    </row>
    <row r="1971" spans="2:10" x14ac:dyDescent="0.55000000000000004">
      <c r="B1971" s="3">
        <v>271100</v>
      </c>
      <c r="C1971" s="5" t="s">
        <v>4025</v>
      </c>
      <c r="D1971" s="5" t="s">
        <v>4026</v>
      </c>
      <c r="E1971" s="1">
        <v>17</v>
      </c>
      <c r="F1971" s="1">
        <v>196</v>
      </c>
      <c r="G1971" s="1">
        <v>78</v>
      </c>
      <c r="H1971" s="1" t="s">
        <v>10</v>
      </c>
      <c r="I1971" s="1">
        <v>52</v>
      </c>
      <c r="J1971" s="1">
        <f>_xlfn.RANK.EQ(tbl_gk[[#This Row],[Overall]],tbl_gk[Overall])</f>
        <v>1935</v>
      </c>
    </row>
    <row r="1972" spans="2:10" x14ac:dyDescent="0.55000000000000004">
      <c r="B1972" s="3">
        <v>271110</v>
      </c>
      <c r="C1972" s="5" t="s">
        <v>3965</v>
      </c>
      <c r="D1972" s="5" t="s">
        <v>3966</v>
      </c>
      <c r="E1972" s="1">
        <v>19</v>
      </c>
      <c r="F1972" s="1">
        <v>179</v>
      </c>
      <c r="G1972" s="1">
        <v>75</v>
      </c>
      <c r="H1972" s="1" t="s">
        <v>47</v>
      </c>
      <c r="I1972" s="1">
        <v>52</v>
      </c>
      <c r="J1972" s="1">
        <f>_xlfn.RANK.EQ(tbl_gk[[#This Row],[Overall]],tbl_gk[Overall])</f>
        <v>1935</v>
      </c>
    </row>
    <row r="1973" spans="2:10" x14ac:dyDescent="0.55000000000000004">
      <c r="B1973" s="3">
        <v>271112</v>
      </c>
      <c r="C1973" s="5" t="s">
        <v>3961</v>
      </c>
      <c r="D1973" s="5" t="s">
        <v>3962</v>
      </c>
      <c r="E1973" s="1">
        <v>17</v>
      </c>
      <c r="F1973" s="1">
        <v>193</v>
      </c>
      <c r="G1973" s="1">
        <v>83</v>
      </c>
      <c r="H1973" s="1" t="s">
        <v>112</v>
      </c>
      <c r="I1973" s="1">
        <v>52</v>
      </c>
      <c r="J1973" s="1">
        <f>_xlfn.RANK.EQ(tbl_gk[[#This Row],[Overall]],tbl_gk[Overall])</f>
        <v>1935</v>
      </c>
    </row>
    <row r="1974" spans="2:10" x14ac:dyDescent="0.55000000000000004">
      <c r="B1974" s="3">
        <v>271328</v>
      </c>
      <c r="C1974" s="5" t="s">
        <v>2557</v>
      </c>
      <c r="D1974" s="5" t="s">
        <v>2558</v>
      </c>
      <c r="E1974" s="1">
        <v>22</v>
      </c>
      <c r="F1974" s="1">
        <v>179</v>
      </c>
      <c r="G1974" s="1">
        <v>69</v>
      </c>
      <c r="H1974" s="1" t="s">
        <v>315</v>
      </c>
      <c r="I1974" s="1">
        <v>52</v>
      </c>
      <c r="J1974" s="1">
        <f>_xlfn.RANK.EQ(tbl_gk[[#This Row],[Overall]],tbl_gk[Overall])</f>
        <v>1935</v>
      </c>
    </row>
    <row r="1975" spans="2:10" x14ac:dyDescent="0.55000000000000004">
      <c r="B1975" s="3">
        <v>271523</v>
      </c>
      <c r="C1975" s="5" t="s">
        <v>3992</v>
      </c>
      <c r="D1975" s="5" t="s">
        <v>3993</v>
      </c>
      <c r="E1975" s="1">
        <v>18</v>
      </c>
      <c r="F1975" s="1">
        <v>186</v>
      </c>
      <c r="G1975" s="1">
        <v>74</v>
      </c>
      <c r="H1975" s="1" t="s">
        <v>19</v>
      </c>
      <c r="I1975" s="1">
        <v>52</v>
      </c>
      <c r="J1975" s="1">
        <f>_xlfn.RANK.EQ(tbl_gk[[#This Row],[Overall]],tbl_gk[Overall])</f>
        <v>1935</v>
      </c>
    </row>
    <row r="1976" spans="2:10" x14ac:dyDescent="0.55000000000000004">
      <c r="B1976" s="3">
        <v>271667</v>
      </c>
      <c r="C1976" s="5" t="s">
        <v>3951</v>
      </c>
      <c r="D1976" s="5" t="s">
        <v>3952</v>
      </c>
      <c r="E1976" s="1">
        <v>19</v>
      </c>
      <c r="F1976" s="1">
        <v>193</v>
      </c>
      <c r="G1976" s="1">
        <v>80</v>
      </c>
      <c r="H1976" s="1" t="s">
        <v>292</v>
      </c>
      <c r="I1976" s="1">
        <v>52</v>
      </c>
      <c r="J1976" s="1">
        <f>_xlfn.RANK.EQ(tbl_gk[[#This Row],[Overall]],tbl_gk[Overall])</f>
        <v>1935</v>
      </c>
    </row>
    <row r="1977" spans="2:10" x14ac:dyDescent="0.55000000000000004">
      <c r="B1977" s="3">
        <v>271674</v>
      </c>
      <c r="C1977" s="5" t="s">
        <v>3953</v>
      </c>
      <c r="D1977" s="5" t="s">
        <v>3954</v>
      </c>
      <c r="E1977" s="1">
        <v>18</v>
      </c>
      <c r="F1977" s="1">
        <v>192</v>
      </c>
      <c r="G1977" s="1">
        <v>75</v>
      </c>
      <c r="H1977" s="1" t="s">
        <v>235</v>
      </c>
      <c r="I1977" s="1">
        <v>52</v>
      </c>
      <c r="J1977" s="1">
        <f>_xlfn.RANK.EQ(tbl_gk[[#This Row],[Overall]],tbl_gk[Overall])</f>
        <v>1935</v>
      </c>
    </row>
    <row r="1978" spans="2:10" x14ac:dyDescent="0.55000000000000004">
      <c r="B1978" s="3">
        <v>252658</v>
      </c>
      <c r="C1978" s="5" t="s">
        <v>4059</v>
      </c>
      <c r="D1978" s="5" t="s">
        <v>4060</v>
      </c>
      <c r="E1978" s="1">
        <v>21</v>
      </c>
      <c r="F1978" s="1">
        <v>190</v>
      </c>
      <c r="G1978" s="1">
        <v>85</v>
      </c>
      <c r="H1978" s="1" t="s">
        <v>21</v>
      </c>
      <c r="I1978" s="1">
        <v>51</v>
      </c>
      <c r="J1978" s="1">
        <f>_xlfn.RANK.EQ(tbl_gk[[#This Row],[Overall]],tbl_gk[Overall])</f>
        <v>1977</v>
      </c>
    </row>
    <row r="1979" spans="2:10" x14ac:dyDescent="0.55000000000000004">
      <c r="B1979" s="3">
        <v>254277</v>
      </c>
      <c r="C1979" s="5" t="s">
        <v>4041</v>
      </c>
      <c r="D1979" s="5" t="s">
        <v>4042</v>
      </c>
      <c r="E1979" s="1">
        <v>17</v>
      </c>
      <c r="F1979" s="1">
        <v>188</v>
      </c>
      <c r="G1979" s="1">
        <v>68</v>
      </c>
      <c r="H1979" s="1" t="s">
        <v>112</v>
      </c>
      <c r="I1979" s="1">
        <v>51</v>
      </c>
      <c r="J1979" s="1">
        <f>_xlfn.RANK.EQ(tbl_gk[[#This Row],[Overall]],tbl_gk[Overall])</f>
        <v>1977</v>
      </c>
    </row>
    <row r="1980" spans="2:10" x14ac:dyDescent="0.55000000000000004">
      <c r="B1980" s="3">
        <v>255304</v>
      </c>
      <c r="C1980" s="5" t="s">
        <v>4039</v>
      </c>
      <c r="D1980" s="5" t="s">
        <v>4040</v>
      </c>
      <c r="E1980" s="1">
        <v>19</v>
      </c>
      <c r="F1980" s="1">
        <v>199</v>
      </c>
      <c r="G1980" s="1">
        <v>90</v>
      </c>
      <c r="H1980" s="1" t="s">
        <v>292</v>
      </c>
      <c r="I1980" s="1">
        <v>51</v>
      </c>
      <c r="J1980" s="1">
        <f>_xlfn.RANK.EQ(tbl_gk[[#This Row],[Overall]],tbl_gk[Overall])</f>
        <v>1977</v>
      </c>
    </row>
    <row r="1981" spans="2:10" x14ac:dyDescent="0.55000000000000004">
      <c r="B1981" s="3">
        <v>258586</v>
      </c>
      <c r="C1981" s="5" t="s">
        <v>4065</v>
      </c>
      <c r="D1981" s="5" t="s">
        <v>4066</v>
      </c>
      <c r="E1981" s="1">
        <v>20</v>
      </c>
      <c r="F1981" s="1">
        <v>185</v>
      </c>
      <c r="G1981" s="1">
        <v>75</v>
      </c>
      <c r="H1981" s="1" t="s">
        <v>19</v>
      </c>
      <c r="I1981" s="1">
        <v>51</v>
      </c>
      <c r="J1981" s="1">
        <f>_xlfn.RANK.EQ(tbl_gk[[#This Row],[Overall]],tbl_gk[Overall])</f>
        <v>1977</v>
      </c>
    </row>
    <row r="1982" spans="2:10" x14ac:dyDescent="0.55000000000000004">
      <c r="B1982" s="3">
        <v>258664</v>
      </c>
      <c r="C1982" s="5" t="s">
        <v>4033</v>
      </c>
      <c r="D1982" s="5" t="s">
        <v>4034</v>
      </c>
      <c r="E1982" s="1">
        <v>19</v>
      </c>
      <c r="F1982" s="1">
        <v>186</v>
      </c>
      <c r="G1982" s="1">
        <v>74</v>
      </c>
      <c r="H1982" s="1" t="s">
        <v>19</v>
      </c>
      <c r="I1982" s="1">
        <v>51</v>
      </c>
      <c r="J1982" s="1">
        <f>_xlfn.RANK.EQ(tbl_gk[[#This Row],[Overall]],tbl_gk[Overall])</f>
        <v>1977</v>
      </c>
    </row>
    <row r="1983" spans="2:10" x14ac:dyDescent="0.55000000000000004">
      <c r="B1983" s="3">
        <v>260982</v>
      </c>
      <c r="C1983" s="5" t="s">
        <v>4031</v>
      </c>
      <c r="D1983" s="5" t="s">
        <v>4032</v>
      </c>
      <c r="E1983" s="1">
        <v>18</v>
      </c>
      <c r="F1983" s="1">
        <v>191</v>
      </c>
      <c r="G1983" s="1">
        <v>77</v>
      </c>
      <c r="H1983" s="1" t="s">
        <v>112</v>
      </c>
      <c r="I1983" s="1">
        <v>51</v>
      </c>
      <c r="J1983" s="1">
        <f>_xlfn.RANK.EQ(tbl_gk[[#This Row],[Overall]],tbl_gk[Overall])</f>
        <v>1977</v>
      </c>
    </row>
    <row r="1984" spans="2:10" x14ac:dyDescent="0.55000000000000004">
      <c r="B1984" s="3">
        <v>262373</v>
      </c>
      <c r="C1984" s="5" t="s">
        <v>4051</v>
      </c>
      <c r="D1984" s="5" t="s">
        <v>4052</v>
      </c>
      <c r="E1984" s="1">
        <v>21</v>
      </c>
      <c r="F1984" s="1">
        <v>185</v>
      </c>
      <c r="G1984" s="1">
        <v>85</v>
      </c>
      <c r="H1984" s="1" t="s">
        <v>10</v>
      </c>
      <c r="I1984" s="1">
        <v>51</v>
      </c>
      <c r="J1984" s="1">
        <f>_xlfn.RANK.EQ(tbl_gk[[#This Row],[Overall]],tbl_gk[Overall])</f>
        <v>1977</v>
      </c>
    </row>
    <row r="1985" spans="2:10" x14ac:dyDescent="0.55000000000000004">
      <c r="B1985" s="3">
        <v>263838</v>
      </c>
      <c r="C1985" s="5" t="s">
        <v>4081</v>
      </c>
      <c r="D1985" s="5" t="s">
        <v>4082</v>
      </c>
      <c r="E1985" s="1">
        <v>18</v>
      </c>
      <c r="F1985" s="1">
        <v>183</v>
      </c>
      <c r="G1985" s="1">
        <v>80</v>
      </c>
      <c r="H1985" s="1" t="s">
        <v>19</v>
      </c>
      <c r="I1985" s="1">
        <v>51</v>
      </c>
      <c r="J1985" s="1">
        <f>_xlfn.RANK.EQ(tbl_gk[[#This Row],[Overall]],tbl_gk[Overall])</f>
        <v>1977</v>
      </c>
    </row>
    <row r="1986" spans="2:10" x14ac:dyDescent="0.55000000000000004">
      <c r="B1986" s="3">
        <v>264068</v>
      </c>
      <c r="C1986" s="5" t="s">
        <v>4075</v>
      </c>
      <c r="D1986" s="5" t="s">
        <v>4076</v>
      </c>
      <c r="E1986" s="1">
        <v>18</v>
      </c>
      <c r="F1986" s="1">
        <v>182</v>
      </c>
      <c r="G1986" s="1">
        <v>74</v>
      </c>
      <c r="H1986" s="1" t="s">
        <v>282</v>
      </c>
      <c r="I1986" s="1">
        <v>51</v>
      </c>
      <c r="J1986" s="1">
        <f>_xlfn.RANK.EQ(tbl_gk[[#This Row],[Overall]],tbl_gk[Overall])</f>
        <v>1977</v>
      </c>
    </row>
    <row r="1987" spans="2:10" x14ac:dyDescent="0.55000000000000004">
      <c r="B1987" s="3">
        <v>264146</v>
      </c>
      <c r="C1987" s="5" t="s">
        <v>4055</v>
      </c>
      <c r="D1987" s="5" t="s">
        <v>4056</v>
      </c>
      <c r="E1987" s="1">
        <v>20</v>
      </c>
      <c r="F1987" s="1">
        <v>184</v>
      </c>
      <c r="G1987" s="1">
        <v>89</v>
      </c>
      <c r="H1987" s="1" t="s">
        <v>292</v>
      </c>
      <c r="I1987" s="1">
        <v>51</v>
      </c>
      <c r="J1987" s="1">
        <f>_xlfn.RANK.EQ(tbl_gk[[#This Row],[Overall]],tbl_gk[Overall])</f>
        <v>1977</v>
      </c>
    </row>
    <row r="1988" spans="2:10" x14ac:dyDescent="0.55000000000000004">
      <c r="B1988" s="3">
        <v>264344</v>
      </c>
      <c r="C1988" s="5" t="s">
        <v>4079</v>
      </c>
      <c r="D1988" s="5" t="s">
        <v>4080</v>
      </c>
      <c r="E1988" s="1">
        <v>22</v>
      </c>
      <c r="F1988" s="1">
        <v>176</v>
      </c>
      <c r="G1988" s="1">
        <v>77</v>
      </c>
      <c r="H1988" s="1" t="s">
        <v>422</v>
      </c>
      <c r="I1988" s="1">
        <v>51</v>
      </c>
      <c r="J1988" s="1">
        <f>_xlfn.RANK.EQ(tbl_gk[[#This Row],[Overall]],tbl_gk[Overall])</f>
        <v>1977</v>
      </c>
    </row>
    <row r="1989" spans="2:10" x14ac:dyDescent="0.55000000000000004">
      <c r="B1989" s="3">
        <v>264413</v>
      </c>
      <c r="C1989" s="5" t="s">
        <v>4053</v>
      </c>
      <c r="D1989" s="5" t="s">
        <v>4054</v>
      </c>
      <c r="E1989" s="1">
        <v>22</v>
      </c>
      <c r="F1989" s="1">
        <v>188</v>
      </c>
      <c r="G1989" s="1">
        <v>70</v>
      </c>
      <c r="H1989" s="1" t="s">
        <v>315</v>
      </c>
      <c r="I1989" s="1">
        <v>51</v>
      </c>
      <c r="J1989" s="1">
        <f>_xlfn.RANK.EQ(tbl_gk[[#This Row],[Overall]],tbl_gk[Overall])</f>
        <v>1977</v>
      </c>
    </row>
    <row r="1990" spans="2:10" x14ac:dyDescent="0.55000000000000004">
      <c r="B1990" s="3">
        <v>268351</v>
      </c>
      <c r="C1990" s="5" t="s">
        <v>4069</v>
      </c>
      <c r="D1990" s="5" t="s">
        <v>4070</v>
      </c>
      <c r="E1990" s="1">
        <v>17</v>
      </c>
      <c r="F1990" s="1">
        <v>180</v>
      </c>
      <c r="G1990" s="1">
        <v>70</v>
      </c>
      <c r="H1990" s="1" t="s">
        <v>133</v>
      </c>
      <c r="I1990" s="1">
        <v>51</v>
      </c>
      <c r="J1990" s="1">
        <f>_xlfn.RANK.EQ(tbl_gk[[#This Row],[Overall]],tbl_gk[Overall])</f>
        <v>1977</v>
      </c>
    </row>
    <row r="1991" spans="2:10" x14ac:dyDescent="0.55000000000000004">
      <c r="B1991" s="3">
        <v>268636</v>
      </c>
      <c r="C1991" s="5" t="s">
        <v>4035</v>
      </c>
      <c r="D1991" s="5" t="s">
        <v>4036</v>
      </c>
      <c r="E1991" s="1">
        <v>21</v>
      </c>
      <c r="F1991" s="1">
        <v>191</v>
      </c>
      <c r="G1991" s="1">
        <v>80</v>
      </c>
      <c r="H1991" s="1" t="s">
        <v>10</v>
      </c>
      <c r="I1991" s="1">
        <v>51</v>
      </c>
      <c r="J1991" s="1">
        <f>_xlfn.RANK.EQ(tbl_gk[[#This Row],[Overall]],tbl_gk[Overall])</f>
        <v>1977</v>
      </c>
    </row>
    <row r="1992" spans="2:10" x14ac:dyDescent="0.55000000000000004">
      <c r="B1992" s="3">
        <v>269542</v>
      </c>
      <c r="C1992" s="5" t="s">
        <v>4049</v>
      </c>
      <c r="D1992" s="5" t="s">
        <v>4050</v>
      </c>
      <c r="E1992" s="1">
        <v>21</v>
      </c>
      <c r="F1992" s="1">
        <v>189</v>
      </c>
      <c r="G1992" s="1">
        <v>77</v>
      </c>
      <c r="H1992" s="1" t="s">
        <v>576</v>
      </c>
      <c r="I1992" s="1">
        <v>51</v>
      </c>
      <c r="J1992" s="1">
        <f>_xlfn.RANK.EQ(tbl_gk[[#This Row],[Overall]],tbl_gk[Overall])</f>
        <v>1977</v>
      </c>
    </row>
    <row r="1993" spans="2:10" x14ac:dyDescent="0.55000000000000004">
      <c r="B1993" s="3">
        <v>269546</v>
      </c>
      <c r="C1993" s="5" t="s">
        <v>4045</v>
      </c>
      <c r="D1993" s="5" t="s">
        <v>4046</v>
      </c>
      <c r="E1993" s="1">
        <v>32</v>
      </c>
      <c r="F1993" s="1">
        <v>186</v>
      </c>
      <c r="G1993" s="1">
        <v>78</v>
      </c>
      <c r="H1993" s="1" t="s">
        <v>576</v>
      </c>
      <c r="I1993" s="1">
        <v>51</v>
      </c>
      <c r="J1993" s="1">
        <f>_xlfn.RANK.EQ(tbl_gk[[#This Row],[Overall]],tbl_gk[Overall])</f>
        <v>1977</v>
      </c>
    </row>
    <row r="1994" spans="2:10" x14ac:dyDescent="0.55000000000000004">
      <c r="B1994" s="3">
        <v>269598</v>
      </c>
      <c r="C1994" s="5" t="s">
        <v>4067</v>
      </c>
      <c r="D1994" s="5" t="s">
        <v>4068</v>
      </c>
      <c r="E1994" s="1">
        <v>18</v>
      </c>
      <c r="F1994" s="1">
        <v>188</v>
      </c>
      <c r="G1994" s="1">
        <v>75</v>
      </c>
      <c r="H1994" s="1" t="s">
        <v>900</v>
      </c>
      <c r="I1994" s="1">
        <v>51</v>
      </c>
      <c r="J1994" s="1">
        <f>_xlfn.RANK.EQ(tbl_gk[[#This Row],[Overall]],tbl_gk[Overall])</f>
        <v>1977</v>
      </c>
    </row>
    <row r="1995" spans="2:10" x14ac:dyDescent="0.55000000000000004">
      <c r="B1995" s="3">
        <v>269702</v>
      </c>
      <c r="C1995" s="5" t="s">
        <v>4073</v>
      </c>
      <c r="D1995" s="5" t="s">
        <v>4074</v>
      </c>
      <c r="E1995" s="1">
        <v>18</v>
      </c>
      <c r="F1995" s="1">
        <v>192</v>
      </c>
      <c r="G1995" s="1">
        <v>86</v>
      </c>
      <c r="H1995" s="1" t="s">
        <v>19</v>
      </c>
      <c r="I1995" s="1">
        <v>51</v>
      </c>
      <c r="J1995" s="1">
        <f>_xlfn.RANK.EQ(tbl_gk[[#This Row],[Overall]],tbl_gk[Overall])</f>
        <v>1977</v>
      </c>
    </row>
    <row r="1996" spans="2:10" x14ac:dyDescent="0.55000000000000004">
      <c r="B1996" s="3">
        <v>269990</v>
      </c>
      <c r="C1996" s="5" t="s">
        <v>4077</v>
      </c>
      <c r="D1996" s="5" t="s">
        <v>4078</v>
      </c>
      <c r="E1996" s="1">
        <v>18</v>
      </c>
      <c r="F1996" s="1">
        <v>183</v>
      </c>
      <c r="G1996" s="1">
        <v>71</v>
      </c>
      <c r="H1996" s="1" t="s">
        <v>19</v>
      </c>
      <c r="I1996" s="1">
        <v>51</v>
      </c>
      <c r="J1996" s="1">
        <f>_xlfn.RANK.EQ(tbl_gk[[#This Row],[Overall]],tbl_gk[Overall])</f>
        <v>1977</v>
      </c>
    </row>
    <row r="1997" spans="2:10" x14ac:dyDescent="0.55000000000000004">
      <c r="B1997" s="3">
        <v>270567</v>
      </c>
      <c r="C1997" s="5" t="s">
        <v>4047</v>
      </c>
      <c r="D1997" s="5" t="s">
        <v>4048</v>
      </c>
      <c r="E1997" s="1">
        <v>25</v>
      </c>
      <c r="F1997" s="1">
        <v>190</v>
      </c>
      <c r="G1997" s="1">
        <v>82</v>
      </c>
      <c r="H1997" s="1" t="s">
        <v>72</v>
      </c>
      <c r="I1997" s="1">
        <v>51</v>
      </c>
      <c r="J1997" s="1">
        <f>_xlfn.RANK.EQ(tbl_gk[[#This Row],[Overall]],tbl_gk[Overall])</f>
        <v>1977</v>
      </c>
    </row>
    <row r="1998" spans="2:10" x14ac:dyDescent="0.55000000000000004">
      <c r="B1998" s="3">
        <v>271102</v>
      </c>
      <c r="C1998" s="5" t="s">
        <v>4071</v>
      </c>
      <c r="D1998" s="5" t="s">
        <v>4072</v>
      </c>
      <c r="E1998" s="1">
        <v>18</v>
      </c>
      <c r="F1998" s="1">
        <v>191</v>
      </c>
      <c r="G1998" s="1">
        <v>81</v>
      </c>
      <c r="H1998" s="1" t="s">
        <v>10</v>
      </c>
      <c r="I1998" s="1">
        <v>51</v>
      </c>
      <c r="J1998" s="1">
        <f>_xlfn.RANK.EQ(tbl_gk[[#This Row],[Overall]],tbl_gk[Overall])</f>
        <v>1977</v>
      </c>
    </row>
    <row r="1999" spans="2:10" x14ac:dyDescent="0.55000000000000004">
      <c r="B1999" s="3">
        <v>271186</v>
      </c>
      <c r="C1999" s="5" t="s">
        <v>4037</v>
      </c>
      <c r="D1999" s="5" t="s">
        <v>4038</v>
      </c>
      <c r="E1999" s="1">
        <v>18</v>
      </c>
      <c r="F1999" s="1">
        <v>194</v>
      </c>
      <c r="G1999" s="1">
        <v>76</v>
      </c>
      <c r="H1999" s="1" t="s">
        <v>235</v>
      </c>
      <c r="I1999" s="1">
        <v>51</v>
      </c>
      <c r="J1999" s="1">
        <f>_xlfn.RANK.EQ(tbl_gk[[#This Row],[Overall]],tbl_gk[Overall])</f>
        <v>1977</v>
      </c>
    </row>
    <row r="2000" spans="2:10" x14ac:dyDescent="0.55000000000000004">
      <c r="B2000" s="3">
        <v>271377</v>
      </c>
      <c r="C2000" s="5" t="s">
        <v>4043</v>
      </c>
      <c r="D2000" s="5" t="s">
        <v>4044</v>
      </c>
      <c r="E2000" s="1">
        <v>18</v>
      </c>
      <c r="F2000" s="1">
        <v>197</v>
      </c>
      <c r="G2000" s="1">
        <v>95</v>
      </c>
      <c r="H2000" s="1" t="s">
        <v>33</v>
      </c>
      <c r="I2000" s="1">
        <v>51</v>
      </c>
      <c r="J2000" s="1">
        <f>_xlfn.RANK.EQ(tbl_gk[[#This Row],[Overall]],tbl_gk[Overall])</f>
        <v>1977</v>
      </c>
    </row>
    <row r="2001" spans="2:10" x14ac:dyDescent="0.55000000000000004">
      <c r="B2001" s="3">
        <v>271385</v>
      </c>
      <c r="C2001" s="5" t="s">
        <v>4061</v>
      </c>
      <c r="D2001" s="5" t="s">
        <v>4062</v>
      </c>
      <c r="E2001" s="1">
        <v>21</v>
      </c>
      <c r="F2001" s="1">
        <v>183</v>
      </c>
      <c r="G2001" s="1">
        <v>70</v>
      </c>
      <c r="H2001" s="1" t="s">
        <v>33</v>
      </c>
      <c r="I2001" s="1">
        <v>51</v>
      </c>
      <c r="J2001" s="1">
        <f>_xlfn.RANK.EQ(tbl_gk[[#This Row],[Overall]],tbl_gk[Overall])</f>
        <v>1977</v>
      </c>
    </row>
    <row r="2002" spans="2:10" x14ac:dyDescent="0.55000000000000004">
      <c r="B2002" s="3">
        <v>271569</v>
      </c>
      <c r="C2002" s="5" t="s">
        <v>4057</v>
      </c>
      <c r="D2002" s="5" t="s">
        <v>4058</v>
      </c>
      <c r="E2002" s="1">
        <v>18</v>
      </c>
      <c r="F2002" s="1">
        <v>182</v>
      </c>
      <c r="G2002" s="1">
        <v>67</v>
      </c>
      <c r="H2002" s="1" t="s">
        <v>315</v>
      </c>
      <c r="I2002" s="1">
        <v>51</v>
      </c>
      <c r="J2002" s="1">
        <f>_xlfn.RANK.EQ(tbl_gk[[#This Row],[Overall]],tbl_gk[Overall])</f>
        <v>1977</v>
      </c>
    </row>
    <row r="2003" spans="2:10" x14ac:dyDescent="0.55000000000000004">
      <c r="B2003" s="3">
        <v>271641</v>
      </c>
      <c r="C2003" s="5" t="s">
        <v>4063</v>
      </c>
      <c r="D2003" s="5" t="s">
        <v>4064</v>
      </c>
      <c r="E2003" s="1">
        <v>21</v>
      </c>
      <c r="F2003" s="1">
        <v>194</v>
      </c>
      <c r="G2003" s="1">
        <v>86</v>
      </c>
      <c r="H2003" s="1" t="s">
        <v>235</v>
      </c>
      <c r="I2003" s="1">
        <v>51</v>
      </c>
      <c r="J2003" s="1">
        <f>_xlfn.RANK.EQ(tbl_gk[[#This Row],[Overall]],tbl_gk[Overall])</f>
        <v>1977</v>
      </c>
    </row>
    <row r="2004" spans="2:10" x14ac:dyDescent="0.55000000000000004">
      <c r="B2004" s="3">
        <v>252635</v>
      </c>
      <c r="C2004" s="5" t="s">
        <v>4090</v>
      </c>
      <c r="D2004" s="5" t="s">
        <v>4091</v>
      </c>
      <c r="E2004" s="1">
        <v>22</v>
      </c>
      <c r="F2004" s="1">
        <v>189</v>
      </c>
      <c r="G2004" s="1">
        <v>75</v>
      </c>
      <c r="H2004" s="1" t="s">
        <v>21</v>
      </c>
      <c r="I2004" s="1">
        <v>50</v>
      </c>
      <c r="J2004" s="1">
        <f>_xlfn.RANK.EQ(tbl_gk[[#This Row],[Overall]],tbl_gk[Overall])</f>
        <v>2003</v>
      </c>
    </row>
    <row r="2005" spans="2:10" x14ac:dyDescent="0.55000000000000004">
      <c r="B2005" s="3">
        <v>253423</v>
      </c>
      <c r="C2005" s="5" t="s">
        <v>4092</v>
      </c>
      <c r="D2005" s="5" t="s">
        <v>4093</v>
      </c>
      <c r="E2005" s="1">
        <v>27</v>
      </c>
      <c r="F2005" s="1">
        <v>183</v>
      </c>
      <c r="G2005" s="1">
        <v>79</v>
      </c>
      <c r="H2005" s="1" t="s">
        <v>2091</v>
      </c>
      <c r="I2005" s="1">
        <v>50</v>
      </c>
      <c r="J2005" s="1">
        <f>_xlfn.RANK.EQ(tbl_gk[[#This Row],[Overall]],tbl_gk[Overall])</f>
        <v>2003</v>
      </c>
    </row>
    <row r="2006" spans="2:10" x14ac:dyDescent="0.55000000000000004">
      <c r="B2006" s="3">
        <v>253501</v>
      </c>
      <c r="C2006" s="5" t="s">
        <v>3163</v>
      </c>
      <c r="D2006" s="5" t="s">
        <v>4120</v>
      </c>
      <c r="E2006" s="1">
        <v>19</v>
      </c>
      <c r="F2006" s="1">
        <v>182</v>
      </c>
      <c r="G2006" s="1">
        <v>72</v>
      </c>
      <c r="H2006" s="1" t="s">
        <v>2091</v>
      </c>
      <c r="I2006" s="1">
        <v>50</v>
      </c>
      <c r="J2006" s="1">
        <f>_xlfn.RANK.EQ(tbl_gk[[#This Row],[Overall]],tbl_gk[Overall])</f>
        <v>2003</v>
      </c>
    </row>
    <row r="2007" spans="2:10" x14ac:dyDescent="0.55000000000000004">
      <c r="B2007" s="3">
        <v>253701</v>
      </c>
      <c r="C2007" s="5" t="s">
        <v>3693</v>
      </c>
      <c r="D2007" s="5" t="s">
        <v>4083</v>
      </c>
      <c r="E2007" s="1">
        <v>23</v>
      </c>
      <c r="F2007" s="1">
        <v>187</v>
      </c>
      <c r="G2007" s="1">
        <v>70</v>
      </c>
      <c r="H2007" s="1" t="s">
        <v>2091</v>
      </c>
      <c r="I2007" s="1">
        <v>50</v>
      </c>
      <c r="J2007" s="1">
        <f>_xlfn.RANK.EQ(tbl_gk[[#This Row],[Overall]],tbl_gk[Overall])</f>
        <v>2003</v>
      </c>
    </row>
    <row r="2008" spans="2:10" x14ac:dyDescent="0.55000000000000004">
      <c r="B2008" s="3">
        <v>254562</v>
      </c>
      <c r="C2008" s="5" t="s">
        <v>4088</v>
      </c>
      <c r="D2008" s="5" t="s">
        <v>4089</v>
      </c>
      <c r="E2008" s="1">
        <v>20</v>
      </c>
      <c r="F2008" s="1">
        <v>187</v>
      </c>
      <c r="G2008" s="1">
        <v>76</v>
      </c>
      <c r="H2008" s="1" t="s">
        <v>64</v>
      </c>
      <c r="I2008" s="1">
        <v>50</v>
      </c>
      <c r="J2008" s="1">
        <f>_xlfn.RANK.EQ(tbl_gk[[#This Row],[Overall]],tbl_gk[Overall])</f>
        <v>2003</v>
      </c>
    </row>
    <row r="2009" spans="2:10" x14ac:dyDescent="0.55000000000000004">
      <c r="B2009" s="3">
        <v>258556</v>
      </c>
      <c r="C2009" s="5" t="s">
        <v>4098</v>
      </c>
      <c r="D2009" s="5" t="s">
        <v>4099</v>
      </c>
      <c r="E2009" s="1">
        <v>21</v>
      </c>
      <c r="F2009" s="1">
        <v>185</v>
      </c>
      <c r="G2009" s="1">
        <v>75</v>
      </c>
      <c r="H2009" s="1" t="s">
        <v>2091</v>
      </c>
      <c r="I2009" s="1">
        <v>50</v>
      </c>
      <c r="J2009" s="1">
        <f>_xlfn.RANK.EQ(tbl_gk[[#This Row],[Overall]],tbl_gk[Overall])</f>
        <v>2003</v>
      </c>
    </row>
    <row r="2010" spans="2:10" x14ac:dyDescent="0.55000000000000004">
      <c r="B2010" s="3">
        <v>258659</v>
      </c>
      <c r="C2010" s="5" t="s">
        <v>4116</v>
      </c>
      <c r="D2010" s="5" t="s">
        <v>4117</v>
      </c>
      <c r="E2010" s="1">
        <v>25</v>
      </c>
      <c r="F2010" s="1">
        <v>185</v>
      </c>
      <c r="G2010" s="1">
        <v>78</v>
      </c>
      <c r="H2010" s="1" t="s">
        <v>315</v>
      </c>
      <c r="I2010" s="1">
        <v>50</v>
      </c>
      <c r="J2010" s="1">
        <f>_xlfn.RANK.EQ(tbl_gk[[#This Row],[Overall]],tbl_gk[Overall])</f>
        <v>2003</v>
      </c>
    </row>
    <row r="2011" spans="2:10" x14ac:dyDescent="0.55000000000000004">
      <c r="B2011" s="3">
        <v>258888</v>
      </c>
      <c r="C2011" s="5" t="s">
        <v>4125</v>
      </c>
      <c r="D2011" s="5" t="s">
        <v>4126</v>
      </c>
      <c r="E2011" s="1">
        <v>20</v>
      </c>
      <c r="F2011" s="1">
        <v>181</v>
      </c>
      <c r="G2011" s="1">
        <v>73</v>
      </c>
      <c r="H2011" s="1" t="s">
        <v>133</v>
      </c>
      <c r="I2011" s="1">
        <v>50</v>
      </c>
      <c r="J2011" s="1">
        <f>_xlfn.RANK.EQ(tbl_gk[[#This Row],[Overall]],tbl_gk[Overall])</f>
        <v>2003</v>
      </c>
    </row>
    <row r="2012" spans="2:10" x14ac:dyDescent="0.55000000000000004">
      <c r="B2012" s="3">
        <v>259003</v>
      </c>
      <c r="C2012" s="5" t="s">
        <v>4112</v>
      </c>
      <c r="D2012" s="5" t="s">
        <v>4113</v>
      </c>
      <c r="E2012" s="1">
        <v>22</v>
      </c>
      <c r="F2012" s="1">
        <v>185</v>
      </c>
      <c r="G2012" s="1">
        <v>78</v>
      </c>
      <c r="H2012" s="1" t="s">
        <v>576</v>
      </c>
      <c r="I2012" s="1">
        <v>50</v>
      </c>
      <c r="J2012" s="1">
        <f>_xlfn.RANK.EQ(tbl_gk[[#This Row],[Overall]],tbl_gk[Overall])</f>
        <v>2003</v>
      </c>
    </row>
    <row r="2013" spans="2:10" x14ac:dyDescent="0.55000000000000004">
      <c r="B2013" s="3">
        <v>259646</v>
      </c>
      <c r="C2013" s="5" t="s">
        <v>4121</v>
      </c>
      <c r="D2013" s="5" t="s">
        <v>4122</v>
      </c>
      <c r="E2013" s="1">
        <v>19</v>
      </c>
      <c r="F2013" s="1">
        <v>186</v>
      </c>
      <c r="G2013" s="1">
        <v>74</v>
      </c>
      <c r="H2013" s="1" t="s">
        <v>2091</v>
      </c>
      <c r="I2013" s="1">
        <v>50</v>
      </c>
      <c r="J2013" s="1">
        <f>_xlfn.RANK.EQ(tbl_gk[[#This Row],[Overall]],tbl_gk[Overall])</f>
        <v>2003</v>
      </c>
    </row>
    <row r="2014" spans="2:10" x14ac:dyDescent="0.55000000000000004">
      <c r="B2014" s="3">
        <v>261964</v>
      </c>
      <c r="C2014" s="5" t="s">
        <v>4118</v>
      </c>
      <c r="D2014" s="5" t="s">
        <v>4119</v>
      </c>
      <c r="E2014" s="1">
        <v>22</v>
      </c>
      <c r="F2014" s="1">
        <v>182</v>
      </c>
      <c r="G2014" s="1">
        <v>77</v>
      </c>
      <c r="H2014" s="1" t="s">
        <v>576</v>
      </c>
      <c r="I2014" s="1">
        <v>50</v>
      </c>
      <c r="J2014" s="1">
        <f>_xlfn.RANK.EQ(tbl_gk[[#This Row],[Overall]],tbl_gk[Overall])</f>
        <v>2003</v>
      </c>
    </row>
    <row r="2015" spans="2:10" x14ac:dyDescent="0.55000000000000004">
      <c r="B2015" s="3">
        <v>261983</v>
      </c>
      <c r="C2015" s="5" t="s">
        <v>4114</v>
      </c>
      <c r="D2015" s="5" t="s">
        <v>4115</v>
      </c>
      <c r="E2015" s="1">
        <v>25</v>
      </c>
      <c r="F2015" s="1">
        <v>192</v>
      </c>
      <c r="G2015" s="1">
        <v>84</v>
      </c>
      <c r="H2015" s="1" t="s">
        <v>576</v>
      </c>
      <c r="I2015" s="1">
        <v>50</v>
      </c>
      <c r="J2015" s="1">
        <f>_xlfn.RANK.EQ(tbl_gk[[#This Row],[Overall]],tbl_gk[Overall])</f>
        <v>2003</v>
      </c>
    </row>
    <row r="2016" spans="2:10" x14ac:dyDescent="0.55000000000000004">
      <c r="B2016" s="3">
        <v>263340</v>
      </c>
      <c r="C2016" s="5" t="s">
        <v>4110</v>
      </c>
      <c r="D2016" s="5" t="s">
        <v>4111</v>
      </c>
      <c r="E2016" s="1">
        <v>20</v>
      </c>
      <c r="F2016" s="1">
        <v>181</v>
      </c>
      <c r="G2016" s="1">
        <v>72</v>
      </c>
      <c r="H2016" s="1" t="s">
        <v>19</v>
      </c>
      <c r="I2016" s="1">
        <v>50</v>
      </c>
      <c r="J2016" s="1">
        <f>_xlfn.RANK.EQ(tbl_gk[[#This Row],[Overall]],tbl_gk[Overall])</f>
        <v>2003</v>
      </c>
    </row>
    <row r="2017" spans="2:10" x14ac:dyDescent="0.55000000000000004">
      <c r="B2017" s="3">
        <v>264057</v>
      </c>
      <c r="C2017" s="5" t="s">
        <v>4086</v>
      </c>
      <c r="D2017" s="5" t="s">
        <v>4087</v>
      </c>
      <c r="E2017" s="1">
        <v>18</v>
      </c>
      <c r="F2017" s="1">
        <v>184</v>
      </c>
      <c r="G2017" s="1">
        <v>74</v>
      </c>
      <c r="H2017" s="1" t="s">
        <v>282</v>
      </c>
      <c r="I2017" s="1">
        <v>50</v>
      </c>
      <c r="J2017" s="1">
        <f>_xlfn.RANK.EQ(tbl_gk[[#This Row],[Overall]],tbl_gk[Overall])</f>
        <v>2003</v>
      </c>
    </row>
    <row r="2018" spans="2:10" x14ac:dyDescent="0.55000000000000004">
      <c r="B2018" s="3">
        <v>265457</v>
      </c>
      <c r="C2018" s="5" t="s">
        <v>4096</v>
      </c>
      <c r="D2018" s="5" t="s">
        <v>4097</v>
      </c>
      <c r="E2018" s="1">
        <v>21</v>
      </c>
      <c r="F2018" s="1">
        <v>184</v>
      </c>
      <c r="G2018" s="1">
        <v>75</v>
      </c>
      <c r="H2018" s="1" t="s">
        <v>2091</v>
      </c>
      <c r="I2018" s="1">
        <v>50</v>
      </c>
      <c r="J2018" s="1">
        <f>_xlfn.RANK.EQ(tbl_gk[[#This Row],[Overall]],tbl_gk[Overall])</f>
        <v>2003</v>
      </c>
    </row>
    <row r="2019" spans="2:10" x14ac:dyDescent="0.55000000000000004">
      <c r="B2019" s="3">
        <v>266178</v>
      </c>
      <c r="C2019" s="5" t="s">
        <v>4102</v>
      </c>
      <c r="D2019" s="5" t="s">
        <v>4103</v>
      </c>
      <c r="E2019" s="1">
        <v>21</v>
      </c>
      <c r="F2019" s="1">
        <v>184</v>
      </c>
      <c r="G2019" s="1">
        <v>68</v>
      </c>
      <c r="H2019" s="1" t="s">
        <v>315</v>
      </c>
      <c r="I2019" s="1">
        <v>50</v>
      </c>
      <c r="J2019" s="1">
        <f>_xlfn.RANK.EQ(tbl_gk[[#This Row],[Overall]],tbl_gk[Overall])</f>
        <v>2003</v>
      </c>
    </row>
    <row r="2020" spans="2:10" x14ac:dyDescent="0.55000000000000004">
      <c r="B2020" s="3">
        <v>266365</v>
      </c>
      <c r="C2020" s="5" t="s">
        <v>4084</v>
      </c>
      <c r="D2020" s="5" t="s">
        <v>4085</v>
      </c>
      <c r="E2020" s="1">
        <v>20</v>
      </c>
      <c r="F2020" s="1">
        <v>190</v>
      </c>
      <c r="G2020" s="1">
        <v>78</v>
      </c>
      <c r="H2020" s="1" t="s">
        <v>21</v>
      </c>
      <c r="I2020" s="1">
        <v>50</v>
      </c>
      <c r="J2020" s="1">
        <f>_xlfn.RANK.EQ(tbl_gk[[#This Row],[Overall]],tbl_gk[Overall])</f>
        <v>2003</v>
      </c>
    </row>
    <row r="2021" spans="2:10" x14ac:dyDescent="0.55000000000000004">
      <c r="B2021" s="3">
        <v>267832</v>
      </c>
      <c r="C2021" s="5" t="s">
        <v>4129</v>
      </c>
      <c r="D2021" s="5" t="s">
        <v>4130</v>
      </c>
      <c r="E2021" s="1">
        <v>24</v>
      </c>
      <c r="F2021" s="1">
        <v>182</v>
      </c>
      <c r="G2021" s="1">
        <v>76</v>
      </c>
      <c r="H2021" s="1" t="s">
        <v>292</v>
      </c>
      <c r="I2021" s="1">
        <v>50</v>
      </c>
      <c r="J2021" s="1">
        <f>_xlfn.RANK.EQ(tbl_gk[[#This Row],[Overall]],tbl_gk[Overall])</f>
        <v>2003</v>
      </c>
    </row>
    <row r="2022" spans="2:10" x14ac:dyDescent="0.55000000000000004">
      <c r="B2022" s="3">
        <v>269040</v>
      </c>
      <c r="C2022" s="5" t="s">
        <v>4094</v>
      </c>
      <c r="D2022" s="5" t="s">
        <v>4095</v>
      </c>
      <c r="E2022" s="1">
        <v>18</v>
      </c>
      <c r="F2022" s="1">
        <v>188</v>
      </c>
      <c r="G2022" s="1">
        <v>76</v>
      </c>
      <c r="H2022" s="1" t="s">
        <v>576</v>
      </c>
      <c r="I2022" s="1">
        <v>50</v>
      </c>
      <c r="J2022" s="1">
        <f>_xlfn.RANK.EQ(tbl_gk[[#This Row],[Overall]],tbl_gk[Overall])</f>
        <v>2003</v>
      </c>
    </row>
    <row r="2023" spans="2:10" x14ac:dyDescent="0.55000000000000004">
      <c r="B2023" s="3">
        <v>269127</v>
      </c>
      <c r="C2023" s="5" t="s">
        <v>4123</v>
      </c>
      <c r="D2023" s="5" t="s">
        <v>4124</v>
      </c>
      <c r="E2023" s="1">
        <v>19</v>
      </c>
      <c r="F2023" s="1">
        <v>192</v>
      </c>
      <c r="G2023" s="1">
        <v>70</v>
      </c>
      <c r="H2023" s="1" t="s">
        <v>576</v>
      </c>
      <c r="I2023" s="1">
        <v>50</v>
      </c>
      <c r="J2023" s="1">
        <f>_xlfn.RANK.EQ(tbl_gk[[#This Row],[Overall]],tbl_gk[Overall])</f>
        <v>2003</v>
      </c>
    </row>
    <row r="2024" spans="2:10" x14ac:dyDescent="0.55000000000000004">
      <c r="B2024" s="3">
        <v>269480</v>
      </c>
      <c r="C2024" s="5" t="s">
        <v>4108</v>
      </c>
      <c r="D2024" s="5" t="s">
        <v>4109</v>
      </c>
      <c r="E2024" s="1">
        <v>20</v>
      </c>
      <c r="F2024" s="1">
        <v>187</v>
      </c>
      <c r="G2024" s="1">
        <v>80</v>
      </c>
      <c r="H2024" s="1" t="s">
        <v>576</v>
      </c>
      <c r="I2024" s="1">
        <v>50</v>
      </c>
      <c r="J2024" s="1">
        <f>_xlfn.RANK.EQ(tbl_gk[[#This Row],[Overall]],tbl_gk[Overall])</f>
        <v>2003</v>
      </c>
    </row>
    <row r="2025" spans="2:10" x14ac:dyDescent="0.55000000000000004">
      <c r="B2025" s="3">
        <v>269514</v>
      </c>
      <c r="C2025" s="5" t="s">
        <v>4100</v>
      </c>
      <c r="D2025" s="5" t="s">
        <v>4101</v>
      </c>
      <c r="E2025" s="1">
        <v>23</v>
      </c>
      <c r="F2025" s="1">
        <v>188</v>
      </c>
      <c r="G2025" s="1">
        <v>72</v>
      </c>
      <c r="H2025" s="1" t="s">
        <v>576</v>
      </c>
      <c r="I2025" s="1">
        <v>50</v>
      </c>
      <c r="J2025" s="1">
        <f>_xlfn.RANK.EQ(tbl_gk[[#This Row],[Overall]],tbl_gk[Overall])</f>
        <v>2003</v>
      </c>
    </row>
    <row r="2026" spans="2:10" x14ac:dyDescent="0.55000000000000004">
      <c r="B2026" s="3">
        <v>270488</v>
      </c>
      <c r="C2026" s="5" t="s">
        <v>4106</v>
      </c>
      <c r="D2026" s="5" t="s">
        <v>4107</v>
      </c>
      <c r="E2026" s="1">
        <v>20</v>
      </c>
      <c r="F2026" s="1">
        <v>180</v>
      </c>
      <c r="G2026" s="1">
        <v>68</v>
      </c>
      <c r="H2026" s="1" t="s">
        <v>315</v>
      </c>
      <c r="I2026" s="1">
        <v>50</v>
      </c>
      <c r="J2026" s="1">
        <f>_xlfn.RANK.EQ(tbl_gk[[#This Row],[Overall]],tbl_gk[Overall])</f>
        <v>2003</v>
      </c>
    </row>
    <row r="2027" spans="2:10" x14ac:dyDescent="0.55000000000000004">
      <c r="B2027" s="3">
        <v>270653</v>
      </c>
      <c r="C2027" s="5" t="s">
        <v>4127</v>
      </c>
      <c r="D2027" s="5" t="s">
        <v>4128</v>
      </c>
      <c r="E2027" s="1">
        <v>22</v>
      </c>
      <c r="F2027" s="1">
        <v>181</v>
      </c>
      <c r="G2027" s="1">
        <v>80</v>
      </c>
      <c r="H2027" s="1" t="s">
        <v>2091</v>
      </c>
      <c r="I2027" s="1">
        <v>50</v>
      </c>
      <c r="J2027" s="1">
        <f>_xlfn.RANK.EQ(tbl_gk[[#This Row],[Overall]],tbl_gk[Overall])</f>
        <v>2003</v>
      </c>
    </row>
    <row r="2028" spans="2:10" x14ac:dyDescent="0.55000000000000004">
      <c r="B2028" s="3">
        <v>270672</v>
      </c>
      <c r="C2028" s="5" t="s">
        <v>4131</v>
      </c>
      <c r="D2028" s="5" t="s">
        <v>4132</v>
      </c>
      <c r="E2028" s="1">
        <v>27</v>
      </c>
      <c r="F2028" s="1">
        <v>192</v>
      </c>
      <c r="G2028" s="1">
        <v>78</v>
      </c>
      <c r="H2028" s="1" t="s">
        <v>72</v>
      </c>
      <c r="I2028" s="1">
        <v>50</v>
      </c>
      <c r="J2028" s="1">
        <f>_xlfn.RANK.EQ(tbl_gk[[#This Row],[Overall]],tbl_gk[Overall])</f>
        <v>2003</v>
      </c>
    </row>
    <row r="2029" spans="2:10" x14ac:dyDescent="0.55000000000000004">
      <c r="B2029" s="3">
        <v>270756</v>
      </c>
      <c r="C2029" s="5" t="s">
        <v>4104</v>
      </c>
      <c r="D2029" s="5" t="s">
        <v>4105</v>
      </c>
      <c r="E2029" s="1">
        <v>22</v>
      </c>
      <c r="F2029" s="1">
        <v>193</v>
      </c>
      <c r="G2029" s="1">
        <v>82</v>
      </c>
      <c r="H2029" s="1" t="s">
        <v>33</v>
      </c>
      <c r="I2029" s="1">
        <v>50</v>
      </c>
      <c r="J2029" s="1">
        <f>_xlfn.RANK.EQ(tbl_gk[[#This Row],[Overall]],tbl_gk[Overall])</f>
        <v>2003</v>
      </c>
    </row>
    <row r="2030" spans="2:10" x14ac:dyDescent="0.55000000000000004">
      <c r="B2030" s="3">
        <v>253737</v>
      </c>
      <c r="C2030" s="5" t="s">
        <v>4133</v>
      </c>
      <c r="D2030" s="5" t="s">
        <v>4134</v>
      </c>
      <c r="E2030" s="1">
        <v>21</v>
      </c>
      <c r="F2030" s="1">
        <v>190</v>
      </c>
      <c r="G2030" s="1">
        <v>81</v>
      </c>
      <c r="H2030" s="1" t="s">
        <v>576</v>
      </c>
      <c r="I2030" s="1">
        <v>49</v>
      </c>
      <c r="J2030" s="1">
        <f>_xlfn.RANK.EQ(tbl_gk[[#This Row],[Overall]],tbl_gk[Overall])</f>
        <v>2029</v>
      </c>
    </row>
    <row r="2031" spans="2:10" x14ac:dyDescent="0.55000000000000004">
      <c r="B2031" s="3">
        <v>256413</v>
      </c>
      <c r="C2031" s="5" t="s">
        <v>4137</v>
      </c>
      <c r="D2031" s="5" t="s">
        <v>4138</v>
      </c>
      <c r="E2031" s="1">
        <v>21</v>
      </c>
      <c r="F2031" s="1">
        <v>186</v>
      </c>
      <c r="G2031" s="1">
        <v>76</v>
      </c>
      <c r="H2031" s="1" t="s">
        <v>208</v>
      </c>
      <c r="I2031" s="1">
        <v>49</v>
      </c>
      <c r="J2031" s="1">
        <f>_xlfn.RANK.EQ(tbl_gk[[#This Row],[Overall]],tbl_gk[Overall])</f>
        <v>2029</v>
      </c>
    </row>
    <row r="2032" spans="2:10" x14ac:dyDescent="0.55000000000000004">
      <c r="B2032" s="3">
        <v>260522</v>
      </c>
      <c r="C2032" s="5" t="s">
        <v>4141</v>
      </c>
      <c r="D2032" s="5" t="s">
        <v>4142</v>
      </c>
      <c r="E2032" s="1">
        <v>19</v>
      </c>
      <c r="F2032" s="1">
        <v>188</v>
      </c>
      <c r="G2032" s="1">
        <v>80</v>
      </c>
      <c r="H2032" s="1" t="s">
        <v>282</v>
      </c>
      <c r="I2032" s="1">
        <v>49</v>
      </c>
      <c r="J2032" s="1">
        <f>_xlfn.RANK.EQ(tbl_gk[[#This Row],[Overall]],tbl_gk[Overall])</f>
        <v>2029</v>
      </c>
    </row>
    <row r="2033" spans="2:10" x14ac:dyDescent="0.55000000000000004">
      <c r="B2033" s="3">
        <v>264190</v>
      </c>
      <c r="C2033" s="5" t="s">
        <v>4135</v>
      </c>
      <c r="D2033" s="5" t="s">
        <v>4136</v>
      </c>
      <c r="E2033" s="1">
        <v>22</v>
      </c>
      <c r="F2033" s="1">
        <v>177</v>
      </c>
      <c r="G2033" s="1">
        <v>71</v>
      </c>
      <c r="H2033" s="1" t="s">
        <v>315</v>
      </c>
      <c r="I2033" s="1">
        <v>49</v>
      </c>
      <c r="J2033" s="1">
        <f>_xlfn.RANK.EQ(tbl_gk[[#This Row],[Overall]],tbl_gk[Overall])</f>
        <v>2029</v>
      </c>
    </row>
    <row r="2034" spans="2:10" x14ac:dyDescent="0.55000000000000004">
      <c r="B2034" s="3">
        <v>265460</v>
      </c>
      <c r="C2034" s="5" t="s">
        <v>4145</v>
      </c>
      <c r="D2034" s="5" t="s">
        <v>4146</v>
      </c>
      <c r="E2034" s="1">
        <v>20</v>
      </c>
      <c r="F2034" s="1">
        <v>185</v>
      </c>
      <c r="G2034" s="1">
        <v>78</v>
      </c>
      <c r="H2034" s="1" t="s">
        <v>2091</v>
      </c>
      <c r="I2034" s="1">
        <v>49</v>
      </c>
      <c r="J2034" s="1">
        <f>_xlfn.RANK.EQ(tbl_gk[[#This Row],[Overall]],tbl_gk[Overall])</f>
        <v>2029</v>
      </c>
    </row>
    <row r="2035" spans="2:10" x14ac:dyDescent="0.55000000000000004">
      <c r="B2035" s="3">
        <v>265584</v>
      </c>
      <c r="C2035" s="5" t="s">
        <v>4143</v>
      </c>
      <c r="D2035" s="5" t="s">
        <v>4144</v>
      </c>
      <c r="E2035" s="1">
        <v>22</v>
      </c>
      <c r="F2035" s="1">
        <v>182</v>
      </c>
      <c r="G2035" s="1">
        <v>78</v>
      </c>
      <c r="H2035" s="1" t="s">
        <v>2091</v>
      </c>
      <c r="I2035" s="1">
        <v>49</v>
      </c>
      <c r="J2035" s="1">
        <f>_xlfn.RANK.EQ(tbl_gk[[#This Row],[Overall]],tbl_gk[Overall])</f>
        <v>2029</v>
      </c>
    </row>
    <row r="2036" spans="2:10" x14ac:dyDescent="0.55000000000000004">
      <c r="B2036" s="3">
        <v>271554</v>
      </c>
      <c r="C2036" s="5" t="s">
        <v>4139</v>
      </c>
      <c r="D2036" s="5" t="s">
        <v>4140</v>
      </c>
      <c r="E2036" s="1">
        <v>18</v>
      </c>
      <c r="F2036" s="1">
        <v>185</v>
      </c>
      <c r="G2036" s="1">
        <v>75</v>
      </c>
      <c r="H2036" s="1" t="s">
        <v>292</v>
      </c>
      <c r="I2036" s="1">
        <v>49</v>
      </c>
      <c r="J2036" s="1">
        <f>_xlfn.RANK.EQ(tbl_gk[[#This Row],[Overall]],tbl_gk[Overall])</f>
        <v>2029</v>
      </c>
    </row>
    <row r="2037" spans="2:10" x14ac:dyDescent="0.55000000000000004">
      <c r="B2037" s="3">
        <v>259313</v>
      </c>
      <c r="C2037" s="5" t="s">
        <v>4151</v>
      </c>
      <c r="D2037" s="5" t="s">
        <v>4152</v>
      </c>
      <c r="E2037" s="1">
        <v>19</v>
      </c>
      <c r="F2037" s="1">
        <v>183</v>
      </c>
      <c r="G2037" s="1">
        <v>84</v>
      </c>
      <c r="H2037" s="1" t="s">
        <v>2091</v>
      </c>
      <c r="I2037" s="1">
        <v>48</v>
      </c>
      <c r="J2037" s="1">
        <f>_xlfn.RANK.EQ(tbl_gk[[#This Row],[Overall]],tbl_gk[Overall])</f>
        <v>2036</v>
      </c>
    </row>
    <row r="2038" spans="2:10" x14ac:dyDescent="0.55000000000000004">
      <c r="B2038" s="3">
        <v>259488</v>
      </c>
      <c r="C2038" s="5" t="s">
        <v>4157</v>
      </c>
      <c r="D2038" s="5" t="s">
        <v>4158</v>
      </c>
      <c r="E2038" s="1">
        <v>20</v>
      </c>
      <c r="F2038" s="1">
        <v>183</v>
      </c>
      <c r="G2038" s="1">
        <v>70</v>
      </c>
      <c r="H2038" s="1" t="s">
        <v>2091</v>
      </c>
      <c r="I2038" s="1">
        <v>48</v>
      </c>
      <c r="J2038" s="1">
        <f>_xlfn.RANK.EQ(tbl_gk[[#This Row],[Overall]],tbl_gk[Overall])</f>
        <v>2036</v>
      </c>
    </row>
    <row r="2039" spans="2:10" x14ac:dyDescent="0.55000000000000004">
      <c r="B2039" s="3">
        <v>259562</v>
      </c>
      <c r="C2039" s="5" t="s">
        <v>4149</v>
      </c>
      <c r="D2039" s="5" t="s">
        <v>4150</v>
      </c>
      <c r="E2039" s="1">
        <v>20</v>
      </c>
      <c r="F2039" s="1">
        <v>187</v>
      </c>
      <c r="G2039" s="1">
        <v>80</v>
      </c>
      <c r="H2039" s="1" t="s">
        <v>2091</v>
      </c>
      <c r="I2039" s="1">
        <v>48</v>
      </c>
      <c r="J2039" s="1">
        <f>_xlfn.RANK.EQ(tbl_gk[[#This Row],[Overall]],tbl_gk[Overall])</f>
        <v>2036</v>
      </c>
    </row>
    <row r="2040" spans="2:10" x14ac:dyDescent="0.55000000000000004">
      <c r="B2040" s="3">
        <v>261423</v>
      </c>
      <c r="C2040" s="5" t="s">
        <v>4155</v>
      </c>
      <c r="D2040" s="5" t="s">
        <v>4156</v>
      </c>
      <c r="E2040" s="1">
        <v>19</v>
      </c>
      <c r="F2040" s="1">
        <v>185</v>
      </c>
      <c r="G2040" s="1">
        <v>68</v>
      </c>
      <c r="H2040" s="1" t="s">
        <v>2091</v>
      </c>
      <c r="I2040" s="1">
        <v>48</v>
      </c>
      <c r="J2040" s="1">
        <f>_xlfn.RANK.EQ(tbl_gk[[#This Row],[Overall]],tbl_gk[Overall])</f>
        <v>2036</v>
      </c>
    </row>
    <row r="2041" spans="2:10" x14ac:dyDescent="0.55000000000000004">
      <c r="B2041" s="3">
        <v>261958</v>
      </c>
      <c r="C2041" s="5" t="s">
        <v>4153</v>
      </c>
      <c r="D2041" s="5" t="s">
        <v>4154</v>
      </c>
      <c r="E2041" s="1">
        <v>21</v>
      </c>
      <c r="F2041" s="1">
        <v>182</v>
      </c>
      <c r="G2041" s="1">
        <v>70</v>
      </c>
      <c r="H2041" s="1" t="s">
        <v>576</v>
      </c>
      <c r="I2041" s="1">
        <v>48</v>
      </c>
      <c r="J2041" s="1">
        <f>_xlfn.RANK.EQ(tbl_gk[[#This Row],[Overall]],tbl_gk[Overall])</f>
        <v>2036</v>
      </c>
    </row>
    <row r="2042" spans="2:10" x14ac:dyDescent="0.55000000000000004">
      <c r="B2042" s="3">
        <v>269526</v>
      </c>
      <c r="C2042" s="5" t="s">
        <v>4147</v>
      </c>
      <c r="D2042" s="5" t="s">
        <v>4148</v>
      </c>
      <c r="E2042" s="1">
        <v>19</v>
      </c>
      <c r="F2042" s="1">
        <v>190</v>
      </c>
      <c r="G2042" s="1">
        <v>78</v>
      </c>
      <c r="H2042" s="1" t="s">
        <v>576</v>
      </c>
      <c r="I2042" s="1">
        <v>48</v>
      </c>
      <c r="J2042" s="1">
        <f>_xlfn.RANK.EQ(tbl_gk[[#This Row],[Overall]],tbl_gk[Overall])</f>
        <v>2036</v>
      </c>
    </row>
    <row r="2043" spans="2:10" x14ac:dyDescent="0.55000000000000004">
      <c r="B2043" s="3">
        <v>271179</v>
      </c>
      <c r="C2043" s="5" t="s">
        <v>4159</v>
      </c>
      <c r="D2043" s="5" t="s">
        <v>4160</v>
      </c>
      <c r="E2043" s="1">
        <v>16</v>
      </c>
      <c r="F2043" s="1">
        <v>187</v>
      </c>
      <c r="G2043" s="1">
        <v>76</v>
      </c>
      <c r="H2043" s="1" t="s">
        <v>235</v>
      </c>
      <c r="I2043" s="1">
        <v>48</v>
      </c>
      <c r="J2043" s="1">
        <f>_xlfn.RANK.EQ(tbl_gk[[#This Row],[Overall]],tbl_gk[Overall])</f>
        <v>2036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0"/>
  <sheetViews>
    <sheetView zoomScaleNormal="100" workbookViewId="0">
      <selection sqref="A1:I1"/>
    </sheetView>
  </sheetViews>
  <sheetFormatPr defaultRowHeight="14.4" x14ac:dyDescent="0.55000000000000004"/>
  <cols>
    <col min="2" max="2" width="10.578125" style="3" hidden="1" customWidth="1"/>
    <col min="3" max="3" width="18.62890625" style="6" hidden="1" customWidth="1"/>
    <col min="4" max="4" width="24.3671875" style="6" bestFit="1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4" t="s">
        <v>4161</v>
      </c>
      <c r="B1" s="14"/>
      <c r="C1" s="14"/>
      <c r="D1" s="14"/>
      <c r="E1" s="14"/>
      <c r="F1" s="14"/>
      <c r="G1" s="14"/>
      <c r="H1" s="14"/>
      <c r="I1" s="14"/>
    </row>
    <row r="2" spans="1:9" x14ac:dyDescent="0.55000000000000004">
      <c r="A2" s="1" t="s">
        <v>4174</v>
      </c>
      <c r="B2" s="1" t="s">
        <v>0</v>
      </c>
      <c r="C2" s="5" t="s">
        <v>1</v>
      </c>
      <c r="D2" s="5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3">
        <v>1</v>
      </c>
      <c r="B3" s="4">
        <v>210257</v>
      </c>
      <c r="C3" s="5" t="str" cm="1">
        <f t="array" ref="C3">IF($B3,_xlfn.XLOOKUP($B3,Goalkeepers!$B$2:$B$2043,tbl_gk[Name],""))</f>
        <v>Ederson</v>
      </c>
      <c r="D3" s="5" t="str" cm="1">
        <f t="array" ref="D3">IF($B3,_xlfn.XLOOKUP($B3,Goalkeepers!$B$2:$B$2043,tbl_gk[FullName],""))</f>
        <v>Ederson Santana de Moraes</v>
      </c>
      <c r="E3" s="1" cm="1">
        <f t="array" ref="E3">IF($B3,_xlfn.XLOOKUP($B3,Goalkeepers!$B$2:$B$2043,tbl_gk[Age],""))</f>
        <v>28</v>
      </c>
      <c r="F3" s="1" cm="1">
        <f t="array" ref="F3">IF($B3,_xlfn.XLOOKUP($B3,Goalkeepers!$B$2:$B$2043,tbl_gk[Height],""))</f>
        <v>188</v>
      </c>
      <c r="G3" s="1" cm="1">
        <f t="array" ref="G3">IF($B3,_xlfn.XLOOKUP($B3,Goalkeepers!$B$2:$B$2043,tbl_gk[Weight],""))</f>
        <v>86</v>
      </c>
      <c r="H3" s="1" t="str" cm="1">
        <f t="array" ref="H3">IF($B3,_xlfn.XLOOKUP($B3,Goalkeepers!$B$2:$B$2043,tbl_gk[Nationality],""))</f>
        <v>Brazil</v>
      </c>
      <c r="I3" s="1" cm="1">
        <f t="array" ref="I3">IF($B3,_xlfn.XLOOKUP($B3,Goalkeepers!$B$2:$B$2043,tbl_gk[Overall],""))</f>
        <v>89</v>
      </c>
    </row>
    <row r="4" spans="1:9" x14ac:dyDescent="0.55000000000000004">
      <c r="A4" s="3">
        <v>2</v>
      </c>
      <c r="B4" s="4">
        <v>167495</v>
      </c>
      <c r="C4" s="5" t="str" cm="1">
        <f t="array" ref="C4">IF($B4,_xlfn.XLOOKUP($B4,Goalkeepers!$B$2:$B$2043,tbl_gk[Name],""))</f>
        <v>M. Neuer</v>
      </c>
      <c r="D4" s="5" t="str" cm="1">
        <f t="array" ref="D4">IF($B4,_xlfn.XLOOKUP($B4,Goalkeepers!$B$2:$B$2043,tbl_gk[FullName],""))</f>
        <v>Manuel Neuer</v>
      </c>
      <c r="E4" s="1" cm="1">
        <f t="array" ref="E4">IF($B4,_xlfn.XLOOKUP($B4,Goalkeepers!$B$2:$B$2043,tbl_gk[Age],""))</f>
        <v>36</v>
      </c>
      <c r="F4" s="1" cm="1">
        <f t="array" ref="F4">IF($B4,_xlfn.XLOOKUP($B4,Goalkeepers!$B$2:$B$2043,tbl_gk[Height],""))</f>
        <v>193</v>
      </c>
      <c r="G4" s="1" cm="1">
        <f t="array" ref="G4">IF($B4,_xlfn.XLOOKUP($B4,Goalkeepers!$B$2:$B$2043,tbl_gk[Weight],""))</f>
        <v>93</v>
      </c>
      <c r="H4" s="1" t="str" cm="1">
        <f t="array" ref="H4">IF($B4,_xlfn.XLOOKUP($B4,Goalkeepers!$B$2:$B$2043,tbl_gk[Nationality],""))</f>
        <v>Germany</v>
      </c>
      <c r="I4" s="1" cm="1">
        <f t="array" ref="I4">IF($B4,_xlfn.XLOOKUP($B4,Goalkeepers!$B$2:$B$2043,tbl_gk[Overall],""))</f>
        <v>90</v>
      </c>
    </row>
    <row r="5" spans="1:9" x14ac:dyDescent="0.55000000000000004">
      <c r="A5" s="3">
        <v>3</v>
      </c>
      <c r="B5" s="4">
        <v>215698</v>
      </c>
      <c r="C5" s="5" t="str" cm="1">
        <f t="array" ref="C5">IF($B5,_xlfn.XLOOKUP($B5,Goalkeepers!$B$2:$B$2043,tbl_gk[Name],""))</f>
        <v>M. Maignan</v>
      </c>
      <c r="D5" s="5" t="str" cm="1">
        <f t="array" ref="D5">IF($B5,_xlfn.XLOOKUP($B5,Goalkeepers!$B$2:$B$2043,tbl_gk[FullName],""))</f>
        <v>Mike Maignan</v>
      </c>
      <c r="E5" s="1" cm="1">
        <f t="array" ref="E5">IF($B5,_xlfn.XLOOKUP($B5,Goalkeepers!$B$2:$B$2043,tbl_gk[Age],""))</f>
        <v>26</v>
      </c>
      <c r="F5" s="1" cm="1">
        <f t="array" ref="F5">IF($B5,_xlfn.XLOOKUP($B5,Goalkeepers!$B$2:$B$2043,tbl_gk[Height],""))</f>
        <v>191</v>
      </c>
      <c r="G5" s="1" cm="1">
        <f t="array" ref="G5">IF($B5,_xlfn.XLOOKUP($B5,Goalkeepers!$B$2:$B$2043,tbl_gk[Weight],""))</f>
        <v>89</v>
      </c>
      <c r="H5" s="1" t="str" cm="1">
        <f t="array" ref="H5">IF($B5,_xlfn.XLOOKUP($B5,Goalkeepers!$B$2:$B$2043,tbl_gk[Nationality],""))</f>
        <v>France</v>
      </c>
      <c r="I5" s="1" cm="1">
        <f t="array" ref="I5">IF($B5,_xlfn.XLOOKUP($B5,Goalkeepers!$B$2:$B$2043,tbl_gk[Overall],""))</f>
        <v>87</v>
      </c>
    </row>
    <row r="6" spans="1:9" x14ac:dyDescent="0.55000000000000004">
      <c r="A6" s="3">
        <v>4</v>
      </c>
      <c r="B6" s="4">
        <v>175281</v>
      </c>
      <c r="C6" s="5" t="str" cm="1">
        <f t="array" ref="C6">IF($B6,_xlfn.XLOOKUP($B6,Goalkeepers!$B$2:$B$2043,tbl_gk[Name],""))</f>
        <v>D. Onyango</v>
      </c>
      <c r="D6" s="5" t="str" cm="1">
        <f t="array" ref="D6">IF($B6,_xlfn.XLOOKUP($B6,Goalkeepers!$B$2:$B$2043,tbl_gk[FullName],""))</f>
        <v>Denis Onyango</v>
      </c>
      <c r="E6" s="1" cm="1">
        <f t="array" ref="E6">IF($B6,_xlfn.XLOOKUP($B6,Goalkeepers!$B$2:$B$2043,tbl_gk[Age],""))</f>
        <v>37</v>
      </c>
      <c r="F6" s="1" cm="1">
        <f t="array" ref="F6">IF($B6,_xlfn.XLOOKUP($B6,Goalkeepers!$B$2:$B$2043,tbl_gk[Height],""))</f>
        <v>185</v>
      </c>
      <c r="G6" s="1" cm="1">
        <f t="array" ref="G6">IF($B6,_xlfn.XLOOKUP($B6,Goalkeepers!$B$2:$B$2043,tbl_gk[Weight],""))</f>
        <v>86</v>
      </c>
      <c r="H6" s="1" t="str" cm="1">
        <f t="array" ref="H6">IF($B6,_xlfn.XLOOKUP($B6,Goalkeepers!$B$2:$B$2043,tbl_gk[Nationality],""))</f>
        <v>Uganda</v>
      </c>
      <c r="I6" s="1" cm="1">
        <f t="array" ref="I6">IF($B6,_xlfn.XLOOKUP($B6,Goalkeepers!$B$2:$B$2043,tbl_gk[Overall],""))</f>
        <v>73</v>
      </c>
    </row>
    <row r="7" spans="1:9" x14ac:dyDescent="0.55000000000000004">
      <c r="A7" s="3">
        <v>5</v>
      </c>
      <c r="B7" s="4">
        <v>199339</v>
      </c>
      <c r="C7" s="5" t="str" cm="1">
        <f t="array" ref="C7">IF($B7,_xlfn.XLOOKUP($B7,Goalkeepers!$B$2:$B$2043,tbl_gk[Name],""))</f>
        <v>M. Riemann</v>
      </c>
      <c r="D7" s="5" t="str" cm="1">
        <f t="array" ref="D7">IF($B7,_xlfn.XLOOKUP($B7,Goalkeepers!$B$2:$B$2043,tbl_gk[FullName],""))</f>
        <v>Manuel Riemann</v>
      </c>
      <c r="E7" s="1" cm="1">
        <f t="array" ref="E7">IF($B7,_xlfn.XLOOKUP($B7,Goalkeepers!$B$2:$B$2043,tbl_gk[Age],""))</f>
        <v>33</v>
      </c>
      <c r="F7" s="1" cm="1">
        <f t="array" ref="F7">IF($B7,_xlfn.XLOOKUP($B7,Goalkeepers!$B$2:$B$2043,tbl_gk[Height],""))</f>
        <v>186</v>
      </c>
      <c r="G7" s="1" cm="1">
        <f t="array" ref="G7">IF($B7,_xlfn.XLOOKUP($B7,Goalkeepers!$B$2:$B$2043,tbl_gk[Weight],""))</f>
        <v>83</v>
      </c>
      <c r="H7" s="1" t="str" cm="1">
        <f t="array" ref="H7">IF($B7,_xlfn.XLOOKUP($B7,Goalkeepers!$B$2:$B$2043,tbl_gk[Nationality],""))</f>
        <v>Germany</v>
      </c>
      <c r="I7" s="1" cm="1">
        <f t="array" ref="I7">IF($B7,_xlfn.XLOOKUP($B7,Goalkeepers!$B$2:$B$2043,tbl_gk[Overall],""))</f>
        <v>79</v>
      </c>
    </row>
    <row r="8" spans="1:9" x14ac:dyDescent="0.55000000000000004">
      <c r="A8" s="3">
        <v>6</v>
      </c>
      <c r="B8" s="4">
        <v>192448</v>
      </c>
      <c r="C8" s="5" t="str" cm="1">
        <f t="array" ref="C8">IF($B8,_xlfn.XLOOKUP($B8,Goalkeepers!$B$2:$B$2043,tbl_gk[Name],""))</f>
        <v>M. ter Stegen</v>
      </c>
      <c r="D8" s="5" t="str" cm="1">
        <f t="array" ref="D8">IF($B8,_xlfn.XLOOKUP($B8,Goalkeepers!$B$2:$B$2043,tbl_gk[FullName],""))</f>
        <v>Marc-AndrÃ© ter Stegen</v>
      </c>
      <c r="E8" s="1" cm="1">
        <f t="array" ref="E8">IF($B8,_xlfn.XLOOKUP($B8,Goalkeepers!$B$2:$B$2043,tbl_gk[Age],""))</f>
        <v>30</v>
      </c>
      <c r="F8" s="1" cm="1">
        <f t="array" ref="F8">IF($B8,_xlfn.XLOOKUP($B8,Goalkeepers!$B$2:$B$2043,tbl_gk[Height],""))</f>
        <v>187</v>
      </c>
      <c r="G8" s="1" cm="1">
        <f t="array" ref="G8">IF($B8,_xlfn.XLOOKUP($B8,Goalkeepers!$B$2:$B$2043,tbl_gk[Weight],""))</f>
        <v>85</v>
      </c>
      <c r="H8" s="1" t="str" cm="1">
        <f t="array" ref="H8">IF($B8,_xlfn.XLOOKUP($B8,Goalkeepers!$B$2:$B$2043,tbl_gk[Nationality],""))</f>
        <v>Germany</v>
      </c>
      <c r="I8" s="1" cm="1">
        <f t="array" ref="I8">IF($B8,_xlfn.XLOOKUP($B8,Goalkeepers!$B$2:$B$2043,tbl_gk[Overall],""))</f>
        <v>88</v>
      </c>
    </row>
    <row r="9" spans="1:9" x14ac:dyDescent="0.55000000000000004">
      <c r="A9" s="3">
        <v>7</v>
      </c>
      <c r="B9" s="4">
        <v>204935</v>
      </c>
      <c r="C9" s="5" t="str" cm="1">
        <f t="array" ref="C9">IF($B9,_xlfn.XLOOKUP($B9,Goalkeepers!$B$2:$B$2043,tbl_gk[Name],""))</f>
        <v>J. Pickford</v>
      </c>
      <c r="D9" s="5" t="str" cm="1">
        <f t="array" ref="D9">IF($B9,_xlfn.XLOOKUP($B9,Goalkeepers!$B$2:$B$2043,tbl_gk[FullName],""))</f>
        <v>Jordan Pickford</v>
      </c>
      <c r="E9" s="1" cm="1">
        <f t="array" ref="E9">IF($B9,_xlfn.XLOOKUP($B9,Goalkeepers!$B$2:$B$2043,tbl_gk[Age],""))</f>
        <v>28</v>
      </c>
      <c r="F9" s="1" cm="1">
        <f t="array" ref="F9">IF($B9,_xlfn.XLOOKUP($B9,Goalkeepers!$B$2:$B$2043,tbl_gk[Height],""))</f>
        <v>185</v>
      </c>
      <c r="G9" s="1" cm="1">
        <f t="array" ref="G9">IF($B9,_xlfn.XLOOKUP($B9,Goalkeepers!$B$2:$B$2043,tbl_gk[Weight],""))</f>
        <v>77</v>
      </c>
      <c r="H9" s="1" t="str" cm="1">
        <f t="array" ref="H9">IF($B9,_xlfn.XLOOKUP($B9,Goalkeepers!$B$2:$B$2043,tbl_gk[Nationality],""))</f>
        <v>England</v>
      </c>
      <c r="I9" s="1" cm="1">
        <f t="array" ref="I9">IF($B9,_xlfn.XLOOKUP($B9,Goalkeepers!$B$2:$B$2043,tbl_gk[Overall],""))</f>
        <v>82</v>
      </c>
    </row>
    <row r="10" spans="1:9" x14ac:dyDescent="0.55000000000000004">
      <c r="A10" s="3">
        <v>8</v>
      </c>
      <c r="B10" s="4">
        <v>212831</v>
      </c>
      <c r="C10" s="5" t="str" cm="1">
        <f t="array" ref="C10">IF($B10,_xlfn.XLOOKUP($B10,Goalkeepers!$B$2:$B$2043,tbl_gk[Name],""))</f>
        <v>Alisson</v>
      </c>
      <c r="D10" s="5" t="str" cm="1">
        <f t="array" ref="D10">IF($B10,_xlfn.XLOOKUP($B10,Goalkeepers!$B$2:$B$2043,tbl_gk[FullName],""))</f>
        <v>Alisson Ramses Becker</v>
      </c>
      <c r="E10" s="1" cm="1">
        <f t="array" ref="E10">IF($B10,_xlfn.XLOOKUP($B10,Goalkeepers!$B$2:$B$2043,tbl_gk[Age],""))</f>
        <v>29</v>
      </c>
      <c r="F10" s="1" cm="1">
        <f t="array" ref="F10">IF($B10,_xlfn.XLOOKUP($B10,Goalkeepers!$B$2:$B$2043,tbl_gk[Height],""))</f>
        <v>191</v>
      </c>
      <c r="G10" s="1" cm="1">
        <f t="array" ref="G10">IF($B10,_xlfn.XLOOKUP($B10,Goalkeepers!$B$2:$B$2043,tbl_gk[Weight],""))</f>
        <v>91</v>
      </c>
      <c r="H10" s="1" t="str" cm="1">
        <f t="array" ref="H10">IF($B10,_xlfn.XLOOKUP($B10,Goalkeepers!$B$2:$B$2043,tbl_gk[Nationality],""))</f>
        <v>Brazil</v>
      </c>
      <c r="I10" s="1" cm="1">
        <f t="array" ref="I10">IF($B10,_xlfn.XLOOKUP($B10,Goalkeepers!$B$2:$B$2043,tbl_gk[Overall],""))</f>
        <v>89</v>
      </c>
    </row>
    <row r="11" spans="1:9" x14ac:dyDescent="0.55000000000000004">
      <c r="A11" s="3">
        <v>9</v>
      </c>
      <c r="B11" s="4">
        <v>221087</v>
      </c>
      <c r="C11" s="5" t="str" cm="1">
        <f t="array" ref="C11">IF($B11,_xlfn.XLOOKUP($B11,Goalkeepers!$B$2:$B$2043,tbl_gk[Name],""))</f>
        <v>Pau LÃ³pez</v>
      </c>
      <c r="D11" s="5" t="str" cm="1">
        <f t="array" ref="D11">IF($B11,_xlfn.XLOOKUP($B11,Goalkeepers!$B$2:$B$2043,tbl_gk[FullName],""))</f>
        <v>Pau LÃ³pez Sabata</v>
      </c>
      <c r="E11" s="1" cm="1">
        <f t="array" ref="E11">IF($B11,_xlfn.XLOOKUP($B11,Goalkeepers!$B$2:$B$2043,tbl_gk[Age],""))</f>
        <v>27</v>
      </c>
      <c r="F11" s="1" cm="1">
        <f t="array" ref="F11">IF($B11,_xlfn.XLOOKUP($B11,Goalkeepers!$B$2:$B$2043,tbl_gk[Height],""))</f>
        <v>189</v>
      </c>
      <c r="G11" s="1" cm="1">
        <f t="array" ref="G11">IF($B11,_xlfn.XLOOKUP($B11,Goalkeepers!$B$2:$B$2043,tbl_gk[Weight],""))</f>
        <v>77</v>
      </c>
      <c r="H11" s="1" t="str" cm="1">
        <f t="array" ref="H11">IF($B11,_xlfn.XLOOKUP($B11,Goalkeepers!$B$2:$B$2043,tbl_gk[Nationality],""))</f>
        <v>Spain</v>
      </c>
      <c r="I11" s="1" cm="1">
        <f t="array" ref="I11">IF($B11,_xlfn.XLOOKUP($B11,Goalkeepers!$B$2:$B$2043,tbl_gk[Overall],""))</f>
        <v>79</v>
      </c>
    </row>
    <row r="12" spans="1:9" x14ac:dyDescent="0.55000000000000004">
      <c r="A12" s="3">
        <v>10</v>
      </c>
      <c r="B12" s="4">
        <v>202811</v>
      </c>
      <c r="C12" s="5" t="str" cm="1">
        <f t="array" ref="C12">IF($B12,_xlfn.XLOOKUP($B12,Goalkeepers!$B$2:$B$2043,tbl_gk[Name],""))</f>
        <v>E. MartÃ­nez</v>
      </c>
      <c r="D12" s="5" t="str" cm="1">
        <f t="array" ref="D12">IF($B12,_xlfn.XLOOKUP($B12,Goalkeepers!$B$2:$B$2043,tbl_gk[FullName],""))</f>
        <v>Emiliano MartÃ­nez</v>
      </c>
      <c r="E12" s="1" cm="1">
        <f t="array" ref="E12">IF($B12,_xlfn.XLOOKUP($B12,Goalkeepers!$B$2:$B$2043,tbl_gk[Age],""))</f>
        <v>29</v>
      </c>
      <c r="F12" s="1" cm="1">
        <f t="array" ref="F12">IF($B12,_xlfn.XLOOKUP($B12,Goalkeepers!$B$2:$B$2043,tbl_gk[Height],""))</f>
        <v>195</v>
      </c>
      <c r="G12" s="1" cm="1">
        <f t="array" ref="G12">IF($B12,_xlfn.XLOOKUP($B12,Goalkeepers!$B$2:$B$2043,tbl_gk[Weight],""))</f>
        <v>88</v>
      </c>
      <c r="H12" s="1" t="str" cm="1">
        <f t="array" ref="H12">IF($B12,_xlfn.XLOOKUP($B12,Goalkeepers!$B$2:$B$2043,tbl_gk[Nationality],""))</f>
        <v>Argentina</v>
      </c>
      <c r="I12" s="1" cm="1">
        <f t="array" ref="I12">IF($B12,_xlfn.XLOOKUP($B12,Goalkeepers!$B$2:$B$2043,tbl_gk[Overall],""))</f>
        <v>84</v>
      </c>
    </row>
    <row r="15" spans="1:9" x14ac:dyDescent="0.55000000000000004">
      <c r="A15" s="14" t="s">
        <v>4162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55000000000000004">
      <c r="A16" s="1" t="s">
        <v>4174</v>
      </c>
      <c r="B16" s="1" t="s">
        <v>0</v>
      </c>
      <c r="C16" s="5" t="s">
        <v>1</v>
      </c>
      <c r="D16" s="5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55000000000000004">
      <c r="A17" s="3">
        <v>1</v>
      </c>
      <c r="B17" s="4">
        <v>175281</v>
      </c>
      <c r="C17" s="5" t="str" cm="1">
        <f t="array" ref="C17">IF($B17,_xlfn.XLOOKUP($B17,Goalkeepers!$B$2:$B$2043,tbl_gk[Name],""))</f>
        <v>D. Onyango</v>
      </c>
      <c r="D17" s="5" t="str" cm="1">
        <f t="array" ref="D17">IF($B17,_xlfn.XLOOKUP($B17,Goalkeepers!$B$2:$B$2043,tbl_gk[FullName],""))</f>
        <v>Denis Onyango</v>
      </c>
      <c r="E17" s="1" cm="1">
        <f t="array" ref="E17">IF($B17,_xlfn.XLOOKUP($B17,Goalkeepers!$B$2:$B$2043,tbl_gk[Age],""))</f>
        <v>37</v>
      </c>
      <c r="F17" s="1" cm="1">
        <f t="array" ref="F17">IF($B17,_xlfn.XLOOKUP($B17,Goalkeepers!$B$2:$B$2043,tbl_gk[Height],""))</f>
        <v>185</v>
      </c>
      <c r="G17" s="1" cm="1">
        <f t="array" ref="G17">IF($B17,_xlfn.XLOOKUP($B17,Goalkeepers!$B$2:$B$2043,tbl_gk[Weight],""))</f>
        <v>86</v>
      </c>
      <c r="H17" s="1" t="str" cm="1">
        <f t="array" ref="H17">IF($B17,_xlfn.XLOOKUP($B17,Goalkeepers!$B$2:$B$2043,tbl_gk[Nationality],""))</f>
        <v>Uganda</v>
      </c>
      <c r="I17" s="1" cm="1">
        <f t="array" ref="I17">IF($B17,_xlfn.XLOOKUP($B17,Goalkeepers!$B$2:$B$2043,tbl_gk[Overall],""))</f>
        <v>73</v>
      </c>
    </row>
    <row r="18" spans="1:9" x14ac:dyDescent="0.55000000000000004">
      <c r="A18" s="3">
        <v>2</v>
      </c>
      <c r="B18" s="4">
        <v>176630</v>
      </c>
      <c r="C18" s="5" t="str" cm="1">
        <f t="array" ref="C18">IF($B18,_xlfn.XLOOKUP($B18,Goalkeepers!$B$2:$B$2043,tbl_gk[Name],""))</f>
        <v>Marco Pereira</v>
      </c>
      <c r="D18" s="5" t="str" cm="1">
        <f t="array" ref="D18">IF($B18,_xlfn.XLOOKUP($B18,Goalkeepers!$B$2:$B$2043,tbl_gk[FullName],""))</f>
        <v>Marco AndrÃ© Rocha Pereira</v>
      </c>
      <c r="E18" s="1" cm="1">
        <f t="array" ref="E18">IF($B18,_xlfn.XLOOKUP($B18,Goalkeepers!$B$2:$B$2043,tbl_gk[Age],""))</f>
        <v>35</v>
      </c>
      <c r="F18" s="1" cm="1">
        <f t="array" ref="F18">IF($B18,_xlfn.XLOOKUP($B18,Goalkeepers!$B$2:$B$2043,tbl_gk[Height],""))</f>
        <v>184</v>
      </c>
      <c r="G18" s="1" cm="1">
        <f t="array" ref="G18">IF($B18,_xlfn.XLOOKUP($B18,Goalkeepers!$B$2:$B$2043,tbl_gk[Weight],""))</f>
        <v>79</v>
      </c>
      <c r="H18" s="1" t="str" cm="1">
        <f t="array" ref="H18">IF($B18,_xlfn.XLOOKUP($B18,Goalkeepers!$B$2:$B$2043,tbl_gk[Nationality],""))</f>
        <v>Portugal</v>
      </c>
      <c r="I18" s="1" cm="1">
        <f t="array" ref="I18">IF($B18,_xlfn.XLOOKUP($B18,Goalkeepers!$B$2:$B$2043,tbl_gk[Overall],""))</f>
        <v>74</v>
      </c>
    </row>
    <row r="19" spans="1:9" x14ac:dyDescent="0.55000000000000004">
      <c r="A19" s="3">
        <v>3</v>
      </c>
      <c r="B19" s="4">
        <v>199339</v>
      </c>
      <c r="C19" s="5" t="str" cm="1">
        <f t="array" ref="C19">IF($B19,_xlfn.XLOOKUP($B19,Goalkeepers!$B$2:$B$2043,tbl_gk[Name],""))</f>
        <v>M. Riemann</v>
      </c>
      <c r="D19" s="5" t="str" cm="1">
        <f t="array" ref="D19">IF($B19,_xlfn.XLOOKUP($B19,Goalkeepers!$B$2:$B$2043,tbl_gk[FullName],""))</f>
        <v>Manuel Riemann</v>
      </c>
      <c r="E19" s="1" cm="1">
        <f t="array" ref="E19">IF($B19,_xlfn.XLOOKUP($B19,Goalkeepers!$B$2:$B$2043,tbl_gk[Age],""))</f>
        <v>33</v>
      </c>
      <c r="F19" s="1" cm="1">
        <f t="array" ref="F19">IF($B19,_xlfn.XLOOKUP($B19,Goalkeepers!$B$2:$B$2043,tbl_gk[Height],""))</f>
        <v>186</v>
      </c>
      <c r="G19" s="1" cm="1">
        <f t="array" ref="G19">IF($B19,_xlfn.XLOOKUP($B19,Goalkeepers!$B$2:$B$2043,tbl_gk[Weight],""))</f>
        <v>83</v>
      </c>
      <c r="H19" s="1" t="str" cm="1">
        <f t="array" ref="H19">IF($B19,_xlfn.XLOOKUP($B19,Goalkeepers!$B$2:$B$2043,tbl_gk[Nationality],""))</f>
        <v>Germany</v>
      </c>
      <c r="I19" s="1" cm="1">
        <f t="array" ref="I19">IF($B19,_xlfn.XLOOKUP($B19,Goalkeepers!$B$2:$B$2043,tbl_gk[Overall],""))</f>
        <v>79</v>
      </c>
    </row>
    <row r="20" spans="1:9" x14ac:dyDescent="0.55000000000000004">
      <c r="A20" s="3">
        <v>4</v>
      </c>
      <c r="B20" s="4">
        <v>174543</v>
      </c>
      <c r="C20" s="5" t="str" cm="1">
        <f t="array" ref="C20">IF($B20,_xlfn.XLOOKUP($B20,Goalkeepers!$B$2:$B$2043,tbl_gk[Name],""))</f>
        <v>C. Bravo</v>
      </c>
      <c r="D20" s="5" t="str" cm="1">
        <f t="array" ref="D20">IF($B20,_xlfn.XLOOKUP($B20,Goalkeepers!$B$2:$B$2043,tbl_gk[FullName],""))</f>
        <v>Claudio Bravo</v>
      </c>
      <c r="E20" s="1" cm="1">
        <f t="array" ref="E20">IF($B20,_xlfn.XLOOKUP($B20,Goalkeepers!$B$2:$B$2043,tbl_gk[Age],""))</f>
        <v>39</v>
      </c>
      <c r="F20" s="1" cm="1">
        <f t="array" ref="F20">IF($B20,_xlfn.XLOOKUP($B20,Goalkeepers!$B$2:$B$2043,tbl_gk[Height],""))</f>
        <v>184</v>
      </c>
      <c r="G20" s="1" cm="1">
        <f t="array" ref="G20">IF($B20,_xlfn.XLOOKUP($B20,Goalkeepers!$B$2:$B$2043,tbl_gk[Weight],""))</f>
        <v>80</v>
      </c>
      <c r="H20" s="1" t="str" cm="1">
        <f t="array" ref="H20">IF($B20,_xlfn.XLOOKUP($B20,Goalkeepers!$B$2:$B$2043,tbl_gk[Nationality],""))</f>
        <v>Chile</v>
      </c>
      <c r="I20" s="1" cm="1">
        <f t="array" ref="I20">IF($B20,_xlfn.XLOOKUP($B20,Goalkeepers!$B$2:$B$2043,tbl_gk[Overall],""))</f>
        <v>78</v>
      </c>
    </row>
    <row r="21" spans="1:9" x14ac:dyDescent="0.55000000000000004">
      <c r="A21" s="3">
        <v>5</v>
      </c>
      <c r="B21" s="4">
        <v>257439</v>
      </c>
      <c r="C21" s="5" t="str" cm="1">
        <f t="array" ref="C21">IF($B21,_xlfn.XLOOKUP($B21,Goalkeepers!$B$2:$B$2043,tbl_gk[Name],""))</f>
        <v>R. Ofori</v>
      </c>
      <c r="D21" s="5" t="str" cm="1">
        <f t="array" ref="D21">IF($B21,_xlfn.XLOOKUP($B21,Goalkeepers!$B$2:$B$2043,tbl_gk[FullName],""))</f>
        <v>Richard Ofori</v>
      </c>
      <c r="E21" s="1" cm="1">
        <f t="array" ref="E21">IF($B21,_xlfn.XLOOKUP($B21,Goalkeepers!$B$2:$B$2043,tbl_gk[Age],""))</f>
        <v>28</v>
      </c>
      <c r="F21" s="1" cm="1">
        <f t="array" ref="F21">IF($B21,_xlfn.XLOOKUP($B21,Goalkeepers!$B$2:$B$2043,tbl_gk[Height],""))</f>
        <v>190</v>
      </c>
      <c r="G21" s="1" cm="1">
        <f t="array" ref="G21">IF($B21,_xlfn.XLOOKUP($B21,Goalkeepers!$B$2:$B$2043,tbl_gk[Weight],""))</f>
        <v>79</v>
      </c>
      <c r="H21" s="1" t="str" cm="1">
        <f t="array" ref="H21">IF($B21,_xlfn.XLOOKUP($B21,Goalkeepers!$B$2:$B$2043,tbl_gk[Nationality],""))</f>
        <v>Ghana</v>
      </c>
      <c r="I21" s="1" cm="1">
        <f t="array" ref="I21">IF($B21,_xlfn.XLOOKUP($B21,Goalkeepers!$B$2:$B$2043,tbl_gk[Overall],""))</f>
        <v>74</v>
      </c>
    </row>
    <row r="22" spans="1:9" x14ac:dyDescent="0.55000000000000004">
      <c r="A22" s="3">
        <v>6</v>
      </c>
      <c r="B22" s="4">
        <v>167495</v>
      </c>
      <c r="C22" s="5" t="str" cm="1">
        <f t="array" ref="C22">IF($B22,_xlfn.XLOOKUP($B22,Goalkeepers!$B$2:$B$2043,tbl_gk[Name],""))</f>
        <v>M. Neuer</v>
      </c>
      <c r="D22" s="5" t="str" cm="1">
        <f t="array" ref="D22">IF($B22,_xlfn.XLOOKUP($B22,Goalkeepers!$B$2:$B$2043,tbl_gk[FullName],""))</f>
        <v>Manuel Neuer</v>
      </c>
      <c r="E22" s="1" cm="1">
        <f t="array" ref="E22">IF($B22,_xlfn.XLOOKUP($B22,Goalkeepers!$B$2:$B$2043,tbl_gk[Age],""))</f>
        <v>36</v>
      </c>
      <c r="F22" s="1" cm="1">
        <f t="array" ref="F22">IF($B22,_xlfn.XLOOKUP($B22,Goalkeepers!$B$2:$B$2043,tbl_gk[Height],""))</f>
        <v>193</v>
      </c>
      <c r="G22" s="1" cm="1">
        <f t="array" ref="G22">IF($B22,_xlfn.XLOOKUP($B22,Goalkeepers!$B$2:$B$2043,tbl_gk[Weight],""))</f>
        <v>93</v>
      </c>
      <c r="H22" s="1" t="str" cm="1">
        <f t="array" ref="H22">IF($B22,_xlfn.XLOOKUP($B22,Goalkeepers!$B$2:$B$2043,tbl_gk[Nationality],""))</f>
        <v>Germany</v>
      </c>
      <c r="I22" s="1" cm="1">
        <f t="array" ref="I22">IF($B22,_xlfn.XLOOKUP($B22,Goalkeepers!$B$2:$B$2043,tbl_gk[Overall],""))</f>
        <v>90</v>
      </c>
    </row>
    <row r="23" spans="1:9" x14ac:dyDescent="0.55000000000000004">
      <c r="A23" s="3">
        <v>7</v>
      </c>
      <c r="B23" s="4">
        <v>240704</v>
      </c>
      <c r="C23" s="5" t="str" cm="1">
        <f t="array" ref="C23">IF($B23,_xlfn.XLOOKUP($B23,Goalkeepers!$B$2:$B$2043,tbl_gk[Name],""))</f>
        <v>Guo Quanbo</v>
      </c>
      <c r="D23" s="5" t="str" cm="1">
        <f t="array" ref="D23">IF($B23,_xlfn.XLOOKUP($B23,Goalkeepers!$B$2:$B$2043,tbl_gk[FullName],""))</f>
        <v>Quanbo Guo</v>
      </c>
      <c r="E23" s="1" cm="1">
        <f t="array" ref="E23">IF($B23,_xlfn.XLOOKUP($B23,Goalkeepers!$B$2:$B$2043,tbl_gk[Age],""))</f>
        <v>24</v>
      </c>
      <c r="F23" s="1" cm="1">
        <f t="array" ref="F23">IF($B23,_xlfn.XLOOKUP($B23,Goalkeepers!$B$2:$B$2043,tbl_gk[Height],""))</f>
        <v>184</v>
      </c>
      <c r="G23" s="1" cm="1">
        <f t="array" ref="G23">IF($B23,_xlfn.XLOOKUP($B23,Goalkeepers!$B$2:$B$2043,tbl_gk[Weight],""))</f>
        <v>80</v>
      </c>
      <c r="H23" s="1" t="str" cm="1">
        <f t="array" ref="H23">IF($B23,_xlfn.XLOOKUP($B23,Goalkeepers!$B$2:$B$2043,tbl_gk[Nationality],""))</f>
        <v>China PR</v>
      </c>
      <c r="I23" s="1" cm="1">
        <f t="array" ref="I23">IF($B23,_xlfn.XLOOKUP($B23,Goalkeepers!$B$2:$B$2043,tbl_gk[Overall],""))</f>
        <v>62</v>
      </c>
    </row>
    <row r="24" spans="1:9" x14ac:dyDescent="0.55000000000000004">
      <c r="A24" s="3">
        <v>8</v>
      </c>
      <c r="B24" s="4">
        <v>224348</v>
      </c>
      <c r="C24" s="5" t="str" cm="1">
        <f t="array" ref="C24">IF($B24,_xlfn.XLOOKUP($B24,Goalkeepers!$B$2:$B$2043,tbl_gk[Name],""))</f>
        <v>L. Hoyos</v>
      </c>
      <c r="D24" s="5" t="str" cm="1">
        <f t="array" ref="D24">IF($B24,_xlfn.XLOOKUP($B24,Goalkeepers!$B$2:$B$2043,tbl_gk[FullName],""))</f>
        <v>Lucas Hoyos</v>
      </c>
      <c r="E24" s="1" cm="1">
        <f t="array" ref="E24">IF($B24,_xlfn.XLOOKUP($B24,Goalkeepers!$B$2:$B$2043,tbl_gk[Age],""))</f>
        <v>33</v>
      </c>
      <c r="F24" s="1" cm="1">
        <f t="array" ref="F24">IF($B24,_xlfn.XLOOKUP($B24,Goalkeepers!$B$2:$B$2043,tbl_gk[Height],""))</f>
        <v>183</v>
      </c>
      <c r="G24" s="1" cm="1">
        <f t="array" ref="G24">IF($B24,_xlfn.XLOOKUP($B24,Goalkeepers!$B$2:$B$2043,tbl_gk[Weight],""))</f>
        <v>76</v>
      </c>
      <c r="H24" s="1" t="str" cm="1">
        <f t="array" ref="H24">IF($B24,_xlfn.XLOOKUP($B24,Goalkeepers!$B$2:$B$2043,tbl_gk[Nationality],""))</f>
        <v>Argentina</v>
      </c>
      <c r="I24" s="1" cm="1">
        <f t="array" ref="I24">IF($B24,_xlfn.XLOOKUP($B24,Goalkeepers!$B$2:$B$2043,tbl_gk[Overall],""))</f>
        <v>74</v>
      </c>
    </row>
    <row r="25" spans="1:9" x14ac:dyDescent="0.55000000000000004">
      <c r="A25" s="3">
        <v>9</v>
      </c>
      <c r="B25" s="4">
        <v>242934</v>
      </c>
      <c r="C25" s="5" t="str" cm="1">
        <f t="array" ref="C25">IF($B25,_xlfn.XLOOKUP($B25,Goalkeepers!$B$2:$B$2043,tbl_gk[Name],""))</f>
        <v>B. Petersen</v>
      </c>
      <c r="D25" s="5" t="str" cm="1">
        <f t="array" ref="D25">IF($B25,_xlfn.XLOOKUP($B25,Goalkeepers!$B$2:$B$2043,tbl_gk[FullName],""))</f>
        <v>Brandon Petersen</v>
      </c>
      <c r="E25" s="1" cm="1">
        <f t="array" ref="E25">IF($B25,_xlfn.XLOOKUP($B25,Goalkeepers!$B$2:$B$2043,tbl_gk[Age],""))</f>
        <v>28</v>
      </c>
      <c r="F25" s="1" cm="1">
        <f t="array" ref="F25">IF($B25,_xlfn.XLOOKUP($B25,Goalkeepers!$B$2:$B$2043,tbl_gk[Height],""))</f>
        <v>185</v>
      </c>
      <c r="G25" s="1" cm="1">
        <f t="array" ref="G25">IF($B25,_xlfn.XLOOKUP($B25,Goalkeepers!$B$2:$B$2043,tbl_gk[Weight],""))</f>
        <v>75</v>
      </c>
      <c r="H25" s="1" t="str" cm="1">
        <f t="array" ref="H25">IF($B25,_xlfn.XLOOKUP($B25,Goalkeepers!$B$2:$B$2043,tbl_gk[Nationality],""))</f>
        <v>South Africa</v>
      </c>
      <c r="I25" s="1" cm="1">
        <f t="array" ref="I25">IF($B25,_xlfn.XLOOKUP($B25,Goalkeepers!$B$2:$B$2043,tbl_gk[Overall],""))</f>
        <v>70</v>
      </c>
    </row>
    <row r="26" spans="1:9" x14ac:dyDescent="0.55000000000000004">
      <c r="A26" s="3">
        <v>10</v>
      </c>
      <c r="B26" s="4">
        <v>215086</v>
      </c>
      <c r="C26" s="5" t="str" cm="1">
        <f t="array" ref="C26">IF($B26,_xlfn.XLOOKUP($B26,Goalkeepers!$B$2:$B$2043,tbl_gk[Name],""))</f>
        <v>B. CortÃ©s</v>
      </c>
      <c r="D26" s="5" t="str" cm="1">
        <f t="array" ref="D26">IF($B26,_xlfn.XLOOKUP($B26,Goalkeepers!$B$2:$B$2043,tbl_gk[FullName],""))</f>
        <v>Brayan CortÃ©s</v>
      </c>
      <c r="E26" s="1" cm="1">
        <f t="array" ref="E26">IF($B26,_xlfn.XLOOKUP($B26,Goalkeepers!$B$2:$B$2043,tbl_gk[Age],""))</f>
        <v>27</v>
      </c>
      <c r="F26" s="1" cm="1">
        <f t="array" ref="F26">IF($B26,_xlfn.XLOOKUP($B26,Goalkeepers!$B$2:$B$2043,tbl_gk[Height],""))</f>
        <v>185</v>
      </c>
      <c r="G26" s="1" cm="1">
        <f t="array" ref="G26">IF($B26,_xlfn.XLOOKUP($B26,Goalkeepers!$B$2:$B$2043,tbl_gk[Weight],""))</f>
        <v>79</v>
      </c>
      <c r="H26" s="1" t="str" cm="1">
        <f t="array" ref="H26">IF($B26,_xlfn.XLOOKUP($B26,Goalkeepers!$B$2:$B$2043,tbl_gk[Nationality],""))</f>
        <v>Chile</v>
      </c>
      <c r="I26" s="1" cm="1">
        <f t="array" ref="I26">IF($B26,_xlfn.XLOOKUP($B26,Goalkeepers!$B$2:$B$2043,tbl_gk[Overall],""))</f>
        <v>72</v>
      </c>
    </row>
    <row r="29" spans="1:9" x14ac:dyDescent="0.55000000000000004">
      <c r="A29" s="14" t="s">
        <v>4163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55000000000000004">
      <c r="A30" s="7" t="s">
        <v>4174</v>
      </c>
      <c r="B30" s="1" t="s">
        <v>0</v>
      </c>
      <c r="C30" s="5" t="s">
        <v>1</v>
      </c>
      <c r="D30" s="5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55000000000000004">
      <c r="A31" s="8">
        <v>1</v>
      </c>
      <c r="B31" s="4">
        <v>167495</v>
      </c>
      <c r="C31" s="5" t="str" cm="1">
        <f t="array" ref="C31">IF($B31,_xlfn.XLOOKUP($B31,Goalkeepers!$B$2:$B$2043,tbl_gk[Name],""))</f>
        <v>M. Neuer</v>
      </c>
      <c r="D31" s="5" t="str" cm="1">
        <f t="array" ref="D31">IF($B31,_xlfn.XLOOKUP($B31,Goalkeepers!$B$2:$B$2043,tbl_gk[FullName],""))</f>
        <v>Manuel Neuer</v>
      </c>
      <c r="E31" s="1" cm="1">
        <f t="array" ref="E31">IF($B31,_xlfn.XLOOKUP($B31,Goalkeepers!$B$2:$B$2043,tbl_gk[Age],""))</f>
        <v>36</v>
      </c>
      <c r="F31" s="1" cm="1">
        <f t="array" ref="F31">IF($B31,_xlfn.XLOOKUP($B31,Goalkeepers!$B$2:$B$2043,tbl_gk[Height],""))</f>
        <v>193</v>
      </c>
      <c r="G31" s="1" cm="1">
        <f t="array" ref="G31">IF($B31,_xlfn.XLOOKUP($B31,Goalkeepers!$B$2:$B$2043,tbl_gk[Weight],""))</f>
        <v>93</v>
      </c>
      <c r="H31" s="1" t="str" cm="1">
        <f t="array" ref="H31">IF($B31,_xlfn.XLOOKUP($B31,Goalkeepers!$B$2:$B$2043,tbl_gk[Nationality],""))</f>
        <v>Germany</v>
      </c>
      <c r="I31" s="1" cm="1">
        <f t="array" ref="I31">IF($B31,_xlfn.XLOOKUP($B31,Goalkeepers!$B$2:$B$2043,tbl_gk[Overall],""))</f>
        <v>90</v>
      </c>
    </row>
    <row r="32" spans="1:9" x14ac:dyDescent="0.55000000000000004">
      <c r="A32" s="9">
        <v>2</v>
      </c>
      <c r="B32" s="4">
        <v>210257</v>
      </c>
      <c r="C32" s="5" t="str" cm="1">
        <f t="array" ref="C32">IF($B32,_xlfn.XLOOKUP($B32,Goalkeepers!$B$2:$B$2043,tbl_gk[Name],""))</f>
        <v>Ederson</v>
      </c>
      <c r="D32" s="5" t="str" cm="1">
        <f t="array" ref="D32">IF($B32,_xlfn.XLOOKUP($B32,Goalkeepers!$B$2:$B$2043,tbl_gk[FullName],""))</f>
        <v>Ederson Santana de Moraes</v>
      </c>
      <c r="E32" s="1" cm="1">
        <f t="array" ref="E32">IF($B32,_xlfn.XLOOKUP($B32,Goalkeepers!$B$2:$B$2043,tbl_gk[Age],""))</f>
        <v>28</v>
      </c>
      <c r="F32" s="1" cm="1">
        <f t="array" ref="F32">IF($B32,_xlfn.XLOOKUP($B32,Goalkeepers!$B$2:$B$2043,tbl_gk[Height],""))</f>
        <v>188</v>
      </c>
      <c r="G32" s="1" cm="1">
        <f t="array" ref="G32">IF($B32,_xlfn.XLOOKUP($B32,Goalkeepers!$B$2:$B$2043,tbl_gk[Weight],""))</f>
        <v>86</v>
      </c>
      <c r="H32" s="1" t="str" cm="1">
        <f t="array" ref="H32">IF($B32,_xlfn.XLOOKUP($B32,Goalkeepers!$B$2:$B$2043,tbl_gk[Nationality],""))</f>
        <v>Brazil</v>
      </c>
      <c r="I32" s="1" cm="1">
        <f t="array" ref="I32">IF($B32,_xlfn.XLOOKUP($B32,Goalkeepers!$B$2:$B$2043,tbl_gk[Overall],""))</f>
        <v>89</v>
      </c>
    </row>
    <row r="33" spans="1:9" x14ac:dyDescent="0.55000000000000004">
      <c r="A33" s="8">
        <v>3</v>
      </c>
      <c r="B33" s="4">
        <v>192448</v>
      </c>
      <c r="C33" s="5" t="str" cm="1">
        <f t="array" ref="C33">IF($B33,_xlfn.XLOOKUP($B33,Goalkeepers!$B$2:$B$2043,tbl_gk[Name],""))</f>
        <v>M. ter Stegen</v>
      </c>
      <c r="D33" s="5" t="str" cm="1">
        <f t="array" ref="D33">IF($B33,_xlfn.XLOOKUP($B33,Goalkeepers!$B$2:$B$2043,tbl_gk[FullName],""))</f>
        <v>Marc-AndrÃ© ter Stegen</v>
      </c>
      <c r="E33" s="1" cm="1">
        <f t="array" ref="E33">IF($B33,_xlfn.XLOOKUP($B33,Goalkeepers!$B$2:$B$2043,tbl_gk[Age],""))</f>
        <v>30</v>
      </c>
      <c r="F33" s="1" cm="1">
        <f t="array" ref="F33">IF($B33,_xlfn.XLOOKUP($B33,Goalkeepers!$B$2:$B$2043,tbl_gk[Height],""))</f>
        <v>187</v>
      </c>
      <c r="G33" s="1" cm="1">
        <f t="array" ref="G33">IF($B33,_xlfn.XLOOKUP($B33,Goalkeepers!$B$2:$B$2043,tbl_gk[Weight],""))</f>
        <v>85</v>
      </c>
      <c r="H33" s="1" t="str" cm="1">
        <f t="array" ref="H33">IF($B33,_xlfn.XLOOKUP($B33,Goalkeepers!$B$2:$B$2043,tbl_gk[Nationality],""))</f>
        <v>Germany</v>
      </c>
      <c r="I33" s="1" cm="1">
        <f t="array" ref="I33">IF($B33,_xlfn.XLOOKUP($B33,Goalkeepers!$B$2:$B$2043,tbl_gk[Overall],""))</f>
        <v>88</v>
      </c>
    </row>
    <row r="34" spans="1:9" x14ac:dyDescent="0.55000000000000004">
      <c r="A34" s="9">
        <v>4</v>
      </c>
      <c r="B34" s="4">
        <v>199339</v>
      </c>
      <c r="C34" s="5" t="str" cm="1">
        <f t="array" ref="C34">IF($B34,_xlfn.XLOOKUP($B34,Goalkeepers!$B$2:$B$2043,tbl_gk[Name],""))</f>
        <v>M. Riemann</v>
      </c>
      <c r="D34" s="5" t="str" cm="1">
        <f t="array" ref="D34">IF($B34,_xlfn.XLOOKUP($B34,Goalkeepers!$B$2:$B$2043,tbl_gk[FullName],""))</f>
        <v>Manuel Riemann</v>
      </c>
      <c r="E34" s="1" cm="1">
        <f t="array" ref="E34">IF($B34,_xlfn.XLOOKUP($B34,Goalkeepers!$B$2:$B$2043,tbl_gk[Age],""))</f>
        <v>33</v>
      </c>
      <c r="F34" s="1" cm="1">
        <f t="array" ref="F34">IF($B34,_xlfn.XLOOKUP($B34,Goalkeepers!$B$2:$B$2043,tbl_gk[Height],""))</f>
        <v>186</v>
      </c>
      <c r="G34" s="1" cm="1">
        <f t="array" ref="G34">IF($B34,_xlfn.XLOOKUP($B34,Goalkeepers!$B$2:$B$2043,tbl_gk[Weight],""))</f>
        <v>83</v>
      </c>
      <c r="H34" s="1" t="str" cm="1">
        <f t="array" ref="H34">IF($B34,_xlfn.XLOOKUP($B34,Goalkeepers!$B$2:$B$2043,tbl_gk[Nationality],""))</f>
        <v>Germany</v>
      </c>
      <c r="I34" s="1" cm="1">
        <f t="array" ref="I34">IF($B34,_xlfn.XLOOKUP($B34,Goalkeepers!$B$2:$B$2043,tbl_gk[Overall],""))</f>
        <v>79</v>
      </c>
    </row>
    <row r="35" spans="1:9" x14ac:dyDescent="0.55000000000000004">
      <c r="A35" s="8">
        <v>5</v>
      </c>
      <c r="B35" s="4">
        <v>204935</v>
      </c>
      <c r="C35" s="5" t="str" cm="1">
        <f t="array" ref="C35">IF($B35,_xlfn.XLOOKUP($B35,Goalkeepers!$B$2:$B$2043,tbl_gk[Name],""))</f>
        <v>J. Pickford</v>
      </c>
      <c r="D35" s="5" t="str" cm="1">
        <f t="array" ref="D35">IF($B35,_xlfn.XLOOKUP($B35,Goalkeepers!$B$2:$B$2043,tbl_gk[FullName],""))</f>
        <v>Jordan Pickford</v>
      </c>
      <c r="E35" s="1" cm="1">
        <f t="array" ref="E35">IF($B35,_xlfn.XLOOKUP($B35,Goalkeepers!$B$2:$B$2043,tbl_gk[Age],""))</f>
        <v>28</v>
      </c>
      <c r="F35" s="1" cm="1">
        <f t="array" ref="F35">IF($B35,_xlfn.XLOOKUP($B35,Goalkeepers!$B$2:$B$2043,tbl_gk[Height],""))</f>
        <v>185</v>
      </c>
      <c r="G35" s="1" cm="1">
        <f t="array" ref="G35">IF($B35,_xlfn.XLOOKUP($B35,Goalkeepers!$B$2:$B$2043,tbl_gk[Weight],""))</f>
        <v>77</v>
      </c>
      <c r="H35" s="1" t="str" cm="1">
        <f t="array" ref="H35">IF($B35,_xlfn.XLOOKUP($B35,Goalkeepers!$B$2:$B$2043,tbl_gk[Nationality],""))</f>
        <v>England</v>
      </c>
      <c r="I35" s="1" cm="1">
        <f t="array" ref="I35">IF($B35,_xlfn.XLOOKUP($B35,Goalkeepers!$B$2:$B$2043,tbl_gk[Overall],""))</f>
        <v>82</v>
      </c>
    </row>
    <row r="36" spans="1:9" x14ac:dyDescent="0.55000000000000004">
      <c r="A36" s="9">
        <v>6</v>
      </c>
      <c r="B36" s="4">
        <v>215698</v>
      </c>
      <c r="C36" s="5" t="str" cm="1">
        <f t="array" ref="C36">IF($B36,_xlfn.XLOOKUP($B36,Goalkeepers!$B$2:$B$2043,tbl_gk[Name],""))</f>
        <v>M. Maignan</v>
      </c>
      <c r="D36" s="5" t="str" cm="1">
        <f t="array" ref="D36">IF($B36,_xlfn.XLOOKUP($B36,Goalkeepers!$B$2:$B$2043,tbl_gk[FullName],""))</f>
        <v>Mike Maignan</v>
      </c>
      <c r="E36" s="1" cm="1">
        <f t="array" ref="E36">IF($B36,_xlfn.XLOOKUP($B36,Goalkeepers!$B$2:$B$2043,tbl_gk[Age],""))</f>
        <v>26</v>
      </c>
      <c r="F36" s="1" cm="1">
        <f t="array" ref="F36">IF($B36,_xlfn.XLOOKUP($B36,Goalkeepers!$B$2:$B$2043,tbl_gk[Height],""))</f>
        <v>191</v>
      </c>
      <c r="G36" s="1" cm="1">
        <f t="array" ref="G36">IF($B36,_xlfn.XLOOKUP($B36,Goalkeepers!$B$2:$B$2043,tbl_gk[Weight],""))</f>
        <v>89</v>
      </c>
      <c r="H36" s="1" t="str" cm="1">
        <f t="array" ref="H36">IF($B36,_xlfn.XLOOKUP($B36,Goalkeepers!$B$2:$B$2043,tbl_gk[Nationality],""))</f>
        <v>France</v>
      </c>
      <c r="I36" s="1" cm="1">
        <f t="array" ref="I36">IF($B36,_xlfn.XLOOKUP($B36,Goalkeepers!$B$2:$B$2043,tbl_gk[Overall],""))</f>
        <v>87</v>
      </c>
    </row>
    <row r="37" spans="1:9" x14ac:dyDescent="0.55000000000000004">
      <c r="A37" s="8">
        <v>7</v>
      </c>
      <c r="B37" s="4">
        <v>212831</v>
      </c>
      <c r="C37" s="5" t="str" cm="1">
        <f t="array" ref="C37">IF($B37,_xlfn.XLOOKUP($B37,Goalkeepers!$B$2:$B$2043,tbl_gk[Name],""))</f>
        <v>Alisson</v>
      </c>
      <c r="D37" s="5" t="str" cm="1">
        <f t="array" ref="D37">IF($B37,_xlfn.XLOOKUP($B37,Goalkeepers!$B$2:$B$2043,tbl_gk[FullName],""))</f>
        <v>Alisson Ramses Becker</v>
      </c>
      <c r="E37" s="1" cm="1">
        <f t="array" ref="E37">IF($B37,_xlfn.XLOOKUP($B37,Goalkeepers!$B$2:$B$2043,tbl_gk[Age],""))</f>
        <v>29</v>
      </c>
      <c r="F37" s="1" cm="1">
        <f t="array" ref="F37">IF($B37,_xlfn.XLOOKUP($B37,Goalkeepers!$B$2:$B$2043,tbl_gk[Height],""))</f>
        <v>191</v>
      </c>
      <c r="G37" s="1" cm="1">
        <f t="array" ref="G37">IF($B37,_xlfn.XLOOKUP($B37,Goalkeepers!$B$2:$B$2043,tbl_gk[Weight],""))</f>
        <v>91</v>
      </c>
      <c r="H37" s="1" t="str" cm="1">
        <f t="array" ref="H37">IF($B37,_xlfn.XLOOKUP($B37,Goalkeepers!$B$2:$B$2043,tbl_gk[Nationality],""))</f>
        <v>Brazil</v>
      </c>
      <c r="I37" s="1" cm="1">
        <f t="array" ref="I37">IF($B37,_xlfn.XLOOKUP($B37,Goalkeepers!$B$2:$B$2043,tbl_gk[Overall],""))</f>
        <v>89</v>
      </c>
    </row>
    <row r="38" spans="1:9" x14ac:dyDescent="0.55000000000000004">
      <c r="A38" s="9">
        <v>8</v>
      </c>
      <c r="B38" s="4">
        <v>193041</v>
      </c>
      <c r="C38" s="5" t="str" cm="1">
        <f t="array" ref="C38">IF($B38,_xlfn.XLOOKUP($B38,Goalkeepers!$B$2:$B$2043,tbl_gk[Name],""))</f>
        <v>K. Navas</v>
      </c>
      <c r="D38" s="5" t="str" cm="1">
        <f t="array" ref="D38">IF($B38,_xlfn.XLOOKUP($B38,Goalkeepers!$B$2:$B$2043,tbl_gk[FullName],""))</f>
        <v>Keylor Navas</v>
      </c>
      <c r="E38" s="1" cm="1">
        <f t="array" ref="E38">IF($B38,_xlfn.XLOOKUP($B38,Goalkeepers!$B$2:$B$2043,tbl_gk[Age],""))</f>
        <v>35</v>
      </c>
      <c r="F38" s="1" cm="1">
        <f t="array" ref="F38">IF($B38,_xlfn.XLOOKUP($B38,Goalkeepers!$B$2:$B$2043,tbl_gk[Height],""))</f>
        <v>185</v>
      </c>
      <c r="G38" s="1" cm="1">
        <f t="array" ref="G38">IF($B38,_xlfn.XLOOKUP($B38,Goalkeepers!$B$2:$B$2043,tbl_gk[Weight],""))</f>
        <v>80</v>
      </c>
      <c r="H38" s="1" t="str" cm="1">
        <f t="array" ref="H38">IF($B38,_xlfn.XLOOKUP($B38,Goalkeepers!$B$2:$B$2043,tbl_gk[Nationality],""))</f>
        <v>Costa Rica</v>
      </c>
      <c r="I38" s="1" cm="1">
        <f t="array" ref="I38">IF($B38,_xlfn.XLOOKUP($B38,Goalkeepers!$B$2:$B$2043,tbl_gk[Overall],""))</f>
        <v>88</v>
      </c>
    </row>
    <row r="39" spans="1:9" x14ac:dyDescent="0.55000000000000004">
      <c r="A39" s="8">
        <v>9</v>
      </c>
      <c r="B39" s="4">
        <v>200389</v>
      </c>
      <c r="C39" s="5" t="str" cm="1">
        <f t="array" ref="C39">IF($B39,_xlfn.XLOOKUP($B39,Goalkeepers!$B$2:$B$2043,tbl_gk[Name],""))</f>
        <v>J. Oblak</v>
      </c>
      <c r="D39" s="5" t="str" cm="1">
        <f t="array" ref="D39">IF($B39,_xlfn.XLOOKUP($B39,Goalkeepers!$B$2:$B$2043,tbl_gk[FullName],""))</f>
        <v>Jan Oblak</v>
      </c>
      <c r="E39" s="1" cm="1">
        <f t="array" ref="E39">IF($B39,_xlfn.XLOOKUP($B39,Goalkeepers!$B$2:$B$2043,tbl_gk[Age],""))</f>
        <v>29</v>
      </c>
      <c r="F39" s="1" cm="1">
        <f t="array" ref="F39">IF($B39,_xlfn.XLOOKUP($B39,Goalkeepers!$B$2:$B$2043,tbl_gk[Height],""))</f>
        <v>188</v>
      </c>
      <c r="G39" s="1" cm="1">
        <f t="array" ref="G39">IF($B39,_xlfn.XLOOKUP($B39,Goalkeepers!$B$2:$B$2043,tbl_gk[Weight],""))</f>
        <v>87</v>
      </c>
      <c r="H39" s="1" t="str" cm="1">
        <f t="array" ref="H39">IF($B39,_xlfn.XLOOKUP($B39,Goalkeepers!$B$2:$B$2043,tbl_gk[Nationality],""))</f>
        <v>Slovenia</v>
      </c>
      <c r="I39" s="1" cm="1">
        <f t="array" ref="I39">IF($B39,_xlfn.XLOOKUP($B39,Goalkeepers!$B$2:$B$2043,tbl_gk[Overall],""))</f>
        <v>89</v>
      </c>
    </row>
    <row r="40" spans="1:9" x14ac:dyDescent="0.55000000000000004">
      <c r="A40" s="9">
        <v>10</v>
      </c>
      <c r="B40" s="4">
        <v>175281</v>
      </c>
      <c r="C40" s="5" t="str" cm="1">
        <f t="array" ref="C40">IF($B40,_xlfn.XLOOKUP($B40,Goalkeepers!$B$2:$B$2043,tbl_gk[Name],""))</f>
        <v>D. Onyango</v>
      </c>
      <c r="D40" s="5" t="str" cm="1">
        <f t="array" ref="D40">IF($B40,_xlfn.XLOOKUP($B40,Goalkeepers!$B$2:$B$2043,tbl_gk[FullName],""))</f>
        <v>Denis Onyango</v>
      </c>
      <c r="E40" s="1" cm="1">
        <f t="array" ref="E40">IF($B40,_xlfn.XLOOKUP($B40,Goalkeepers!$B$2:$B$2043,tbl_gk[Age],""))</f>
        <v>37</v>
      </c>
      <c r="F40" s="1" cm="1">
        <f t="array" ref="F40">IF($B40,_xlfn.XLOOKUP($B40,Goalkeepers!$B$2:$B$2043,tbl_gk[Height],""))</f>
        <v>185</v>
      </c>
      <c r="G40" s="1" cm="1">
        <f t="array" ref="G40">IF($B40,_xlfn.XLOOKUP($B40,Goalkeepers!$B$2:$B$2043,tbl_gk[Weight],""))</f>
        <v>86</v>
      </c>
      <c r="H40" s="1" t="str" cm="1">
        <f t="array" ref="H40">IF($B40,_xlfn.XLOOKUP($B40,Goalkeepers!$B$2:$B$2043,tbl_gk[Nationality],""))</f>
        <v>Uganda</v>
      </c>
      <c r="I40" s="1" cm="1">
        <f t="array" ref="I40">IF($B40,_xlfn.XLOOKUP($B40,Goalkeepers!$B$2:$B$2043,tbl_gk[Overall],""))</f>
        <v>73</v>
      </c>
    </row>
    <row r="43" spans="1:9" x14ac:dyDescent="0.55000000000000004">
      <c r="A43" s="14" t="s">
        <v>4164</v>
      </c>
      <c r="B43" s="14"/>
      <c r="C43" s="14"/>
      <c r="D43" s="14"/>
      <c r="E43" s="14"/>
      <c r="F43" s="14"/>
      <c r="G43" s="14"/>
      <c r="H43" s="14"/>
      <c r="I43" s="14"/>
    </row>
    <row r="44" spans="1:9" x14ac:dyDescent="0.55000000000000004">
      <c r="A44" s="7" t="s">
        <v>4174</v>
      </c>
      <c r="B44" s="1" t="s">
        <v>0</v>
      </c>
      <c r="C44" s="5" t="s">
        <v>1</v>
      </c>
      <c r="D44" s="5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</row>
    <row r="45" spans="1:9" x14ac:dyDescent="0.55000000000000004">
      <c r="A45" s="8">
        <v>1</v>
      </c>
      <c r="B45" s="4">
        <v>175281</v>
      </c>
      <c r="C45" s="5" t="str" cm="1">
        <f t="array" ref="C45">IF($B45,_xlfn.XLOOKUP($B45,Goalkeepers!$B$2:$B$2043,tbl_gk[Name],""))</f>
        <v>D. Onyango</v>
      </c>
      <c r="D45" s="5" t="str" cm="1">
        <f t="array" ref="D45">IF($B45,_xlfn.XLOOKUP($B45,Goalkeepers!$B$2:$B$2043,tbl_gk[FullName],""))</f>
        <v>Denis Onyango</v>
      </c>
      <c r="E45" s="1" cm="1">
        <f t="array" ref="E45">IF($B45,_xlfn.XLOOKUP($B45,Goalkeepers!$B$2:$B$2043,tbl_gk[Age],""))</f>
        <v>37</v>
      </c>
      <c r="F45" s="1" cm="1">
        <f t="array" ref="F45">IF($B45,_xlfn.XLOOKUP($B45,Goalkeepers!$B$2:$B$2043,tbl_gk[Height],""))</f>
        <v>185</v>
      </c>
      <c r="G45" s="1" cm="1">
        <f t="array" ref="G45">IF($B45,_xlfn.XLOOKUP($B45,Goalkeepers!$B$2:$B$2043,tbl_gk[Weight],""))</f>
        <v>86</v>
      </c>
      <c r="H45" s="1" t="str" cm="1">
        <f t="array" ref="H45">IF($B45,_xlfn.XLOOKUP($B45,Goalkeepers!$B$2:$B$2043,tbl_gk[Nationality],""))</f>
        <v>Uganda</v>
      </c>
      <c r="I45" s="1" cm="1">
        <f t="array" ref="I45">IF($B45,_xlfn.XLOOKUP($B45,Goalkeepers!$B$2:$B$2043,tbl_gk[Overall],""))</f>
        <v>73</v>
      </c>
    </row>
    <row r="46" spans="1:9" x14ac:dyDescent="0.55000000000000004">
      <c r="A46" s="9">
        <v>2</v>
      </c>
      <c r="B46" s="4">
        <v>176630</v>
      </c>
      <c r="C46" s="5" t="str" cm="1">
        <f t="array" ref="C46">IF($B46,_xlfn.XLOOKUP($B46,Goalkeepers!$B$2:$B$2043,tbl_gk[Name],""))</f>
        <v>Marco Pereira</v>
      </c>
      <c r="D46" s="5" t="str" cm="1">
        <f t="array" ref="D46">IF($B46,_xlfn.XLOOKUP($B46,Goalkeepers!$B$2:$B$2043,tbl_gk[FullName],""))</f>
        <v>Marco AndrÃ© Rocha Pereira</v>
      </c>
      <c r="E46" s="1" cm="1">
        <f t="array" ref="E46">IF($B46,_xlfn.XLOOKUP($B46,Goalkeepers!$B$2:$B$2043,tbl_gk[Age],""))</f>
        <v>35</v>
      </c>
      <c r="F46" s="1" cm="1">
        <f t="array" ref="F46">IF($B46,_xlfn.XLOOKUP($B46,Goalkeepers!$B$2:$B$2043,tbl_gk[Height],""))</f>
        <v>184</v>
      </c>
      <c r="G46" s="1" cm="1">
        <f t="array" ref="G46">IF($B46,_xlfn.XLOOKUP($B46,Goalkeepers!$B$2:$B$2043,tbl_gk[Weight],""))</f>
        <v>79</v>
      </c>
      <c r="H46" s="1" t="str" cm="1">
        <f t="array" ref="H46">IF($B46,_xlfn.XLOOKUP($B46,Goalkeepers!$B$2:$B$2043,tbl_gk[Nationality],""))</f>
        <v>Portugal</v>
      </c>
      <c r="I46" s="1" cm="1">
        <f t="array" ref="I46">IF($B46,_xlfn.XLOOKUP($B46,Goalkeepers!$B$2:$B$2043,tbl_gk[Overall],""))</f>
        <v>74</v>
      </c>
    </row>
    <row r="47" spans="1:9" x14ac:dyDescent="0.55000000000000004">
      <c r="A47" s="8">
        <v>3</v>
      </c>
      <c r="B47" s="4">
        <v>165247</v>
      </c>
      <c r="C47" s="5" t="str" cm="1">
        <f t="array" ref="C47">IF($B47,_xlfn.XLOOKUP($B47,Goalkeepers!$B$2:$B$2043,tbl_gk[Name],""))</f>
        <v>I. Khune</v>
      </c>
      <c r="D47" s="5" t="str" cm="1">
        <f t="array" ref="D47">IF($B47,_xlfn.XLOOKUP($B47,Goalkeepers!$B$2:$B$2043,tbl_gk[FullName],""))</f>
        <v>Itumeleng Khune</v>
      </c>
      <c r="E47" s="1" cm="1">
        <f t="array" ref="E47">IF($B47,_xlfn.XLOOKUP($B47,Goalkeepers!$B$2:$B$2043,tbl_gk[Age],""))</f>
        <v>35</v>
      </c>
      <c r="F47" s="1" cm="1">
        <f t="array" ref="F47">IF($B47,_xlfn.XLOOKUP($B47,Goalkeepers!$B$2:$B$2043,tbl_gk[Height],""))</f>
        <v>181</v>
      </c>
      <c r="G47" s="1" cm="1">
        <f t="array" ref="G47">IF($B47,_xlfn.XLOOKUP($B47,Goalkeepers!$B$2:$B$2043,tbl_gk[Weight],""))</f>
        <v>81</v>
      </c>
      <c r="H47" s="1" t="str" cm="1">
        <f t="array" ref="H47">IF($B47,_xlfn.XLOOKUP($B47,Goalkeepers!$B$2:$B$2043,tbl_gk[Nationality],""))</f>
        <v>South Africa</v>
      </c>
      <c r="I47" s="1" cm="1">
        <f t="array" ref="I47">IF($B47,_xlfn.XLOOKUP($B47,Goalkeepers!$B$2:$B$2043,tbl_gk[Overall],""))</f>
        <v>70</v>
      </c>
    </row>
    <row r="48" spans="1:9" x14ac:dyDescent="0.55000000000000004">
      <c r="A48" s="9">
        <v>4</v>
      </c>
      <c r="B48" s="4">
        <v>257439</v>
      </c>
      <c r="C48" s="5" t="str" cm="1">
        <f t="array" ref="C48">IF($B48,_xlfn.XLOOKUP($B48,Goalkeepers!$B$2:$B$2043,tbl_gk[Name],""))</f>
        <v>R. Ofori</v>
      </c>
      <c r="D48" s="5" t="str" cm="1">
        <f t="array" ref="D48">IF($B48,_xlfn.XLOOKUP($B48,Goalkeepers!$B$2:$B$2043,tbl_gk[FullName],""))</f>
        <v>Richard Ofori</v>
      </c>
      <c r="E48" s="1" cm="1">
        <f t="array" ref="E48">IF($B48,_xlfn.XLOOKUP($B48,Goalkeepers!$B$2:$B$2043,tbl_gk[Age],""))</f>
        <v>28</v>
      </c>
      <c r="F48" s="1" cm="1">
        <f t="array" ref="F48">IF($B48,_xlfn.XLOOKUP($B48,Goalkeepers!$B$2:$B$2043,tbl_gk[Height],""))</f>
        <v>190</v>
      </c>
      <c r="G48" s="1" cm="1">
        <f t="array" ref="G48">IF($B48,_xlfn.XLOOKUP($B48,Goalkeepers!$B$2:$B$2043,tbl_gk[Weight],""))</f>
        <v>79</v>
      </c>
      <c r="H48" s="1" t="str" cm="1">
        <f t="array" ref="H48">IF($B48,_xlfn.XLOOKUP($B48,Goalkeepers!$B$2:$B$2043,tbl_gk[Nationality],""))</f>
        <v>Ghana</v>
      </c>
      <c r="I48" s="1" cm="1">
        <f t="array" ref="I48">IF($B48,_xlfn.XLOOKUP($B48,Goalkeepers!$B$2:$B$2043,tbl_gk[Overall],""))</f>
        <v>74</v>
      </c>
    </row>
    <row r="49" spans="1:9" x14ac:dyDescent="0.55000000000000004">
      <c r="A49" s="8">
        <v>5</v>
      </c>
      <c r="B49" s="4">
        <v>199339</v>
      </c>
      <c r="C49" s="5" t="str" cm="1">
        <f t="array" ref="C49">IF($B49,_xlfn.XLOOKUP($B49,Goalkeepers!$B$2:$B$2043,tbl_gk[Name],""))</f>
        <v>M. Riemann</v>
      </c>
      <c r="D49" s="5" t="str" cm="1">
        <f t="array" ref="D49">IF($B49,_xlfn.XLOOKUP($B49,Goalkeepers!$B$2:$B$2043,tbl_gk[FullName],""))</f>
        <v>Manuel Riemann</v>
      </c>
      <c r="E49" s="1" cm="1">
        <f t="array" ref="E49">IF($B49,_xlfn.XLOOKUP($B49,Goalkeepers!$B$2:$B$2043,tbl_gk[Age],""))</f>
        <v>33</v>
      </c>
      <c r="F49" s="1" cm="1">
        <f t="array" ref="F49">IF($B49,_xlfn.XLOOKUP($B49,Goalkeepers!$B$2:$B$2043,tbl_gk[Height],""))</f>
        <v>186</v>
      </c>
      <c r="G49" s="1" cm="1">
        <f t="array" ref="G49">IF($B49,_xlfn.XLOOKUP($B49,Goalkeepers!$B$2:$B$2043,tbl_gk[Weight],""))</f>
        <v>83</v>
      </c>
      <c r="H49" s="1" t="str" cm="1">
        <f t="array" ref="H49">IF($B49,_xlfn.XLOOKUP($B49,Goalkeepers!$B$2:$B$2043,tbl_gk[Nationality],""))</f>
        <v>Germany</v>
      </c>
      <c r="I49" s="1" cm="1">
        <f t="array" ref="I49">IF($B49,_xlfn.XLOOKUP($B49,Goalkeepers!$B$2:$B$2043,tbl_gk[Overall],""))</f>
        <v>79</v>
      </c>
    </row>
    <row r="50" spans="1:9" x14ac:dyDescent="0.55000000000000004">
      <c r="A50" s="9">
        <v>6</v>
      </c>
      <c r="B50" s="4">
        <v>242934</v>
      </c>
      <c r="C50" s="5" t="str" cm="1">
        <f t="array" ref="C50">IF($B50,_xlfn.XLOOKUP($B50,Goalkeepers!$B$2:$B$2043,tbl_gk[Name],""))</f>
        <v>B. Petersen</v>
      </c>
      <c r="D50" s="5" t="str" cm="1">
        <f t="array" ref="D50">IF($B50,_xlfn.XLOOKUP($B50,Goalkeepers!$B$2:$B$2043,tbl_gk[FullName],""))</f>
        <v>Brandon Petersen</v>
      </c>
      <c r="E50" s="1" cm="1">
        <f t="array" ref="E50">IF($B50,_xlfn.XLOOKUP($B50,Goalkeepers!$B$2:$B$2043,tbl_gk[Age],""))</f>
        <v>28</v>
      </c>
      <c r="F50" s="1" cm="1">
        <f t="array" ref="F50">IF($B50,_xlfn.XLOOKUP($B50,Goalkeepers!$B$2:$B$2043,tbl_gk[Height],""))</f>
        <v>185</v>
      </c>
      <c r="G50" s="1" cm="1">
        <f t="array" ref="G50">IF($B50,_xlfn.XLOOKUP($B50,Goalkeepers!$B$2:$B$2043,tbl_gk[Weight],""))</f>
        <v>75</v>
      </c>
      <c r="H50" s="1" t="str" cm="1">
        <f t="array" ref="H50">IF($B50,_xlfn.XLOOKUP($B50,Goalkeepers!$B$2:$B$2043,tbl_gk[Nationality],""))</f>
        <v>South Africa</v>
      </c>
      <c r="I50" s="1" cm="1">
        <f t="array" ref="I50">IF($B50,_xlfn.XLOOKUP($B50,Goalkeepers!$B$2:$B$2043,tbl_gk[Overall],""))</f>
        <v>70</v>
      </c>
    </row>
    <row r="51" spans="1:9" x14ac:dyDescent="0.55000000000000004">
      <c r="A51" s="8">
        <v>7</v>
      </c>
      <c r="B51" s="4">
        <v>225983</v>
      </c>
      <c r="C51" s="5" t="str" cm="1">
        <f t="array" ref="C51">IF($B51,_xlfn.XLOOKUP($B51,Goalkeepers!$B$2:$B$2043,tbl_gk[Name],""))</f>
        <v>S. Mpontshane</v>
      </c>
      <c r="D51" s="5" t="str" cm="1">
        <f t="array" ref="D51">IF($B51,_xlfn.XLOOKUP($B51,Goalkeepers!$B$2:$B$2043,tbl_gk[FullName],""))</f>
        <v>Siyabonga Mpontshane</v>
      </c>
      <c r="E51" s="1" cm="1">
        <f t="array" ref="E51">IF($B51,_xlfn.XLOOKUP($B51,Goalkeepers!$B$2:$B$2043,tbl_gk[Age],""))</f>
        <v>36</v>
      </c>
      <c r="F51" s="1" cm="1">
        <f t="array" ref="F51">IF($B51,_xlfn.XLOOKUP($B51,Goalkeepers!$B$2:$B$2043,tbl_gk[Height],""))</f>
        <v>183</v>
      </c>
      <c r="G51" s="1" cm="1">
        <f t="array" ref="G51">IF($B51,_xlfn.XLOOKUP($B51,Goalkeepers!$B$2:$B$2043,tbl_gk[Weight],""))</f>
        <v>79</v>
      </c>
      <c r="H51" s="1" t="str" cm="1">
        <f t="array" ref="H51">IF($B51,_xlfn.XLOOKUP($B51,Goalkeepers!$B$2:$B$2043,tbl_gk[Nationality],""))</f>
        <v>South Africa</v>
      </c>
      <c r="I51" s="1" cm="1">
        <f t="array" ref="I51">IF($B51,_xlfn.XLOOKUP($B51,Goalkeepers!$B$2:$B$2043,tbl_gk[Overall],""))</f>
        <v>68</v>
      </c>
    </row>
    <row r="52" spans="1:9" x14ac:dyDescent="0.55000000000000004">
      <c r="A52" s="9">
        <v>8</v>
      </c>
      <c r="B52" s="4">
        <v>174543</v>
      </c>
      <c r="C52" s="5" t="str" cm="1">
        <f t="array" ref="C52">IF($B52,_xlfn.XLOOKUP($B52,Goalkeepers!$B$2:$B$2043,tbl_gk[Name],""))</f>
        <v>C. Bravo</v>
      </c>
      <c r="D52" s="5" t="str" cm="1">
        <f t="array" ref="D52">IF($B52,_xlfn.XLOOKUP($B52,Goalkeepers!$B$2:$B$2043,tbl_gk[FullName],""))</f>
        <v>Claudio Bravo</v>
      </c>
      <c r="E52" s="1" cm="1">
        <f t="array" ref="E52">IF($B52,_xlfn.XLOOKUP($B52,Goalkeepers!$B$2:$B$2043,tbl_gk[Age],""))</f>
        <v>39</v>
      </c>
      <c r="F52" s="1" cm="1">
        <f t="array" ref="F52">IF($B52,_xlfn.XLOOKUP($B52,Goalkeepers!$B$2:$B$2043,tbl_gk[Height],""))</f>
        <v>184</v>
      </c>
      <c r="G52" s="1" cm="1">
        <f t="array" ref="G52">IF($B52,_xlfn.XLOOKUP($B52,Goalkeepers!$B$2:$B$2043,tbl_gk[Weight],""))</f>
        <v>80</v>
      </c>
      <c r="H52" s="1" t="str" cm="1">
        <f t="array" ref="H52">IF($B52,_xlfn.XLOOKUP($B52,Goalkeepers!$B$2:$B$2043,tbl_gk[Nationality],""))</f>
        <v>Chile</v>
      </c>
      <c r="I52" s="1" cm="1">
        <f t="array" ref="I52">IF($B52,_xlfn.XLOOKUP($B52,Goalkeepers!$B$2:$B$2043,tbl_gk[Overall],""))</f>
        <v>78</v>
      </c>
    </row>
    <row r="53" spans="1:9" x14ac:dyDescent="0.55000000000000004">
      <c r="A53" s="8">
        <v>9</v>
      </c>
      <c r="B53" s="4">
        <v>167495</v>
      </c>
      <c r="C53" s="5" t="str" cm="1">
        <f t="array" ref="C53">IF($B53,_xlfn.XLOOKUP($B53,Goalkeepers!$B$2:$B$2043,tbl_gk[Name],""))</f>
        <v>M. Neuer</v>
      </c>
      <c r="D53" s="5" t="str" cm="1">
        <f t="array" ref="D53">IF($B53,_xlfn.XLOOKUP($B53,Goalkeepers!$B$2:$B$2043,tbl_gk[FullName],""))</f>
        <v>Manuel Neuer</v>
      </c>
      <c r="E53" s="1" cm="1">
        <f t="array" ref="E53">IF($B53,_xlfn.XLOOKUP($B53,Goalkeepers!$B$2:$B$2043,tbl_gk[Age],""))</f>
        <v>36</v>
      </c>
      <c r="F53" s="1" cm="1">
        <f t="array" ref="F53">IF($B53,_xlfn.XLOOKUP($B53,Goalkeepers!$B$2:$B$2043,tbl_gk[Height],""))</f>
        <v>193</v>
      </c>
      <c r="G53" s="1" cm="1">
        <f t="array" ref="G53">IF($B53,_xlfn.XLOOKUP($B53,Goalkeepers!$B$2:$B$2043,tbl_gk[Weight],""))</f>
        <v>93</v>
      </c>
      <c r="H53" s="1" t="str" cm="1">
        <f t="array" ref="H53">IF($B53,_xlfn.XLOOKUP($B53,Goalkeepers!$B$2:$B$2043,tbl_gk[Nationality],""))</f>
        <v>Germany</v>
      </c>
      <c r="I53" s="1" cm="1">
        <f t="array" ref="I53">IF($B53,_xlfn.XLOOKUP($B53,Goalkeepers!$B$2:$B$2043,tbl_gk[Overall],""))</f>
        <v>90</v>
      </c>
    </row>
    <row r="54" spans="1:9" x14ac:dyDescent="0.55000000000000004">
      <c r="A54" s="9">
        <v>10</v>
      </c>
      <c r="B54" s="4">
        <v>132740</v>
      </c>
      <c r="C54" s="5" t="str" cm="1">
        <f t="array" ref="C54">IF($B54,_xlfn.XLOOKUP($B54,Goalkeepers!$B$2:$B$2043,tbl_gk[Name],""))</f>
        <v>J. Hansen</v>
      </c>
      <c r="D54" s="5" t="str" cm="1">
        <f t="array" ref="D54">IF($B54,_xlfn.XLOOKUP($B54,Goalkeepers!$B$2:$B$2043,tbl_gk[FullName],""))</f>
        <v>Jesper Hansen</v>
      </c>
      <c r="E54" s="1" cm="1">
        <f t="array" ref="E54">IF($B54,_xlfn.XLOOKUP($B54,Goalkeepers!$B$2:$B$2043,tbl_gk[Age],""))</f>
        <v>37</v>
      </c>
      <c r="F54" s="1" cm="1">
        <f t="array" ref="F54">IF($B54,_xlfn.XLOOKUP($B54,Goalkeepers!$B$2:$B$2043,tbl_gk[Height],""))</f>
        <v>188</v>
      </c>
      <c r="G54" s="1" cm="1">
        <f t="array" ref="G54">IF($B54,_xlfn.XLOOKUP($B54,Goalkeepers!$B$2:$B$2043,tbl_gk[Weight],""))</f>
        <v>78</v>
      </c>
      <c r="H54" s="1" t="str" cm="1">
        <f t="array" ref="H54">IF($B54,_xlfn.XLOOKUP($B54,Goalkeepers!$B$2:$B$2043,tbl_gk[Nationality],""))</f>
        <v>Denmark</v>
      </c>
      <c r="I54" s="1" cm="1">
        <f t="array" ref="I54">IF($B54,_xlfn.XLOOKUP($B54,Goalkeepers!$B$2:$B$2043,tbl_gk[Overall],""))</f>
        <v>72</v>
      </c>
    </row>
    <row r="57" spans="1:9" x14ac:dyDescent="0.55000000000000004">
      <c r="A57" s="14" t="s">
        <v>4165</v>
      </c>
      <c r="B57" s="14"/>
      <c r="C57" s="14"/>
      <c r="D57" s="14"/>
      <c r="E57" s="14"/>
      <c r="F57" s="14"/>
      <c r="G57" s="14"/>
      <c r="H57" s="14"/>
      <c r="I57" s="14"/>
    </row>
    <row r="58" spans="1:9" x14ac:dyDescent="0.55000000000000004">
      <c r="A58" s="7" t="s">
        <v>4174</v>
      </c>
      <c r="B58" s="1" t="s">
        <v>0</v>
      </c>
      <c r="C58" s="5" t="s">
        <v>1</v>
      </c>
      <c r="D58" s="5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</row>
    <row r="59" spans="1:9" x14ac:dyDescent="0.55000000000000004">
      <c r="A59" s="8">
        <v>1</v>
      </c>
      <c r="B59" s="4">
        <v>167495</v>
      </c>
      <c r="C59" s="5" t="str" cm="1">
        <f t="array" ref="C59">IF($B59,_xlfn.XLOOKUP($B59,Goalkeepers!$B$2:$B$2043,tbl_gk[Name],""))</f>
        <v>M. Neuer</v>
      </c>
      <c r="D59" s="5" t="str" cm="1">
        <f t="array" ref="D59">IF($B59,_xlfn.XLOOKUP($B59,Goalkeepers!$B$2:$B$2043,tbl_gk[FullName],""))</f>
        <v>Manuel Neuer</v>
      </c>
      <c r="E59" s="1" cm="1">
        <f t="array" ref="E59">IF($B59,_xlfn.XLOOKUP($B59,Goalkeepers!$B$2:$B$2043,tbl_gk[Age],""))</f>
        <v>36</v>
      </c>
      <c r="F59" s="1" cm="1">
        <f t="array" ref="F59">IF($B59,_xlfn.XLOOKUP($B59,Goalkeepers!$B$2:$B$2043,tbl_gk[Height],""))</f>
        <v>193</v>
      </c>
      <c r="G59" s="1" cm="1">
        <f t="array" ref="G59">IF($B59,_xlfn.XLOOKUP($B59,Goalkeepers!$B$2:$B$2043,tbl_gk[Weight],""))</f>
        <v>93</v>
      </c>
      <c r="H59" s="1" t="str" cm="1">
        <f t="array" ref="H59">IF($B59,_xlfn.XLOOKUP($B59,Goalkeepers!$B$2:$B$2043,tbl_gk[Nationality],""))</f>
        <v>Germany</v>
      </c>
      <c r="I59" s="1" cm="1">
        <f t="array" ref="I59">IF($B59,_xlfn.XLOOKUP($B59,Goalkeepers!$B$2:$B$2043,tbl_gk[Overall],""))</f>
        <v>90</v>
      </c>
    </row>
    <row r="60" spans="1:9" x14ac:dyDescent="0.55000000000000004">
      <c r="A60" s="9">
        <v>2</v>
      </c>
      <c r="B60" s="4">
        <v>210257</v>
      </c>
      <c r="C60" s="5" t="str" cm="1">
        <f t="array" ref="C60">IF($B60,_xlfn.XLOOKUP($B60,Goalkeepers!$B$2:$B$2043,tbl_gk[Name],""))</f>
        <v>Ederson</v>
      </c>
      <c r="D60" s="5" t="str" cm="1">
        <f t="array" ref="D60">IF($B60,_xlfn.XLOOKUP($B60,Goalkeepers!$B$2:$B$2043,tbl_gk[FullName],""))</f>
        <v>Ederson Santana de Moraes</v>
      </c>
      <c r="E60" s="1" cm="1">
        <f t="array" ref="E60">IF($B60,_xlfn.XLOOKUP($B60,Goalkeepers!$B$2:$B$2043,tbl_gk[Age],""))</f>
        <v>28</v>
      </c>
      <c r="F60" s="1" cm="1">
        <f t="array" ref="F60">IF($B60,_xlfn.XLOOKUP($B60,Goalkeepers!$B$2:$B$2043,tbl_gk[Height],""))</f>
        <v>188</v>
      </c>
      <c r="G60" s="1" cm="1">
        <f t="array" ref="G60">IF($B60,_xlfn.XLOOKUP($B60,Goalkeepers!$B$2:$B$2043,tbl_gk[Weight],""))</f>
        <v>86</v>
      </c>
      <c r="H60" s="1" t="str" cm="1">
        <f t="array" ref="H60">IF($B60,_xlfn.XLOOKUP($B60,Goalkeepers!$B$2:$B$2043,tbl_gk[Nationality],""))</f>
        <v>Brazil</v>
      </c>
      <c r="I60" s="1" cm="1">
        <f t="array" ref="I60">IF($B60,_xlfn.XLOOKUP($B60,Goalkeepers!$B$2:$B$2043,tbl_gk[Overall],""))</f>
        <v>89</v>
      </c>
    </row>
    <row r="61" spans="1:9" x14ac:dyDescent="0.55000000000000004">
      <c r="A61" s="8">
        <v>3</v>
      </c>
      <c r="B61" s="4">
        <v>204935</v>
      </c>
      <c r="C61" s="5" t="str" cm="1">
        <f t="array" ref="C61">IF($B61,_xlfn.XLOOKUP($B61,Goalkeepers!$B$2:$B$2043,tbl_gk[Name],""))</f>
        <v>J. Pickford</v>
      </c>
      <c r="D61" s="5" t="str" cm="1">
        <f t="array" ref="D61">IF($B61,_xlfn.XLOOKUP($B61,Goalkeepers!$B$2:$B$2043,tbl_gk[FullName],""))</f>
        <v>Jordan Pickford</v>
      </c>
      <c r="E61" s="1" cm="1">
        <f t="array" ref="E61">IF($B61,_xlfn.XLOOKUP($B61,Goalkeepers!$B$2:$B$2043,tbl_gk[Age],""))</f>
        <v>28</v>
      </c>
      <c r="F61" s="1" cm="1">
        <f t="array" ref="F61">IF($B61,_xlfn.XLOOKUP($B61,Goalkeepers!$B$2:$B$2043,tbl_gk[Height],""))</f>
        <v>185</v>
      </c>
      <c r="G61" s="1" cm="1">
        <f t="array" ref="G61">IF($B61,_xlfn.XLOOKUP($B61,Goalkeepers!$B$2:$B$2043,tbl_gk[Weight],""))</f>
        <v>77</v>
      </c>
      <c r="H61" s="1" t="str" cm="1">
        <f t="array" ref="H61">IF($B61,_xlfn.XLOOKUP($B61,Goalkeepers!$B$2:$B$2043,tbl_gk[Nationality],""))</f>
        <v>England</v>
      </c>
      <c r="I61" s="1" cm="1">
        <f t="array" ref="I61">IF($B61,_xlfn.XLOOKUP($B61,Goalkeepers!$B$2:$B$2043,tbl_gk[Overall],""))</f>
        <v>82</v>
      </c>
    </row>
    <row r="62" spans="1:9" x14ac:dyDescent="0.55000000000000004">
      <c r="A62" s="9">
        <v>4</v>
      </c>
      <c r="B62" s="4">
        <v>199339</v>
      </c>
      <c r="C62" s="5" t="str" cm="1">
        <f t="array" ref="C62">IF($B62,_xlfn.XLOOKUP($B62,Goalkeepers!$B$2:$B$2043,tbl_gk[Name],""))</f>
        <v>M. Riemann</v>
      </c>
      <c r="D62" s="5" t="str" cm="1">
        <f t="array" ref="D62">IF($B62,_xlfn.XLOOKUP($B62,Goalkeepers!$B$2:$B$2043,tbl_gk[FullName],""))</f>
        <v>Manuel Riemann</v>
      </c>
      <c r="E62" s="1" cm="1">
        <f t="array" ref="E62">IF($B62,_xlfn.XLOOKUP($B62,Goalkeepers!$B$2:$B$2043,tbl_gk[Age],""))</f>
        <v>33</v>
      </c>
      <c r="F62" s="1" cm="1">
        <f t="array" ref="F62">IF($B62,_xlfn.XLOOKUP($B62,Goalkeepers!$B$2:$B$2043,tbl_gk[Height],""))</f>
        <v>186</v>
      </c>
      <c r="G62" s="1" cm="1">
        <f t="array" ref="G62">IF($B62,_xlfn.XLOOKUP($B62,Goalkeepers!$B$2:$B$2043,tbl_gk[Weight],""))</f>
        <v>83</v>
      </c>
      <c r="H62" s="1" t="str" cm="1">
        <f t="array" ref="H62">IF($B62,_xlfn.XLOOKUP($B62,Goalkeepers!$B$2:$B$2043,tbl_gk[Nationality],""))</f>
        <v>Germany</v>
      </c>
      <c r="I62" s="1" cm="1">
        <f t="array" ref="I62">IF($B62,_xlfn.XLOOKUP($B62,Goalkeepers!$B$2:$B$2043,tbl_gk[Overall],""))</f>
        <v>79</v>
      </c>
    </row>
    <row r="63" spans="1:9" x14ac:dyDescent="0.55000000000000004">
      <c r="A63" s="8">
        <v>5</v>
      </c>
      <c r="B63" s="4">
        <v>215698</v>
      </c>
      <c r="C63" s="5" t="str" cm="1">
        <f t="array" ref="C63">IF($B63,_xlfn.XLOOKUP($B63,Goalkeepers!$B$2:$B$2043,tbl_gk[Name],""))</f>
        <v>M. Maignan</v>
      </c>
      <c r="D63" s="5" t="str" cm="1">
        <f t="array" ref="D63">IF($B63,_xlfn.XLOOKUP($B63,Goalkeepers!$B$2:$B$2043,tbl_gk[FullName],""))</f>
        <v>Mike Maignan</v>
      </c>
      <c r="E63" s="1" cm="1">
        <f t="array" ref="E63">IF($B63,_xlfn.XLOOKUP($B63,Goalkeepers!$B$2:$B$2043,tbl_gk[Age],""))</f>
        <v>26</v>
      </c>
      <c r="F63" s="1" cm="1">
        <f t="array" ref="F63">IF($B63,_xlfn.XLOOKUP($B63,Goalkeepers!$B$2:$B$2043,tbl_gk[Height],""))</f>
        <v>191</v>
      </c>
      <c r="G63" s="1" cm="1">
        <f t="array" ref="G63">IF($B63,_xlfn.XLOOKUP($B63,Goalkeepers!$B$2:$B$2043,tbl_gk[Weight],""))</f>
        <v>89</v>
      </c>
      <c r="H63" s="1" t="str" cm="1">
        <f t="array" ref="H63">IF($B63,_xlfn.XLOOKUP($B63,Goalkeepers!$B$2:$B$2043,tbl_gk[Nationality],""))</f>
        <v>France</v>
      </c>
      <c r="I63" s="1" cm="1">
        <f t="array" ref="I63">IF($B63,_xlfn.XLOOKUP($B63,Goalkeepers!$B$2:$B$2043,tbl_gk[Overall],""))</f>
        <v>87</v>
      </c>
    </row>
    <row r="64" spans="1:9" x14ac:dyDescent="0.55000000000000004">
      <c r="A64" s="9">
        <v>6</v>
      </c>
      <c r="B64" s="4">
        <v>192448</v>
      </c>
      <c r="C64" s="5" t="str" cm="1">
        <f t="array" ref="C64">IF($B64,_xlfn.XLOOKUP($B64,Goalkeepers!$B$2:$B$2043,tbl_gk[Name],""))</f>
        <v>M. ter Stegen</v>
      </c>
      <c r="D64" s="5" t="str" cm="1">
        <f t="array" ref="D64">IF($B64,_xlfn.XLOOKUP($B64,Goalkeepers!$B$2:$B$2043,tbl_gk[FullName],""))</f>
        <v>Marc-AndrÃ© ter Stegen</v>
      </c>
      <c r="E64" s="1" cm="1">
        <f t="array" ref="E64">IF($B64,_xlfn.XLOOKUP($B64,Goalkeepers!$B$2:$B$2043,tbl_gk[Age],""))</f>
        <v>30</v>
      </c>
      <c r="F64" s="1" cm="1">
        <f t="array" ref="F64">IF($B64,_xlfn.XLOOKUP($B64,Goalkeepers!$B$2:$B$2043,tbl_gk[Height],""))</f>
        <v>187</v>
      </c>
      <c r="G64" s="1" cm="1">
        <f t="array" ref="G64">IF($B64,_xlfn.XLOOKUP($B64,Goalkeepers!$B$2:$B$2043,tbl_gk[Weight],""))</f>
        <v>85</v>
      </c>
      <c r="H64" s="1" t="str" cm="1">
        <f t="array" ref="H64">IF($B64,_xlfn.XLOOKUP($B64,Goalkeepers!$B$2:$B$2043,tbl_gk[Nationality],""))</f>
        <v>Germany</v>
      </c>
      <c r="I64" s="1" cm="1">
        <f t="array" ref="I64">IF($B64,_xlfn.XLOOKUP($B64,Goalkeepers!$B$2:$B$2043,tbl_gk[Overall],""))</f>
        <v>88</v>
      </c>
    </row>
    <row r="65" spans="1:9" x14ac:dyDescent="0.55000000000000004">
      <c r="A65" s="8">
        <v>7</v>
      </c>
      <c r="B65" s="4">
        <v>221087</v>
      </c>
      <c r="C65" s="5" t="str" cm="1">
        <f t="array" ref="C65">IF($B65,_xlfn.XLOOKUP($B65,Goalkeepers!$B$2:$B$2043,tbl_gk[Name],""))</f>
        <v>Pau LÃ³pez</v>
      </c>
      <c r="D65" s="5" t="str" cm="1">
        <f t="array" ref="D65">IF($B65,_xlfn.XLOOKUP($B65,Goalkeepers!$B$2:$B$2043,tbl_gk[FullName],""))</f>
        <v>Pau LÃ³pez Sabata</v>
      </c>
      <c r="E65" s="1" cm="1">
        <f t="array" ref="E65">IF($B65,_xlfn.XLOOKUP($B65,Goalkeepers!$B$2:$B$2043,tbl_gk[Age],""))</f>
        <v>27</v>
      </c>
      <c r="F65" s="1" cm="1">
        <f t="array" ref="F65">IF($B65,_xlfn.XLOOKUP($B65,Goalkeepers!$B$2:$B$2043,tbl_gk[Height],""))</f>
        <v>189</v>
      </c>
      <c r="G65" s="1" cm="1">
        <f t="array" ref="G65">IF($B65,_xlfn.XLOOKUP($B65,Goalkeepers!$B$2:$B$2043,tbl_gk[Weight],""))</f>
        <v>77</v>
      </c>
      <c r="H65" s="1" t="str" cm="1">
        <f t="array" ref="H65">IF($B65,_xlfn.XLOOKUP($B65,Goalkeepers!$B$2:$B$2043,tbl_gk[Nationality],""))</f>
        <v>Spain</v>
      </c>
      <c r="I65" s="1" cm="1">
        <f t="array" ref="I65">IF($B65,_xlfn.XLOOKUP($B65,Goalkeepers!$B$2:$B$2043,tbl_gk[Overall],""))</f>
        <v>79</v>
      </c>
    </row>
    <row r="66" spans="1:9" x14ac:dyDescent="0.55000000000000004">
      <c r="A66" s="9">
        <v>8</v>
      </c>
      <c r="B66" s="4">
        <v>202811</v>
      </c>
      <c r="C66" s="5" t="str" cm="1">
        <f t="array" ref="C66">IF($B66,_xlfn.XLOOKUP($B66,Goalkeepers!$B$2:$B$2043,tbl_gk[Name],""))</f>
        <v>E. MartÃ­nez</v>
      </c>
      <c r="D66" s="5" t="str" cm="1">
        <f t="array" ref="D66">IF($B66,_xlfn.XLOOKUP($B66,Goalkeepers!$B$2:$B$2043,tbl_gk[FullName],""))</f>
        <v>Emiliano MartÃ­nez</v>
      </c>
      <c r="E66" s="1" cm="1">
        <f t="array" ref="E66">IF($B66,_xlfn.XLOOKUP($B66,Goalkeepers!$B$2:$B$2043,tbl_gk[Age],""))</f>
        <v>29</v>
      </c>
      <c r="F66" s="1" cm="1">
        <f t="array" ref="F66">IF($B66,_xlfn.XLOOKUP($B66,Goalkeepers!$B$2:$B$2043,tbl_gk[Height],""))</f>
        <v>195</v>
      </c>
      <c r="G66" s="1" cm="1">
        <f t="array" ref="G66">IF($B66,_xlfn.XLOOKUP($B66,Goalkeepers!$B$2:$B$2043,tbl_gk[Weight],""))</f>
        <v>88</v>
      </c>
      <c r="H66" s="1" t="str" cm="1">
        <f t="array" ref="H66">IF($B66,_xlfn.XLOOKUP($B66,Goalkeepers!$B$2:$B$2043,tbl_gk[Nationality],""))</f>
        <v>Argentina</v>
      </c>
      <c r="I66" s="1" cm="1">
        <f t="array" ref="I66">IF($B66,_xlfn.XLOOKUP($B66,Goalkeepers!$B$2:$B$2043,tbl_gk[Overall],""))</f>
        <v>84</v>
      </c>
    </row>
    <row r="67" spans="1:9" x14ac:dyDescent="0.55000000000000004">
      <c r="A67" s="8">
        <v>9</v>
      </c>
      <c r="B67" s="4">
        <v>212831</v>
      </c>
      <c r="C67" s="5" t="str" cm="1">
        <f t="array" ref="C67">IF($B67,_xlfn.XLOOKUP($B67,Goalkeepers!$B$2:$B$2043,tbl_gk[Name],""))</f>
        <v>Alisson</v>
      </c>
      <c r="D67" s="5" t="str" cm="1">
        <f t="array" ref="D67">IF($B67,_xlfn.XLOOKUP($B67,Goalkeepers!$B$2:$B$2043,tbl_gk[FullName],""))</f>
        <v>Alisson Ramses Becker</v>
      </c>
      <c r="E67" s="1" cm="1">
        <f t="array" ref="E67">IF($B67,_xlfn.XLOOKUP($B67,Goalkeepers!$B$2:$B$2043,tbl_gk[Age],""))</f>
        <v>29</v>
      </c>
      <c r="F67" s="1" cm="1">
        <f t="array" ref="F67">IF($B67,_xlfn.XLOOKUP($B67,Goalkeepers!$B$2:$B$2043,tbl_gk[Height],""))</f>
        <v>191</v>
      </c>
      <c r="G67" s="1" cm="1">
        <f t="array" ref="G67">IF($B67,_xlfn.XLOOKUP($B67,Goalkeepers!$B$2:$B$2043,tbl_gk[Weight],""))</f>
        <v>91</v>
      </c>
      <c r="H67" s="1" t="str" cm="1">
        <f t="array" ref="H67">IF($B67,_xlfn.XLOOKUP($B67,Goalkeepers!$B$2:$B$2043,tbl_gk[Nationality],""))</f>
        <v>Brazil</v>
      </c>
      <c r="I67" s="1" cm="1">
        <f t="array" ref="I67">IF($B67,_xlfn.XLOOKUP($B67,Goalkeepers!$B$2:$B$2043,tbl_gk[Overall],""))</f>
        <v>89</v>
      </c>
    </row>
    <row r="68" spans="1:9" x14ac:dyDescent="0.55000000000000004">
      <c r="A68" s="9">
        <v>10</v>
      </c>
      <c r="B68" s="4">
        <v>174543</v>
      </c>
      <c r="C68" s="5" t="str" cm="1">
        <f t="array" ref="C68">IF($B68,_xlfn.XLOOKUP($B68,Goalkeepers!$B$2:$B$2043,tbl_gk[Name],""))</f>
        <v>C. Bravo</v>
      </c>
      <c r="D68" s="5" t="str" cm="1">
        <f t="array" ref="D68">IF($B68,_xlfn.XLOOKUP($B68,Goalkeepers!$B$2:$B$2043,tbl_gk[FullName],""))</f>
        <v>Claudio Bravo</v>
      </c>
      <c r="E68" s="1" cm="1">
        <f t="array" ref="E68">IF($B68,_xlfn.XLOOKUP($B68,Goalkeepers!$B$2:$B$2043,tbl_gk[Age],""))</f>
        <v>39</v>
      </c>
      <c r="F68" s="1" cm="1">
        <f t="array" ref="F68">IF($B68,_xlfn.XLOOKUP($B68,Goalkeepers!$B$2:$B$2043,tbl_gk[Height],""))</f>
        <v>184</v>
      </c>
      <c r="G68" s="1" cm="1">
        <f t="array" ref="G68">IF($B68,_xlfn.XLOOKUP($B68,Goalkeepers!$B$2:$B$2043,tbl_gk[Weight],""))</f>
        <v>80</v>
      </c>
      <c r="H68" s="1" t="str" cm="1">
        <f t="array" ref="H68">IF($B68,_xlfn.XLOOKUP($B68,Goalkeepers!$B$2:$B$2043,tbl_gk[Nationality],""))</f>
        <v>Chile</v>
      </c>
      <c r="I68" s="1" cm="1">
        <f t="array" ref="I68">IF($B68,_xlfn.XLOOKUP($B68,Goalkeepers!$B$2:$B$2043,tbl_gk[Overall],""))</f>
        <v>78</v>
      </c>
    </row>
    <row r="71" spans="1:9" x14ac:dyDescent="0.55000000000000004">
      <c r="A71" s="14" t="s">
        <v>4166</v>
      </c>
      <c r="B71" s="14"/>
      <c r="C71" s="14"/>
      <c r="D71" s="14"/>
      <c r="E71" s="14"/>
      <c r="F71" s="14"/>
      <c r="G71" s="14"/>
      <c r="H71" s="14"/>
      <c r="I71" s="14"/>
    </row>
    <row r="72" spans="1:9" x14ac:dyDescent="0.55000000000000004">
      <c r="A72" s="7" t="s">
        <v>4174</v>
      </c>
      <c r="B72" s="1" t="s">
        <v>0</v>
      </c>
      <c r="C72" s="5" t="s">
        <v>1</v>
      </c>
      <c r="D72" s="5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</row>
    <row r="73" spans="1:9" x14ac:dyDescent="0.55000000000000004">
      <c r="A73" s="8">
        <v>1</v>
      </c>
      <c r="B73" s="4">
        <v>176630</v>
      </c>
      <c r="C73" s="5" t="str" cm="1">
        <f t="array" ref="C73">IF($B73,_xlfn.XLOOKUP($B73,Goalkeepers!$B$2:$B$2043,tbl_gk[Name],""))</f>
        <v>Marco Pereira</v>
      </c>
      <c r="D73" s="5" t="str" cm="1">
        <f t="array" ref="D73">IF($B73,_xlfn.XLOOKUP($B73,Goalkeepers!$B$2:$B$2043,tbl_gk[FullName],""))</f>
        <v>Marco AndrÃ© Rocha Pereira</v>
      </c>
      <c r="E73" s="1" cm="1">
        <f t="array" ref="E73">IF($B73,_xlfn.XLOOKUP($B73,Goalkeepers!$B$2:$B$2043,tbl_gk[Age],""))</f>
        <v>35</v>
      </c>
      <c r="F73" s="1" cm="1">
        <f t="array" ref="F73">IF($B73,_xlfn.XLOOKUP($B73,Goalkeepers!$B$2:$B$2043,tbl_gk[Height],""))</f>
        <v>184</v>
      </c>
      <c r="G73" s="1" cm="1">
        <f t="array" ref="G73">IF($B73,_xlfn.XLOOKUP($B73,Goalkeepers!$B$2:$B$2043,tbl_gk[Weight],""))</f>
        <v>79</v>
      </c>
      <c r="H73" s="1" t="str" cm="1">
        <f t="array" ref="H73">IF($B73,_xlfn.XLOOKUP($B73,Goalkeepers!$B$2:$B$2043,tbl_gk[Nationality],""))</f>
        <v>Portugal</v>
      </c>
      <c r="I73" s="1" cm="1">
        <f t="array" ref="I73">IF($B73,_xlfn.XLOOKUP($B73,Goalkeepers!$B$2:$B$2043,tbl_gk[Overall],""))</f>
        <v>74</v>
      </c>
    </row>
    <row r="74" spans="1:9" x14ac:dyDescent="0.55000000000000004">
      <c r="A74" s="9">
        <v>2</v>
      </c>
      <c r="B74" s="4">
        <v>215086</v>
      </c>
      <c r="C74" s="5" t="str" cm="1">
        <f t="array" ref="C74">IF($B74,_xlfn.XLOOKUP($B74,Goalkeepers!$B$2:$B$2043,tbl_gk[Name],""))</f>
        <v>B. CortÃ©s</v>
      </c>
      <c r="D74" s="5" t="str" cm="1">
        <f t="array" ref="D74">IF($B74,_xlfn.XLOOKUP($B74,Goalkeepers!$B$2:$B$2043,tbl_gk[FullName],""))</f>
        <v>Brayan CortÃ©s</v>
      </c>
      <c r="E74" s="1" cm="1">
        <f t="array" ref="E74">IF($B74,_xlfn.XLOOKUP($B74,Goalkeepers!$B$2:$B$2043,tbl_gk[Age],""))</f>
        <v>27</v>
      </c>
      <c r="F74" s="1" cm="1">
        <f t="array" ref="F74">IF($B74,_xlfn.XLOOKUP($B74,Goalkeepers!$B$2:$B$2043,tbl_gk[Height],""))</f>
        <v>185</v>
      </c>
      <c r="G74" s="1" cm="1">
        <f t="array" ref="G74">IF($B74,_xlfn.XLOOKUP($B74,Goalkeepers!$B$2:$B$2043,tbl_gk[Weight],""))</f>
        <v>79</v>
      </c>
      <c r="H74" s="1" t="str" cm="1">
        <f t="array" ref="H74">IF($B74,_xlfn.XLOOKUP($B74,Goalkeepers!$B$2:$B$2043,tbl_gk[Nationality],""))</f>
        <v>Chile</v>
      </c>
      <c r="I74" s="1" cm="1">
        <f t="array" ref="I74">IF($B74,_xlfn.XLOOKUP($B74,Goalkeepers!$B$2:$B$2043,tbl_gk[Overall],""))</f>
        <v>72</v>
      </c>
    </row>
    <row r="75" spans="1:9" x14ac:dyDescent="0.55000000000000004">
      <c r="A75" s="8">
        <v>3</v>
      </c>
      <c r="B75" s="4">
        <v>175281</v>
      </c>
      <c r="C75" s="5" t="str" cm="1">
        <f t="array" ref="C75">IF($B75,_xlfn.XLOOKUP($B75,Goalkeepers!$B$2:$B$2043,tbl_gk[Name],""))</f>
        <v>D. Onyango</v>
      </c>
      <c r="D75" s="5" t="str" cm="1">
        <f t="array" ref="D75">IF($B75,_xlfn.XLOOKUP($B75,Goalkeepers!$B$2:$B$2043,tbl_gk[FullName],""))</f>
        <v>Denis Onyango</v>
      </c>
      <c r="E75" s="1" cm="1">
        <f t="array" ref="E75">IF($B75,_xlfn.XLOOKUP($B75,Goalkeepers!$B$2:$B$2043,tbl_gk[Age],""))</f>
        <v>37</v>
      </c>
      <c r="F75" s="1" cm="1">
        <f t="array" ref="F75">IF($B75,_xlfn.XLOOKUP($B75,Goalkeepers!$B$2:$B$2043,tbl_gk[Height],""))</f>
        <v>185</v>
      </c>
      <c r="G75" s="1" cm="1">
        <f t="array" ref="G75">IF($B75,_xlfn.XLOOKUP($B75,Goalkeepers!$B$2:$B$2043,tbl_gk[Weight],""))</f>
        <v>86</v>
      </c>
      <c r="H75" s="1" t="str" cm="1">
        <f t="array" ref="H75">IF($B75,_xlfn.XLOOKUP($B75,Goalkeepers!$B$2:$B$2043,tbl_gk[Nationality],""))</f>
        <v>Uganda</v>
      </c>
      <c r="I75" s="1" cm="1">
        <f t="array" ref="I75">IF($B75,_xlfn.XLOOKUP($B75,Goalkeepers!$B$2:$B$2043,tbl_gk[Overall],""))</f>
        <v>73</v>
      </c>
    </row>
    <row r="76" spans="1:9" x14ac:dyDescent="0.55000000000000004">
      <c r="A76" s="9">
        <v>4</v>
      </c>
      <c r="B76" s="4">
        <v>240704</v>
      </c>
      <c r="C76" s="5" t="str" cm="1">
        <f t="array" ref="C76">IF($B76,_xlfn.XLOOKUP($B76,Goalkeepers!$B$2:$B$2043,tbl_gk[Name],""))</f>
        <v>Guo Quanbo</v>
      </c>
      <c r="D76" s="5" t="str" cm="1">
        <f t="array" ref="D76">IF($B76,_xlfn.XLOOKUP($B76,Goalkeepers!$B$2:$B$2043,tbl_gk[FullName],""))</f>
        <v>Quanbo Guo</v>
      </c>
      <c r="E76" s="1" cm="1">
        <f t="array" ref="E76">IF($B76,_xlfn.XLOOKUP($B76,Goalkeepers!$B$2:$B$2043,tbl_gk[Age],""))</f>
        <v>24</v>
      </c>
      <c r="F76" s="1" cm="1">
        <f t="array" ref="F76">IF($B76,_xlfn.XLOOKUP($B76,Goalkeepers!$B$2:$B$2043,tbl_gk[Height],""))</f>
        <v>184</v>
      </c>
      <c r="G76" s="1" cm="1">
        <f t="array" ref="G76">IF($B76,_xlfn.XLOOKUP($B76,Goalkeepers!$B$2:$B$2043,tbl_gk[Weight],""))</f>
        <v>80</v>
      </c>
      <c r="H76" s="1" t="str" cm="1">
        <f t="array" ref="H76">IF($B76,_xlfn.XLOOKUP($B76,Goalkeepers!$B$2:$B$2043,tbl_gk[Nationality],""))</f>
        <v>China PR</v>
      </c>
      <c r="I76" s="1" cm="1">
        <f t="array" ref="I76">IF($B76,_xlfn.XLOOKUP($B76,Goalkeepers!$B$2:$B$2043,tbl_gk[Overall],""))</f>
        <v>62</v>
      </c>
    </row>
    <row r="77" spans="1:9" x14ac:dyDescent="0.55000000000000004">
      <c r="A77" s="8">
        <v>5</v>
      </c>
      <c r="B77" s="4">
        <v>257439</v>
      </c>
      <c r="C77" s="5" t="str" cm="1">
        <f t="array" ref="C77">IF($B77,_xlfn.XLOOKUP($B77,Goalkeepers!$B$2:$B$2043,tbl_gk[Name],""))</f>
        <v>R. Ofori</v>
      </c>
      <c r="D77" s="5" t="str" cm="1">
        <f t="array" ref="D77">IF($B77,_xlfn.XLOOKUP($B77,Goalkeepers!$B$2:$B$2043,tbl_gk[FullName],""))</f>
        <v>Richard Ofori</v>
      </c>
      <c r="E77" s="1" cm="1">
        <f t="array" ref="E77">IF($B77,_xlfn.XLOOKUP($B77,Goalkeepers!$B$2:$B$2043,tbl_gk[Age],""))</f>
        <v>28</v>
      </c>
      <c r="F77" s="1" cm="1">
        <f t="array" ref="F77">IF($B77,_xlfn.XLOOKUP($B77,Goalkeepers!$B$2:$B$2043,tbl_gk[Height],""))</f>
        <v>190</v>
      </c>
      <c r="G77" s="1" cm="1">
        <f t="array" ref="G77">IF($B77,_xlfn.XLOOKUP($B77,Goalkeepers!$B$2:$B$2043,tbl_gk[Weight],""))</f>
        <v>79</v>
      </c>
      <c r="H77" s="1" t="str" cm="1">
        <f t="array" ref="H77">IF($B77,_xlfn.XLOOKUP($B77,Goalkeepers!$B$2:$B$2043,tbl_gk[Nationality],""))</f>
        <v>Ghana</v>
      </c>
      <c r="I77" s="1" cm="1">
        <f t="array" ref="I77">IF($B77,_xlfn.XLOOKUP($B77,Goalkeepers!$B$2:$B$2043,tbl_gk[Overall],""))</f>
        <v>74</v>
      </c>
    </row>
    <row r="78" spans="1:9" x14ac:dyDescent="0.55000000000000004">
      <c r="A78" s="9">
        <v>6</v>
      </c>
      <c r="B78" s="4">
        <v>224348</v>
      </c>
      <c r="C78" s="5" t="str" cm="1">
        <f t="array" ref="C78">IF($B78,_xlfn.XLOOKUP($B78,Goalkeepers!$B$2:$B$2043,tbl_gk[Name],""))</f>
        <v>L. Hoyos</v>
      </c>
      <c r="D78" s="5" t="str" cm="1">
        <f t="array" ref="D78">IF($B78,_xlfn.XLOOKUP($B78,Goalkeepers!$B$2:$B$2043,tbl_gk[FullName],""))</f>
        <v>Lucas Hoyos</v>
      </c>
      <c r="E78" s="1" cm="1">
        <f t="array" ref="E78">IF($B78,_xlfn.XLOOKUP($B78,Goalkeepers!$B$2:$B$2043,tbl_gk[Age],""))</f>
        <v>33</v>
      </c>
      <c r="F78" s="1" cm="1">
        <f t="array" ref="F78">IF($B78,_xlfn.XLOOKUP($B78,Goalkeepers!$B$2:$B$2043,tbl_gk[Height],""))</f>
        <v>183</v>
      </c>
      <c r="G78" s="1" cm="1">
        <f t="array" ref="G78">IF($B78,_xlfn.XLOOKUP($B78,Goalkeepers!$B$2:$B$2043,tbl_gk[Weight],""))</f>
        <v>76</v>
      </c>
      <c r="H78" s="1" t="str" cm="1">
        <f t="array" ref="H78">IF($B78,_xlfn.XLOOKUP($B78,Goalkeepers!$B$2:$B$2043,tbl_gk[Nationality],""))</f>
        <v>Argentina</v>
      </c>
      <c r="I78" s="1" cm="1">
        <f t="array" ref="I78">IF($B78,_xlfn.XLOOKUP($B78,Goalkeepers!$B$2:$B$2043,tbl_gk[Overall],""))</f>
        <v>74</v>
      </c>
    </row>
    <row r="79" spans="1:9" x14ac:dyDescent="0.55000000000000004">
      <c r="A79" s="8">
        <v>7</v>
      </c>
      <c r="B79" s="4">
        <v>132740</v>
      </c>
      <c r="C79" s="5" t="str" cm="1">
        <f t="array" ref="C79">IF($B79,_xlfn.XLOOKUP($B79,Goalkeepers!$B$2:$B$2043,tbl_gk[Name],""))</f>
        <v>J. Hansen</v>
      </c>
      <c r="D79" s="5" t="str" cm="1">
        <f t="array" ref="D79">IF($B79,_xlfn.XLOOKUP($B79,Goalkeepers!$B$2:$B$2043,tbl_gk[FullName],""))</f>
        <v>Jesper Hansen</v>
      </c>
      <c r="E79" s="1" cm="1">
        <f t="array" ref="E79">IF($B79,_xlfn.XLOOKUP($B79,Goalkeepers!$B$2:$B$2043,tbl_gk[Age],""))</f>
        <v>37</v>
      </c>
      <c r="F79" s="1" cm="1">
        <f t="array" ref="F79">IF($B79,_xlfn.XLOOKUP($B79,Goalkeepers!$B$2:$B$2043,tbl_gk[Height],""))</f>
        <v>188</v>
      </c>
      <c r="G79" s="1" cm="1">
        <f t="array" ref="G79">IF($B79,_xlfn.XLOOKUP($B79,Goalkeepers!$B$2:$B$2043,tbl_gk[Weight],""))</f>
        <v>78</v>
      </c>
      <c r="H79" s="1" t="str" cm="1">
        <f t="array" ref="H79">IF($B79,_xlfn.XLOOKUP($B79,Goalkeepers!$B$2:$B$2043,tbl_gk[Nationality],""))</f>
        <v>Denmark</v>
      </c>
      <c r="I79" s="1" cm="1">
        <f t="array" ref="I79">IF($B79,_xlfn.XLOOKUP($B79,Goalkeepers!$B$2:$B$2043,tbl_gk[Overall],""))</f>
        <v>72</v>
      </c>
    </row>
    <row r="80" spans="1:9" x14ac:dyDescent="0.55000000000000004">
      <c r="A80" s="9">
        <v>8</v>
      </c>
      <c r="B80" s="4">
        <v>240784</v>
      </c>
      <c r="C80" s="5" t="str" cm="1">
        <f t="array" ref="C80">IF($B80,_xlfn.XLOOKUP($B80,Goalkeepers!$B$2:$B$2043,tbl_gk[Name],""))</f>
        <v>J. Bursik</v>
      </c>
      <c r="D80" s="5" t="str" cm="1">
        <f t="array" ref="D80">IF($B80,_xlfn.XLOOKUP($B80,Goalkeepers!$B$2:$B$2043,tbl_gk[FullName],""))</f>
        <v>Josef Bursik</v>
      </c>
      <c r="E80" s="1" cm="1">
        <f t="array" ref="E80">IF($B80,_xlfn.XLOOKUP($B80,Goalkeepers!$B$2:$B$2043,tbl_gk[Age],""))</f>
        <v>21</v>
      </c>
      <c r="F80" s="1" cm="1">
        <f t="array" ref="F80">IF($B80,_xlfn.XLOOKUP($B80,Goalkeepers!$B$2:$B$2043,tbl_gk[Height],""))</f>
        <v>187</v>
      </c>
      <c r="G80" s="1" cm="1">
        <f t="array" ref="G80">IF($B80,_xlfn.XLOOKUP($B80,Goalkeepers!$B$2:$B$2043,tbl_gk[Weight],""))</f>
        <v>75</v>
      </c>
      <c r="H80" s="1" t="str" cm="1">
        <f t="array" ref="H80">IF($B80,_xlfn.XLOOKUP($B80,Goalkeepers!$B$2:$B$2043,tbl_gk[Nationality],""))</f>
        <v>England</v>
      </c>
      <c r="I80" s="1" cm="1">
        <f t="array" ref="I80">IF($B80,_xlfn.XLOOKUP($B80,Goalkeepers!$B$2:$B$2043,tbl_gk[Overall],""))</f>
        <v>68</v>
      </c>
    </row>
    <row r="81" spans="1:9" x14ac:dyDescent="0.55000000000000004">
      <c r="A81" s="8">
        <v>9</v>
      </c>
      <c r="B81" s="4">
        <v>205530</v>
      </c>
      <c r="C81" s="5" t="str" cm="1">
        <f t="array" ref="C81">IF($B81,_xlfn.XLOOKUP($B81,Goalkeepers!$B$2:$B$2043,tbl_gk[Name],""))</f>
        <v>M. Pigliacelli</v>
      </c>
      <c r="D81" s="5" t="str" cm="1">
        <f t="array" ref="D81">IF($B81,_xlfn.XLOOKUP($B81,Goalkeepers!$B$2:$B$2043,tbl_gk[FullName],""))</f>
        <v>Mirko Pigliacelli</v>
      </c>
      <c r="E81" s="1" cm="1">
        <f t="array" ref="E81">IF($B81,_xlfn.XLOOKUP($B81,Goalkeepers!$B$2:$B$2043,tbl_gk[Age],""))</f>
        <v>29</v>
      </c>
      <c r="F81" s="1" cm="1">
        <f t="array" ref="F81">IF($B81,_xlfn.XLOOKUP($B81,Goalkeepers!$B$2:$B$2043,tbl_gk[Height],""))</f>
        <v>184</v>
      </c>
      <c r="G81" s="1" cm="1">
        <f t="array" ref="G81">IF($B81,_xlfn.XLOOKUP($B81,Goalkeepers!$B$2:$B$2043,tbl_gk[Weight],""))</f>
        <v>83</v>
      </c>
      <c r="H81" s="1" t="str" cm="1">
        <f t="array" ref="H81">IF($B81,_xlfn.XLOOKUP($B81,Goalkeepers!$B$2:$B$2043,tbl_gk[Nationality],""))</f>
        <v>Italy</v>
      </c>
      <c r="I81" s="1" cm="1">
        <f t="array" ref="I81">IF($B81,_xlfn.XLOOKUP($B81,Goalkeepers!$B$2:$B$2043,tbl_gk[Overall],""))</f>
        <v>72</v>
      </c>
    </row>
    <row r="82" spans="1:9" x14ac:dyDescent="0.55000000000000004">
      <c r="A82" s="9">
        <v>10</v>
      </c>
      <c r="B82" s="4">
        <v>242934</v>
      </c>
      <c r="C82" s="5" t="str" cm="1">
        <f t="array" ref="C82">IF($B82,_xlfn.XLOOKUP($B82,Goalkeepers!$B$2:$B$2043,tbl_gk[Name],""))</f>
        <v>B. Petersen</v>
      </c>
      <c r="D82" s="5" t="str" cm="1">
        <f t="array" ref="D82">IF($B82,_xlfn.XLOOKUP($B82,Goalkeepers!$B$2:$B$2043,tbl_gk[FullName],""))</f>
        <v>Brandon Petersen</v>
      </c>
      <c r="E82" s="1" cm="1">
        <f t="array" ref="E82">IF($B82,_xlfn.XLOOKUP($B82,Goalkeepers!$B$2:$B$2043,tbl_gk[Age],""))</f>
        <v>28</v>
      </c>
      <c r="F82" s="1" cm="1">
        <f t="array" ref="F82">IF($B82,_xlfn.XLOOKUP($B82,Goalkeepers!$B$2:$B$2043,tbl_gk[Height],""))</f>
        <v>185</v>
      </c>
      <c r="G82" s="1" cm="1">
        <f t="array" ref="G82">IF($B82,_xlfn.XLOOKUP($B82,Goalkeepers!$B$2:$B$2043,tbl_gk[Weight],""))</f>
        <v>75</v>
      </c>
      <c r="H82" s="1" t="str" cm="1">
        <f t="array" ref="H82">IF($B82,_xlfn.XLOOKUP($B82,Goalkeepers!$B$2:$B$2043,tbl_gk[Nationality],""))</f>
        <v>South Africa</v>
      </c>
      <c r="I82" s="1" cm="1">
        <f t="array" ref="I82">IF($B82,_xlfn.XLOOKUP($B82,Goalkeepers!$B$2:$B$2043,tbl_gk[Overall],""))</f>
        <v>70</v>
      </c>
    </row>
    <row r="85" spans="1:9" x14ac:dyDescent="0.55000000000000004">
      <c r="A85" s="14" t="s">
        <v>4167</v>
      </c>
      <c r="B85" s="14"/>
      <c r="C85" s="14"/>
      <c r="D85" s="14"/>
      <c r="E85" s="14"/>
      <c r="F85" s="14"/>
      <c r="G85" s="14"/>
      <c r="H85" s="14"/>
      <c r="I85" s="14"/>
    </row>
    <row r="86" spans="1:9" x14ac:dyDescent="0.55000000000000004">
      <c r="A86" s="7" t="s">
        <v>4174</v>
      </c>
      <c r="B86" s="1" t="s">
        <v>0</v>
      </c>
      <c r="C86" s="5" t="s">
        <v>1</v>
      </c>
      <c r="D86" s="5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</row>
    <row r="87" spans="1:9" x14ac:dyDescent="0.55000000000000004">
      <c r="A87" s="8">
        <v>1</v>
      </c>
      <c r="B87" s="4">
        <v>175281</v>
      </c>
      <c r="C87" s="5" t="str" cm="1">
        <f t="array" ref="C87">IF($B87,_xlfn.XLOOKUP($B87,Goalkeepers!$B$2:$B$2043,tbl_gk[Name],""))</f>
        <v>D. Onyango</v>
      </c>
      <c r="D87" s="5" t="str" cm="1">
        <f t="array" ref="D87">IF($B87,_xlfn.XLOOKUP($B87,Goalkeepers!$B$2:$B$2043,tbl_gk[FullName],""))</f>
        <v>Denis Onyango</v>
      </c>
      <c r="E87" s="1" cm="1">
        <f t="array" ref="E87">IF($B87,_xlfn.XLOOKUP($B87,Goalkeepers!$B$2:$B$2043,tbl_gk[Age],""))</f>
        <v>37</v>
      </c>
      <c r="F87" s="1" cm="1">
        <f t="array" ref="F87">IF($B87,_xlfn.XLOOKUP($B87,Goalkeepers!$B$2:$B$2043,tbl_gk[Height],""))</f>
        <v>185</v>
      </c>
      <c r="G87" s="1" cm="1">
        <f t="array" ref="G87">IF($B87,_xlfn.XLOOKUP($B87,Goalkeepers!$B$2:$B$2043,tbl_gk[Weight],""))</f>
        <v>86</v>
      </c>
      <c r="H87" s="1" t="str" cm="1">
        <f t="array" ref="H87">IF($B87,_xlfn.XLOOKUP($B87,Goalkeepers!$B$2:$B$2043,tbl_gk[Nationality],""))</f>
        <v>Uganda</v>
      </c>
      <c r="I87" s="1" cm="1">
        <f t="array" ref="I87">IF($B87,_xlfn.XLOOKUP($B87,Goalkeepers!$B$2:$B$2043,tbl_gk[Overall],""))</f>
        <v>73</v>
      </c>
    </row>
    <row r="88" spans="1:9" x14ac:dyDescent="0.55000000000000004">
      <c r="A88" s="9">
        <v>2</v>
      </c>
      <c r="B88" s="4">
        <v>176630</v>
      </c>
      <c r="C88" s="5" t="str" cm="1">
        <f t="array" ref="C88">IF($B88,_xlfn.XLOOKUP($B88,Goalkeepers!$B$2:$B$2043,tbl_gk[Name],""))</f>
        <v>Marco Pereira</v>
      </c>
      <c r="D88" s="5" t="str" cm="1">
        <f t="array" ref="D88">IF($B88,_xlfn.XLOOKUP($B88,Goalkeepers!$B$2:$B$2043,tbl_gk[FullName],""))</f>
        <v>Marco AndrÃ© Rocha Pereira</v>
      </c>
      <c r="E88" s="1" cm="1">
        <f t="array" ref="E88">IF($B88,_xlfn.XLOOKUP($B88,Goalkeepers!$B$2:$B$2043,tbl_gk[Age],""))</f>
        <v>35</v>
      </c>
      <c r="F88" s="1" cm="1">
        <f t="array" ref="F88">IF($B88,_xlfn.XLOOKUP($B88,Goalkeepers!$B$2:$B$2043,tbl_gk[Height],""))</f>
        <v>184</v>
      </c>
      <c r="G88" s="1" cm="1">
        <f t="array" ref="G88">IF($B88,_xlfn.XLOOKUP($B88,Goalkeepers!$B$2:$B$2043,tbl_gk[Weight],""))</f>
        <v>79</v>
      </c>
      <c r="H88" s="1" t="str" cm="1">
        <f t="array" ref="H88">IF($B88,_xlfn.XLOOKUP($B88,Goalkeepers!$B$2:$B$2043,tbl_gk[Nationality],""))</f>
        <v>Portugal</v>
      </c>
      <c r="I88" s="1" cm="1">
        <f t="array" ref="I88">IF($B88,_xlfn.XLOOKUP($B88,Goalkeepers!$B$2:$B$2043,tbl_gk[Overall],""))</f>
        <v>74</v>
      </c>
    </row>
    <row r="89" spans="1:9" x14ac:dyDescent="0.55000000000000004">
      <c r="A89" s="8">
        <v>3</v>
      </c>
      <c r="B89" s="4">
        <v>199339</v>
      </c>
      <c r="C89" s="5" t="str" cm="1">
        <f t="array" ref="C89">IF($B89,_xlfn.XLOOKUP($B89,Goalkeepers!$B$2:$B$2043,tbl_gk[Name],""))</f>
        <v>M. Riemann</v>
      </c>
      <c r="D89" s="5" t="str" cm="1">
        <f t="array" ref="D89">IF($B89,_xlfn.XLOOKUP($B89,Goalkeepers!$B$2:$B$2043,tbl_gk[FullName],""))</f>
        <v>Manuel Riemann</v>
      </c>
      <c r="E89" s="1" cm="1">
        <f t="array" ref="E89">IF($B89,_xlfn.XLOOKUP($B89,Goalkeepers!$B$2:$B$2043,tbl_gk[Age],""))</f>
        <v>33</v>
      </c>
      <c r="F89" s="1" cm="1">
        <f t="array" ref="F89">IF($B89,_xlfn.XLOOKUP($B89,Goalkeepers!$B$2:$B$2043,tbl_gk[Height],""))</f>
        <v>186</v>
      </c>
      <c r="G89" s="1" cm="1">
        <f t="array" ref="G89">IF($B89,_xlfn.XLOOKUP($B89,Goalkeepers!$B$2:$B$2043,tbl_gk[Weight],""))</f>
        <v>83</v>
      </c>
      <c r="H89" s="1" t="str" cm="1">
        <f t="array" ref="H89">IF($B89,_xlfn.XLOOKUP($B89,Goalkeepers!$B$2:$B$2043,tbl_gk[Nationality],""))</f>
        <v>Germany</v>
      </c>
      <c r="I89" s="1" cm="1">
        <f t="array" ref="I89">IF($B89,_xlfn.XLOOKUP($B89,Goalkeepers!$B$2:$B$2043,tbl_gk[Overall],""))</f>
        <v>79</v>
      </c>
    </row>
    <row r="90" spans="1:9" x14ac:dyDescent="0.55000000000000004">
      <c r="A90" s="9">
        <v>4</v>
      </c>
      <c r="B90" s="4">
        <v>174543</v>
      </c>
      <c r="C90" s="5" t="str" cm="1">
        <f t="array" ref="C90">IF($B90,_xlfn.XLOOKUP($B90,Goalkeepers!$B$2:$B$2043,tbl_gk[Name],""))</f>
        <v>C. Bravo</v>
      </c>
      <c r="D90" s="5" t="str" cm="1">
        <f t="array" ref="D90">IF($B90,_xlfn.XLOOKUP($B90,Goalkeepers!$B$2:$B$2043,tbl_gk[FullName],""))</f>
        <v>Claudio Bravo</v>
      </c>
      <c r="E90" s="1" cm="1">
        <f t="array" ref="E90">IF($B90,_xlfn.XLOOKUP($B90,Goalkeepers!$B$2:$B$2043,tbl_gk[Age],""))</f>
        <v>39</v>
      </c>
      <c r="F90" s="1" cm="1">
        <f t="array" ref="F90">IF($B90,_xlfn.XLOOKUP($B90,Goalkeepers!$B$2:$B$2043,tbl_gk[Height],""))</f>
        <v>184</v>
      </c>
      <c r="G90" s="1" cm="1">
        <f t="array" ref="G90">IF($B90,_xlfn.XLOOKUP($B90,Goalkeepers!$B$2:$B$2043,tbl_gk[Weight],""))</f>
        <v>80</v>
      </c>
      <c r="H90" s="1" t="str" cm="1">
        <f t="array" ref="H90">IF($B90,_xlfn.XLOOKUP($B90,Goalkeepers!$B$2:$B$2043,tbl_gk[Nationality],""))</f>
        <v>Chile</v>
      </c>
      <c r="I90" s="1" cm="1">
        <f t="array" ref="I90">IF($B90,_xlfn.XLOOKUP($B90,Goalkeepers!$B$2:$B$2043,tbl_gk[Overall],""))</f>
        <v>78</v>
      </c>
    </row>
    <row r="91" spans="1:9" x14ac:dyDescent="0.55000000000000004">
      <c r="A91" s="8">
        <v>5</v>
      </c>
      <c r="B91" s="4">
        <v>224348</v>
      </c>
      <c r="C91" s="5" t="str" cm="1">
        <f t="array" ref="C91">IF($B91,_xlfn.XLOOKUP($B91,Goalkeepers!$B$2:$B$2043,tbl_gk[Name],""))</f>
        <v>L. Hoyos</v>
      </c>
      <c r="D91" s="5" t="str" cm="1">
        <f t="array" ref="D91">IF($B91,_xlfn.XLOOKUP($B91,Goalkeepers!$B$2:$B$2043,tbl_gk[FullName],""))</f>
        <v>Lucas Hoyos</v>
      </c>
      <c r="E91" s="1" cm="1">
        <f t="array" ref="E91">IF($B91,_xlfn.XLOOKUP($B91,Goalkeepers!$B$2:$B$2043,tbl_gk[Age],""))</f>
        <v>33</v>
      </c>
      <c r="F91" s="1" cm="1">
        <f t="array" ref="F91">IF($B91,_xlfn.XLOOKUP($B91,Goalkeepers!$B$2:$B$2043,tbl_gk[Height],""))</f>
        <v>183</v>
      </c>
      <c r="G91" s="1" cm="1">
        <f t="array" ref="G91">IF($B91,_xlfn.XLOOKUP($B91,Goalkeepers!$B$2:$B$2043,tbl_gk[Weight],""))</f>
        <v>76</v>
      </c>
      <c r="H91" s="1" t="str" cm="1">
        <f t="array" ref="H91">IF($B91,_xlfn.XLOOKUP($B91,Goalkeepers!$B$2:$B$2043,tbl_gk[Nationality],""))</f>
        <v>Argentina</v>
      </c>
      <c r="I91" s="1" cm="1">
        <f t="array" ref="I91">IF($B91,_xlfn.XLOOKUP($B91,Goalkeepers!$B$2:$B$2043,tbl_gk[Overall],""))</f>
        <v>74</v>
      </c>
    </row>
    <row r="92" spans="1:9" x14ac:dyDescent="0.55000000000000004">
      <c r="A92" s="9">
        <v>6</v>
      </c>
      <c r="B92" s="4">
        <v>257439</v>
      </c>
      <c r="C92" s="5" t="str" cm="1">
        <f t="array" ref="C92">IF($B92,_xlfn.XLOOKUP($B92,Goalkeepers!$B$2:$B$2043,tbl_gk[Name],""))</f>
        <v>R. Ofori</v>
      </c>
      <c r="D92" s="5" t="str" cm="1">
        <f t="array" ref="D92">IF($B92,_xlfn.XLOOKUP($B92,Goalkeepers!$B$2:$B$2043,tbl_gk[FullName],""))</f>
        <v>Richard Ofori</v>
      </c>
      <c r="E92" s="1" cm="1">
        <f t="array" ref="E92">IF($B92,_xlfn.XLOOKUP($B92,Goalkeepers!$B$2:$B$2043,tbl_gk[Age],""))</f>
        <v>28</v>
      </c>
      <c r="F92" s="1" cm="1">
        <f t="array" ref="F92">IF($B92,_xlfn.XLOOKUP($B92,Goalkeepers!$B$2:$B$2043,tbl_gk[Height],""))</f>
        <v>190</v>
      </c>
      <c r="G92" s="1" cm="1">
        <f t="array" ref="G92">IF($B92,_xlfn.XLOOKUP($B92,Goalkeepers!$B$2:$B$2043,tbl_gk[Weight],""))</f>
        <v>79</v>
      </c>
      <c r="H92" s="1" t="str" cm="1">
        <f t="array" ref="H92">IF($B92,_xlfn.XLOOKUP($B92,Goalkeepers!$B$2:$B$2043,tbl_gk[Nationality],""))</f>
        <v>Ghana</v>
      </c>
      <c r="I92" s="1" cm="1">
        <f t="array" ref="I92">IF($B92,_xlfn.XLOOKUP($B92,Goalkeepers!$B$2:$B$2043,tbl_gk[Overall],""))</f>
        <v>74</v>
      </c>
    </row>
    <row r="93" spans="1:9" x14ac:dyDescent="0.55000000000000004">
      <c r="A93" s="8">
        <v>7</v>
      </c>
      <c r="B93" s="4">
        <v>215086</v>
      </c>
      <c r="C93" s="5" t="str" cm="1">
        <f t="array" ref="C93">IF($B93,_xlfn.XLOOKUP($B93,Goalkeepers!$B$2:$B$2043,tbl_gk[Name],""))</f>
        <v>B. CortÃ©s</v>
      </c>
      <c r="D93" s="5" t="str" cm="1">
        <f t="array" ref="D93">IF($B93,_xlfn.XLOOKUP($B93,Goalkeepers!$B$2:$B$2043,tbl_gk[FullName],""))</f>
        <v>Brayan CortÃ©s</v>
      </c>
      <c r="E93" s="1" cm="1">
        <f t="array" ref="E93">IF($B93,_xlfn.XLOOKUP($B93,Goalkeepers!$B$2:$B$2043,tbl_gk[Age],""))</f>
        <v>27</v>
      </c>
      <c r="F93" s="1" cm="1">
        <f t="array" ref="F93">IF($B93,_xlfn.XLOOKUP($B93,Goalkeepers!$B$2:$B$2043,tbl_gk[Height],""))</f>
        <v>185</v>
      </c>
      <c r="G93" s="1" cm="1">
        <f t="array" ref="G93">IF($B93,_xlfn.XLOOKUP($B93,Goalkeepers!$B$2:$B$2043,tbl_gk[Weight],""))</f>
        <v>79</v>
      </c>
      <c r="H93" s="1" t="str" cm="1">
        <f t="array" ref="H93">IF($B93,_xlfn.XLOOKUP($B93,Goalkeepers!$B$2:$B$2043,tbl_gk[Nationality],""))</f>
        <v>Chile</v>
      </c>
      <c r="I93" s="1" cm="1">
        <f t="array" ref="I93">IF($B93,_xlfn.XLOOKUP($B93,Goalkeepers!$B$2:$B$2043,tbl_gk[Overall],""))</f>
        <v>72</v>
      </c>
    </row>
    <row r="94" spans="1:9" x14ac:dyDescent="0.55000000000000004">
      <c r="A94" s="9">
        <v>8</v>
      </c>
      <c r="B94" s="4">
        <v>132740</v>
      </c>
      <c r="C94" s="5" t="str" cm="1">
        <f t="array" ref="C94">IF($B94,_xlfn.XLOOKUP($B94,Goalkeepers!$B$2:$B$2043,tbl_gk[Name],""))</f>
        <v>J. Hansen</v>
      </c>
      <c r="D94" s="5" t="str" cm="1">
        <f t="array" ref="D94">IF($B94,_xlfn.XLOOKUP($B94,Goalkeepers!$B$2:$B$2043,tbl_gk[FullName],""))</f>
        <v>Jesper Hansen</v>
      </c>
      <c r="E94" s="1" cm="1">
        <f t="array" ref="E94">IF($B94,_xlfn.XLOOKUP($B94,Goalkeepers!$B$2:$B$2043,tbl_gk[Age],""))</f>
        <v>37</v>
      </c>
      <c r="F94" s="1" cm="1">
        <f t="array" ref="F94">IF($B94,_xlfn.XLOOKUP($B94,Goalkeepers!$B$2:$B$2043,tbl_gk[Height],""))</f>
        <v>188</v>
      </c>
      <c r="G94" s="1" cm="1">
        <f t="array" ref="G94">IF($B94,_xlfn.XLOOKUP($B94,Goalkeepers!$B$2:$B$2043,tbl_gk[Weight],""))</f>
        <v>78</v>
      </c>
      <c r="H94" s="1" t="str" cm="1">
        <f t="array" ref="H94">IF($B94,_xlfn.XLOOKUP($B94,Goalkeepers!$B$2:$B$2043,tbl_gk[Nationality],""))</f>
        <v>Denmark</v>
      </c>
      <c r="I94" s="1" cm="1">
        <f t="array" ref="I94">IF($B94,_xlfn.XLOOKUP($B94,Goalkeepers!$B$2:$B$2043,tbl_gk[Overall],""))</f>
        <v>72</v>
      </c>
    </row>
    <row r="95" spans="1:9" x14ac:dyDescent="0.55000000000000004">
      <c r="A95" s="8">
        <v>9</v>
      </c>
      <c r="B95" s="4">
        <v>240704</v>
      </c>
      <c r="C95" s="5" t="str" cm="1">
        <f t="array" ref="C95">IF($B95,_xlfn.XLOOKUP($B95,Goalkeepers!$B$2:$B$2043,tbl_gk[Name],""))</f>
        <v>Guo Quanbo</v>
      </c>
      <c r="D95" s="5" t="str" cm="1">
        <f t="array" ref="D95">IF($B95,_xlfn.XLOOKUP($B95,Goalkeepers!$B$2:$B$2043,tbl_gk[FullName],""))</f>
        <v>Quanbo Guo</v>
      </c>
      <c r="E95" s="1" cm="1">
        <f t="array" ref="E95">IF($B95,_xlfn.XLOOKUP($B95,Goalkeepers!$B$2:$B$2043,tbl_gk[Age],""))</f>
        <v>24</v>
      </c>
      <c r="F95" s="1" cm="1">
        <f t="array" ref="F95">IF($B95,_xlfn.XLOOKUP($B95,Goalkeepers!$B$2:$B$2043,tbl_gk[Height],""))</f>
        <v>184</v>
      </c>
      <c r="G95" s="1" cm="1">
        <f t="array" ref="G95">IF($B95,_xlfn.XLOOKUP($B95,Goalkeepers!$B$2:$B$2043,tbl_gk[Weight],""))</f>
        <v>80</v>
      </c>
      <c r="H95" s="1" t="str" cm="1">
        <f t="array" ref="H95">IF($B95,_xlfn.XLOOKUP($B95,Goalkeepers!$B$2:$B$2043,tbl_gk[Nationality],""))</f>
        <v>China PR</v>
      </c>
      <c r="I95" s="1" cm="1">
        <f t="array" ref="I95">IF($B95,_xlfn.XLOOKUP($B95,Goalkeepers!$B$2:$B$2043,tbl_gk[Overall],""))</f>
        <v>62</v>
      </c>
    </row>
    <row r="96" spans="1:9" x14ac:dyDescent="0.55000000000000004">
      <c r="A96" s="9">
        <v>10</v>
      </c>
      <c r="B96" s="4">
        <v>215985</v>
      </c>
      <c r="C96" s="5" t="str" cm="1">
        <f t="array" ref="C96">IF($B96,_xlfn.XLOOKUP($B96,Goalkeepers!$B$2:$B$2043,tbl_gk[Name],""))</f>
        <v>F. Monetti</v>
      </c>
      <c r="D96" s="5" t="str" cm="1">
        <f t="array" ref="D96">IF($B96,_xlfn.XLOOKUP($B96,Goalkeepers!$B$2:$B$2043,tbl_gk[FullName],""))</f>
        <v>Fernando Monetti</v>
      </c>
      <c r="E96" s="1" cm="1">
        <f t="array" ref="E96">IF($B96,_xlfn.XLOOKUP($B96,Goalkeepers!$B$2:$B$2043,tbl_gk[Age],""))</f>
        <v>33</v>
      </c>
      <c r="F96" s="1" cm="1">
        <f t="array" ref="F96">IF($B96,_xlfn.XLOOKUP($B96,Goalkeepers!$B$2:$B$2043,tbl_gk[Height],""))</f>
        <v>184</v>
      </c>
      <c r="G96" s="1" cm="1">
        <f t="array" ref="G96">IF($B96,_xlfn.XLOOKUP($B96,Goalkeepers!$B$2:$B$2043,tbl_gk[Weight],""))</f>
        <v>76</v>
      </c>
      <c r="H96" s="1" t="str" cm="1">
        <f t="array" ref="H96">IF($B96,_xlfn.XLOOKUP($B96,Goalkeepers!$B$2:$B$2043,tbl_gk[Nationality],""))</f>
        <v>Argentina</v>
      </c>
      <c r="I96" s="1" cm="1">
        <f t="array" ref="I96">IF($B96,_xlfn.XLOOKUP($B96,Goalkeepers!$B$2:$B$2043,tbl_gk[Overall],""))</f>
        <v>70</v>
      </c>
    </row>
    <row r="99" spans="1:9" x14ac:dyDescent="0.55000000000000004">
      <c r="A99" s="14" t="s">
        <v>4168</v>
      </c>
      <c r="B99" s="14"/>
      <c r="C99" s="14"/>
      <c r="D99" s="14"/>
      <c r="E99" s="14"/>
      <c r="F99" s="14"/>
      <c r="G99" s="14"/>
      <c r="H99" s="14"/>
      <c r="I99" s="14"/>
    </row>
    <row r="100" spans="1:9" x14ac:dyDescent="0.55000000000000004">
      <c r="A100" s="7" t="s">
        <v>4174</v>
      </c>
      <c r="B100" s="1" t="s">
        <v>0</v>
      </c>
      <c r="C100" s="5" t="s">
        <v>1</v>
      </c>
      <c r="D100" s="5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</row>
    <row r="101" spans="1:9" x14ac:dyDescent="0.55000000000000004">
      <c r="A101" s="8">
        <v>1</v>
      </c>
      <c r="B101" s="4">
        <v>175281</v>
      </c>
      <c r="C101" s="5" t="str" cm="1">
        <f t="array" ref="C101">IF($B101,_xlfn.XLOOKUP($B101,Goalkeepers!$B$2:$B$2043,tbl_gk[Name],""))</f>
        <v>D. Onyango</v>
      </c>
      <c r="D101" s="5" t="str" cm="1">
        <f t="array" ref="D101">IF($B101,_xlfn.XLOOKUP($B101,Goalkeepers!$B$2:$B$2043,tbl_gk[FullName],""))</f>
        <v>Denis Onyango</v>
      </c>
      <c r="E101" s="1" cm="1">
        <f t="array" ref="E101">IF($B101,_xlfn.XLOOKUP($B101,Goalkeepers!$B$2:$B$2043,tbl_gk[Age],""))</f>
        <v>37</v>
      </c>
      <c r="F101" s="1" cm="1">
        <f t="array" ref="F101">IF($B101,_xlfn.XLOOKUP($B101,Goalkeepers!$B$2:$B$2043,tbl_gk[Height],""))</f>
        <v>185</v>
      </c>
      <c r="G101" s="1" cm="1">
        <f t="array" ref="G101">IF($B101,_xlfn.XLOOKUP($B101,Goalkeepers!$B$2:$B$2043,tbl_gk[Weight],""))</f>
        <v>86</v>
      </c>
      <c r="H101" s="1" t="str" cm="1">
        <f t="array" ref="H101">IF($B101,_xlfn.XLOOKUP($B101,Goalkeepers!$B$2:$B$2043,tbl_gk[Nationality],""))</f>
        <v>Uganda</v>
      </c>
      <c r="I101" s="1" cm="1">
        <f t="array" ref="I101">IF($B101,_xlfn.XLOOKUP($B101,Goalkeepers!$B$2:$B$2043,tbl_gk[Overall],""))</f>
        <v>73</v>
      </c>
    </row>
    <row r="102" spans="1:9" x14ac:dyDescent="0.55000000000000004">
      <c r="A102" s="9">
        <v>2</v>
      </c>
      <c r="B102" s="4">
        <v>210257</v>
      </c>
      <c r="C102" s="5" t="str" cm="1">
        <f t="array" ref="C102">IF($B102,_xlfn.XLOOKUP($B102,Goalkeepers!$B$2:$B$2043,tbl_gk[Name],""))</f>
        <v>Ederson</v>
      </c>
      <c r="D102" s="5" t="str" cm="1">
        <f t="array" ref="D102">IF($B102,_xlfn.XLOOKUP($B102,Goalkeepers!$B$2:$B$2043,tbl_gk[FullName],""))</f>
        <v>Ederson Santana de Moraes</v>
      </c>
      <c r="E102" s="1" cm="1">
        <f t="array" ref="E102">IF($B102,_xlfn.XLOOKUP($B102,Goalkeepers!$B$2:$B$2043,tbl_gk[Age],""))</f>
        <v>28</v>
      </c>
      <c r="F102" s="1" cm="1">
        <f t="array" ref="F102">IF($B102,_xlfn.XLOOKUP($B102,Goalkeepers!$B$2:$B$2043,tbl_gk[Height],""))</f>
        <v>188</v>
      </c>
      <c r="G102" s="1" cm="1">
        <f t="array" ref="G102">IF($B102,_xlfn.XLOOKUP($B102,Goalkeepers!$B$2:$B$2043,tbl_gk[Weight],""))</f>
        <v>86</v>
      </c>
      <c r="H102" s="1" t="str" cm="1">
        <f t="array" ref="H102">IF($B102,_xlfn.XLOOKUP($B102,Goalkeepers!$B$2:$B$2043,tbl_gk[Nationality],""))</f>
        <v>Brazil</v>
      </c>
      <c r="I102" s="1" cm="1">
        <f t="array" ref="I102">IF($B102,_xlfn.XLOOKUP($B102,Goalkeepers!$B$2:$B$2043,tbl_gk[Overall],""))</f>
        <v>89</v>
      </c>
    </row>
    <row r="103" spans="1:9" x14ac:dyDescent="0.55000000000000004">
      <c r="A103" s="8">
        <v>3</v>
      </c>
      <c r="B103" s="4">
        <v>215698</v>
      </c>
      <c r="C103" s="5" t="str" cm="1">
        <f t="array" ref="C103">IF($B103,_xlfn.XLOOKUP($B103,Goalkeepers!$B$2:$B$2043,tbl_gk[Name],""))</f>
        <v>M. Maignan</v>
      </c>
      <c r="D103" s="5" t="str" cm="1">
        <f t="array" ref="D103">IF($B103,_xlfn.XLOOKUP($B103,Goalkeepers!$B$2:$B$2043,tbl_gk[FullName],""))</f>
        <v>Mike Maignan</v>
      </c>
      <c r="E103" s="1" cm="1">
        <f t="array" ref="E103">IF($B103,_xlfn.XLOOKUP($B103,Goalkeepers!$B$2:$B$2043,tbl_gk[Age],""))</f>
        <v>26</v>
      </c>
      <c r="F103" s="1" cm="1">
        <f t="array" ref="F103">IF($B103,_xlfn.XLOOKUP($B103,Goalkeepers!$B$2:$B$2043,tbl_gk[Height],""))</f>
        <v>191</v>
      </c>
      <c r="G103" s="1" cm="1">
        <f t="array" ref="G103">IF($B103,_xlfn.XLOOKUP($B103,Goalkeepers!$B$2:$B$2043,tbl_gk[Weight],""))</f>
        <v>89</v>
      </c>
      <c r="H103" s="1" t="str" cm="1">
        <f t="array" ref="H103">IF($B103,_xlfn.XLOOKUP($B103,Goalkeepers!$B$2:$B$2043,tbl_gk[Nationality],""))</f>
        <v>France</v>
      </c>
      <c r="I103" s="1" cm="1">
        <f t="array" ref="I103">IF($B103,_xlfn.XLOOKUP($B103,Goalkeepers!$B$2:$B$2043,tbl_gk[Overall],""))</f>
        <v>87</v>
      </c>
    </row>
    <row r="104" spans="1:9" x14ac:dyDescent="0.55000000000000004">
      <c r="A104" s="9">
        <v>4</v>
      </c>
      <c r="B104" s="4">
        <v>199339</v>
      </c>
      <c r="C104" s="5" t="str" cm="1">
        <f t="array" ref="C104">IF($B104,_xlfn.XLOOKUP($B104,Goalkeepers!$B$2:$B$2043,tbl_gk[Name],""))</f>
        <v>M. Riemann</v>
      </c>
      <c r="D104" s="5" t="str" cm="1">
        <f t="array" ref="D104">IF($B104,_xlfn.XLOOKUP($B104,Goalkeepers!$B$2:$B$2043,tbl_gk[FullName],""))</f>
        <v>Manuel Riemann</v>
      </c>
      <c r="E104" s="1" cm="1">
        <f t="array" ref="E104">IF($B104,_xlfn.XLOOKUP($B104,Goalkeepers!$B$2:$B$2043,tbl_gk[Age],""))</f>
        <v>33</v>
      </c>
      <c r="F104" s="1" cm="1">
        <f t="array" ref="F104">IF($B104,_xlfn.XLOOKUP($B104,Goalkeepers!$B$2:$B$2043,tbl_gk[Height],""))</f>
        <v>186</v>
      </c>
      <c r="G104" s="1" cm="1">
        <f t="array" ref="G104">IF($B104,_xlfn.XLOOKUP($B104,Goalkeepers!$B$2:$B$2043,tbl_gk[Weight],""))</f>
        <v>83</v>
      </c>
      <c r="H104" s="1" t="str" cm="1">
        <f t="array" ref="H104">IF($B104,_xlfn.XLOOKUP($B104,Goalkeepers!$B$2:$B$2043,tbl_gk[Nationality],""))</f>
        <v>Germany</v>
      </c>
      <c r="I104" s="1" cm="1">
        <f t="array" ref="I104">IF($B104,_xlfn.XLOOKUP($B104,Goalkeepers!$B$2:$B$2043,tbl_gk[Overall],""))</f>
        <v>79</v>
      </c>
    </row>
    <row r="105" spans="1:9" x14ac:dyDescent="0.55000000000000004">
      <c r="A105" s="8">
        <v>5</v>
      </c>
      <c r="B105" s="4">
        <v>167495</v>
      </c>
      <c r="C105" s="5" t="str" cm="1">
        <f t="array" ref="C105">IF($B105,_xlfn.XLOOKUP($B105,Goalkeepers!$B$2:$B$2043,tbl_gk[Name],""))</f>
        <v>M. Neuer</v>
      </c>
      <c r="D105" s="5" t="str" cm="1">
        <f t="array" ref="D105">IF($B105,_xlfn.XLOOKUP($B105,Goalkeepers!$B$2:$B$2043,tbl_gk[FullName],""))</f>
        <v>Manuel Neuer</v>
      </c>
      <c r="E105" s="1" cm="1">
        <f t="array" ref="E105">IF($B105,_xlfn.XLOOKUP($B105,Goalkeepers!$B$2:$B$2043,tbl_gk[Age],""))</f>
        <v>36</v>
      </c>
      <c r="F105" s="1" cm="1">
        <f t="array" ref="F105">IF($B105,_xlfn.XLOOKUP($B105,Goalkeepers!$B$2:$B$2043,tbl_gk[Height],""))</f>
        <v>193</v>
      </c>
      <c r="G105" s="1" cm="1">
        <f t="array" ref="G105">IF($B105,_xlfn.XLOOKUP($B105,Goalkeepers!$B$2:$B$2043,tbl_gk[Weight],""))</f>
        <v>93</v>
      </c>
      <c r="H105" s="1" t="str" cm="1">
        <f t="array" ref="H105">IF($B105,_xlfn.XLOOKUP($B105,Goalkeepers!$B$2:$B$2043,tbl_gk[Nationality],""))</f>
        <v>Germany</v>
      </c>
      <c r="I105" s="1" cm="1">
        <f t="array" ref="I105">IF($B105,_xlfn.XLOOKUP($B105,Goalkeepers!$B$2:$B$2043,tbl_gk[Overall],""))</f>
        <v>90</v>
      </c>
    </row>
    <row r="106" spans="1:9" x14ac:dyDescent="0.55000000000000004">
      <c r="A106" s="9">
        <v>6</v>
      </c>
      <c r="B106" s="4">
        <v>176630</v>
      </c>
      <c r="C106" s="5" t="str" cm="1">
        <f t="array" ref="C106">IF($B106,_xlfn.XLOOKUP($B106,Goalkeepers!$B$2:$B$2043,tbl_gk[Name],""))</f>
        <v>Marco Pereira</v>
      </c>
      <c r="D106" s="5" t="str" cm="1">
        <f t="array" ref="D106">IF($B106,_xlfn.XLOOKUP($B106,Goalkeepers!$B$2:$B$2043,tbl_gk[FullName],""))</f>
        <v>Marco AndrÃ© Rocha Pereira</v>
      </c>
      <c r="E106" s="1" cm="1">
        <f t="array" ref="E106">IF($B106,_xlfn.XLOOKUP($B106,Goalkeepers!$B$2:$B$2043,tbl_gk[Age],""))</f>
        <v>35</v>
      </c>
      <c r="F106" s="1" cm="1">
        <f t="array" ref="F106">IF($B106,_xlfn.XLOOKUP($B106,Goalkeepers!$B$2:$B$2043,tbl_gk[Height],""))</f>
        <v>184</v>
      </c>
      <c r="G106" s="1" cm="1">
        <f t="array" ref="G106">IF($B106,_xlfn.XLOOKUP($B106,Goalkeepers!$B$2:$B$2043,tbl_gk[Weight],""))</f>
        <v>79</v>
      </c>
      <c r="H106" s="1" t="str" cm="1">
        <f t="array" ref="H106">IF($B106,_xlfn.XLOOKUP($B106,Goalkeepers!$B$2:$B$2043,tbl_gk[Nationality],""))</f>
        <v>Portugal</v>
      </c>
      <c r="I106" s="1" cm="1">
        <f t="array" ref="I106">IF($B106,_xlfn.XLOOKUP($B106,Goalkeepers!$B$2:$B$2043,tbl_gk[Overall],""))</f>
        <v>74</v>
      </c>
    </row>
    <row r="107" spans="1:9" x14ac:dyDescent="0.55000000000000004">
      <c r="A107" s="8">
        <v>7</v>
      </c>
      <c r="B107" s="4">
        <v>165247</v>
      </c>
      <c r="C107" s="5" t="str" cm="1">
        <f t="array" ref="C107">IF($B107,_xlfn.XLOOKUP($B107,Goalkeepers!$B$2:$B$2043,tbl_gk[Name],""))</f>
        <v>I. Khune</v>
      </c>
      <c r="D107" s="5" t="str" cm="1">
        <f t="array" ref="D107">IF($B107,_xlfn.XLOOKUP($B107,Goalkeepers!$B$2:$B$2043,tbl_gk[FullName],""))</f>
        <v>Itumeleng Khune</v>
      </c>
      <c r="E107" s="1" cm="1">
        <f t="array" ref="E107">IF($B107,_xlfn.XLOOKUP($B107,Goalkeepers!$B$2:$B$2043,tbl_gk[Age],""))</f>
        <v>35</v>
      </c>
      <c r="F107" s="1" cm="1">
        <f t="array" ref="F107">IF($B107,_xlfn.XLOOKUP($B107,Goalkeepers!$B$2:$B$2043,tbl_gk[Height],""))</f>
        <v>181</v>
      </c>
      <c r="G107" s="1" cm="1">
        <f t="array" ref="G107">IF($B107,_xlfn.XLOOKUP($B107,Goalkeepers!$B$2:$B$2043,tbl_gk[Weight],""))</f>
        <v>81</v>
      </c>
      <c r="H107" s="1" t="str" cm="1">
        <f t="array" ref="H107">IF($B107,_xlfn.XLOOKUP($B107,Goalkeepers!$B$2:$B$2043,tbl_gk[Nationality],""))</f>
        <v>South Africa</v>
      </c>
      <c r="I107" s="1" cm="1">
        <f t="array" ref="I107">IF($B107,_xlfn.XLOOKUP($B107,Goalkeepers!$B$2:$B$2043,tbl_gk[Overall],""))</f>
        <v>70</v>
      </c>
    </row>
    <row r="108" spans="1:9" x14ac:dyDescent="0.55000000000000004">
      <c r="A108" s="9">
        <v>8</v>
      </c>
      <c r="B108" s="4">
        <v>225983</v>
      </c>
      <c r="C108" s="5" t="str" cm="1">
        <f t="array" ref="C108">IF($B108,_xlfn.XLOOKUP($B108,Goalkeepers!$B$2:$B$2043,tbl_gk[Name],""))</f>
        <v>S. Mpontshane</v>
      </c>
      <c r="D108" s="5" t="str" cm="1">
        <f t="array" ref="D108">IF($B108,_xlfn.XLOOKUP($B108,Goalkeepers!$B$2:$B$2043,tbl_gk[FullName],""))</f>
        <v>Siyabonga Mpontshane</v>
      </c>
      <c r="E108" s="1" cm="1">
        <f t="array" ref="E108">IF($B108,_xlfn.XLOOKUP($B108,Goalkeepers!$B$2:$B$2043,tbl_gk[Age],""))</f>
        <v>36</v>
      </c>
      <c r="F108" s="1" cm="1">
        <f t="array" ref="F108">IF($B108,_xlfn.XLOOKUP($B108,Goalkeepers!$B$2:$B$2043,tbl_gk[Height],""))</f>
        <v>183</v>
      </c>
      <c r="G108" s="1" cm="1">
        <f t="array" ref="G108">IF($B108,_xlfn.XLOOKUP($B108,Goalkeepers!$B$2:$B$2043,tbl_gk[Weight],""))</f>
        <v>79</v>
      </c>
      <c r="H108" s="1" t="str" cm="1">
        <f t="array" ref="H108">IF($B108,_xlfn.XLOOKUP($B108,Goalkeepers!$B$2:$B$2043,tbl_gk[Nationality],""))</f>
        <v>South Africa</v>
      </c>
      <c r="I108" s="1" cm="1">
        <f t="array" ref="I108">IF($B108,_xlfn.XLOOKUP($B108,Goalkeepers!$B$2:$B$2043,tbl_gk[Overall],""))</f>
        <v>68</v>
      </c>
    </row>
    <row r="109" spans="1:9" x14ac:dyDescent="0.55000000000000004">
      <c r="A109" s="8">
        <v>9</v>
      </c>
      <c r="B109" s="4">
        <v>204935</v>
      </c>
      <c r="C109" s="5" t="str" cm="1">
        <f t="array" ref="C109">IF($B109,_xlfn.XLOOKUP($B109,Goalkeepers!$B$2:$B$2043,tbl_gk[Name],""))</f>
        <v>J. Pickford</v>
      </c>
      <c r="D109" s="5" t="str" cm="1">
        <f t="array" ref="D109">IF($B109,_xlfn.XLOOKUP($B109,Goalkeepers!$B$2:$B$2043,tbl_gk[FullName],""))</f>
        <v>Jordan Pickford</v>
      </c>
      <c r="E109" s="1" cm="1">
        <f t="array" ref="E109">IF($B109,_xlfn.XLOOKUP($B109,Goalkeepers!$B$2:$B$2043,tbl_gk[Age],""))</f>
        <v>28</v>
      </c>
      <c r="F109" s="1" cm="1">
        <f t="array" ref="F109">IF($B109,_xlfn.XLOOKUP($B109,Goalkeepers!$B$2:$B$2043,tbl_gk[Height],""))</f>
        <v>185</v>
      </c>
      <c r="G109" s="1" cm="1">
        <f t="array" ref="G109">IF($B109,_xlfn.XLOOKUP($B109,Goalkeepers!$B$2:$B$2043,tbl_gk[Weight],""))</f>
        <v>77</v>
      </c>
      <c r="H109" s="1" t="str" cm="1">
        <f t="array" ref="H109">IF($B109,_xlfn.XLOOKUP($B109,Goalkeepers!$B$2:$B$2043,tbl_gk[Nationality],""))</f>
        <v>England</v>
      </c>
      <c r="I109" s="1" cm="1">
        <f t="array" ref="I109">IF($B109,_xlfn.XLOOKUP($B109,Goalkeepers!$B$2:$B$2043,tbl_gk[Overall],""))</f>
        <v>82</v>
      </c>
    </row>
    <row r="110" spans="1:9" x14ac:dyDescent="0.55000000000000004">
      <c r="A110" s="9">
        <v>10</v>
      </c>
      <c r="B110" s="4">
        <v>192448</v>
      </c>
      <c r="C110" s="5" t="str" cm="1">
        <f t="array" ref="C110">IF($B110,_xlfn.XLOOKUP($B110,Goalkeepers!$B$2:$B$2043,tbl_gk[Name],""))</f>
        <v>M. ter Stegen</v>
      </c>
      <c r="D110" s="5" t="str" cm="1">
        <f t="array" ref="D110">IF($B110,_xlfn.XLOOKUP($B110,Goalkeepers!$B$2:$B$2043,tbl_gk[FullName],""))</f>
        <v>Marc-AndrÃ© ter Stegen</v>
      </c>
      <c r="E110" s="1" cm="1">
        <f t="array" ref="E110">IF($B110,_xlfn.XLOOKUP($B110,Goalkeepers!$B$2:$B$2043,tbl_gk[Age],""))</f>
        <v>30</v>
      </c>
      <c r="F110" s="1" cm="1">
        <f t="array" ref="F110">IF($B110,_xlfn.XLOOKUP($B110,Goalkeepers!$B$2:$B$2043,tbl_gk[Height],""))</f>
        <v>187</v>
      </c>
      <c r="G110" s="1" cm="1">
        <f t="array" ref="G110">IF($B110,_xlfn.XLOOKUP($B110,Goalkeepers!$B$2:$B$2043,tbl_gk[Weight],""))</f>
        <v>85</v>
      </c>
      <c r="H110" s="1" t="str" cm="1">
        <f t="array" ref="H110">IF($B110,_xlfn.XLOOKUP($B110,Goalkeepers!$B$2:$B$2043,tbl_gk[Nationality],""))</f>
        <v>Germany</v>
      </c>
      <c r="I110" s="1" cm="1">
        <f t="array" ref="I110">IF($B110,_xlfn.XLOOKUP($B110,Goalkeepers!$B$2:$B$2043,tbl_gk[Overall],""))</f>
        <v>88</v>
      </c>
    </row>
    <row r="113" spans="1:9" x14ac:dyDescent="0.55000000000000004">
      <c r="A113" s="14" t="s">
        <v>4169</v>
      </c>
      <c r="B113" s="14"/>
      <c r="C113" s="14"/>
      <c r="D113" s="14"/>
      <c r="E113" s="14"/>
      <c r="F113" s="14"/>
      <c r="G113" s="14"/>
      <c r="H113" s="14"/>
      <c r="I113" s="14"/>
    </row>
    <row r="114" spans="1:9" x14ac:dyDescent="0.55000000000000004">
      <c r="A114" s="7" t="s">
        <v>4174</v>
      </c>
      <c r="B114" s="1" t="s">
        <v>0</v>
      </c>
      <c r="C114" s="5" t="s">
        <v>1</v>
      </c>
      <c r="D114" s="5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7</v>
      </c>
    </row>
    <row r="115" spans="1:9" x14ac:dyDescent="0.55000000000000004">
      <c r="A115" s="8">
        <v>1</v>
      </c>
      <c r="B115" s="4">
        <v>215698</v>
      </c>
      <c r="C115" s="5" t="str" cm="1">
        <f t="array" ref="C115">IF($B115,_xlfn.XLOOKUP($B115,Goalkeepers!$B$2:$B$2043,tbl_gk[Name],""))</f>
        <v>M. Maignan</v>
      </c>
      <c r="D115" s="5" t="str" cm="1">
        <f t="array" ref="D115">IF($B115,_xlfn.XLOOKUP($B115,Goalkeepers!$B$2:$B$2043,tbl_gk[FullName],""))</f>
        <v>Mike Maignan</v>
      </c>
      <c r="E115" s="1" cm="1">
        <f t="array" ref="E115">IF($B115,_xlfn.XLOOKUP($B115,Goalkeepers!$B$2:$B$2043,tbl_gk[Age],""))</f>
        <v>26</v>
      </c>
      <c r="F115" s="1" cm="1">
        <f t="array" ref="F115">IF($B115,_xlfn.XLOOKUP($B115,Goalkeepers!$B$2:$B$2043,tbl_gk[Height],""))</f>
        <v>191</v>
      </c>
      <c r="G115" s="1" cm="1">
        <f t="array" ref="G115">IF($B115,_xlfn.XLOOKUP($B115,Goalkeepers!$B$2:$B$2043,tbl_gk[Weight],""))</f>
        <v>89</v>
      </c>
      <c r="H115" s="1" t="str" cm="1">
        <f t="array" ref="H115">IF($B115,_xlfn.XLOOKUP($B115,Goalkeepers!$B$2:$B$2043,tbl_gk[Nationality],""))</f>
        <v>France</v>
      </c>
      <c r="I115" s="1" cm="1">
        <f t="array" ref="I115">IF($B115,_xlfn.XLOOKUP($B115,Goalkeepers!$B$2:$B$2043,tbl_gk[Overall],""))</f>
        <v>87</v>
      </c>
    </row>
    <row r="116" spans="1:9" x14ac:dyDescent="0.55000000000000004">
      <c r="A116" s="9">
        <v>2</v>
      </c>
      <c r="B116" s="4">
        <v>204935</v>
      </c>
      <c r="C116" s="5" t="str" cm="1">
        <f t="array" ref="C116">IF($B116,_xlfn.XLOOKUP($B116,Goalkeepers!$B$2:$B$2043,tbl_gk[Name],""))</f>
        <v>J. Pickford</v>
      </c>
      <c r="D116" s="5" t="str" cm="1">
        <f t="array" ref="D116">IF($B116,_xlfn.XLOOKUP($B116,Goalkeepers!$B$2:$B$2043,tbl_gk[FullName],""))</f>
        <v>Jordan Pickford</v>
      </c>
      <c r="E116" s="1" cm="1">
        <f t="array" ref="E116">IF($B116,_xlfn.XLOOKUP($B116,Goalkeepers!$B$2:$B$2043,tbl_gk[Age],""))</f>
        <v>28</v>
      </c>
      <c r="F116" s="1" cm="1">
        <f t="array" ref="F116">IF($B116,_xlfn.XLOOKUP($B116,Goalkeepers!$B$2:$B$2043,tbl_gk[Height],""))</f>
        <v>185</v>
      </c>
      <c r="G116" s="1" cm="1">
        <f t="array" ref="G116">IF($B116,_xlfn.XLOOKUP($B116,Goalkeepers!$B$2:$B$2043,tbl_gk[Weight],""))</f>
        <v>77</v>
      </c>
      <c r="H116" s="1" t="str" cm="1">
        <f t="array" ref="H116">IF($B116,_xlfn.XLOOKUP($B116,Goalkeepers!$B$2:$B$2043,tbl_gk[Nationality],""))</f>
        <v>England</v>
      </c>
      <c r="I116" s="1" cm="1">
        <f t="array" ref="I116">IF($B116,_xlfn.XLOOKUP($B116,Goalkeepers!$B$2:$B$2043,tbl_gk[Overall],""))</f>
        <v>82</v>
      </c>
    </row>
    <row r="117" spans="1:9" x14ac:dyDescent="0.55000000000000004">
      <c r="A117" s="8">
        <v>3</v>
      </c>
      <c r="B117" s="4">
        <v>167495</v>
      </c>
      <c r="C117" s="5" t="str" cm="1">
        <f t="array" ref="C117">IF($B117,_xlfn.XLOOKUP($B117,Goalkeepers!$B$2:$B$2043,tbl_gk[Name],""))</f>
        <v>M. Neuer</v>
      </c>
      <c r="D117" s="5" t="str" cm="1">
        <f t="array" ref="D117">IF($B117,_xlfn.XLOOKUP($B117,Goalkeepers!$B$2:$B$2043,tbl_gk[FullName],""))</f>
        <v>Manuel Neuer</v>
      </c>
      <c r="E117" s="1" cm="1">
        <f t="array" ref="E117">IF($B117,_xlfn.XLOOKUP($B117,Goalkeepers!$B$2:$B$2043,tbl_gk[Age],""))</f>
        <v>36</v>
      </c>
      <c r="F117" s="1" cm="1">
        <f t="array" ref="F117">IF($B117,_xlfn.XLOOKUP($B117,Goalkeepers!$B$2:$B$2043,tbl_gk[Height],""))</f>
        <v>193</v>
      </c>
      <c r="G117" s="1" cm="1">
        <f t="array" ref="G117">IF($B117,_xlfn.XLOOKUP($B117,Goalkeepers!$B$2:$B$2043,tbl_gk[Weight],""))</f>
        <v>93</v>
      </c>
      <c r="H117" s="1" t="str" cm="1">
        <f t="array" ref="H117">IF($B117,_xlfn.XLOOKUP($B117,Goalkeepers!$B$2:$B$2043,tbl_gk[Nationality],""))</f>
        <v>Germany</v>
      </c>
      <c r="I117" s="1" cm="1">
        <f t="array" ref="I117">IF($B117,_xlfn.XLOOKUP($B117,Goalkeepers!$B$2:$B$2043,tbl_gk[Overall],""))</f>
        <v>90</v>
      </c>
    </row>
    <row r="118" spans="1:9" x14ac:dyDescent="0.55000000000000004">
      <c r="A118" s="9">
        <v>4</v>
      </c>
      <c r="B118" s="4">
        <v>199339</v>
      </c>
      <c r="C118" s="5" t="str" cm="1">
        <f t="array" ref="C118">IF($B118,_xlfn.XLOOKUP($B118,Goalkeepers!$B$2:$B$2043,tbl_gk[Name],""))</f>
        <v>M. Riemann</v>
      </c>
      <c r="D118" s="5" t="str" cm="1">
        <f t="array" ref="D118">IF($B118,_xlfn.XLOOKUP($B118,Goalkeepers!$B$2:$B$2043,tbl_gk[FullName],""))</f>
        <v>Manuel Riemann</v>
      </c>
      <c r="E118" s="1" cm="1">
        <f t="array" ref="E118">IF($B118,_xlfn.XLOOKUP($B118,Goalkeepers!$B$2:$B$2043,tbl_gk[Age],""))</f>
        <v>33</v>
      </c>
      <c r="F118" s="1" cm="1">
        <f t="array" ref="F118">IF($B118,_xlfn.XLOOKUP($B118,Goalkeepers!$B$2:$B$2043,tbl_gk[Height],""))</f>
        <v>186</v>
      </c>
      <c r="G118" s="1" cm="1">
        <f t="array" ref="G118">IF($B118,_xlfn.XLOOKUP($B118,Goalkeepers!$B$2:$B$2043,tbl_gk[Weight],""))</f>
        <v>83</v>
      </c>
      <c r="H118" s="1" t="str" cm="1">
        <f t="array" ref="H118">IF($B118,_xlfn.XLOOKUP($B118,Goalkeepers!$B$2:$B$2043,tbl_gk[Nationality],""))</f>
        <v>Germany</v>
      </c>
      <c r="I118" s="1" cm="1">
        <f t="array" ref="I118">IF($B118,_xlfn.XLOOKUP($B118,Goalkeepers!$B$2:$B$2043,tbl_gk[Overall],""))</f>
        <v>79</v>
      </c>
    </row>
    <row r="119" spans="1:9" x14ac:dyDescent="0.55000000000000004">
      <c r="A119" s="8">
        <v>5</v>
      </c>
      <c r="B119" s="4">
        <v>210257</v>
      </c>
      <c r="C119" s="5" t="str" cm="1">
        <f t="array" ref="C119">IF($B119,_xlfn.XLOOKUP($B119,Goalkeepers!$B$2:$B$2043,tbl_gk[Name],""))</f>
        <v>Ederson</v>
      </c>
      <c r="D119" s="5" t="str" cm="1">
        <f t="array" ref="D119">IF($B119,_xlfn.XLOOKUP($B119,Goalkeepers!$B$2:$B$2043,tbl_gk[FullName],""))</f>
        <v>Ederson Santana de Moraes</v>
      </c>
      <c r="E119" s="1" cm="1">
        <f t="array" ref="E119">IF($B119,_xlfn.XLOOKUP($B119,Goalkeepers!$B$2:$B$2043,tbl_gk[Age],""))</f>
        <v>28</v>
      </c>
      <c r="F119" s="1" cm="1">
        <f t="array" ref="F119">IF($B119,_xlfn.XLOOKUP($B119,Goalkeepers!$B$2:$B$2043,tbl_gk[Height],""))</f>
        <v>188</v>
      </c>
      <c r="G119" s="1" cm="1">
        <f t="array" ref="G119">IF($B119,_xlfn.XLOOKUP($B119,Goalkeepers!$B$2:$B$2043,tbl_gk[Weight],""))</f>
        <v>86</v>
      </c>
      <c r="H119" s="1" t="str" cm="1">
        <f t="array" ref="H119">IF($B119,_xlfn.XLOOKUP($B119,Goalkeepers!$B$2:$B$2043,tbl_gk[Nationality],""))</f>
        <v>Brazil</v>
      </c>
      <c r="I119" s="1" cm="1">
        <f t="array" ref="I119">IF($B119,_xlfn.XLOOKUP($B119,Goalkeepers!$B$2:$B$2043,tbl_gk[Overall],""))</f>
        <v>89</v>
      </c>
    </row>
    <row r="120" spans="1:9" x14ac:dyDescent="0.55000000000000004">
      <c r="A120" s="9">
        <v>6</v>
      </c>
      <c r="B120" s="4">
        <v>221087</v>
      </c>
      <c r="C120" s="5" t="str" cm="1">
        <f t="array" ref="C120">IF($B120,_xlfn.XLOOKUP($B120,Goalkeepers!$B$2:$B$2043,tbl_gk[Name],""))</f>
        <v>Pau LÃ³pez</v>
      </c>
      <c r="D120" s="5" t="str" cm="1">
        <f t="array" ref="D120">IF($B120,_xlfn.XLOOKUP($B120,Goalkeepers!$B$2:$B$2043,tbl_gk[FullName],""))</f>
        <v>Pau LÃ³pez Sabata</v>
      </c>
      <c r="E120" s="1" cm="1">
        <f t="array" ref="E120">IF($B120,_xlfn.XLOOKUP($B120,Goalkeepers!$B$2:$B$2043,tbl_gk[Age],""))</f>
        <v>27</v>
      </c>
      <c r="F120" s="1" cm="1">
        <f t="array" ref="F120">IF($B120,_xlfn.XLOOKUP($B120,Goalkeepers!$B$2:$B$2043,tbl_gk[Height],""))</f>
        <v>189</v>
      </c>
      <c r="G120" s="1" cm="1">
        <f t="array" ref="G120">IF($B120,_xlfn.XLOOKUP($B120,Goalkeepers!$B$2:$B$2043,tbl_gk[Weight],""))</f>
        <v>77</v>
      </c>
      <c r="H120" s="1" t="str" cm="1">
        <f t="array" ref="H120">IF($B120,_xlfn.XLOOKUP($B120,Goalkeepers!$B$2:$B$2043,tbl_gk[Nationality],""))</f>
        <v>Spain</v>
      </c>
      <c r="I120" s="1" cm="1">
        <f t="array" ref="I120">IF($B120,_xlfn.XLOOKUP($B120,Goalkeepers!$B$2:$B$2043,tbl_gk[Overall],""))</f>
        <v>79</v>
      </c>
    </row>
    <row r="121" spans="1:9" x14ac:dyDescent="0.55000000000000004">
      <c r="A121" s="8">
        <v>7</v>
      </c>
      <c r="B121" s="4">
        <v>202811</v>
      </c>
      <c r="C121" s="5" t="str" cm="1">
        <f t="array" ref="C121">IF($B121,_xlfn.XLOOKUP($B121,Goalkeepers!$B$2:$B$2043,tbl_gk[Name],""))</f>
        <v>E. MartÃ­nez</v>
      </c>
      <c r="D121" s="5" t="str" cm="1">
        <f t="array" ref="D121">IF($B121,_xlfn.XLOOKUP($B121,Goalkeepers!$B$2:$B$2043,tbl_gk[FullName],""))</f>
        <v>Emiliano MartÃ­nez</v>
      </c>
      <c r="E121" s="1" cm="1">
        <f t="array" ref="E121">IF($B121,_xlfn.XLOOKUP($B121,Goalkeepers!$B$2:$B$2043,tbl_gk[Age],""))</f>
        <v>29</v>
      </c>
      <c r="F121" s="1" cm="1">
        <f t="array" ref="F121">IF($B121,_xlfn.XLOOKUP($B121,Goalkeepers!$B$2:$B$2043,tbl_gk[Height],""))</f>
        <v>195</v>
      </c>
      <c r="G121" s="1" cm="1">
        <f t="array" ref="G121">IF($B121,_xlfn.XLOOKUP($B121,Goalkeepers!$B$2:$B$2043,tbl_gk[Weight],""))</f>
        <v>88</v>
      </c>
      <c r="H121" s="1" t="str" cm="1">
        <f t="array" ref="H121">IF($B121,_xlfn.XLOOKUP($B121,Goalkeepers!$B$2:$B$2043,tbl_gk[Nationality],""))</f>
        <v>Argentina</v>
      </c>
      <c r="I121" s="1" cm="1">
        <f t="array" ref="I121">IF($B121,_xlfn.XLOOKUP($B121,Goalkeepers!$B$2:$B$2043,tbl_gk[Overall],""))</f>
        <v>84</v>
      </c>
    </row>
    <row r="122" spans="1:9" x14ac:dyDescent="0.55000000000000004">
      <c r="A122" s="9">
        <v>8</v>
      </c>
      <c r="B122" s="4">
        <v>212831</v>
      </c>
      <c r="C122" s="5" t="str" cm="1">
        <f t="array" ref="C122">IF($B122,_xlfn.XLOOKUP($B122,Goalkeepers!$B$2:$B$2043,tbl_gk[Name],""))</f>
        <v>Alisson</v>
      </c>
      <c r="D122" s="5" t="str" cm="1">
        <f t="array" ref="D122">IF($B122,_xlfn.XLOOKUP($B122,Goalkeepers!$B$2:$B$2043,tbl_gk[FullName],""))</f>
        <v>Alisson Ramses Becker</v>
      </c>
      <c r="E122" s="1" cm="1">
        <f t="array" ref="E122">IF($B122,_xlfn.XLOOKUP($B122,Goalkeepers!$B$2:$B$2043,tbl_gk[Age],""))</f>
        <v>29</v>
      </c>
      <c r="F122" s="1" cm="1">
        <f t="array" ref="F122">IF($B122,_xlfn.XLOOKUP($B122,Goalkeepers!$B$2:$B$2043,tbl_gk[Height],""))</f>
        <v>191</v>
      </c>
      <c r="G122" s="1" cm="1">
        <f t="array" ref="G122">IF($B122,_xlfn.XLOOKUP($B122,Goalkeepers!$B$2:$B$2043,tbl_gk[Weight],""))</f>
        <v>91</v>
      </c>
      <c r="H122" s="1" t="str" cm="1">
        <f t="array" ref="H122">IF($B122,_xlfn.XLOOKUP($B122,Goalkeepers!$B$2:$B$2043,tbl_gk[Nationality],""))</f>
        <v>Brazil</v>
      </c>
      <c r="I122" s="1" cm="1">
        <f t="array" ref="I122">IF($B122,_xlfn.XLOOKUP($B122,Goalkeepers!$B$2:$B$2043,tbl_gk[Overall],""))</f>
        <v>89</v>
      </c>
    </row>
    <row r="123" spans="1:9" x14ac:dyDescent="0.55000000000000004">
      <c r="A123" s="8">
        <v>9</v>
      </c>
      <c r="B123" s="4">
        <v>223550</v>
      </c>
      <c r="C123" s="5" t="str" cm="1">
        <f t="array" ref="C123">IF($B123,_xlfn.XLOOKUP($B123,Goalkeepers!$B$2:$B$2043,tbl_gk[Name],""))</f>
        <v>J. Omlin</v>
      </c>
      <c r="D123" s="5" t="str" cm="1">
        <f t="array" ref="D123">IF($B123,_xlfn.XLOOKUP($B123,Goalkeepers!$B$2:$B$2043,tbl_gk[FullName],""))</f>
        <v>Jonas Omlin</v>
      </c>
      <c r="E123" s="1" cm="1">
        <f t="array" ref="E123">IF($B123,_xlfn.XLOOKUP($B123,Goalkeepers!$B$2:$B$2043,tbl_gk[Age],""))</f>
        <v>28</v>
      </c>
      <c r="F123" s="1" cm="1">
        <f t="array" ref="F123">IF($B123,_xlfn.XLOOKUP($B123,Goalkeepers!$B$2:$B$2043,tbl_gk[Height],""))</f>
        <v>189</v>
      </c>
      <c r="G123" s="1" cm="1">
        <f t="array" ref="G123">IF($B123,_xlfn.XLOOKUP($B123,Goalkeepers!$B$2:$B$2043,tbl_gk[Weight],""))</f>
        <v>80</v>
      </c>
      <c r="H123" s="1" t="str" cm="1">
        <f t="array" ref="H123">IF($B123,_xlfn.XLOOKUP($B123,Goalkeepers!$B$2:$B$2043,tbl_gk[Nationality],""))</f>
        <v>Switzerland</v>
      </c>
      <c r="I123" s="1" cm="1">
        <f t="array" ref="I123">IF($B123,_xlfn.XLOOKUP($B123,Goalkeepers!$B$2:$B$2043,tbl_gk[Overall],""))</f>
        <v>79</v>
      </c>
    </row>
    <row r="124" spans="1:9" x14ac:dyDescent="0.55000000000000004">
      <c r="A124" s="9">
        <v>10</v>
      </c>
      <c r="B124" s="4">
        <v>189690</v>
      </c>
      <c r="C124" s="5" t="str" cm="1">
        <f t="array" ref="C124">IF($B124,_xlfn.XLOOKUP($B124,Goalkeepers!$B$2:$B$2043,tbl_gk[Name],""))</f>
        <v>Guaita</v>
      </c>
      <c r="D124" s="5" t="str" cm="1">
        <f t="array" ref="D124">IF($B124,_xlfn.XLOOKUP($B124,Goalkeepers!$B$2:$B$2043,tbl_gk[FullName],""))</f>
        <v>Vicente Guaita Panadero</v>
      </c>
      <c r="E124" s="1" cm="1">
        <f t="array" ref="E124">IF($B124,_xlfn.XLOOKUP($B124,Goalkeepers!$B$2:$B$2043,tbl_gk[Age],""))</f>
        <v>35</v>
      </c>
      <c r="F124" s="1" cm="1">
        <f t="array" ref="F124">IF($B124,_xlfn.XLOOKUP($B124,Goalkeepers!$B$2:$B$2043,tbl_gk[Height],""))</f>
        <v>190</v>
      </c>
      <c r="G124" s="1" cm="1">
        <f t="array" ref="G124">IF($B124,_xlfn.XLOOKUP($B124,Goalkeepers!$B$2:$B$2043,tbl_gk[Weight],""))</f>
        <v>80</v>
      </c>
      <c r="H124" s="1" t="str" cm="1">
        <f t="array" ref="H124">IF($B124,_xlfn.XLOOKUP($B124,Goalkeepers!$B$2:$B$2043,tbl_gk[Nationality],""))</f>
        <v>Spain</v>
      </c>
      <c r="I124" s="1" cm="1">
        <f t="array" ref="I124">IF($B124,_xlfn.XLOOKUP($B124,Goalkeepers!$B$2:$B$2043,tbl_gk[Overall],""))</f>
        <v>79</v>
      </c>
    </row>
    <row r="127" spans="1:9" x14ac:dyDescent="0.55000000000000004">
      <c r="A127" s="14" t="s">
        <v>4170</v>
      </c>
      <c r="B127" s="14"/>
      <c r="C127" s="14"/>
      <c r="D127" s="14"/>
      <c r="E127" s="14"/>
      <c r="F127" s="14"/>
      <c r="G127" s="14"/>
      <c r="H127" s="14"/>
      <c r="I127" s="14"/>
    </row>
    <row r="128" spans="1:9" x14ac:dyDescent="0.55000000000000004">
      <c r="A128" s="7" t="s">
        <v>4174</v>
      </c>
      <c r="B128" s="1" t="s">
        <v>0</v>
      </c>
      <c r="C128" s="5" t="s">
        <v>1</v>
      </c>
      <c r="D128" s="5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</row>
    <row r="129" spans="1:9" x14ac:dyDescent="0.55000000000000004">
      <c r="A129" s="8">
        <v>1</v>
      </c>
      <c r="B129" s="4">
        <v>167495</v>
      </c>
      <c r="C129" s="5" t="str" cm="1">
        <f t="array" ref="C129">IF($B129,_xlfn.XLOOKUP($B129,Goalkeepers!$B$2:$B$2043,tbl_gk[Name],""))</f>
        <v>M. Neuer</v>
      </c>
      <c r="D129" s="5" t="str" cm="1">
        <f t="array" ref="D129">IF($B129,_xlfn.XLOOKUP($B129,Goalkeepers!$B$2:$B$2043,tbl_gk[FullName],""))</f>
        <v>Manuel Neuer</v>
      </c>
      <c r="E129" s="1" cm="1">
        <f t="array" ref="E129">IF($B129,_xlfn.XLOOKUP($B129,Goalkeepers!$B$2:$B$2043,tbl_gk[Age],""))</f>
        <v>36</v>
      </c>
      <c r="F129" s="1" cm="1">
        <f t="array" ref="F129">IF($B129,_xlfn.XLOOKUP($B129,Goalkeepers!$B$2:$B$2043,tbl_gk[Height],""))</f>
        <v>193</v>
      </c>
      <c r="G129" s="1" cm="1">
        <f t="array" ref="G129">IF($B129,_xlfn.XLOOKUP($B129,Goalkeepers!$B$2:$B$2043,tbl_gk[Weight],""))</f>
        <v>93</v>
      </c>
      <c r="H129" s="1" t="str" cm="1">
        <f t="array" ref="H129">IF($B129,_xlfn.XLOOKUP($B129,Goalkeepers!$B$2:$B$2043,tbl_gk[Nationality],""))</f>
        <v>Germany</v>
      </c>
      <c r="I129" s="1" cm="1">
        <f t="array" ref="I129">IF($B129,_xlfn.XLOOKUP($B129,Goalkeepers!$B$2:$B$2043,tbl_gk[Overall],""))</f>
        <v>90</v>
      </c>
    </row>
    <row r="130" spans="1:9" x14ac:dyDescent="0.55000000000000004">
      <c r="A130" s="9">
        <v>2</v>
      </c>
      <c r="B130" s="4">
        <v>210257</v>
      </c>
      <c r="C130" s="5" t="str" cm="1">
        <f t="array" ref="C130">IF($B130,_xlfn.XLOOKUP($B130,Goalkeepers!$B$2:$B$2043,tbl_gk[Name],""))</f>
        <v>Ederson</v>
      </c>
      <c r="D130" s="5" t="str" cm="1">
        <f t="array" ref="D130">IF($B130,_xlfn.XLOOKUP($B130,Goalkeepers!$B$2:$B$2043,tbl_gk[FullName],""))</f>
        <v>Ederson Santana de Moraes</v>
      </c>
      <c r="E130" s="1" cm="1">
        <f t="array" ref="E130">IF($B130,_xlfn.XLOOKUP($B130,Goalkeepers!$B$2:$B$2043,tbl_gk[Age],""))</f>
        <v>28</v>
      </c>
      <c r="F130" s="1" cm="1">
        <f t="array" ref="F130">IF($B130,_xlfn.XLOOKUP($B130,Goalkeepers!$B$2:$B$2043,tbl_gk[Height],""))</f>
        <v>188</v>
      </c>
      <c r="G130" s="1" cm="1">
        <f t="array" ref="G130">IF($B130,_xlfn.XLOOKUP($B130,Goalkeepers!$B$2:$B$2043,tbl_gk[Weight],""))</f>
        <v>86</v>
      </c>
      <c r="H130" s="1" t="str" cm="1">
        <f t="array" ref="H130">IF($B130,_xlfn.XLOOKUP($B130,Goalkeepers!$B$2:$B$2043,tbl_gk[Nationality],""))</f>
        <v>Brazil</v>
      </c>
      <c r="I130" s="1" cm="1">
        <f t="array" ref="I130">IF($B130,_xlfn.XLOOKUP($B130,Goalkeepers!$B$2:$B$2043,tbl_gk[Overall],""))</f>
        <v>89</v>
      </c>
    </row>
    <row r="131" spans="1:9" x14ac:dyDescent="0.55000000000000004">
      <c r="A131" s="8">
        <v>3</v>
      </c>
      <c r="B131" s="4">
        <v>204935</v>
      </c>
      <c r="C131" s="5" t="str" cm="1">
        <f t="array" ref="C131">IF($B131,_xlfn.XLOOKUP($B131,Goalkeepers!$B$2:$B$2043,tbl_gk[Name],""))</f>
        <v>J. Pickford</v>
      </c>
      <c r="D131" s="5" t="str" cm="1">
        <f t="array" ref="D131">IF($B131,_xlfn.XLOOKUP($B131,Goalkeepers!$B$2:$B$2043,tbl_gk[FullName],""))</f>
        <v>Jordan Pickford</v>
      </c>
      <c r="E131" s="1" cm="1">
        <f t="array" ref="E131">IF($B131,_xlfn.XLOOKUP($B131,Goalkeepers!$B$2:$B$2043,tbl_gk[Age],""))</f>
        <v>28</v>
      </c>
      <c r="F131" s="1" cm="1">
        <f t="array" ref="F131">IF($B131,_xlfn.XLOOKUP($B131,Goalkeepers!$B$2:$B$2043,tbl_gk[Height],""))</f>
        <v>185</v>
      </c>
      <c r="G131" s="1" cm="1">
        <f t="array" ref="G131">IF($B131,_xlfn.XLOOKUP($B131,Goalkeepers!$B$2:$B$2043,tbl_gk[Weight],""))</f>
        <v>77</v>
      </c>
      <c r="H131" s="1" t="str" cm="1">
        <f t="array" ref="H131">IF($B131,_xlfn.XLOOKUP($B131,Goalkeepers!$B$2:$B$2043,tbl_gk[Nationality],""))</f>
        <v>England</v>
      </c>
      <c r="I131" s="1" cm="1">
        <f t="array" ref="I131">IF($B131,_xlfn.XLOOKUP($B131,Goalkeepers!$B$2:$B$2043,tbl_gk[Overall],""))</f>
        <v>82</v>
      </c>
    </row>
    <row r="132" spans="1:9" x14ac:dyDescent="0.55000000000000004">
      <c r="A132" s="9">
        <v>4</v>
      </c>
      <c r="B132" s="4">
        <v>199339</v>
      </c>
      <c r="C132" s="5" t="str" cm="1">
        <f t="array" ref="C132">IF($B132,_xlfn.XLOOKUP($B132,Goalkeepers!$B$2:$B$2043,tbl_gk[Name],""))</f>
        <v>M. Riemann</v>
      </c>
      <c r="D132" s="5" t="str" cm="1">
        <f t="array" ref="D132">IF($B132,_xlfn.XLOOKUP($B132,Goalkeepers!$B$2:$B$2043,tbl_gk[FullName],""))</f>
        <v>Manuel Riemann</v>
      </c>
      <c r="E132" s="1" cm="1">
        <f t="array" ref="E132">IF($B132,_xlfn.XLOOKUP($B132,Goalkeepers!$B$2:$B$2043,tbl_gk[Age],""))</f>
        <v>33</v>
      </c>
      <c r="F132" s="1" cm="1">
        <f t="array" ref="F132">IF($B132,_xlfn.XLOOKUP($B132,Goalkeepers!$B$2:$B$2043,tbl_gk[Height],""))</f>
        <v>186</v>
      </c>
      <c r="G132" s="1" cm="1">
        <f t="array" ref="G132">IF($B132,_xlfn.XLOOKUP($B132,Goalkeepers!$B$2:$B$2043,tbl_gk[Weight],""))</f>
        <v>83</v>
      </c>
      <c r="H132" s="1" t="str" cm="1">
        <f t="array" ref="H132">IF($B132,_xlfn.XLOOKUP($B132,Goalkeepers!$B$2:$B$2043,tbl_gk[Nationality],""))</f>
        <v>Germany</v>
      </c>
      <c r="I132" s="1" cm="1">
        <f t="array" ref="I132">IF($B132,_xlfn.XLOOKUP($B132,Goalkeepers!$B$2:$B$2043,tbl_gk[Overall],""))</f>
        <v>79</v>
      </c>
    </row>
    <row r="133" spans="1:9" x14ac:dyDescent="0.55000000000000004">
      <c r="A133" s="8">
        <v>5</v>
      </c>
      <c r="B133" s="4">
        <v>215698</v>
      </c>
      <c r="C133" s="5" t="str" cm="1">
        <f t="array" ref="C133">IF($B133,_xlfn.XLOOKUP($B133,Goalkeepers!$B$2:$B$2043,tbl_gk[Name],""))</f>
        <v>M. Maignan</v>
      </c>
      <c r="D133" s="5" t="str" cm="1">
        <f t="array" ref="D133">IF($B133,_xlfn.XLOOKUP($B133,Goalkeepers!$B$2:$B$2043,tbl_gk[FullName],""))</f>
        <v>Mike Maignan</v>
      </c>
      <c r="E133" s="1" cm="1">
        <f t="array" ref="E133">IF($B133,_xlfn.XLOOKUP($B133,Goalkeepers!$B$2:$B$2043,tbl_gk[Age],""))</f>
        <v>26</v>
      </c>
      <c r="F133" s="1" cm="1">
        <f t="array" ref="F133">IF($B133,_xlfn.XLOOKUP($B133,Goalkeepers!$B$2:$B$2043,tbl_gk[Height],""))</f>
        <v>191</v>
      </c>
      <c r="G133" s="1" cm="1">
        <f t="array" ref="G133">IF($B133,_xlfn.XLOOKUP($B133,Goalkeepers!$B$2:$B$2043,tbl_gk[Weight],""))</f>
        <v>89</v>
      </c>
      <c r="H133" s="1" t="str" cm="1">
        <f t="array" ref="H133">IF($B133,_xlfn.XLOOKUP($B133,Goalkeepers!$B$2:$B$2043,tbl_gk[Nationality],""))</f>
        <v>France</v>
      </c>
      <c r="I133" s="1" cm="1">
        <f t="array" ref="I133">IF($B133,_xlfn.XLOOKUP($B133,Goalkeepers!$B$2:$B$2043,tbl_gk[Overall],""))</f>
        <v>87</v>
      </c>
    </row>
    <row r="134" spans="1:9" x14ac:dyDescent="0.55000000000000004">
      <c r="A134" s="9">
        <v>6</v>
      </c>
      <c r="B134" s="4">
        <v>192448</v>
      </c>
      <c r="C134" s="5" t="str" cm="1">
        <f t="array" ref="C134">IF($B134,_xlfn.XLOOKUP($B134,Goalkeepers!$B$2:$B$2043,tbl_gk[Name],""))</f>
        <v>M. ter Stegen</v>
      </c>
      <c r="D134" s="5" t="str" cm="1">
        <f t="array" ref="D134">IF($B134,_xlfn.XLOOKUP($B134,Goalkeepers!$B$2:$B$2043,tbl_gk[FullName],""))</f>
        <v>Marc-AndrÃ© ter Stegen</v>
      </c>
      <c r="E134" s="1" cm="1">
        <f t="array" ref="E134">IF($B134,_xlfn.XLOOKUP($B134,Goalkeepers!$B$2:$B$2043,tbl_gk[Age],""))</f>
        <v>30</v>
      </c>
      <c r="F134" s="1" cm="1">
        <f t="array" ref="F134">IF($B134,_xlfn.XLOOKUP($B134,Goalkeepers!$B$2:$B$2043,tbl_gk[Height],""))</f>
        <v>187</v>
      </c>
      <c r="G134" s="1" cm="1">
        <f t="array" ref="G134">IF($B134,_xlfn.XLOOKUP($B134,Goalkeepers!$B$2:$B$2043,tbl_gk[Weight],""))</f>
        <v>85</v>
      </c>
      <c r="H134" s="1" t="str" cm="1">
        <f t="array" ref="H134">IF($B134,_xlfn.XLOOKUP($B134,Goalkeepers!$B$2:$B$2043,tbl_gk[Nationality],""))</f>
        <v>Germany</v>
      </c>
      <c r="I134" s="1" cm="1">
        <f t="array" ref="I134">IF($B134,_xlfn.XLOOKUP($B134,Goalkeepers!$B$2:$B$2043,tbl_gk[Overall],""))</f>
        <v>88</v>
      </c>
    </row>
    <row r="135" spans="1:9" x14ac:dyDescent="0.55000000000000004">
      <c r="A135" s="8">
        <v>7</v>
      </c>
      <c r="B135" s="4">
        <v>221087</v>
      </c>
      <c r="C135" s="5" t="str" cm="1">
        <f t="array" ref="C135">IF($B135,_xlfn.XLOOKUP($B135,Goalkeepers!$B$2:$B$2043,tbl_gk[Name],""))</f>
        <v>Pau LÃ³pez</v>
      </c>
      <c r="D135" s="5" t="str" cm="1">
        <f t="array" ref="D135">IF($B135,_xlfn.XLOOKUP($B135,Goalkeepers!$B$2:$B$2043,tbl_gk[FullName],""))</f>
        <v>Pau LÃ³pez Sabata</v>
      </c>
      <c r="E135" s="1" cm="1">
        <f t="array" ref="E135">IF($B135,_xlfn.XLOOKUP($B135,Goalkeepers!$B$2:$B$2043,tbl_gk[Age],""))</f>
        <v>27</v>
      </c>
      <c r="F135" s="1" cm="1">
        <f t="array" ref="F135">IF($B135,_xlfn.XLOOKUP($B135,Goalkeepers!$B$2:$B$2043,tbl_gk[Height],""))</f>
        <v>189</v>
      </c>
      <c r="G135" s="1" cm="1">
        <f t="array" ref="G135">IF($B135,_xlfn.XLOOKUP($B135,Goalkeepers!$B$2:$B$2043,tbl_gk[Weight],""))</f>
        <v>77</v>
      </c>
      <c r="H135" s="1" t="str" cm="1">
        <f t="array" ref="H135">IF($B135,_xlfn.XLOOKUP($B135,Goalkeepers!$B$2:$B$2043,tbl_gk[Nationality],""))</f>
        <v>Spain</v>
      </c>
      <c r="I135" s="1" cm="1">
        <f t="array" ref="I135">IF($B135,_xlfn.XLOOKUP($B135,Goalkeepers!$B$2:$B$2043,tbl_gk[Overall],""))</f>
        <v>79</v>
      </c>
    </row>
    <row r="136" spans="1:9" x14ac:dyDescent="0.55000000000000004">
      <c r="A136" s="9">
        <v>8</v>
      </c>
      <c r="B136" s="4">
        <v>212831</v>
      </c>
      <c r="C136" s="5" t="str" cm="1">
        <f t="array" ref="C136">IF($B136,_xlfn.XLOOKUP($B136,Goalkeepers!$B$2:$B$2043,tbl_gk[Name],""))</f>
        <v>Alisson</v>
      </c>
      <c r="D136" s="5" t="str" cm="1">
        <f t="array" ref="D136">IF($B136,_xlfn.XLOOKUP($B136,Goalkeepers!$B$2:$B$2043,tbl_gk[FullName],""))</f>
        <v>Alisson Ramses Becker</v>
      </c>
      <c r="E136" s="1" cm="1">
        <f t="array" ref="E136">IF($B136,_xlfn.XLOOKUP($B136,Goalkeepers!$B$2:$B$2043,tbl_gk[Age],""))</f>
        <v>29</v>
      </c>
      <c r="F136" s="1" cm="1">
        <f t="array" ref="F136">IF($B136,_xlfn.XLOOKUP($B136,Goalkeepers!$B$2:$B$2043,tbl_gk[Height],""))</f>
        <v>191</v>
      </c>
      <c r="G136" s="1" cm="1">
        <f t="array" ref="G136">IF($B136,_xlfn.XLOOKUP($B136,Goalkeepers!$B$2:$B$2043,tbl_gk[Weight],""))</f>
        <v>91</v>
      </c>
      <c r="H136" s="1" t="str" cm="1">
        <f t="array" ref="H136">IF($B136,_xlfn.XLOOKUP($B136,Goalkeepers!$B$2:$B$2043,tbl_gk[Nationality],""))</f>
        <v>Brazil</v>
      </c>
      <c r="I136" s="1" cm="1">
        <f t="array" ref="I136">IF($B136,_xlfn.XLOOKUP($B136,Goalkeepers!$B$2:$B$2043,tbl_gk[Overall],""))</f>
        <v>89</v>
      </c>
    </row>
    <row r="137" spans="1:9" x14ac:dyDescent="0.55000000000000004">
      <c r="A137" s="8">
        <v>9</v>
      </c>
      <c r="B137" s="4">
        <v>202811</v>
      </c>
      <c r="C137" s="5" t="str" cm="1">
        <f t="array" ref="C137">IF($B137,_xlfn.XLOOKUP($B137,Goalkeepers!$B$2:$B$2043,tbl_gk[Name],""))</f>
        <v>E. MartÃ­nez</v>
      </c>
      <c r="D137" s="5" t="str" cm="1">
        <f t="array" ref="D137">IF($B137,_xlfn.XLOOKUP($B137,Goalkeepers!$B$2:$B$2043,tbl_gk[FullName],""))</f>
        <v>Emiliano MartÃ­nez</v>
      </c>
      <c r="E137" s="1" cm="1">
        <f t="array" ref="E137">IF($B137,_xlfn.XLOOKUP($B137,Goalkeepers!$B$2:$B$2043,tbl_gk[Age],""))</f>
        <v>29</v>
      </c>
      <c r="F137" s="1" cm="1">
        <f t="array" ref="F137">IF($B137,_xlfn.XLOOKUP($B137,Goalkeepers!$B$2:$B$2043,tbl_gk[Height],""))</f>
        <v>195</v>
      </c>
      <c r="G137" s="1" cm="1">
        <f t="array" ref="G137">IF($B137,_xlfn.XLOOKUP($B137,Goalkeepers!$B$2:$B$2043,tbl_gk[Weight],""))</f>
        <v>88</v>
      </c>
      <c r="H137" s="1" t="str" cm="1">
        <f t="array" ref="H137">IF($B137,_xlfn.XLOOKUP($B137,Goalkeepers!$B$2:$B$2043,tbl_gk[Nationality],""))</f>
        <v>Argentina</v>
      </c>
      <c r="I137" s="1" cm="1">
        <f t="array" ref="I137">IF($B137,_xlfn.XLOOKUP($B137,Goalkeepers!$B$2:$B$2043,tbl_gk[Overall],""))</f>
        <v>84</v>
      </c>
    </row>
    <row r="138" spans="1:9" x14ac:dyDescent="0.55000000000000004">
      <c r="A138" s="9">
        <v>10</v>
      </c>
      <c r="B138" s="4">
        <v>174543</v>
      </c>
      <c r="C138" s="5" t="str" cm="1">
        <f t="array" ref="C138">IF($B138,_xlfn.XLOOKUP($B138,Goalkeepers!$B$2:$B$2043,tbl_gk[Name],""))</f>
        <v>C. Bravo</v>
      </c>
      <c r="D138" s="5" t="str" cm="1">
        <f t="array" ref="D138">IF($B138,_xlfn.XLOOKUP($B138,Goalkeepers!$B$2:$B$2043,tbl_gk[FullName],""))</f>
        <v>Claudio Bravo</v>
      </c>
      <c r="E138" s="1" cm="1">
        <f t="array" ref="E138">IF($B138,_xlfn.XLOOKUP($B138,Goalkeepers!$B$2:$B$2043,tbl_gk[Age],""))</f>
        <v>39</v>
      </c>
      <c r="F138" s="1" cm="1">
        <f t="array" ref="F138">IF($B138,_xlfn.XLOOKUP($B138,Goalkeepers!$B$2:$B$2043,tbl_gk[Height],""))</f>
        <v>184</v>
      </c>
      <c r="G138" s="1" cm="1">
        <f t="array" ref="G138">IF($B138,_xlfn.XLOOKUP($B138,Goalkeepers!$B$2:$B$2043,tbl_gk[Weight],""))</f>
        <v>80</v>
      </c>
      <c r="H138" s="1" t="str" cm="1">
        <f t="array" ref="H138">IF($B138,_xlfn.XLOOKUP($B138,Goalkeepers!$B$2:$B$2043,tbl_gk[Nationality],""))</f>
        <v>Chile</v>
      </c>
      <c r="I138" s="1" cm="1">
        <f t="array" ref="I138">IF($B138,_xlfn.XLOOKUP($B138,Goalkeepers!$B$2:$B$2043,tbl_gk[Overall],""))</f>
        <v>78</v>
      </c>
    </row>
    <row r="141" spans="1:9" x14ac:dyDescent="0.55000000000000004">
      <c r="A141" s="14" t="s">
        <v>4171</v>
      </c>
      <c r="B141" s="14"/>
      <c r="C141" s="14"/>
      <c r="D141" s="14"/>
      <c r="E141" s="14"/>
      <c r="F141" s="14"/>
      <c r="G141" s="14"/>
      <c r="H141" s="14"/>
      <c r="I141" s="14"/>
    </row>
    <row r="142" spans="1:9" x14ac:dyDescent="0.55000000000000004">
      <c r="A142" s="7" t="s">
        <v>4174</v>
      </c>
      <c r="B142" s="1" t="s">
        <v>0</v>
      </c>
      <c r="C142" s="5" t="s">
        <v>1</v>
      </c>
      <c r="D142" s="5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</row>
    <row r="143" spans="1:9" x14ac:dyDescent="0.55000000000000004">
      <c r="A143" s="8">
        <v>1</v>
      </c>
      <c r="B143" s="4">
        <v>208481</v>
      </c>
      <c r="C143" s="5" t="str" cm="1">
        <f t="array" ref="C143">IF($B143,_xlfn.XLOOKUP($B143,Goalkeepers!$B$2:$B$2043,tbl_gk[Name],""))</f>
        <v>K. Singh</v>
      </c>
      <c r="D143" s="5" t="str" cm="1">
        <f t="array" ref="D143">IF($B143,_xlfn.XLOOKUP($B143,Goalkeepers!$B$2:$B$2043,tbl_gk[FullName],""))</f>
        <v>Karanjit Singh</v>
      </c>
      <c r="E143" s="1" cm="1">
        <f t="array" ref="E143">IF($B143,_xlfn.XLOOKUP($B143,Goalkeepers!$B$2:$B$2043,tbl_gk[Age],""))</f>
        <v>36</v>
      </c>
      <c r="F143" s="1" cm="1">
        <f t="array" ref="F143">IF($B143,_xlfn.XLOOKUP($B143,Goalkeepers!$B$2:$B$2043,tbl_gk[Height],""))</f>
        <v>181</v>
      </c>
      <c r="G143" s="1" cm="1">
        <f t="array" ref="G143">IF($B143,_xlfn.XLOOKUP($B143,Goalkeepers!$B$2:$B$2043,tbl_gk[Weight],""))</f>
        <v>72</v>
      </c>
      <c r="H143" s="1" t="str" cm="1">
        <f t="array" ref="H143">IF($B143,_xlfn.XLOOKUP($B143,Goalkeepers!$B$2:$B$2043,tbl_gk[Nationality],""))</f>
        <v>India</v>
      </c>
      <c r="I143" s="1" cm="1">
        <f t="array" ref="I143">IF($B143,_xlfn.XLOOKUP($B143,Goalkeepers!$B$2:$B$2043,tbl_gk[Overall],""))</f>
        <v>52</v>
      </c>
    </row>
    <row r="144" spans="1:9" x14ac:dyDescent="0.55000000000000004">
      <c r="A144" s="9">
        <v>2</v>
      </c>
      <c r="B144" s="4">
        <v>183031</v>
      </c>
      <c r="C144" s="5" t="str" cm="1">
        <f t="array" ref="C144">IF($B144,_xlfn.XLOOKUP($B144,Goalkeepers!$B$2:$B$2043,tbl_gk[Name],""))</f>
        <v>Han Feng</v>
      </c>
      <c r="D144" s="5" t="str" cm="1">
        <f t="array" ref="D144">IF($B144,_xlfn.XLOOKUP($B144,Goalkeepers!$B$2:$B$2043,tbl_gk[FullName],""))</f>
        <v>Feng Han</v>
      </c>
      <c r="E144" s="1" cm="1">
        <f t="array" ref="E144">IF($B144,_xlfn.XLOOKUP($B144,Goalkeepers!$B$2:$B$2043,tbl_gk[Age],""))</f>
        <v>38</v>
      </c>
      <c r="F144" s="1" cm="1">
        <f t="array" ref="F144">IF($B144,_xlfn.XLOOKUP($B144,Goalkeepers!$B$2:$B$2043,tbl_gk[Height],""))</f>
        <v>188</v>
      </c>
      <c r="G144" s="1" cm="1">
        <f t="array" ref="G144">IF($B144,_xlfn.XLOOKUP($B144,Goalkeepers!$B$2:$B$2043,tbl_gk[Weight],""))</f>
        <v>80</v>
      </c>
      <c r="H144" s="1" t="str" cm="1">
        <f t="array" ref="H144">IF($B144,_xlfn.XLOOKUP($B144,Goalkeepers!$B$2:$B$2043,tbl_gk[Nationality],""))</f>
        <v>China PR</v>
      </c>
      <c r="I144" s="1" cm="1">
        <f t="array" ref="I144">IF($B144,_xlfn.XLOOKUP($B144,Goalkeepers!$B$2:$B$2043,tbl_gk[Overall],""))</f>
        <v>56</v>
      </c>
    </row>
    <row r="145" spans="1:9" x14ac:dyDescent="0.55000000000000004">
      <c r="A145" s="8">
        <v>3</v>
      </c>
      <c r="B145" s="4">
        <v>138431</v>
      </c>
      <c r="C145" s="5" t="str" cm="1">
        <f t="array" ref="C145">IF($B145,_xlfn.XLOOKUP($B145,Goalkeepers!$B$2:$B$2043,tbl_gk[Name],""))</f>
        <v>R. Brush</v>
      </c>
      <c r="D145" s="5" t="str" cm="1">
        <f t="array" ref="D145">IF($B145,_xlfn.XLOOKUP($B145,Goalkeepers!$B$2:$B$2043,tbl_gk[FullName],""))</f>
        <v>Richard Brush</v>
      </c>
      <c r="E145" s="1" cm="1">
        <f t="array" ref="E145">IF($B145,_xlfn.XLOOKUP($B145,Goalkeepers!$B$2:$B$2043,tbl_gk[Age],""))</f>
        <v>37</v>
      </c>
      <c r="F145" s="1" cm="1">
        <f t="array" ref="F145">IF($B145,_xlfn.XLOOKUP($B145,Goalkeepers!$B$2:$B$2043,tbl_gk[Height],""))</f>
        <v>185</v>
      </c>
      <c r="G145" s="1" cm="1">
        <f t="array" ref="G145">IF($B145,_xlfn.XLOOKUP($B145,Goalkeepers!$B$2:$B$2043,tbl_gk[Weight],""))</f>
        <v>86</v>
      </c>
      <c r="H145" s="1" t="str" cm="1">
        <f t="array" ref="H145">IF($B145,_xlfn.XLOOKUP($B145,Goalkeepers!$B$2:$B$2043,tbl_gk[Nationality],""))</f>
        <v>England</v>
      </c>
      <c r="I145" s="1" cm="1">
        <f t="array" ref="I145">IF($B145,_xlfn.XLOOKUP($B145,Goalkeepers!$B$2:$B$2043,tbl_gk[Overall],""))</f>
        <v>55</v>
      </c>
    </row>
    <row r="146" spans="1:9" x14ac:dyDescent="0.55000000000000004">
      <c r="A146" s="9">
        <v>4</v>
      </c>
      <c r="B146" s="4">
        <v>140300</v>
      </c>
      <c r="C146" s="5" t="str" cm="1">
        <f t="array" ref="C146">IF($B146,_xlfn.XLOOKUP($B146,Goalkeepers!$B$2:$B$2043,tbl_gk[Name],""))</f>
        <v>P. Cherrie</v>
      </c>
      <c r="D146" s="5" t="str" cm="1">
        <f t="array" ref="D146">IF($B146,_xlfn.XLOOKUP($B146,Goalkeepers!$B$2:$B$2043,tbl_gk[FullName],""))</f>
        <v>Peter Cherrie</v>
      </c>
      <c r="E146" s="1" cm="1">
        <f t="array" ref="E146">IF($B146,_xlfn.XLOOKUP($B146,Goalkeepers!$B$2:$B$2043,tbl_gk[Age],""))</f>
        <v>38</v>
      </c>
      <c r="F146" s="1" cm="1">
        <f t="array" ref="F146">IF($B146,_xlfn.XLOOKUP($B146,Goalkeepers!$B$2:$B$2043,tbl_gk[Height],""))</f>
        <v>188</v>
      </c>
      <c r="G146" s="1" cm="1">
        <f t="array" ref="G146">IF($B146,_xlfn.XLOOKUP($B146,Goalkeepers!$B$2:$B$2043,tbl_gk[Weight],""))</f>
        <v>76</v>
      </c>
      <c r="H146" s="1" t="str" cm="1">
        <f t="array" ref="H146">IF($B146,_xlfn.XLOOKUP($B146,Goalkeepers!$B$2:$B$2043,tbl_gk[Nationality],""))</f>
        <v>Scotland</v>
      </c>
      <c r="I146" s="1" cm="1">
        <f t="array" ref="I146">IF($B146,_xlfn.XLOOKUP($B146,Goalkeepers!$B$2:$B$2043,tbl_gk[Overall],""))</f>
        <v>56</v>
      </c>
    </row>
    <row r="147" spans="1:9" x14ac:dyDescent="0.55000000000000004">
      <c r="A147" s="8">
        <v>5</v>
      </c>
      <c r="B147" s="4">
        <v>165502</v>
      </c>
      <c r="C147" s="5" t="str" cm="1">
        <f t="array" ref="C147">IF($B147,_xlfn.XLOOKUP($B147,Goalkeepers!$B$2:$B$2043,tbl_gk[Name],""))</f>
        <v>J. Lillis</v>
      </c>
      <c r="D147" s="5" t="str" cm="1">
        <f t="array" ref="D147">IF($B147,_xlfn.XLOOKUP($B147,Goalkeepers!$B$2:$B$2043,tbl_gk[FullName],""))</f>
        <v>Josh Lillis</v>
      </c>
      <c r="E147" s="1" cm="1">
        <f t="array" ref="E147">IF($B147,_xlfn.XLOOKUP($B147,Goalkeepers!$B$2:$B$2043,tbl_gk[Age],""))</f>
        <v>35</v>
      </c>
      <c r="F147" s="1" cm="1">
        <f t="array" ref="F147">IF($B147,_xlfn.XLOOKUP($B147,Goalkeepers!$B$2:$B$2043,tbl_gk[Height],""))</f>
        <v>183</v>
      </c>
      <c r="G147" s="1" cm="1">
        <f t="array" ref="G147">IF($B147,_xlfn.XLOOKUP($B147,Goalkeepers!$B$2:$B$2043,tbl_gk[Weight],""))</f>
        <v>79</v>
      </c>
      <c r="H147" s="1" t="str" cm="1">
        <f t="array" ref="H147">IF($B147,_xlfn.XLOOKUP($B147,Goalkeepers!$B$2:$B$2043,tbl_gk[Nationality],""))</f>
        <v>England</v>
      </c>
      <c r="I147" s="1" cm="1">
        <f t="array" ref="I147">IF($B147,_xlfn.XLOOKUP($B147,Goalkeepers!$B$2:$B$2043,tbl_gk[Overall],""))</f>
        <v>57</v>
      </c>
    </row>
    <row r="148" spans="1:9" x14ac:dyDescent="0.55000000000000004">
      <c r="A148" s="9">
        <v>6</v>
      </c>
      <c r="B148" s="4">
        <v>175281</v>
      </c>
      <c r="C148" s="5" t="str" cm="1">
        <f t="array" ref="C148">IF($B148,_xlfn.XLOOKUP($B148,Goalkeepers!$B$2:$B$2043,tbl_gk[Name],""))</f>
        <v>D. Onyango</v>
      </c>
      <c r="D148" s="5" t="str" cm="1">
        <f t="array" ref="D148">IF($B148,_xlfn.XLOOKUP($B148,Goalkeepers!$B$2:$B$2043,tbl_gk[FullName],""))</f>
        <v>Denis Onyango</v>
      </c>
      <c r="E148" s="1" cm="1">
        <f t="array" ref="E148">IF($B148,_xlfn.XLOOKUP($B148,Goalkeepers!$B$2:$B$2043,tbl_gk[Age],""))</f>
        <v>37</v>
      </c>
      <c r="F148" s="1" cm="1">
        <f t="array" ref="F148">IF($B148,_xlfn.XLOOKUP($B148,Goalkeepers!$B$2:$B$2043,tbl_gk[Height],""))</f>
        <v>185</v>
      </c>
      <c r="G148" s="1" cm="1">
        <f t="array" ref="G148">IF($B148,_xlfn.XLOOKUP($B148,Goalkeepers!$B$2:$B$2043,tbl_gk[Weight],""))</f>
        <v>86</v>
      </c>
      <c r="H148" s="1" t="str" cm="1">
        <f t="array" ref="H148">IF($B148,_xlfn.XLOOKUP($B148,Goalkeepers!$B$2:$B$2043,tbl_gk[Nationality],""))</f>
        <v>Uganda</v>
      </c>
      <c r="I148" s="1" cm="1">
        <f t="array" ref="I148">IF($B148,_xlfn.XLOOKUP($B148,Goalkeepers!$B$2:$B$2043,tbl_gk[Overall],""))</f>
        <v>73</v>
      </c>
    </row>
    <row r="149" spans="1:9" x14ac:dyDescent="0.55000000000000004">
      <c r="A149" s="8">
        <v>7</v>
      </c>
      <c r="B149" s="4">
        <v>210257</v>
      </c>
      <c r="C149" s="5" t="str" cm="1">
        <f t="array" ref="C149">IF($B149,_xlfn.XLOOKUP($B149,Goalkeepers!$B$2:$B$2043,tbl_gk[Name],""))</f>
        <v>Ederson</v>
      </c>
      <c r="D149" s="5" t="str" cm="1">
        <f t="array" ref="D149">IF($B149,_xlfn.XLOOKUP($B149,Goalkeepers!$B$2:$B$2043,tbl_gk[FullName],""))</f>
        <v>Ederson Santana de Moraes</v>
      </c>
      <c r="E149" s="1" cm="1">
        <f t="array" ref="E149">IF($B149,_xlfn.XLOOKUP($B149,Goalkeepers!$B$2:$B$2043,tbl_gk[Age],""))</f>
        <v>28</v>
      </c>
      <c r="F149" s="1" cm="1">
        <f t="array" ref="F149">IF($B149,_xlfn.XLOOKUP($B149,Goalkeepers!$B$2:$B$2043,tbl_gk[Height],""))</f>
        <v>188</v>
      </c>
      <c r="G149" s="1" cm="1">
        <f t="array" ref="G149">IF($B149,_xlfn.XLOOKUP($B149,Goalkeepers!$B$2:$B$2043,tbl_gk[Weight],""))</f>
        <v>86</v>
      </c>
      <c r="H149" s="1" t="str" cm="1">
        <f t="array" ref="H149">IF($B149,_xlfn.XLOOKUP($B149,Goalkeepers!$B$2:$B$2043,tbl_gk[Nationality],""))</f>
        <v>Brazil</v>
      </c>
      <c r="I149" s="1" cm="1">
        <f t="array" ref="I149">IF($B149,_xlfn.XLOOKUP($B149,Goalkeepers!$B$2:$B$2043,tbl_gk[Overall],""))</f>
        <v>89</v>
      </c>
    </row>
    <row r="150" spans="1:9" x14ac:dyDescent="0.55000000000000004">
      <c r="A150" s="9">
        <v>8</v>
      </c>
      <c r="B150" s="4">
        <v>157407</v>
      </c>
      <c r="C150" s="5" t="str" cm="1">
        <f t="array" ref="C150">IF($B150,_xlfn.XLOOKUP($B150,Goalkeepers!$B$2:$B$2043,tbl_gk[Name],""))</f>
        <v>B. Clarke</v>
      </c>
      <c r="D150" s="5" t="str" cm="1">
        <f t="array" ref="D150">IF($B150,_xlfn.XLOOKUP($B150,Goalkeepers!$B$2:$B$2043,tbl_gk[FullName],""))</f>
        <v>Brendan Clarke</v>
      </c>
      <c r="E150" s="1" cm="1">
        <f t="array" ref="E150">IF($B150,_xlfn.XLOOKUP($B150,Goalkeepers!$B$2:$B$2043,tbl_gk[Age],""))</f>
        <v>36</v>
      </c>
      <c r="F150" s="1" cm="1">
        <f t="array" ref="F150">IF($B150,_xlfn.XLOOKUP($B150,Goalkeepers!$B$2:$B$2043,tbl_gk[Height],""))</f>
        <v>185</v>
      </c>
      <c r="G150" s="1" cm="1">
        <f t="array" ref="G150">IF($B150,_xlfn.XLOOKUP($B150,Goalkeepers!$B$2:$B$2043,tbl_gk[Weight],""))</f>
        <v>81</v>
      </c>
      <c r="H150" s="1" t="str" cm="1">
        <f t="array" ref="H150">IF($B150,_xlfn.XLOOKUP($B150,Goalkeepers!$B$2:$B$2043,tbl_gk[Nationality],""))</f>
        <v>Republic of Ireland</v>
      </c>
      <c r="I150" s="1" cm="1">
        <f t="array" ref="I150">IF($B150,_xlfn.XLOOKUP($B150,Goalkeepers!$B$2:$B$2043,tbl_gk[Overall],""))</f>
        <v>60</v>
      </c>
    </row>
    <row r="151" spans="1:9" x14ac:dyDescent="0.55000000000000004">
      <c r="A151" s="8">
        <v>9</v>
      </c>
      <c r="B151" s="4">
        <v>169798</v>
      </c>
      <c r="C151" s="5" t="str" cm="1">
        <f t="array" ref="C151">IF($B151,_xlfn.XLOOKUP($B151,Goalkeepers!$B$2:$B$2043,tbl_gk[Name],""))</f>
        <v>B. Hinchliffe</v>
      </c>
      <c r="D151" s="5" t="str" cm="1">
        <f t="array" ref="D151">IF($B151,_xlfn.XLOOKUP($B151,Goalkeepers!$B$2:$B$2043,tbl_gk[FullName],""))</f>
        <v>Ben Hinchliffe</v>
      </c>
      <c r="E151" s="1" cm="1">
        <f t="array" ref="E151">IF($B151,_xlfn.XLOOKUP($B151,Goalkeepers!$B$2:$B$2043,tbl_gk[Age],""))</f>
        <v>34</v>
      </c>
      <c r="F151" s="1" cm="1">
        <f t="array" ref="F151">IF($B151,_xlfn.XLOOKUP($B151,Goalkeepers!$B$2:$B$2043,tbl_gk[Height],""))</f>
        <v>185</v>
      </c>
      <c r="G151" s="1" cm="1">
        <f t="array" ref="G151">IF($B151,_xlfn.XLOOKUP($B151,Goalkeepers!$B$2:$B$2043,tbl_gk[Weight],""))</f>
        <v>73</v>
      </c>
      <c r="H151" s="1" t="str" cm="1">
        <f t="array" ref="H151">IF($B151,_xlfn.XLOOKUP($B151,Goalkeepers!$B$2:$B$2043,tbl_gk[Nationality],""))</f>
        <v>England</v>
      </c>
      <c r="I151" s="1" cm="1">
        <f t="array" ref="I151">IF($B151,_xlfn.XLOOKUP($B151,Goalkeepers!$B$2:$B$2043,tbl_gk[Overall],""))</f>
        <v>60</v>
      </c>
    </row>
    <row r="152" spans="1:9" x14ac:dyDescent="0.55000000000000004">
      <c r="A152" s="9">
        <v>10</v>
      </c>
      <c r="B152" s="4">
        <v>215698</v>
      </c>
      <c r="C152" s="5" t="str" cm="1">
        <f t="array" ref="C152">IF($B152,_xlfn.XLOOKUP($B152,Goalkeepers!$B$2:$B$2043,tbl_gk[Name],""))</f>
        <v>M. Maignan</v>
      </c>
      <c r="D152" s="5" t="str" cm="1">
        <f t="array" ref="D152">IF($B152,_xlfn.XLOOKUP($B152,Goalkeepers!$B$2:$B$2043,tbl_gk[FullName],""))</f>
        <v>Mike Maignan</v>
      </c>
      <c r="E152" s="1" cm="1">
        <f t="array" ref="E152">IF($B152,_xlfn.XLOOKUP($B152,Goalkeepers!$B$2:$B$2043,tbl_gk[Age],""))</f>
        <v>26</v>
      </c>
      <c r="F152" s="1" cm="1">
        <f t="array" ref="F152">IF($B152,_xlfn.XLOOKUP($B152,Goalkeepers!$B$2:$B$2043,tbl_gk[Height],""))</f>
        <v>191</v>
      </c>
      <c r="G152" s="1" cm="1">
        <f t="array" ref="G152">IF($B152,_xlfn.XLOOKUP($B152,Goalkeepers!$B$2:$B$2043,tbl_gk[Weight],""))</f>
        <v>89</v>
      </c>
      <c r="H152" s="1" t="str" cm="1">
        <f t="array" ref="H152">IF($B152,_xlfn.XLOOKUP($B152,Goalkeepers!$B$2:$B$2043,tbl_gk[Nationality],""))</f>
        <v>France</v>
      </c>
      <c r="I152" s="1" cm="1">
        <f t="array" ref="I152">IF($B152,_xlfn.XLOOKUP($B152,Goalkeepers!$B$2:$B$2043,tbl_gk[Overall],""))</f>
        <v>87</v>
      </c>
    </row>
    <row r="155" spans="1:9" x14ac:dyDescent="0.55000000000000004">
      <c r="A155" s="14" t="s">
        <v>4172</v>
      </c>
      <c r="B155" s="14"/>
      <c r="C155" s="14"/>
      <c r="D155" s="14"/>
      <c r="E155" s="14"/>
      <c r="F155" s="14"/>
      <c r="G155" s="14"/>
      <c r="H155" s="14"/>
      <c r="I155" s="14"/>
    </row>
    <row r="156" spans="1:9" x14ac:dyDescent="0.55000000000000004">
      <c r="A156" s="7" t="s">
        <v>4174</v>
      </c>
      <c r="B156" s="1" t="s">
        <v>0</v>
      </c>
      <c r="C156" s="5" t="s">
        <v>1</v>
      </c>
      <c r="D156" s="5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</row>
    <row r="157" spans="1:9" x14ac:dyDescent="0.55000000000000004">
      <c r="A157" s="8">
        <v>1</v>
      </c>
      <c r="B157" s="4">
        <v>210257</v>
      </c>
      <c r="C157" s="5" t="str" cm="1">
        <f t="array" ref="C157">IF($B157,_xlfn.XLOOKUP($B157,Goalkeepers!$B$2:$B$2043,tbl_gk[Name],""))</f>
        <v>Ederson</v>
      </c>
      <c r="D157" s="5" t="str" cm="1">
        <f t="array" ref="D157">IF($B157,_xlfn.XLOOKUP($B157,Goalkeepers!$B$2:$B$2043,tbl_gk[FullName],""))</f>
        <v>Ederson Santana de Moraes</v>
      </c>
      <c r="E157" s="1" cm="1">
        <f t="array" ref="E157">IF($B157,_xlfn.XLOOKUP($B157,Goalkeepers!$B$2:$B$2043,tbl_gk[Age],""))</f>
        <v>28</v>
      </c>
      <c r="F157" s="1" cm="1">
        <f t="array" ref="F157">IF($B157,_xlfn.XLOOKUP($B157,Goalkeepers!$B$2:$B$2043,tbl_gk[Height],""))</f>
        <v>188</v>
      </c>
      <c r="G157" s="1" cm="1">
        <f t="array" ref="G157">IF($B157,_xlfn.XLOOKUP($B157,Goalkeepers!$B$2:$B$2043,tbl_gk[Weight],""))</f>
        <v>86</v>
      </c>
      <c r="H157" s="1" t="str" cm="1">
        <f t="array" ref="H157">IF($B157,_xlfn.XLOOKUP($B157,Goalkeepers!$B$2:$B$2043,tbl_gk[Nationality],""))</f>
        <v>Brazil</v>
      </c>
      <c r="I157" s="1" cm="1">
        <f t="array" ref="I157">IF($B157,_xlfn.XLOOKUP($B157,Goalkeepers!$B$2:$B$2043,tbl_gk[Overall],""))</f>
        <v>89</v>
      </c>
    </row>
    <row r="158" spans="1:9" x14ac:dyDescent="0.55000000000000004">
      <c r="A158" s="9">
        <v>2</v>
      </c>
      <c r="B158" s="4">
        <v>167495</v>
      </c>
      <c r="C158" s="5" t="str" cm="1">
        <f t="array" ref="C158">IF($B158,_xlfn.XLOOKUP($B158,Goalkeepers!$B$2:$B$2043,tbl_gk[Name],""))</f>
        <v>M. Neuer</v>
      </c>
      <c r="D158" s="5" t="str" cm="1">
        <f t="array" ref="D158">IF($B158,_xlfn.XLOOKUP($B158,Goalkeepers!$B$2:$B$2043,tbl_gk[FullName],""))</f>
        <v>Manuel Neuer</v>
      </c>
      <c r="E158" s="1" cm="1">
        <f t="array" ref="E158">IF($B158,_xlfn.XLOOKUP($B158,Goalkeepers!$B$2:$B$2043,tbl_gk[Age],""))</f>
        <v>36</v>
      </c>
      <c r="F158" s="1" cm="1">
        <f t="array" ref="F158">IF($B158,_xlfn.XLOOKUP($B158,Goalkeepers!$B$2:$B$2043,tbl_gk[Height],""))</f>
        <v>193</v>
      </c>
      <c r="G158" s="1" cm="1">
        <f t="array" ref="G158">IF($B158,_xlfn.XLOOKUP($B158,Goalkeepers!$B$2:$B$2043,tbl_gk[Weight],""))</f>
        <v>93</v>
      </c>
      <c r="H158" s="1" t="str" cm="1">
        <f t="array" ref="H158">IF($B158,_xlfn.XLOOKUP($B158,Goalkeepers!$B$2:$B$2043,tbl_gk[Nationality],""))</f>
        <v>Germany</v>
      </c>
      <c r="I158" s="1" cm="1">
        <f t="array" ref="I158">IF($B158,_xlfn.XLOOKUP($B158,Goalkeepers!$B$2:$B$2043,tbl_gk[Overall],""))</f>
        <v>90</v>
      </c>
    </row>
    <row r="159" spans="1:9" x14ac:dyDescent="0.55000000000000004">
      <c r="A159" s="8">
        <v>3</v>
      </c>
      <c r="B159" s="4">
        <v>215698</v>
      </c>
      <c r="C159" s="5" t="str" cm="1">
        <f t="array" ref="C159">IF($B159,_xlfn.XLOOKUP($B159,Goalkeepers!$B$2:$B$2043,tbl_gk[Name],""))</f>
        <v>M. Maignan</v>
      </c>
      <c r="D159" s="5" t="str" cm="1">
        <f t="array" ref="D159">IF($B159,_xlfn.XLOOKUP($B159,Goalkeepers!$B$2:$B$2043,tbl_gk[FullName],""))</f>
        <v>Mike Maignan</v>
      </c>
      <c r="E159" s="1" cm="1">
        <f t="array" ref="E159">IF($B159,_xlfn.XLOOKUP($B159,Goalkeepers!$B$2:$B$2043,tbl_gk[Age],""))</f>
        <v>26</v>
      </c>
      <c r="F159" s="1" cm="1">
        <f t="array" ref="F159">IF($B159,_xlfn.XLOOKUP($B159,Goalkeepers!$B$2:$B$2043,tbl_gk[Height],""))</f>
        <v>191</v>
      </c>
      <c r="G159" s="1" cm="1">
        <f t="array" ref="G159">IF($B159,_xlfn.XLOOKUP($B159,Goalkeepers!$B$2:$B$2043,tbl_gk[Weight],""))</f>
        <v>89</v>
      </c>
      <c r="H159" s="1" t="str" cm="1">
        <f t="array" ref="H159">IF($B159,_xlfn.XLOOKUP($B159,Goalkeepers!$B$2:$B$2043,tbl_gk[Nationality],""))</f>
        <v>France</v>
      </c>
      <c r="I159" s="1" cm="1">
        <f t="array" ref="I159">IF($B159,_xlfn.XLOOKUP($B159,Goalkeepers!$B$2:$B$2043,tbl_gk[Overall],""))</f>
        <v>87</v>
      </c>
    </row>
    <row r="160" spans="1:9" x14ac:dyDescent="0.55000000000000004">
      <c r="A160" s="9">
        <v>4</v>
      </c>
      <c r="B160" s="4">
        <v>175281</v>
      </c>
      <c r="C160" s="5" t="str" cm="1">
        <f t="array" ref="C160">IF($B160,_xlfn.XLOOKUP($B160,Goalkeepers!$B$2:$B$2043,tbl_gk[Name],""))</f>
        <v>D. Onyango</v>
      </c>
      <c r="D160" s="5" t="str" cm="1">
        <f t="array" ref="D160">IF($B160,_xlfn.XLOOKUP($B160,Goalkeepers!$B$2:$B$2043,tbl_gk[FullName],""))</f>
        <v>Denis Onyango</v>
      </c>
      <c r="E160" s="1" cm="1">
        <f t="array" ref="E160">IF($B160,_xlfn.XLOOKUP($B160,Goalkeepers!$B$2:$B$2043,tbl_gk[Age],""))</f>
        <v>37</v>
      </c>
      <c r="F160" s="1" cm="1">
        <f t="array" ref="F160">IF($B160,_xlfn.XLOOKUP($B160,Goalkeepers!$B$2:$B$2043,tbl_gk[Height],""))</f>
        <v>185</v>
      </c>
      <c r="G160" s="1" cm="1">
        <f t="array" ref="G160">IF($B160,_xlfn.XLOOKUP($B160,Goalkeepers!$B$2:$B$2043,tbl_gk[Weight],""))</f>
        <v>86</v>
      </c>
      <c r="H160" s="1" t="str" cm="1">
        <f t="array" ref="H160">IF($B160,_xlfn.XLOOKUP($B160,Goalkeepers!$B$2:$B$2043,tbl_gk[Nationality],""))</f>
        <v>Uganda</v>
      </c>
      <c r="I160" s="1" cm="1">
        <f t="array" ref="I160">IF($B160,_xlfn.XLOOKUP($B160,Goalkeepers!$B$2:$B$2043,tbl_gk[Overall],""))</f>
        <v>73</v>
      </c>
    </row>
    <row r="161" spans="1:9" x14ac:dyDescent="0.55000000000000004">
      <c r="A161" s="8">
        <v>5</v>
      </c>
      <c r="B161" s="4">
        <v>199339</v>
      </c>
      <c r="C161" s="5" t="str" cm="1">
        <f t="array" ref="C161">IF($B161,_xlfn.XLOOKUP($B161,Goalkeepers!$B$2:$B$2043,tbl_gk[Name],""))</f>
        <v>M. Riemann</v>
      </c>
      <c r="D161" s="5" t="str" cm="1">
        <f t="array" ref="D161">IF($B161,_xlfn.XLOOKUP($B161,Goalkeepers!$B$2:$B$2043,tbl_gk[FullName],""))</f>
        <v>Manuel Riemann</v>
      </c>
      <c r="E161" s="1" cm="1">
        <f t="array" ref="E161">IF($B161,_xlfn.XLOOKUP($B161,Goalkeepers!$B$2:$B$2043,tbl_gk[Age],""))</f>
        <v>33</v>
      </c>
      <c r="F161" s="1" cm="1">
        <f t="array" ref="F161">IF($B161,_xlfn.XLOOKUP($B161,Goalkeepers!$B$2:$B$2043,tbl_gk[Height],""))</f>
        <v>186</v>
      </c>
      <c r="G161" s="1" cm="1">
        <f t="array" ref="G161">IF($B161,_xlfn.XLOOKUP($B161,Goalkeepers!$B$2:$B$2043,tbl_gk[Weight],""))</f>
        <v>83</v>
      </c>
      <c r="H161" s="1" t="str" cm="1">
        <f t="array" ref="H161">IF($B161,_xlfn.XLOOKUP($B161,Goalkeepers!$B$2:$B$2043,tbl_gk[Nationality],""))</f>
        <v>Germany</v>
      </c>
      <c r="I161" s="1" cm="1">
        <f t="array" ref="I161">IF($B161,_xlfn.XLOOKUP($B161,Goalkeepers!$B$2:$B$2043,tbl_gk[Overall],""))</f>
        <v>79</v>
      </c>
    </row>
    <row r="162" spans="1:9" x14ac:dyDescent="0.55000000000000004">
      <c r="A162" s="9">
        <v>6</v>
      </c>
      <c r="B162" s="4">
        <v>192448</v>
      </c>
      <c r="C162" s="5" t="str" cm="1">
        <f t="array" ref="C162">IF($B162,_xlfn.XLOOKUP($B162,Goalkeepers!$B$2:$B$2043,tbl_gk[Name],""))</f>
        <v>M. ter Stegen</v>
      </c>
      <c r="D162" s="5" t="str" cm="1">
        <f t="array" ref="D162">IF($B162,_xlfn.XLOOKUP($B162,Goalkeepers!$B$2:$B$2043,tbl_gk[FullName],""))</f>
        <v>Marc-AndrÃ© ter Stegen</v>
      </c>
      <c r="E162" s="1" cm="1">
        <f t="array" ref="E162">IF($B162,_xlfn.XLOOKUP($B162,Goalkeepers!$B$2:$B$2043,tbl_gk[Age],""))</f>
        <v>30</v>
      </c>
      <c r="F162" s="1" cm="1">
        <f t="array" ref="F162">IF($B162,_xlfn.XLOOKUP($B162,Goalkeepers!$B$2:$B$2043,tbl_gk[Height],""))</f>
        <v>187</v>
      </c>
      <c r="G162" s="1" cm="1">
        <f t="array" ref="G162">IF($B162,_xlfn.XLOOKUP($B162,Goalkeepers!$B$2:$B$2043,tbl_gk[Weight],""))</f>
        <v>85</v>
      </c>
      <c r="H162" s="1" t="str" cm="1">
        <f t="array" ref="H162">IF($B162,_xlfn.XLOOKUP($B162,Goalkeepers!$B$2:$B$2043,tbl_gk[Nationality],""))</f>
        <v>Germany</v>
      </c>
      <c r="I162" s="1" cm="1">
        <f t="array" ref="I162">IF($B162,_xlfn.XLOOKUP($B162,Goalkeepers!$B$2:$B$2043,tbl_gk[Overall],""))</f>
        <v>88</v>
      </c>
    </row>
    <row r="163" spans="1:9" x14ac:dyDescent="0.55000000000000004">
      <c r="A163" s="8">
        <v>7</v>
      </c>
      <c r="B163" s="4">
        <v>204935</v>
      </c>
      <c r="C163" s="5" t="str" cm="1">
        <f t="array" ref="C163">IF($B163,_xlfn.XLOOKUP($B163,Goalkeepers!$B$2:$B$2043,tbl_gk[Name],""))</f>
        <v>J. Pickford</v>
      </c>
      <c r="D163" s="5" t="str" cm="1">
        <f t="array" ref="D163">IF($B163,_xlfn.XLOOKUP($B163,Goalkeepers!$B$2:$B$2043,tbl_gk[FullName],""))</f>
        <v>Jordan Pickford</v>
      </c>
      <c r="E163" s="1" cm="1">
        <f t="array" ref="E163">IF($B163,_xlfn.XLOOKUP($B163,Goalkeepers!$B$2:$B$2043,tbl_gk[Age],""))</f>
        <v>28</v>
      </c>
      <c r="F163" s="1" cm="1">
        <f t="array" ref="F163">IF($B163,_xlfn.XLOOKUP($B163,Goalkeepers!$B$2:$B$2043,tbl_gk[Height],""))</f>
        <v>185</v>
      </c>
      <c r="G163" s="1" cm="1">
        <f t="array" ref="G163">IF($B163,_xlfn.XLOOKUP($B163,Goalkeepers!$B$2:$B$2043,tbl_gk[Weight],""))</f>
        <v>77</v>
      </c>
      <c r="H163" s="1" t="str" cm="1">
        <f t="array" ref="H163">IF($B163,_xlfn.XLOOKUP($B163,Goalkeepers!$B$2:$B$2043,tbl_gk[Nationality],""))</f>
        <v>England</v>
      </c>
      <c r="I163" s="1" cm="1">
        <f t="array" ref="I163">IF($B163,_xlfn.XLOOKUP($B163,Goalkeepers!$B$2:$B$2043,tbl_gk[Overall],""))</f>
        <v>82</v>
      </c>
    </row>
    <row r="164" spans="1:9" x14ac:dyDescent="0.55000000000000004">
      <c r="A164" s="9">
        <v>8</v>
      </c>
      <c r="B164" s="4">
        <v>212831</v>
      </c>
      <c r="C164" s="5" t="str" cm="1">
        <f t="array" ref="C164">IF($B164,_xlfn.XLOOKUP($B164,Goalkeepers!$B$2:$B$2043,tbl_gk[Name],""))</f>
        <v>Alisson</v>
      </c>
      <c r="D164" s="5" t="str" cm="1">
        <f t="array" ref="D164">IF($B164,_xlfn.XLOOKUP($B164,Goalkeepers!$B$2:$B$2043,tbl_gk[FullName],""))</f>
        <v>Alisson Ramses Becker</v>
      </c>
      <c r="E164" s="1" cm="1">
        <f t="array" ref="E164">IF($B164,_xlfn.XLOOKUP($B164,Goalkeepers!$B$2:$B$2043,tbl_gk[Age],""))</f>
        <v>29</v>
      </c>
      <c r="F164" s="1" cm="1">
        <f t="array" ref="F164">IF($B164,_xlfn.XLOOKUP($B164,Goalkeepers!$B$2:$B$2043,tbl_gk[Height],""))</f>
        <v>191</v>
      </c>
      <c r="G164" s="1" cm="1">
        <f t="array" ref="G164">IF($B164,_xlfn.XLOOKUP($B164,Goalkeepers!$B$2:$B$2043,tbl_gk[Weight],""))</f>
        <v>91</v>
      </c>
      <c r="H164" s="1" t="str" cm="1">
        <f t="array" ref="H164">IF($B164,_xlfn.XLOOKUP($B164,Goalkeepers!$B$2:$B$2043,tbl_gk[Nationality],""))</f>
        <v>Brazil</v>
      </c>
      <c r="I164" s="1" cm="1">
        <f t="array" ref="I164">IF($B164,_xlfn.XLOOKUP($B164,Goalkeepers!$B$2:$B$2043,tbl_gk[Overall],""))</f>
        <v>89</v>
      </c>
    </row>
    <row r="165" spans="1:9" x14ac:dyDescent="0.55000000000000004">
      <c r="A165" s="8">
        <v>9</v>
      </c>
      <c r="B165" s="4">
        <v>221087</v>
      </c>
      <c r="C165" s="5" t="str" cm="1">
        <f t="array" ref="C165">IF($B165,_xlfn.XLOOKUP($B165,Goalkeepers!$B$2:$B$2043,tbl_gk[Name],""))</f>
        <v>Pau LÃ³pez</v>
      </c>
      <c r="D165" s="5" t="str" cm="1">
        <f t="array" ref="D165">IF($B165,_xlfn.XLOOKUP($B165,Goalkeepers!$B$2:$B$2043,tbl_gk[FullName],""))</f>
        <v>Pau LÃ³pez Sabata</v>
      </c>
      <c r="E165" s="1" cm="1">
        <f t="array" ref="E165">IF($B165,_xlfn.XLOOKUP($B165,Goalkeepers!$B$2:$B$2043,tbl_gk[Age],""))</f>
        <v>27</v>
      </c>
      <c r="F165" s="1" cm="1">
        <f t="array" ref="F165">IF($B165,_xlfn.XLOOKUP($B165,Goalkeepers!$B$2:$B$2043,tbl_gk[Height],""))</f>
        <v>189</v>
      </c>
      <c r="G165" s="1" cm="1">
        <f t="array" ref="G165">IF($B165,_xlfn.XLOOKUP($B165,Goalkeepers!$B$2:$B$2043,tbl_gk[Weight],""))</f>
        <v>77</v>
      </c>
      <c r="H165" s="1" t="str" cm="1">
        <f t="array" ref="H165">IF($B165,_xlfn.XLOOKUP($B165,Goalkeepers!$B$2:$B$2043,tbl_gk[Nationality],""))</f>
        <v>Spain</v>
      </c>
      <c r="I165" s="1" cm="1">
        <f t="array" ref="I165">IF($B165,_xlfn.XLOOKUP($B165,Goalkeepers!$B$2:$B$2043,tbl_gk[Overall],""))</f>
        <v>79</v>
      </c>
    </row>
    <row r="166" spans="1:9" x14ac:dyDescent="0.55000000000000004">
      <c r="A166" s="9">
        <v>10</v>
      </c>
      <c r="B166" s="4">
        <v>202811</v>
      </c>
      <c r="C166" s="5" t="str" cm="1">
        <f t="array" ref="C166">IF($B166,_xlfn.XLOOKUP($B166,Goalkeepers!$B$2:$B$2043,tbl_gk[Name],""))</f>
        <v>E. MartÃ­nez</v>
      </c>
      <c r="D166" s="5" t="str" cm="1">
        <f t="array" ref="D166">IF($B166,_xlfn.XLOOKUP($B166,Goalkeepers!$B$2:$B$2043,tbl_gk[FullName],""))</f>
        <v>Emiliano MartÃ­nez</v>
      </c>
      <c r="E166" s="1" cm="1">
        <f t="array" ref="E166">IF($B166,_xlfn.XLOOKUP($B166,Goalkeepers!$B$2:$B$2043,tbl_gk[Age],""))</f>
        <v>29</v>
      </c>
      <c r="F166" s="1" cm="1">
        <f t="array" ref="F166">IF($B166,_xlfn.XLOOKUP($B166,Goalkeepers!$B$2:$B$2043,tbl_gk[Height],""))</f>
        <v>195</v>
      </c>
      <c r="G166" s="1" cm="1">
        <f t="array" ref="G166">IF($B166,_xlfn.XLOOKUP($B166,Goalkeepers!$B$2:$B$2043,tbl_gk[Weight],""))</f>
        <v>88</v>
      </c>
      <c r="H166" s="1" t="str" cm="1">
        <f t="array" ref="H166">IF($B166,_xlfn.XLOOKUP($B166,Goalkeepers!$B$2:$B$2043,tbl_gk[Nationality],""))</f>
        <v>Argentina</v>
      </c>
      <c r="I166" s="1" cm="1">
        <f t="array" ref="I166">IF($B166,_xlfn.XLOOKUP($B166,Goalkeepers!$B$2:$B$2043,tbl_gk[Overall],""))</f>
        <v>84</v>
      </c>
    </row>
    <row r="169" spans="1:9" x14ac:dyDescent="0.55000000000000004">
      <c r="A169" s="14" t="s">
        <v>4173</v>
      </c>
      <c r="B169" s="14"/>
      <c r="C169" s="14"/>
      <c r="D169" s="14"/>
      <c r="E169" s="14"/>
      <c r="F169" s="14"/>
      <c r="G169" s="14"/>
      <c r="H169" s="14"/>
      <c r="I169" s="14"/>
    </row>
    <row r="170" spans="1:9" x14ac:dyDescent="0.55000000000000004">
      <c r="A170" s="7" t="s">
        <v>4174</v>
      </c>
      <c r="B170" s="1" t="s">
        <v>0</v>
      </c>
      <c r="C170" s="5" t="s">
        <v>1</v>
      </c>
      <c r="D170" s="5" t="s">
        <v>2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7</v>
      </c>
    </row>
    <row r="171" spans="1:9" x14ac:dyDescent="0.55000000000000004">
      <c r="A171" s="8">
        <v>1</v>
      </c>
      <c r="B171" s="4">
        <v>167495</v>
      </c>
      <c r="C171" s="5" t="str" cm="1">
        <f t="array" ref="C171">IF($B171,_xlfn.XLOOKUP($B171,Goalkeepers!$B$2:$B$2043,tbl_gk[Name],""))</f>
        <v>M. Neuer</v>
      </c>
      <c r="D171" s="5" t="str" cm="1">
        <f t="array" ref="D171">IF($B171,_xlfn.XLOOKUP($B171,Goalkeepers!$B$2:$B$2043,tbl_gk[FullName],""))</f>
        <v>Manuel Neuer</v>
      </c>
      <c r="E171" s="1" cm="1">
        <f t="array" ref="E171">IF($B171,_xlfn.XLOOKUP($B171,Goalkeepers!$B$2:$B$2043,tbl_gk[Age],""))</f>
        <v>36</v>
      </c>
      <c r="F171" s="1" cm="1">
        <f t="array" ref="F171">IF($B171,_xlfn.XLOOKUP($B171,Goalkeepers!$B$2:$B$2043,tbl_gk[Height],""))</f>
        <v>193</v>
      </c>
      <c r="G171" s="1" cm="1">
        <f t="array" ref="G171">IF($B171,_xlfn.XLOOKUP($B171,Goalkeepers!$B$2:$B$2043,tbl_gk[Weight],""))</f>
        <v>93</v>
      </c>
      <c r="H171" s="1" t="str" cm="1">
        <f t="array" ref="H171">IF($B171,_xlfn.XLOOKUP($B171,Goalkeepers!$B$2:$B$2043,tbl_gk[Nationality],""))</f>
        <v>Germany</v>
      </c>
      <c r="I171" s="1" cm="1">
        <f t="array" ref="I171">IF($B171,_xlfn.XLOOKUP($B171,Goalkeepers!$B$2:$B$2043,tbl_gk[Overall],""))</f>
        <v>90</v>
      </c>
    </row>
    <row r="172" spans="1:9" x14ac:dyDescent="0.55000000000000004">
      <c r="A172" s="9">
        <v>2</v>
      </c>
      <c r="B172" s="4">
        <v>210257</v>
      </c>
      <c r="C172" s="5" t="str" cm="1">
        <f t="array" ref="C172">IF($B172,_xlfn.XLOOKUP($B172,Goalkeepers!$B$2:$B$2043,tbl_gk[Name],""))</f>
        <v>Ederson</v>
      </c>
      <c r="D172" s="5" t="str" cm="1">
        <f t="array" ref="D172">IF($B172,_xlfn.XLOOKUP($B172,Goalkeepers!$B$2:$B$2043,tbl_gk[FullName],""))</f>
        <v>Ederson Santana de Moraes</v>
      </c>
      <c r="E172" s="1" cm="1">
        <f t="array" ref="E172">IF($B172,_xlfn.XLOOKUP($B172,Goalkeepers!$B$2:$B$2043,tbl_gk[Age],""))</f>
        <v>28</v>
      </c>
      <c r="F172" s="1" cm="1">
        <f t="array" ref="F172">IF($B172,_xlfn.XLOOKUP($B172,Goalkeepers!$B$2:$B$2043,tbl_gk[Height],""))</f>
        <v>188</v>
      </c>
      <c r="G172" s="1" cm="1">
        <f t="array" ref="G172">IF($B172,_xlfn.XLOOKUP($B172,Goalkeepers!$B$2:$B$2043,tbl_gk[Weight],""))</f>
        <v>86</v>
      </c>
      <c r="H172" s="1" t="str" cm="1">
        <f t="array" ref="H172">IF($B172,_xlfn.XLOOKUP($B172,Goalkeepers!$B$2:$B$2043,tbl_gk[Nationality],""))</f>
        <v>Brazil</v>
      </c>
      <c r="I172" s="1" cm="1">
        <f t="array" ref="I172">IF($B172,_xlfn.XLOOKUP($B172,Goalkeepers!$B$2:$B$2043,tbl_gk[Overall],""))</f>
        <v>89</v>
      </c>
    </row>
    <row r="173" spans="1:9" x14ac:dyDescent="0.55000000000000004">
      <c r="A173" s="8">
        <v>3</v>
      </c>
      <c r="B173" s="4">
        <v>204935</v>
      </c>
      <c r="C173" s="5" t="str" cm="1">
        <f t="array" ref="C173">IF($B173,_xlfn.XLOOKUP($B173,Goalkeepers!$B$2:$B$2043,tbl_gk[Name],""))</f>
        <v>J. Pickford</v>
      </c>
      <c r="D173" s="5" t="str" cm="1">
        <f t="array" ref="D173">IF($B173,_xlfn.XLOOKUP($B173,Goalkeepers!$B$2:$B$2043,tbl_gk[FullName],""))</f>
        <v>Jordan Pickford</v>
      </c>
      <c r="E173" s="1" cm="1">
        <f t="array" ref="E173">IF($B173,_xlfn.XLOOKUP($B173,Goalkeepers!$B$2:$B$2043,tbl_gk[Age],""))</f>
        <v>28</v>
      </c>
      <c r="F173" s="1" cm="1">
        <f t="array" ref="F173">IF($B173,_xlfn.XLOOKUP($B173,Goalkeepers!$B$2:$B$2043,tbl_gk[Height],""))</f>
        <v>185</v>
      </c>
      <c r="G173" s="1" cm="1">
        <f t="array" ref="G173">IF($B173,_xlfn.XLOOKUP($B173,Goalkeepers!$B$2:$B$2043,tbl_gk[Weight],""))</f>
        <v>77</v>
      </c>
      <c r="H173" s="1" t="str" cm="1">
        <f t="array" ref="H173">IF($B173,_xlfn.XLOOKUP($B173,Goalkeepers!$B$2:$B$2043,tbl_gk[Nationality],""))</f>
        <v>England</v>
      </c>
      <c r="I173" s="1" cm="1">
        <f t="array" ref="I173">IF($B173,_xlfn.XLOOKUP($B173,Goalkeepers!$B$2:$B$2043,tbl_gk[Overall],""))</f>
        <v>82</v>
      </c>
    </row>
    <row r="174" spans="1:9" x14ac:dyDescent="0.55000000000000004">
      <c r="A174" s="9">
        <v>4</v>
      </c>
      <c r="B174" s="4">
        <v>199339</v>
      </c>
      <c r="C174" s="5" t="str" cm="1">
        <f t="array" ref="C174">IF($B174,_xlfn.XLOOKUP($B174,Goalkeepers!$B$2:$B$2043,tbl_gk[Name],""))</f>
        <v>M. Riemann</v>
      </c>
      <c r="D174" s="5" t="str" cm="1">
        <f t="array" ref="D174">IF($B174,_xlfn.XLOOKUP($B174,Goalkeepers!$B$2:$B$2043,tbl_gk[FullName],""))</f>
        <v>Manuel Riemann</v>
      </c>
      <c r="E174" s="1" cm="1">
        <f t="array" ref="E174">IF($B174,_xlfn.XLOOKUP($B174,Goalkeepers!$B$2:$B$2043,tbl_gk[Age],""))</f>
        <v>33</v>
      </c>
      <c r="F174" s="1" cm="1">
        <f t="array" ref="F174">IF($B174,_xlfn.XLOOKUP($B174,Goalkeepers!$B$2:$B$2043,tbl_gk[Height],""))</f>
        <v>186</v>
      </c>
      <c r="G174" s="1" cm="1">
        <f t="array" ref="G174">IF($B174,_xlfn.XLOOKUP($B174,Goalkeepers!$B$2:$B$2043,tbl_gk[Weight],""))</f>
        <v>83</v>
      </c>
      <c r="H174" s="1" t="str" cm="1">
        <f t="array" ref="H174">IF($B174,_xlfn.XLOOKUP($B174,Goalkeepers!$B$2:$B$2043,tbl_gk[Nationality],""))</f>
        <v>Germany</v>
      </c>
      <c r="I174" s="1" cm="1">
        <f t="array" ref="I174">IF($B174,_xlfn.XLOOKUP($B174,Goalkeepers!$B$2:$B$2043,tbl_gk[Overall],""))</f>
        <v>79</v>
      </c>
    </row>
    <row r="175" spans="1:9" x14ac:dyDescent="0.55000000000000004">
      <c r="A175" s="8">
        <v>5</v>
      </c>
      <c r="B175" s="4">
        <v>215698</v>
      </c>
      <c r="C175" s="5" t="str" cm="1">
        <f t="array" ref="C175">IF($B175,_xlfn.XLOOKUP($B175,Goalkeepers!$B$2:$B$2043,tbl_gk[Name],""))</f>
        <v>M. Maignan</v>
      </c>
      <c r="D175" s="5" t="str" cm="1">
        <f t="array" ref="D175">IF($B175,_xlfn.XLOOKUP($B175,Goalkeepers!$B$2:$B$2043,tbl_gk[FullName],""))</f>
        <v>Mike Maignan</v>
      </c>
      <c r="E175" s="1" cm="1">
        <f t="array" ref="E175">IF($B175,_xlfn.XLOOKUP($B175,Goalkeepers!$B$2:$B$2043,tbl_gk[Age],""))</f>
        <v>26</v>
      </c>
      <c r="F175" s="1" cm="1">
        <f t="array" ref="F175">IF($B175,_xlfn.XLOOKUP($B175,Goalkeepers!$B$2:$B$2043,tbl_gk[Height],""))</f>
        <v>191</v>
      </c>
      <c r="G175" s="1" cm="1">
        <f t="array" ref="G175">IF($B175,_xlfn.XLOOKUP($B175,Goalkeepers!$B$2:$B$2043,tbl_gk[Weight],""))</f>
        <v>89</v>
      </c>
      <c r="H175" s="1" t="str" cm="1">
        <f t="array" ref="H175">IF($B175,_xlfn.XLOOKUP($B175,Goalkeepers!$B$2:$B$2043,tbl_gk[Nationality],""))</f>
        <v>France</v>
      </c>
      <c r="I175" s="1" cm="1">
        <f t="array" ref="I175">IF($B175,_xlfn.XLOOKUP($B175,Goalkeepers!$B$2:$B$2043,tbl_gk[Overall],""))</f>
        <v>87</v>
      </c>
    </row>
    <row r="176" spans="1:9" x14ac:dyDescent="0.55000000000000004">
      <c r="A176" s="9">
        <v>6</v>
      </c>
      <c r="B176" s="4">
        <v>192448</v>
      </c>
      <c r="C176" s="5" t="str" cm="1">
        <f t="array" ref="C176">IF($B176,_xlfn.XLOOKUP($B176,Goalkeepers!$B$2:$B$2043,tbl_gk[Name],""))</f>
        <v>M. ter Stegen</v>
      </c>
      <c r="D176" s="5" t="str" cm="1">
        <f t="array" ref="D176">IF($B176,_xlfn.XLOOKUP($B176,Goalkeepers!$B$2:$B$2043,tbl_gk[FullName],""))</f>
        <v>Marc-AndrÃ© ter Stegen</v>
      </c>
      <c r="E176" s="1" cm="1">
        <f t="array" ref="E176">IF($B176,_xlfn.XLOOKUP($B176,Goalkeepers!$B$2:$B$2043,tbl_gk[Age],""))</f>
        <v>30</v>
      </c>
      <c r="F176" s="1" cm="1">
        <f t="array" ref="F176">IF($B176,_xlfn.XLOOKUP($B176,Goalkeepers!$B$2:$B$2043,tbl_gk[Height],""))</f>
        <v>187</v>
      </c>
      <c r="G176" s="1" cm="1">
        <f t="array" ref="G176">IF($B176,_xlfn.XLOOKUP($B176,Goalkeepers!$B$2:$B$2043,tbl_gk[Weight],""))</f>
        <v>85</v>
      </c>
      <c r="H176" s="1" t="str" cm="1">
        <f t="array" ref="H176">IF($B176,_xlfn.XLOOKUP($B176,Goalkeepers!$B$2:$B$2043,tbl_gk[Nationality],""))</f>
        <v>Germany</v>
      </c>
      <c r="I176" s="1" cm="1">
        <f t="array" ref="I176">IF($B176,_xlfn.XLOOKUP($B176,Goalkeepers!$B$2:$B$2043,tbl_gk[Overall],""))</f>
        <v>88</v>
      </c>
    </row>
    <row r="177" spans="1:9" x14ac:dyDescent="0.55000000000000004">
      <c r="A177" s="8">
        <v>7</v>
      </c>
      <c r="B177" s="4">
        <v>221087</v>
      </c>
      <c r="C177" s="5" t="str" cm="1">
        <f t="array" ref="C177">IF($B177,_xlfn.XLOOKUP($B177,Goalkeepers!$B$2:$B$2043,tbl_gk[Name],""))</f>
        <v>Pau LÃ³pez</v>
      </c>
      <c r="D177" s="5" t="str" cm="1">
        <f t="array" ref="D177">IF($B177,_xlfn.XLOOKUP($B177,Goalkeepers!$B$2:$B$2043,tbl_gk[FullName],""))</f>
        <v>Pau LÃ³pez Sabata</v>
      </c>
      <c r="E177" s="1" cm="1">
        <f t="array" ref="E177">IF($B177,_xlfn.XLOOKUP($B177,Goalkeepers!$B$2:$B$2043,tbl_gk[Age],""))</f>
        <v>27</v>
      </c>
      <c r="F177" s="1" cm="1">
        <f t="array" ref="F177">IF($B177,_xlfn.XLOOKUP($B177,Goalkeepers!$B$2:$B$2043,tbl_gk[Height],""))</f>
        <v>189</v>
      </c>
      <c r="G177" s="1" cm="1">
        <f t="array" ref="G177">IF($B177,_xlfn.XLOOKUP($B177,Goalkeepers!$B$2:$B$2043,tbl_gk[Weight],""))</f>
        <v>77</v>
      </c>
      <c r="H177" s="1" t="str" cm="1">
        <f t="array" ref="H177">IF($B177,_xlfn.XLOOKUP($B177,Goalkeepers!$B$2:$B$2043,tbl_gk[Nationality],""))</f>
        <v>Spain</v>
      </c>
      <c r="I177" s="1" cm="1">
        <f t="array" ref="I177">IF($B177,_xlfn.XLOOKUP($B177,Goalkeepers!$B$2:$B$2043,tbl_gk[Overall],""))</f>
        <v>79</v>
      </c>
    </row>
    <row r="178" spans="1:9" x14ac:dyDescent="0.55000000000000004">
      <c r="A178" s="9">
        <v>8</v>
      </c>
      <c r="B178" s="4">
        <v>212831</v>
      </c>
      <c r="C178" s="5" t="str" cm="1">
        <f t="array" ref="C178">IF($B178,_xlfn.XLOOKUP($B178,Goalkeepers!$B$2:$B$2043,tbl_gk[Name],""))</f>
        <v>Alisson</v>
      </c>
      <c r="D178" s="5" t="str" cm="1">
        <f t="array" ref="D178">IF($B178,_xlfn.XLOOKUP($B178,Goalkeepers!$B$2:$B$2043,tbl_gk[FullName],""))</f>
        <v>Alisson Ramses Becker</v>
      </c>
      <c r="E178" s="1" cm="1">
        <f t="array" ref="E178">IF($B178,_xlfn.XLOOKUP($B178,Goalkeepers!$B$2:$B$2043,tbl_gk[Age],""))</f>
        <v>29</v>
      </c>
      <c r="F178" s="1" cm="1">
        <f t="array" ref="F178">IF($B178,_xlfn.XLOOKUP($B178,Goalkeepers!$B$2:$B$2043,tbl_gk[Height],""))</f>
        <v>191</v>
      </c>
      <c r="G178" s="1" cm="1">
        <f t="array" ref="G178">IF($B178,_xlfn.XLOOKUP($B178,Goalkeepers!$B$2:$B$2043,tbl_gk[Weight],""))</f>
        <v>91</v>
      </c>
      <c r="H178" s="1" t="str" cm="1">
        <f t="array" ref="H178">IF($B178,_xlfn.XLOOKUP($B178,Goalkeepers!$B$2:$B$2043,tbl_gk[Nationality],""))</f>
        <v>Brazil</v>
      </c>
      <c r="I178" s="1" cm="1">
        <f t="array" ref="I178">IF($B178,_xlfn.XLOOKUP($B178,Goalkeepers!$B$2:$B$2043,tbl_gk[Overall],""))</f>
        <v>89</v>
      </c>
    </row>
    <row r="179" spans="1:9" x14ac:dyDescent="0.55000000000000004">
      <c r="A179" s="8">
        <v>9</v>
      </c>
      <c r="B179" s="4">
        <v>202811</v>
      </c>
      <c r="C179" s="5" t="str" cm="1">
        <f t="array" ref="C179">IF($B179,_xlfn.XLOOKUP($B179,Goalkeepers!$B$2:$B$2043,tbl_gk[Name],""))</f>
        <v>E. MartÃ­nez</v>
      </c>
      <c r="D179" s="5" t="str" cm="1">
        <f t="array" ref="D179">IF($B179,_xlfn.XLOOKUP($B179,Goalkeepers!$B$2:$B$2043,tbl_gk[FullName],""))</f>
        <v>Emiliano MartÃ­nez</v>
      </c>
      <c r="E179" s="1" cm="1">
        <f t="array" ref="E179">IF($B179,_xlfn.XLOOKUP($B179,Goalkeepers!$B$2:$B$2043,tbl_gk[Age],""))</f>
        <v>29</v>
      </c>
      <c r="F179" s="1" cm="1">
        <f t="array" ref="F179">IF($B179,_xlfn.XLOOKUP($B179,Goalkeepers!$B$2:$B$2043,tbl_gk[Height],""))</f>
        <v>195</v>
      </c>
      <c r="G179" s="1" cm="1">
        <f t="array" ref="G179">IF($B179,_xlfn.XLOOKUP($B179,Goalkeepers!$B$2:$B$2043,tbl_gk[Weight],""))</f>
        <v>88</v>
      </c>
      <c r="H179" s="1" t="str" cm="1">
        <f t="array" ref="H179">IF($B179,_xlfn.XLOOKUP($B179,Goalkeepers!$B$2:$B$2043,tbl_gk[Nationality],""))</f>
        <v>Argentina</v>
      </c>
      <c r="I179" s="1" cm="1">
        <f t="array" ref="I179">IF($B179,_xlfn.XLOOKUP($B179,Goalkeepers!$B$2:$B$2043,tbl_gk[Overall],""))</f>
        <v>84</v>
      </c>
    </row>
    <row r="180" spans="1:9" x14ac:dyDescent="0.55000000000000004">
      <c r="A180" s="9">
        <v>10</v>
      </c>
      <c r="B180" s="4">
        <v>174543</v>
      </c>
      <c r="C180" s="5" t="str" cm="1">
        <f t="array" ref="C180">IF($B180,_xlfn.XLOOKUP($B180,Goalkeepers!$B$2:$B$2043,tbl_gk[Name],""))</f>
        <v>C. Bravo</v>
      </c>
      <c r="D180" s="5" t="str" cm="1">
        <f t="array" ref="D180">IF($B180,_xlfn.XLOOKUP($B180,Goalkeepers!$B$2:$B$2043,tbl_gk[FullName],""))</f>
        <v>Claudio Bravo</v>
      </c>
      <c r="E180" s="1" cm="1">
        <f t="array" ref="E180">IF($B180,_xlfn.XLOOKUP($B180,Goalkeepers!$B$2:$B$2043,tbl_gk[Age],""))</f>
        <v>39</v>
      </c>
      <c r="F180" s="1" cm="1">
        <f t="array" ref="F180">IF($B180,_xlfn.XLOOKUP($B180,Goalkeepers!$B$2:$B$2043,tbl_gk[Height],""))</f>
        <v>184</v>
      </c>
      <c r="G180" s="1" cm="1">
        <f t="array" ref="G180">IF($B180,_xlfn.XLOOKUP($B180,Goalkeepers!$B$2:$B$2043,tbl_gk[Weight],""))</f>
        <v>80</v>
      </c>
      <c r="H180" s="1" t="str" cm="1">
        <f t="array" ref="H180">IF($B180,_xlfn.XLOOKUP($B180,Goalkeepers!$B$2:$B$2043,tbl_gk[Nationality],""))</f>
        <v>Chile</v>
      </c>
      <c r="I180" s="1" cm="1">
        <f t="array" ref="I180">IF($B180,_xlfn.XLOOKUP($B180,Goalkeepers!$B$2:$B$2043,tbl_gk[Overall],""))</f>
        <v>78</v>
      </c>
    </row>
  </sheetData>
  <mergeCells count="13">
    <mergeCell ref="A169:I169"/>
    <mergeCell ref="A155:I155"/>
    <mergeCell ref="A1:I1"/>
    <mergeCell ref="A15:I15"/>
    <mergeCell ref="A43:I43"/>
    <mergeCell ref="A29:I29"/>
    <mergeCell ref="A71:I71"/>
    <mergeCell ref="A57:I57"/>
    <mergeCell ref="A141:I141"/>
    <mergeCell ref="A127:I127"/>
    <mergeCell ref="A113:I113"/>
    <mergeCell ref="A99:I99"/>
    <mergeCell ref="A85:I85"/>
  </mergeCells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01CC-F1DB-4D59-8EF9-EA072AC15982}">
  <dimension ref="A1:N35"/>
  <sheetViews>
    <sheetView zoomScale="85" zoomScaleNormal="85" workbookViewId="0"/>
  </sheetViews>
  <sheetFormatPr defaultRowHeight="14.4" x14ac:dyDescent="0.55000000000000004"/>
  <cols>
    <col min="1" max="1" width="8.3125" style="1" customWidth="1"/>
    <col min="2" max="14" width="12.5234375" customWidth="1"/>
  </cols>
  <sheetData>
    <row r="1" spans="1:14" x14ac:dyDescent="0.55000000000000004">
      <c r="A1" s="1" t="s">
        <v>0</v>
      </c>
      <c r="B1" s="1" t="s">
        <v>4161</v>
      </c>
      <c r="C1" s="1" t="s">
        <v>4162</v>
      </c>
      <c r="D1" s="1" t="s">
        <v>4163</v>
      </c>
      <c r="E1" s="1" t="s">
        <v>4164</v>
      </c>
      <c r="F1" s="1" t="s">
        <v>4165</v>
      </c>
      <c r="G1" s="1" t="s">
        <v>4166</v>
      </c>
      <c r="H1" s="1" t="s">
        <v>4167</v>
      </c>
      <c r="I1" s="1" t="s">
        <v>4168</v>
      </c>
      <c r="J1" s="1" t="s">
        <v>4169</v>
      </c>
      <c r="K1" s="1" t="s">
        <v>4170</v>
      </c>
      <c r="L1" s="1" t="s">
        <v>4171</v>
      </c>
      <c r="M1" s="1" t="s">
        <v>4172</v>
      </c>
      <c r="N1" s="1" t="s">
        <v>4173</v>
      </c>
    </row>
    <row r="2" spans="1:14" x14ac:dyDescent="0.55000000000000004">
      <c r="A2" s="1">
        <v>210257</v>
      </c>
      <c r="B2" s="1">
        <f>_xlfn.XLOOKUP(tbl_total[[#This Row],[ID]],tbl_saw[ID],tbl_saw[Rank],0)</f>
        <v>1</v>
      </c>
      <c r="C2" s="1">
        <f>_xlfn.XLOOKUP(tbl_total[[#This Row],[ID]],tbl_edas[ID],tbl_edas[Rank],0)</f>
        <v>0</v>
      </c>
      <c r="D2" s="1">
        <f>_xlfn.XLOOKUP(tbl_total[[#This Row],[ID]],tbl_maut[ID],tbl_maut[Rank],0)</f>
        <v>2</v>
      </c>
      <c r="E2" s="1">
        <f>_xlfn.XLOOKUP(tbl_total[[#This Row],[ID]],tbl_waspas[ID],tbl_waspas[Rank],0)</f>
        <v>0</v>
      </c>
      <c r="F2" s="1">
        <f>_xlfn.XLOOKUP(tbl_total[[#This Row],[ID]],tbl_cocoso[ID],tbl_cocoso[Rank],0)</f>
        <v>2</v>
      </c>
      <c r="G2" s="1">
        <f>_xlfn.XLOOKUP(tbl_total[[#This Row],[ID]],tbl_topsis[ID],tbl_topsis[Rank],0)</f>
        <v>0</v>
      </c>
      <c r="H2" s="1">
        <f>_xlfn.XLOOKUP(tbl_total[[#This Row],[ID]],tbl_moora[ID],tbl_moora[Rank],0)</f>
        <v>0</v>
      </c>
      <c r="I2" s="1">
        <f>_xlfn.XLOOKUP(tbl_total[[#This Row],[ID]],tbl_copras[ID],tbl_copras[Rank],0)</f>
        <v>2</v>
      </c>
      <c r="J2" s="1">
        <f>_xlfn.XLOOKUP(tbl_total[[#This Row],[ID]],tbl_vikor[ID],tbl_vikor[Rank],0)</f>
        <v>5</v>
      </c>
      <c r="K2" s="1">
        <f>_xlfn.XLOOKUP(tbl_total[[#This Row],[ID]],tbl_mabac[ID],tbl_mabac[Rank],0)</f>
        <v>2</v>
      </c>
      <c r="L2" s="1">
        <f>_xlfn.XLOOKUP(tbl_total[[#This Row],[ID]],tbl_aras[ID],tbl_aras[Rank],0)</f>
        <v>7</v>
      </c>
      <c r="M2" s="1">
        <f>_xlfn.XLOOKUP(tbl_total[[#This Row],[ID]],tbl_marcos[ID],tbl_marcos[Rank],0)</f>
        <v>1</v>
      </c>
      <c r="N2" s="1">
        <f>_xlfn.XLOOKUP(tbl_total[[#This Row],[ID]],tbl_ocra[ID],tbl_ocra[Rank],0)</f>
        <v>2</v>
      </c>
    </row>
    <row r="3" spans="1:14" x14ac:dyDescent="0.55000000000000004">
      <c r="A3" s="1">
        <v>167495</v>
      </c>
      <c r="B3" s="1">
        <f>_xlfn.XLOOKUP(tbl_total[[#This Row],[ID]],tbl_saw[ID],tbl_saw[Rank],0)</f>
        <v>2</v>
      </c>
      <c r="C3" s="1">
        <f>_xlfn.XLOOKUP(tbl_total[[#This Row],[ID]],tbl_edas[ID],tbl_edas[Rank],0)</f>
        <v>6</v>
      </c>
      <c r="D3" s="1">
        <f>_xlfn.XLOOKUP(tbl_total[[#This Row],[ID]],tbl_maut[ID],tbl_maut[Rank],0)</f>
        <v>1</v>
      </c>
      <c r="E3" s="1">
        <f>_xlfn.XLOOKUP(tbl_total[[#This Row],[ID]],tbl_waspas[ID],tbl_waspas[Rank],0)</f>
        <v>9</v>
      </c>
      <c r="F3" s="1">
        <f>_xlfn.XLOOKUP(tbl_total[[#This Row],[ID]],tbl_cocoso[ID],tbl_cocoso[Rank],0)</f>
        <v>1</v>
      </c>
      <c r="G3" s="1">
        <f>_xlfn.XLOOKUP(tbl_total[[#This Row],[ID]],tbl_topsis[ID],tbl_topsis[Rank],0)</f>
        <v>0</v>
      </c>
      <c r="H3" s="1">
        <f>_xlfn.XLOOKUP(tbl_total[[#This Row],[ID]],tbl_moora[ID],tbl_moora[Rank],0)</f>
        <v>0</v>
      </c>
      <c r="I3" s="1">
        <f>_xlfn.XLOOKUP(tbl_total[[#This Row],[ID]],tbl_copras[ID],tbl_copras[Rank],0)</f>
        <v>5</v>
      </c>
      <c r="J3" s="1">
        <f>_xlfn.XLOOKUP(tbl_total[[#This Row],[ID]],tbl_vikor[ID],tbl_vikor[Rank],0)</f>
        <v>3</v>
      </c>
      <c r="K3" s="1">
        <f>_xlfn.XLOOKUP(tbl_total[[#This Row],[ID]],tbl_mabac[ID],tbl_mabac[Rank],0)</f>
        <v>1</v>
      </c>
      <c r="L3" s="1">
        <f>_xlfn.XLOOKUP(tbl_total[[#This Row],[ID]],tbl_aras[ID],tbl_aras[Rank],0)</f>
        <v>0</v>
      </c>
      <c r="M3" s="1">
        <f>_xlfn.XLOOKUP(tbl_total[[#This Row],[ID]],tbl_marcos[ID],tbl_marcos[Rank],0)</f>
        <v>2</v>
      </c>
      <c r="N3" s="1">
        <f>_xlfn.XLOOKUP(tbl_total[[#This Row],[ID]],tbl_ocra[ID],tbl_ocra[Rank],0)</f>
        <v>1</v>
      </c>
    </row>
    <row r="4" spans="1:14" x14ac:dyDescent="0.55000000000000004">
      <c r="A4" s="1">
        <v>215698</v>
      </c>
      <c r="B4" s="1">
        <f>_xlfn.XLOOKUP(tbl_total[[#This Row],[ID]],tbl_saw[ID],tbl_saw[Rank],0)</f>
        <v>3</v>
      </c>
      <c r="C4" s="1">
        <f>_xlfn.XLOOKUP(tbl_total[[#This Row],[ID]],tbl_edas[ID],tbl_edas[Rank],0)</f>
        <v>0</v>
      </c>
      <c r="D4" s="1">
        <f>_xlfn.XLOOKUP(tbl_total[[#This Row],[ID]],tbl_maut[ID],tbl_maut[Rank],0)</f>
        <v>6</v>
      </c>
      <c r="E4" s="1">
        <f>_xlfn.XLOOKUP(tbl_total[[#This Row],[ID]],tbl_waspas[ID],tbl_waspas[Rank],0)</f>
        <v>0</v>
      </c>
      <c r="F4" s="1">
        <f>_xlfn.XLOOKUP(tbl_total[[#This Row],[ID]],tbl_cocoso[ID],tbl_cocoso[Rank],0)</f>
        <v>5</v>
      </c>
      <c r="G4" s="1">
        <f>_xlfn.XLOOKUP(tbl_total[[#This Row],[ID]],tbl_topsis[ID],tbl_topsis[Rank],0)</f>
        <v>0</v>
      </c>
      <c r="H4" s="1">
        <f>_xlfn.XLOOKUP(tbl_total[[#This Row],[ID]],tbl_moora[ID],tbl_moora[Rank],0)</f>
        <v>0</v>
      </c>
      <c r="I4" s="1">
        <f>_xlfn.XLOOKUP(tbl_total[[#This Row],[ID]],tbl_copras[ID],tbl_copras[Rank],0)</f>
        <v>3</v>
      </c>
      <c r="J4" s="1">
        <f>_xlfn.XLOOKUP(tbl_total[[#This Row],[ID]],tbl_vikor[ID],tbl_vikor[Rank],0)</f>
        <v>1</v>
      </c>
      <c r="K4" s="1">
        <f>_xlfn.XLOOKUP(tbl_total[[#This Row],[ID]],tbl_mabac[ID],tbl_mabac[Rank],0)</f>
        <v>5</v>
      </c>
      <c r="L4" s="1">
        <f>_xlfn.XLOOKUP(tbl_total[[#This Row],[ID]],tbl_aras[ID],tbl_aras[Rank],0)</f>
        <v>10</v>
      </c>
      <c r="M4" s="1">
        <f>_xlfn.XLOOKUP(tbl_total[[#This Row],[ID]],tbl_marcos[ID],tbl_marcos[Rank],0)</f>
        <v>3</v>
      </c>
      <c r="N4" s="1">
        <f>_xlfn.XLOOKUP(tbl_total[[#This Row],[ID]],tbl_ocra[ID],tbl_ocra[Rank],0)</f>
        <v>5</v>
      </c>
    </row>
    <row r="5" spans="1:14" x14ac:dyDescent="0.55000000000000004">
      <c r="A5" s="1">
        <v>175281</v>
      </c>
      <c r="B5" s="1">
        <f>_xlfn.XLOOKUP(tbl_total[[#This Row],[ID]],tbl_saw[ID],tbl_saw[Rank],0)</f>
        <v>4</v>
      </c>
      <c r="C5" s="1">
        <f>_xlfn.XLOOKUP(tbl_total[[#This Row],[ID]],tbl_edas[ID],tbl_edas[Rank],0)</f>
        <v>1</v>
      </c>
      <c r="D5" s="1">
        <f>_xlfn.XLOOKUP(tbl_total[[#This Row],[ID]],tbl_maut[ID],tbl_maut[Rank],0)</f>
        <v>10</v>
      </c>
      <c r="E5" s="1">
        <f>_xlfn.XLOOKUP(tbl_total[[#This Row],[ID]],tbl_waspas[ID],tbl_waspas[Rank],0)</f>
        <v>1</v>
      </c>
      <c r="F5" s="1">
        <f>_xlfn.XLOOKUP(tbl_total[[#This Row],[ID]],tbl_cocoso[ID],tbl_cocoso[Rank],0)</f>
        <v>0</v>
      </c>
      <c r="G5" s="1">
        <f>_xlfn.XLOOKUP(tbl_total[[#This Row],[ID]],tbl_topsis[ID],tbl_topsis[Rank],0)</f>
        <v>3</v>
      </c>
      <c r="H5" s="1">
        <f>_xlfn.XLOOKUP(tbl_total[[#This Row],[ID]],tbl_moora[ID],tbl_moora[Rank],0)</f>
        <v>1</v>
      </c>
      <c r="I5" s="1">
        <f>_xlfn.XLOOKUP(tbl_total[[#This Row],[ID]],tbl_copras[ID],tbl_copras[Rank],0)</f>
        <v>1</v>
      </c>
      <c r="J5" s="1">
        <f>_xlfn.XLOOKUP(tbl_total[[#This Row],[ID]],tbl_vikor[ID],tbl_vikor[Rank],0)</f>
        <v>0</v>
      </c>
      <c r="K5" s="1">
        <f>_xlfn.XLOOKUP(tbl_total[[#This Row],[ID]],tbl_mabac[ID],tbl_mabac[Rank],0)</f>
        <v>0</v>
      </c>
      <c r="L5" s="1">
        <f>_xlfn.XLOOKUP(tbl_total[[#This Row],[ID]],tbl_aras[ID],tbl_aras[Rank],0)</f>
        <v>6</v>
      </c>
      <c r="M5" s="1">
        <f>_xlfn.XLOOKUP(tbl_total[[#This Row],[ID]],tbl_marcos[ID],tbl_marcos[Rank],0)</f>
        <v>4</v>
      </c>
      <c r="N5" s="1">
        <f>_xlfn.XLOOKUP(tbl_total[[#This Row],[ID]],tbl_ocra[ID],tbl_ocra[Rank],0)</f>
        <v>0</v>
      </c>
    </row>
    <row r="6" spans="1:14" x14ac:dyDescent="0.55000000000000004">
      <c r="A6" s="1">
        <v>199339</v>
      </c>
      <c r="B6" s="1">
        <f>_xlfn.XLOOKUP(tbl_total[[#This Row],[ID]],tbl_saw[ID],tbl_saw[Rank],0)</f>
        <v>5</v>
      </c>
      <c r="C6" s="1">
        <f>_xlfn.XLOOKUP(tbl_total[[#This Row],[ID]],tbl_edas[ID],tbl_edas[Rank],0)</f>
        <v>3</v>
      </c>
      <c r="D6" s="1">
        <f>_xlfn.XLOOKUP(tbl_total[[#This Row],[ID]],tbl_maut[ID],tbl_maut[Rank],0)</f>
        <v>4</v>
      </c>
      <c r="E6" s="1">
        <f>_xlfn.XLOOKUP(tbl_total[[#This Row],[ID]],tbl_waspas[ID],tbl_waspas[Rank],0)</f>
        <v>5</v>
      </c>
      <c r="F6" s="1">
        <f>_xlfn.XLOOKUP(tbl_total[[#This Row],[ID]],tbl_cocoso[ID],tbl_cocoso[Rank],0)</f>
        <v>4</v>
      </c>
      <c r="G6" s="1">
        <f>_xlfn.XLOOKUP(tbl_total[[#This Row],[ID]],tbl_topsis[ID],tbl_topsis[Rank],0)</f>
        <v>0</v>
      </c>
      <c r="H6" s="1">
        <f>_xlfn.XLOOKUP(tbl_total[[#This Row],[ID]],tbl_moora[ID],tbl_moora[Rank],0)</f>
        <v>3</v>
      </c>
      <c r="I6" s="1">
        <f>_xlfn.XLOOKUP(tbl_total[[#This Row],[ID]],tbl_copras[ID],tbl_copras[Rank],0)</f>
        <v>4</v>
      </c>
      <c r="J6" s="1">
        <f>_xlfn.XLOOKUP(tbl_total[[#This Row],[ID]],tbl_vikor[ID],tbl_vikor[Rank],0)</f>
        <v>4</v>
      </c>
      <c r="K6" s="1">
        <f>_xlfn.XLOOKUP(tbl_total[[#This Row],[ID]],tbl_mabac[ID],tbl_mabac[Rank],0)</f>
        <v>4</v>
      </c>
      <c r="L6" s="1">
        <f>_xlfn.XLOOKUP(tbl_total[[#This Row],[ID]],tbl_aras[ID],tbl_aras[Rank],0)</f>
        <v>0</v>
      </c>
      <c r="M6" s="1">
        <f>_xlfn.XLOOKUP(tbl_total[[#This Row],[ID]],tbl_marcos[ID],tbl_marcos[Rank],0)</f>
        <v>5</v>
      </c>
      <c r="N6" s="1">
        <f>_xlfn.XLOOKUP(tbl_total[[#This Row],[ID]],tbl_ocra[ID],tbl_ocra[Rank],0)</f>
        <v>4</v>
      </c>
    </row>
    <row r="7" spans="1:14" x14ac:dyDescent="0.55000000000000004">
      <c r="A7" s="1">
        <v>192448</v>
      </c>
      <c r="B7" s="1">
        <f>_xlfn.XLOOKUP(tbl_total[[#This Row],[ID]],tbl_saw[ID],tbl_saw[Rank],0)</f>
        <v>6</v>
      </c>
      <c r="C7" s="1">
        <f>_xlfn.XLOOKUP(tbl_total[[#This Row],[ID]],tbl_edas[ID],tbl_edas[Rank],0)</f>
        <v>0</v>
      </c>
      <c r="D7" s="1">
        <f>_xlfn.XLOOKUP(tbl_total[[#This Row],[ID]],tbl_maut[ID],tbl_maut[Rank],0)</f>
        <v>3</v>
      </c>
      <c r="E7" s="1">
        <f>_xlfn.XLOOKUP(tbl_total[[#This Row],[ID]],tbl_waspas[ID],tbl_waspas[Rank],0)</f>
        <v>0</v>
      </c>
      <c r="F7" s="1">
        <f>_xlfn.XLOOKUP(tbl_total[[#This Row],[ID]],tbl_cocoso[ID],tbl_cocoso[Rank],0)</f>
        <v>6</v>
      </c>
      <c r="G7" s="1">
        <f>_xlfn.XLOOKUP(tbl_total[[#This Row],[ID]],tbl_topsis[ID],tbl_topsis[Rank],0)</f>
        <v>0</v>
      </c>
      <c r="H7" s="1">
        <f>_xlfn.XLOOKUP(tbl_total[[#This Row],[ID]],tbl_moora[ID],tbl_moora[Rank],0)</f>
        <v>0</v>
      </c>
      <c r="I7" s="1">
        <f>_xlfn.XLOOKUP(tbl_total[[#This Row],[ID]],tbl_copras[ID],tbl_copras[Rank],0)</f>
        <v>10</v>
      </c>
      <c r="J7" s="1">
        <f>_xlfn.XLOOKUP(tbl_total[[#This Row],[ID]],tbl_vikor[ID],tbl_vikor[Rank],0)</f>
        <v>0</v>
      </c>
      <c r="K7" s="1">
        <f>_xlfn.XLOOKUP(tbl_total[[#This Row],[ID]],tbl_mabac[ID],tbl_mabac[Rank],0)</f>
        <v>6</v>
      </c>
      <c r="L7" s="1">
        <f>_xlfn.XLOOKUP(tbl_total[[#This Row],[ID]],tbl_aras[ID],tbl_aras[Rank],0)</f>
        <v>0</v>
      </c>
      <c r="M7" s="1">
        <f>_xlfn.XLOOKUP(tbl_total[[#This Row],[ID]],tbl_marcos[ID],tbl_marcos[Rank],0)</f>
        <v>6</v>
      </c>
      <c r="N7" s="1">
        <f>_xlfn.XLOOKUP(tbl_total[[#This Row],[ID]],tbl_ocra[ID],tbl_ocra[Rank],0)</f>
        <v>6</v>
      </c>
    </row>
    <row r="8" spans="1:14" x14ac:dyDescent="0.55000000000000004">
      <c r="A8" s="1">
        <v>204935</v>
      </c>
      <c r="B8" s="1">
        <f>_xlfn.XLOOKUP(tbl_total[[#This Row],[ID]],tbl_saw[ID],tbl_saw[Rank],0)</f>
        <v>7</v>
      </c>
      <c r="C8" s="1">
        <f>_xlfn.XLOOKUP(tbl_total[[#This Row],[ID]],tbl_edas[ID],tbl_edas[Rank],0)</f>
        <v>0</v>
      </c>
      <c r="D8" s="1">
        <f>_xlfn.XLOOKUP(tbl_total[[#This Row],[ID]],tbl_maut[ID],tbl_maut[Rank],0)</f>
        <v>5</v>
      </c>
      <c r="E8" s="1">
        <f>_xlfn.XLOOKUP(tbl_total[[#This Row],[ID]],tbl_waspas[ID],tbl_waspas[Rank],0)</f>
        <v>0</v>
      </c>
      <c r="F8" s="1">
        <f>_xlfn.XLOOKUP(tbl_total[[#This Row],[ID]],tbl_cocoso[ID],tbl_cocoso[Rank],0)</f>
        <v>3</v>
      </c>
      <c r="G8" s="1">
        <f>_xlfn.XLOOKUP(tbl_total[[#This Row],[ID]],tbl_topsis[ID],tbl_topsis[Rank],0)</f>
        <v>0</v>
      </c>
      <c r="H8" s="1">
        <f>_xlfn.XLOOKUP(tbl_total[[#This Row],[ID]],tbl_moora[ID],tbl_moora[Rank],0)</f>
        <v>0</v>
      </c>
      <c r="I8" s="1">
        <f>_xlfn.XLOOKUP(tbl_total[[#This Row],[ID]],tbl_copras[ID],tbl_copras[Rank],0)</f>
        <v>9</v>
      </c>
      <c r="J8" s="1">
        <f>_xlfn.XLOOKUP(tbl_total[[#This Row],[ID]],tbl_vikor[ID],tbl_vikor[Rank],0)</f>
        <v>2</v>
      </c>
      <c r="K8" s="1">
        <f>_xlfn.XLOOKUP(tbl_total[[#This Row],[ID]],tbl_mabac[ID],tbl_mabac[Rank],0)</f>
        <v>3</v>
      </c>
      <c r="L8" s="1">
        <f>_xlfn.XLOOKUP(tbl_total[[#This Row],[ID]],tbl_aras[ID],tbl_aras[Rank],0)</f>
        <v>0</v>
      </c>
      <c r="M8" s="1">
        <f>_xlfn.XLOOKUP(tbl_total[[#This Row],[ID]],tbl_marcos[ID],tbl_marcos[Rank],0)</f>
        <v>7</v>
      </c>
      <c r="N8" s="1">
        <f>_xlfn.XLOOKUP(tbl_total[[#This Row],[ID]],tbl_ocra[ID],tbl_ocra[Rank],0)</f>
        <v>3</v>
      </c>
    </row>
    <row r="9" spans="1:14" x14ac:dyDescent="0.55000000000000004">
      <c r="A9" s="1">
        <v>212831</v>
      </c>
      <c r="B9" s="1">
        <f>_xlfn.XLOOKUP(tbl_total[[#This Row],[ID]],tbl_saw[ID],tbl_saw[Rank],0)</f>
        <v>8</v>
      </c>
      <c r="C9" s="1">
        <f>_xlfn.XLOOKUP(tbl_total[[#This Row],[ID]],tbl_edas[ID],tbl_edas[Rank],0)</f>
        <v>0</v>
      </c>
      <c r="D9" s="1">
        <f>_xlfn.XLOOKUP(tbl_total[[#This Row],[ID]],tbl_maut[ID],tbl_maut[Rank],0)</f>
        <v>7</v>
      </c>
      <c r="E9" s="1">
        <f>_xlfn.XLOOKUP(tbl_total[[#This Row],[ID]],tbl_waspas[ID],tbl_waspas[Rank],0)</f>
        <v>0</v>
      </c>
      <c r="F9" s="1">
        <f>_xlfn.XLOOKUP(tbl_total[[#This Row],[ID]],tbl_cocoso[ID],tbl_cocoso[Rank],0)</f>
        <v>9</v>
      </c>
      <c r="G9" s="1">
        <f>_xlfn.XLOOKUP(tbl_total[[#This Row],[ID]],tbl_topsis[ID],tbl_topsis[Rank],0)</f>
        <v>0</v>
      </c>
      <c r="H9" s="1">
        <f>_xlfn.XLOOKUP(tbl_total[[#This Row],[ID]],tbl_moora[ID],tbl_moora[Rank],0)</f>
        <v>0</v>
      </c>
      <c r="I9" s="1">
        <f>_xlfn.XLOOKUP(tbl_total[[#This Row],[ID]],tbl_copras[ID],tbl_copras[Rank],0)</f>
        <v>0</v>
      </c>
      <c r="J9" s="1">
        <f>_xlfn.XLOOKUP(tbl_total[[#This Row],[ID]],tbl_vikor[ID],tbl_vikor[Rank],0)</f>
        <v>8</v>
      </c>
      <c r="K9" s="1">
        <f>_xlfn.XLOOKUP(tbl_total[[#This Row],[ID]],tbl_mabac[ID],tbl_mabac[Rank],0)</f>
        <v>8</v>
      </c>
      <c r="L9" s="1">
        <f>_xlfn.XLOOKUP(tbl_total[[#This Row],[ID]],tbl_aras[ID],tbl_aras[Rank],0)</f>
        <v>0</v>
      </c>
      <c r="M9" s="1">
        <f>_xlfn.XLOOKUP(tbl_total[[#This Row],[ID]],tbl_marcos[ID],tbl_marcos[Rank],0)</f>
        <v>8</v>
      </c>
      <c r="N9" s="1">
        <f>_xlfn.XLOOKUP(tbl_total[[#This Row],[ID]],tbl_ocra[ID],tbl_ocra[Rank],0)</f>
        <v>8</v>
      </c>
    </row>
    <row r="10" spans="1:14" x14ac:dyDescent="0.55000000000000004">
      <c r="A10" s="1">
        <v>221087</v>
      </c>
      <c r="B10" s="1">
        <f>_xlfn.XLOOKUP(tbl_total[[#This Row],[ID]],tbl_saw[ID],tbl_saw[Rank],0)</f>
        <v>9</v>
      </c>
      <c r="C10" s="1">
        <f>_xlfn.XLOOKUP(tbl_total[[#This Row],[ID]],tbl_edas[ID],tbl_edas[Rank],0)</f>
        <v>0</v>
      </c>
      <c r="D10" s="1">
        <f>_xlfn.XLOOKUP(tbl_total[[#This Row],[ID]],tbl_maut[ID],tbl_maut[Rank],0)</f>
        <v>0</v>
      </c>
      <c r="E10" s="1">
        <f>_xlfn.XLOOKUP(tbl_total[[#This Row],[ID]],tbl_waspas[ID],tbl_waspas[Rank],0)</f>
        <v>0</v>
      </c>
      <c r="F10" s="1">
        <f>_xlfn.XLOOKUP(tbl_total[[#This Row],[ID]],tbl_cocoso[ID],tbl_cocoso[Rank],0)</f>
        <v>7</v>
      </c>
      <c r="G10" s="1">
        <f>_xlfn.XLOOKUP(tbl_total[[#This Row],[ID]],tbl_topsis[ID],tbl_topsis[Rank],0)</f>
        <v>0</v>
      </c>
      <c r="H10" s="1">
        <f>_xlfn.XLOOKUP(tbl_total[[#This Row],[ID]],tbl_moora[ID],tbl_moora[Rank],0)</f>
        <v>0</v>
      </c>
      <c r="I10" s="1">
        <f>_xlfn.XLOOKUP(tbl_total[[#This Row],[ID]],tbl_copras[ID],tbl_copras[Rank],0)</f>
        <v>0</v>
      </c>
      <c r="J10" s="1">
        <f>_xlfn.XLOOKUP(tbl_total[[#This Row],[ID]],tbl_vikor[ID],tbl_vikor[Rank],0)</f>
        <v>6</v>
      </c>
      <c r="K10" s="1">
        <f>_xlfn.XLOOKUP(tbl_total[[#This Row],[ID]],tbl_mabac[ID],tbl_mabac[Rank],0)</f>
        <v>7</v>
      </c>
      <c r="L10" s="1">
        <f>_xlfn.XLOOKUP(tbl_total[[#This Row],[ID]],tbl_aras[ID],tbl_aras[Rank],0)</f>
        <v>0</v>
      </c>
      <c r="M10" s="1">
        <f>_xlfn.XLOOKUP(tbl_total[[#This Row],[ID]],tbl_marcos[ID],tbl_marcos[Rank],0)</f>
        <v>9</v>
      </c>
      <c r="N10" s="1">
        <f>_xlfn.XLOOKUP(tbl_total[[#This Row],[ID]],tbl_ocra[ID],tbl_ocra[Rank],0)</f>
        <v>7</v>
      </c>
    </row>
    <row r="11" spans="1:14" x14ac:dyDescent="0.55000000000000004">
      <c r="A11" s="1">
        <v>202811</v>
      </c>
      <c r="B11" s="1">
        <f>_xlfn.XLOOKUP(tbl_total[[#This Row],[ID]],tbl_saw[ID],tbl_saw[Rank],0)</f>
        <v>10</v>
      </c>
      <c r="C11" s="1">
        <f>_xlfn.XLOOKUP(tbl_total[[#This Row],[ID]],tbl_edas[ID],tbl_edas[Rank],0)</f>
        <v>0</v>
      </c>
      <c r="D11" s="1">
        <f>_xlfn.XLOOKUP(tbl_total[[#This Row],[ID]],tbl_maut[ID],tbl_maut[Rank],0)</f>
        <v>0</v>
      </c>
      <c r="E11" s="1">
        <f>_xlfn.XLOOKUP(tbl_total[[#This Row],[ID]],tbl_waspas[ID],tbl_waspas[Rank],0)</f>
        <v>0</v>
      </c>
      <c r="F11" s="1">
        <f>_xlfn.XLOOKUP(tbl_total[[#This Row],[ID]],tbl_cocoso[ID],tbl_cocoso[Rank],0)</f>
        <v>8</v>
      </c>
      <c r="G11" s="1">
        <f>_xlfn.XLOOKUP(tbl_total[[#This Row],[ID]],tbl_topsis[ID],tbl_topsis[Rank],0)</f>
        <v>0</v>
      </c>
      <c r="H11" s="1">
        <f>_xlfn.XLOOKUP(tbl_total[[#This Row],[ID]],tbl_moora[ID],tbl_moora[Rank],0)</f>
        <v>0</v>
      </c>
      <c r="I11" s="1">
        <f>_xlfn.XLOOKUP(tbl_total[[#This Row],[ID]],tbl_copras[ID],tbl_copras[Rank],0)</f>
        <v>0</v>
      </c>
      <c r="J11" s="1">
        <f>_xlfn.XLOOKUP(tbl_total[[#This Row],[ID]],tbl_vikor[ID],tbl_vikor[Rank],0)</f>
        <v>7</v>
      </c>
      <c r="K11" s="1">
        <f>_xlfn.XLOOKUP(tbl_total[[#This Row],[ID]],tbl_mabac[ID],tbl_mabac[Rank],0)</f>
        <v>9</v>
      </c>
      <c r="L11" s="1">
        <f>_xlfn.XLOOKUP(tbl_total[[#This Row],[ID]],tbl_aras[ID],tbl_aras[Rank],0)</f>
        <v>0</v>
      </c>
      <c r="M11" s="1">
        <f>_xlfn.XLOOKUP(tbl_total[[#This Row],[ID]],tbl_marcos[ID],tbl_marcos[Rank],0)</f>
        <v>10</v>
      </c>
      <c r="N11" s="1">
        <f>_xlfn.XLOOKUP(tbl_total[[#This Row],[ID]],tbl_ocra[ID],tbl_ocra[Rank],0)</f>
        <v>9</v>
      </c>
    </row>
    <row r="12" spans="1:14" x14ac:dyDescent="0.55000000000000004">
      <c r="A12" s="1">
        <v>176630</v>
      </c>
      <c r="B12" s="1">
        <f>_xlfn.XLOOKUP(tbl_total[[#This Row],[ID]],tbl_saw[ID],tbl_saw[Rank],0)</f>
        <v>0</v>
      </c>
      <c r="C12" s="1">
        <f>_xlfn.XLOOKUP(tbl_total[[#This Row],[ID]],tbl_edas[ID],tbl_edas[Rank],0)</f>
        <v>2</v>
      </c>
      <c r="D12" s="1">
        <f>_xlfn.XLOOKUP(tbl_total[[#This Row],[ID]],tbl_maut[ID],tbl_maut[Rank],0)</f>
        <v>0</v>
      </c>
      <c r="E12" s="1">
        <f>_xlfn.XLOOKUP(tbl_total[[#This Row],[ID]],tbl_waspas[ID],tbl_waspas[Rank],0)</f>
        <v>2</v>
      </c>
      <c r="F12" s="1">
        <f>_xlfn.XLOOKUP(tbl_total[[#This Row],[ID]],tbl_cocoso[ID],tbl_cocoso[Rank],0)</f>
        <v>0</v>
      </c>
      <c r="G12" s="1">
        <f>_xlfn.XLOOKUP(tbl_total[[#This Row],[ID]],tbl_topsis[ID],tbl_topsis[Rank],0)</f>
        <v>1</v>
      </c>
      <c r="H12" s="1">
        <f>_xlfn.XLOOKUP(tbl_total[[#This Row],[ID]],tbl_moora[ID],tbl_moora[Rank],0)</f>
        <v>2</v>
      </c>
      <c r="I12" s="1">
        <f>_xlfn.XLOOKUP(tbl_total[[#This Row],[ID]],tbl_copras[ID],tbl_copras[Rank],0)</f>
        <v>6</v>
      </c>
      <c r="J12" s="1">
        <f>_xlfn.XLOOKUP(tbl_total[[#This Row],[ID]],tbl_vikor[ID],tbl_vikor[Rank],0)</f>
        <v>0</v>
      </c>
      <c r="K12" s="1">
        <f>_xlfn.XLOOKUP(tbl_total[[#This Row],[ID]],tbl_mabac[ID],tbl_mabac[Rank],0)</f>
        <v>0</v>
      </c>
      <c r="L12" s="1">
        <f>_xlfn.XLOOKUP(tbl_total[[#This Row],[ID]],tbl_aras[ID],tbl_aras[Rank],0)</f>
        <v>0</v>
      </c>
      <c r="M12" s="1">
        <f>_xlfn.XLOOKUP(tbl_total[[#This Row],[ID]],tbl_marcos[ID],tbl_marcos[Rank],0)</f>
        <v>0</v>
      </c>
      <c r="N12" s="1">
        <f>_xlfn.XLOOKUP(tbl_total[[#This Row],[ID]],tbl_ocra[ID],tbl_ocra[Rank],0)</f>
        <v>0</v>
      </c>
    </row>
    <row r="13" spans="1:14" x14ac:dyDescent="0.55000000000000004">
      <c r="A13" s="1">
        <v>174543</v>
      </c>
      <c r="B13" s="1">
        <f>_xlfn.XLOOKUP(tbl_total[[#This Row],[ID]],tbl_saw[ID],tbl_saw[Rank],0)</f>
        <v>0</v>
      </c>
      <c r="C13" s="1">
        <f>_xlfn.XLOOKUP(tbl_total[[#This Row],[ID]],tbl_edas[ID],tbl_edas[Rank],0)</f>
        <v>4</v>
      </c>
      <c r="D13" s="1">
        <f>_xlfn.XLOOKUP(tbl_total[[#This Row],[ID]],tbl_maut[ID],tbl_maut[Rank],0)</f>
        <v>0</v>
      </c>
      <c r="E13" s="1">
        <f>_xlfn.XLOOKUP(tbl_total[[#This Row],[ID]],tbl_waspas[ID],tbl_waspas[Rank],0)</f>
        <v>8</v>
      </c>
      <c r="F13" s="1">
        <f>_xlfn.XLOOKUP(tbl_total[[#This Row],[ID]],tbl_cocoso[ID],tbl_cocoso[Rank],0)</f>
        <v>10</v>
      </c>
      <c r="G13" s="1">
        <f>_xlfn.XLOOKUP(tbl_total[[#This Row],[ID]],tbl_topsis[ID],tbl_topsis[Rank],0)</f>
        <v>0</v>
      </c>
      <c r="H13" s="1">
        <f>_xlfn.XLOOKUP(tbl_total[[#This Row],[ID]],tbl_moora[ID],tbl_moora[Rank],0)</f>
        <v>4</v>
      </c>
      <c r="I13" s="1">
        <f>_xlfn.XLOOKUP(tbl_total[[#This Row],[ID]],tbl_copras[ID],tbl_copras[Rank],0)</f>
        <v>0</v>
      </c>
      <c r="J13" s="1">
        <f>_xlfn.XLOOKUP(tbl_total[[#This Row],[ID]],tbl_vikor[ID],tbl_vikor[Rank],0)</f>
        <v>0</v>
      </c>
      <c r="K13" s="1">
        <f>_xlfn.XLOOKUP(tbl_total[[#This Row],[ID]],tbl_mabac[ID],tbl_mabac[Rank],0)</f>
        <v>10</v>
      </c>
      <c r="L13" s="1">
        <f>_xlfn.XLOOKUP(tbl_total[[#This Row],[ID]],tbl_aras[ID],tbl_aras[Rank],0)</f>
        <v>0</v>
      </c>
      <c r="M13" s="1">
        <f>_xlfn.XLOOKUP(tbl_total[[#This Row],[ID]],tbl_marcos[ID],tbl_marcos[Rank],0)</f>
        <v>0</v>
      </c>
      <c r="N13" s="1">
        <f>_xlfn.XLOOKUP(tbl_total[[#This Row],[ID]],tbl_ocra[ID],tbl_ocra[Rank],0)</f>
        <v>10</v>
      </c>
    </row>
    <row r="14" spans="1:14" x14ac:dyDescent="0.55000000000000004">
      <c r="A14" s="1">
        <v>257439</v>
      </c>
      <c r="B14" s="1">
        <f>_xlfn.XLOOKUP(tbl_total[[#This Row],[ID]],tbl_saw[ID],tbl_saw[Rank],0)</f>
        <v>0</v>
      </c>
      <c r="C14" s="1">
        <f>_xlfn.XLOOKUP(tbl_total[[#This Row],[ID]],tbl_edas[ID],tbl_edas[Rank],0)</f>
        <v>5</v>
      </c>
      <c r="D14" s="1">
        <f>_xlfn.XLOOKUP(tbl_total[[#This Row],[ID]],tbl_maut[ID],tbl_maut[Rank],0)</f>
        <v>0</v>
      </c>
      <c r="E14" s="1">
        <f>_xlfn.XLOOKUP(tbl_total[[#This Row],[ID]],tbl_waspas[ID],tbl_waspas[Rank],0)</f>
        <v>4</v>
      </c>
      <c r="F14" s="1">
        <f>_xlfn.XLOOKUP(tbl_total[[#This Row],[ID]],tbl_cocoso[ID],tbl_cocoso[Rank],0)</f>
        <v>0</v>
      </c>
      <c r="G14" s="1">
        <f>_xlfn.XLOOKUP(tbl_total[[#This Row],[ID]],tbl_topsis[ID],tbl_topsis[Rank],0)</f>
        <v>5</v>
      </c>
      <c r="H14" s="1">
        <f>_xlfn.XLOOKUP(tbl_total[[#This Row],[ID]],tbl_moora[ID],tbl_moora[Rank],0)</f>
        <v>6</v>
      </c>
      <c r="I14" s="1">
        <f>_xlfn.XLOOKUP(tbl_total[[#This Row],[ID]],tbl_copras[ID],tbl_copras[Rank],0)</f>
        <v>0</v>
      </c>
      <c r="J14" s="1">
        <f>_xlfn.XLOOKUP(tbl_total[[#This Row],[ID]],tbl_vikor[ID],tbl_vikor[Rank],0)</f>
        <v>0</v>
      </c>
      <c r="K14" s="1">
        <f>_xlfn.XLOOKUP(tbl_total[[#This Row],[ID]],tbl_mabac[ID],tbl_mabac[Rank],0)</f>
        <v>0</v>
      </c>
      <c r="L14" s="1">
        <f>_xlfn.XLOOKUP(tbl_total[[#This Row],[ID]],tbl_aras[ID],tbl_aras[Rank],0)</f>
        <v>0</v>
      </c>
      <c r="M14" s="1">
        <f>_xlfn.XLOOKUP(tbl_total[[#This Row],[ID]],tbl_marcos[ID],tbl_marcos[Rank],0)</f>
        <v>0</v>
      </c>
      <c r="N14" s="1">
        <f>_xlfn.XLOOKUP(tbl_total[[#This Row],[ID]],tbl_ocra[ID],tbl_ocra[Rank],0)</f>
        <v>0</v>
      </c>
    </row>
    <row r="15" spans="1:14" x14ac:dyDescent="0.55000000000000004">
      <c r="A15" s="1">
        <v>240704</v>
      </c>
      <c r="B15" s="1">
        <f>_xlfn.XLOOKUP(tbl_total[[#This Row],[ID]],tbl_saw[ID],tbl_saw[Rank],0)</f>
        <v>0</v>
      </c>
      <c r="C15" s="1">
        <f>_xlfn.XLOOKUP(tbl_total[[#This Row],[ID]],tbl_edas[ID],tbl_edas[Rank],0)</f>
        <v>7</v>
      </c>
      <c r="D15" s="1">
        <f>_xlfn.XLOOKUP(tbl_total[[#This Row],[ID]],tbl_maut[ID],tbl_maut[Rank],0)</f>
        <v>0</v>
      </c>
      <c r="E15" s="1">
        <f>_xlfn.XLOOKUP(tbl_total[[#This Row],[ID]],tbl_waspas[ID],tbl_waspas[Rank],0)</f>
        <v>0</v>
      </c>
      <c r="F15" s="1">
        <f>_xlfn.XLOOKUP(tbl_total[[#This Row],[ID]],tbl_cocoso[ID],tbl_cocoso[Rank],0)</f>
        <v>0</v>
      </c>
      <c r="G15" s="1">
        <f>_xlfn.XLOOKUP(tbl_total[[#This Row],[ID]],tbl_topsis[ID],tbl_topsis[Rank],0)</f>
        <v>4</v>
      </c>
      <c r="H15" s="1">
        <f>_xlfn.XLOOKUP(tbl_total[[#This Row],[ID]],tbl_moora[ID],tbl_moora[Rank],0)</f>
        <v>9</v>
      </c>
      <c r="I15" s="1">
        <f>_xlfn.XLOOKUP(tbl_total[[#This Row],[ID]],tbl_copras[ID],tbl_copras[Rank],0)</f>
        <v>0</v>
      </c>
      <c r="J15" s="1">
        <f>_xlfn.XLOOKUP(tbl_total[[#This Row],[ID]],tbl_vikor[ID],tbl_vikor[Rank],0)</f>
        <v>0</v>
      </c>
      <c r="K15" s="1">
        <f>_xlfn.XLOOKUP(tbl_total[[#This Row],[ID]],tbl_mabac[ID],tbl_mabac[Rank],0)</f>
        <v>0</v>
      </c>
      <c r="L15" s="1">
        <f>_xlfn.XLOOKUP(tbl_total[[#This Row],[ID]],tbl_aras[ID],tbl_aras[Rank],0)</f>
        <v>0</v>
      </c>
      <c r="M15" s="1">
        <f>_xlfn.XLOOKUP(tbl_total[[#This Row],[ID]],tbl_marcos[ID],tbl_marcos[Rank],0)</f>
        <v>0</v>
      </c>
      <c r="N15" s="1">
        <f>_xlfn.XLOOKUP(tbl_total[[#This Row],[ID]],tbl_ocra[ID],tbl_ocra[Rank],0)</f>
        <v>0</v>
      </c>
    </row>
    <row r="16" spans="1:14" x14ac:dyDescent="0.55000000000000004">
      <c r="A16" s="1">
        <v>224348</v>
      </c>
      <c r="B16" s="1">
        <f>_xlfn.XLOOKUP(tbl_total[[#This Row],[ID]],tbl_saw[ID],tbl_saw[Rank],0)</f>
        <v>0</v>
      </c>
      <c r="C16" s="1">
        <f>_xlfn.XLOOKUP(tbl_total[[#This Row],[ID]],tbl_edas[ID],tbl_edas[Rank],0)</f>
        <v>8</v>
      </c>
      <c r="D16" s="1">
        <f>_xlfn.XLOOKUP(tbl_total[[#This Row],[ID]],tbl_maut[ID],tbl_maut[Rank],0)</f>
        <v>0</v>
      </c>
      <c r="E16" s="1">
        <f>_xlfn.XLOOKUP(tbl_total[[#This Row],[ID]],tbl_waspas[ID],tbl_waspas[Rank],0)</f>
        <v>0</v>
      </c>
      <c r="F16" s="1">
        <f>_xlfn.XLOOKUP(tbl_total[[#This Row],[ID]],tbl_cocoso[ID],tbl_cocoso[Rank],0)</f>
        <v>0</v>
      </c>
      <c r="G16" s="1">
        <f>_xlfn.XLOOKUP(tbl_total[[#This Row],[ID]],tbl_topsis[ID],tbl_topsis[Rank],0)</f>
        <v>6</v>
      </c>
      <c r="H16" s="1">
        <f>_xlfn.XLOOKUP(tbl_total[[#This Row],[ID]],tbl_moora[ID],tbl_moora[Rank],0)</f>
        <v>5</v>
      </c>
      <c r="I16" s="1">
        <f>_xlfn.XLOOKUP(tbl_total[[#This Row],[ID]],tbl_copras[ID],tbl_copras[Rank],0)</f>
        <v>0</v>
      </c>
      <c r="J16" s="1">
        <f>_xlfn.XLOOKUP(tbl_total[[#This Row],[ID]],tbl_vikor[ID],tbl_vikor[Rank],0)</f>
        <v>0</v>
      </c>
      <c r="K16" s="1">
        <f>_xlfn.XLOOKUP(tbl_total[[#This Row],[ID]],tbl_mabac[ID],tbl_mabac[Rank],0)</f>
        <v>0</v>
      </c>
      <c r="L16" s="1">
        <f>_xlfn.XLOOKUP(tbl_total[[#This Row],[ID]],tbl_aras[ID],tbl_aras[Rank],0)</f>
        <v>0</v>
      </c>
      <c r="M16" s="1">
        <f>_xlfn.XLOOKUP(tbl_total[[#This Row],[ID]],tbl_marcos[ID],tbl_marcos[Rank],0)</f>
        <v>0</v>
      </c>
      <c r="N16" s="1">
        <f>_xlfn.XLOOKUP(tbl_total[[#This Row],[ID]],tbl_ocra[ID],tbl_ocra[Rank],0)</f>
        <v>0</v>
      </c>
    </row>
    <row r="17" spans="1:14" x14ac:dyDescent="0.55000000000000004">
      <c r="A17" s="1">
        <v>242934</v>
      </c>
      <c r="B17" s="1">
        <f>_xlfn.XLOOKUP(tbl_total[[#This Row],[ID]],tbl_saw[ID],tbl_saw[Rank],0)</f>
        <v>0</v>
      </c>
      <c r="C17" s="1">
        <f>_xlfn.XLOOKUP(tbl_total[[#This Row],[ID]],tbl_edas[ID],tbl_edas[Rank],0)</f>
        <v>9</v>
      </c>
      <c r="D17" s="1">
        <f>_xlfn.XLOOKUP(tbl_total[[#This Row],[ID]],tbl_maut[ID],tbl_maut[Rank],0)</f>
        <v>0</v>
      </c>
      <c r="E17" s="1">
        <f>_xlfn.XLOOKUP(tbl_total[[#This Row],[ID]],tbl_waspas[ID],tbl_waspas[Rank],0)</f>
        <v>6</v>
      </c>
      <c r="F17" s="1">
        <f>_xlfn.XLOOKUP(tbl_total[[#This Row],[ID]],tbl_cocoso[ID],tbl_cocoso[Rank],0)</f>
        <v>0</v>
      </c>
      <c r="G17" s="1">
        <f>_xlfn.XLOOKUP(tbl_total[[#This Row],[ID]],tbl_topsis[ID],tbl_topsis[Rank],0)</f>
        <v>10</v>
      </c>
      <c r="H17" s="1">
        <f>_xlfn.XLOOKUP(tbl_total[[#This Row],[ID]],tbl_moora[ID],tbl_moora[Rank],0)</f>
        <v>0</v>
      </c>
      <c r="I17" s="1">
        <f>_xlfn.XLOOKUP(tbl_total[[#This Row],[ID]],tbl_copras[ID],tbl_copras[Rank],0)</f>
        <v>0</v>
      </c>
      <c r="J17" s="1">
        <f>_xlfn.XLOOKUP(tbl_total[[#This Row],[ID]],tbl_vikor[ID],tbl_vikor[Rank],0)</f>
        <v>0</v>
      </c>
      <c r="K17" s="1">
        <f>_xlfn.XLOOKUP(tbl_total[[#This Row],[ID]],tbl_mabac[ID],tbl_mabac[Rank],0)</f>
        <v>0</v>
      </c>
      <c r="L17" s="1">
        <f>_xlfn.XLOOKUP(tbl_total[[#This Row],[ID]],tbl_aras[ID],tbl_aras[Rank],0)</f>
        <v>0</v>
      </c>
      <c r="M17" s="1">
        <f>_xlfn.XLOOKUP(tbl_total[[#This Row],[ID]],tbl_marcos[ID],tbl_marcos[Rank],0)</f>
        <v>0</v>
      </c>
      <c r="N17" s="1">
        <f>_xlfn.XLOOKUP(tbl_total[[#This Row],[ID]],tbl_ocra[ID],tbl_ocra[Rank],0)</f>
        <v>0</v>
      </c>
    </row>
    <row r="18" spans="1:14" x14ac:dyDescent="0.55000000000000004">
      <c r="A18" s="1">
        <v>215086</v>
      </c>
      <c r="B18" s="1">
        <f>_xlfn.XLOOKUP(tbl_total[[#This Row],[ID]],tbl_saw[ID],tbl_saw[Rank],0)</f>
        <v>0</v>
      </c>
      <c r="C18" s="1">
        <f>_xlfn.XLOOKUP(tbl_total[[#This Row],[ID]],tbl_edas[ID],tbl_edas[Rank],0)</f>
        <v>10</v>
      </c>
      <c r="D18" s="1">
        <f>_xlfn.XLOOKUP(tbl_total[[#This Row],[ID]],tbl_maut[ID],tbl_maut[Rank],0)</f>
        <v>0</v>
      </c>
      <c r="E18" s="1">
        <f>_xlfn.XLOOKUP(tbl_total[[#This Row],[ID]],tbl_waspas[ID],tbl_waspas[Rank],0)</f>
        <v>0</v>
      </c>
      <c r="F18" s="1">
        <f>_xlfn.XLOOKUP(tbl_total[[#This Row],[ID]],tbl_cocoso[ID],tbl_cocoso[Rank],0)</f>
        <v>0</v>
      </c>
      <c r="G18" s="1">
        <f>_xlfn.XLOOKUP(tbl_total[[#This Row],[ID]],tbl_topsis[ID],tbl_topsis[Rank],0)</f>
        <v>2</v>
      </c>
      <c r="H18" s="1">
        <f>_xlfn.XLOOKUP(tbl_total[[#This Row],[ID]],tbl_moora[ID],tbl_moora[Rank],0)</f>
        <v>7</v>
      </c>
      <c r="I18" s="1">
        <f>_xlfn.XLOOKUP(tbl_total[[#This Row],[ID]],tbl_copras[ID],tbl_copras[Rank],0)</f>
        <v>0</v>
      </c>
      <c r="J18" s="1">
        <f>_xlfn.XLOOKUP(tbl_total[[#This Row],[ID]],tbl_vikor[ID],tbl_vikor[Rank],0)</f>
        <v>0</v>
      </c>
      <c r="K18" s="1">
        <f>_xlfn.XLOOKUP(tbl_total[[#This Row],[ID]],tbl_mabac[ID],tbl_mabac[Rank],0)</f>
        <v>0</v>
      </c>
      <c r="L18" s="1">
        <f>_xlfn.XLOOKUP(tbl_total[[#This Row],[ID]],tbl_aras[ID],tbl_aras[Rank],0)</f>
        <v>0</v>
      </c>
      <c r="M18" s="1">
        <f>_xlfn.XLOOKUP(tbl_total[[#This Row],[ID]],tbl_marcos[ID],tbl_marcos[Rank],0)</f>
        <v>0</v>
      </c>
      <c r="N18" s="1">
        <f>_xlfn.XLOOKUP(tbl_total[[#This Row],[ID]],tbl_ocra[ID],tbl_ocra[Rank],0)</f>
        <v>0</v>
      </c>
    </row>
    <row r="19" spans="1:14" x14ac:dyDescent="0.55000000000000004">
      <c r="A19" s="1">
        <v>193041</v>
      </c>
      <c r="B19" s="1">
        <f>_xlfn.XLOOKUP(tbl_total[[#This Row],[ID]],tbl_saw[ID],tbl_saw[Rank],0)</f>
        <v>0</v>
      </c>
      <c r="C19" s="1">
        <f>_xlfn.XLOOKUP(tbl_total[[#This Row],[ID]],tbl_edas[ID],tbl_edas[Rank],0)</f>
        <v>0</v>
      </c>
      <c r="D19" s="1">
        <f>_xlfn.XLOOKUP(tbl_total[[#This Row],[ID]],tbl_maut[ID],tbl_maut[Rank],0)</f>
        <v>8</v>
      </c>
      <c r="E19" s="1">
        <f>_xlfn.XLOOKUP(tbl_total[[#This Row],[ID]],tbl_waspas[ID],tbl_waspas[Rank],0)</f>
        <v>0</v>
      </c>
      <c r="F19" s="1">
        <f>_xlfn.XLOOKUP(tbl_total[[#This Row],[ID]],tbl_cocoso[ID],tbl_cocoso[Rank],0)</f>
        <v>0</v>
      </c>
      <c r="G19" s="1">
        <f>_xlfn.XLOOKUP(tbl_total[[#This Row],[ID]],tbl_topsis[ID],tbl_topsis[Rank],0)</f>
        <v>0</v>
      </c>
      <c r="H19" s="1">
        <f>_xlfn.XLOOKUP(tbl_total[[#This Row],[ID]],tbl_moora[ID],tbl_moora[Rank],0)</f>
        <v>0</v>
      </c>
      <c r="I19" s="1">
        <f>_xlfn.XLOOKUP(tbl_total[[#This Row],[ID]],tbl_copras[ID],tbl_copras[Rank],0)</f>
        <v>0</v>
      </c>
      <c r="J19" s="1">
        <f>_xlfn.XLOOKUP(tbl_total[[#This Row],[ID]],tbl_vikor[ID],tbl_vikor[Rank],0)</f>
        <v>0</v>
      </c>
      <c r="K19" s="1">
        <f>_xlfn.XLOOKUP(tbl_total[[#This Row],[ID]],tbl_mabac[ID],tbl_mabac[Rank],0)</f>
        <v>0</v>
      </c>
      <c r="L19" s="1">
        <f>_xlfn.XLOOKUP(tbl_total[[#This Row],[ID]],tbl_aras[ID],tbl_aras[Rank],0)</f>
        <v>0</v>
      </c>
      <c r="M19" s="1">
        <f>_xlfn.XLOOKUP(tbl_total[[#This Row],[ID]],tbl_marcos[ID],tbl_marcos[Rank],0)</f>
        <v>0</v>
      </c>
      <c r="N19" s="1">
        <f>_xlfn.XLOOKUP(tbl_total[[#This Row],[ID]],tbl_ocra[ID],tbl_ocra[Rank],0)</f>
        <v>0</v>
      </c>
    </row>
    <row r="20" spans="1:14" x14ac:dyDescent="0.55000000000000004">
      <c r="A20" s="1">
        <v>200389</v>
      </c>
      <c r="B20" s="1">
        <f>_xlfn.XLOOKUP(tbl_total[[#This Row],[ID]],tbl_saw[ID],tbl_saw[Rank],0)</f>
        <v>0</v>
      </c>
      <c r="C20" s="1">
        <f>_xlfn.XLOOKUP(tbl_total[[#This Row],[ID]],tbl_edas[ID],tbl_edas[Rank],0)</f>
        <v>0</v>
      </c>
      <c r="D20" s="1">
        <f>_xlfn.XLOOKUP(tbl_total[[#This Row],[ID]],tbl_maut[ID],tbl_maut[Rank],0)</f>
        <v>9</v>
      </c>
      <c r="E20" s="1">
        <f>_xlfn.XLOOKUP(tbl_total[[#This Row],[ID]],tbl_waspas[ID],tbl_waspas[Rank],0)</f>
        <v>0</v>
      </c>
      <c r="F20" s="1">
        <f>_xlfn.XLOOKUP(tbl_total[[#This Row],[ID]],tbl_cocoso[ID],tbl_cocoso[Rank],0)</f>
        <v>0</v>
      </c>
      <c r="G20" s="1">
        <f>_xlfn.XLOOKUP(tbl_total[[#This Row],[ID]],tbl_topsis[ID],tbl_topsis[Rank],0)</f>
        <v>0</v>
      </c>
      <c r="H20" s="1">
        <f>_xlfn.XLOOKUP(tbl_total[[#This Row],[ID]],tbl_moora[ID],tbl_moora[Rank],0)</f>
        <v>0</v>
      </c>
      <c r="I20" s="1">
        <f>_xlfn.XLOOKUP(tbl_total[[#This Row],[ID]],tbl_copras[ID],tbl_copras[Rank],0)</f>
        <v>0</v>
      </c>
      <c r="J20" s="1">
        <f>_xlfn.XLOOKUP(tbl_total[[#This Row],[ID]],tbl_vikor[ID],tbl_vikor[Rank],0)</f>
        <v>0</v>
      </c>
      <c r="K20" s="1">
        <f>_xlfn.XLOOKUP(tbl_total[[#This Row],[ID]],tbl_mabac[ID],tbl_mabac[Rank],0)</f>
        <v>0</v>
      </c>
      <c r="L20" s="1">
        <f>_xlfn.XLOOKUP(tbl_total[[#This Row],[ID]],tbl_aras[ID],tbl_aras[Rank],0)</f>
        <v>0</v>
      </c>
      <c r="M20" s="1">
        <f>_xlfn.XLOOKUP(tbl_total[[#This Row],[ID]],tbl_marcos[ID],tbl_marcos[Rank],0)</f>
        <v>0</v>
      </c>
      <c r="N20" s="1">
        <f>_xlfn.XLOOKUP(tbl_total[[#This Row],[ID]],tbl_ocra[ID],tbl_ocra[Rank],0)</f>
        <v>0</v>
      </c>
    </row>
    <row r="21" spans="1:14" x14ac:dyDescent="0.55000000000000004">
      <c r="A21" s="1">
        <v>165247</v>
      </c>
      <c r="B21" s="1">
        <f>_xlfn.XLOOKUP(tbl_total[[#This Row],[ID]],tbl_saw[ID],tbl_saw[Rank],0)</f>
        <v>0</v>
      </c>
      <c r="C21" s="1">
        <f>_xlfn.XLOOKUP(tbl_total[[#This Row],[ID]],tbl_edas[ID],tbl_edas[Rank],0)</f>
        <v>0</v>
      </c>
      <c r="D21" s="1">
        <f>_xlfn.XLOOKUP(tbl_total[[#This Row],[ID]],tbl_maut[ID],tbl_maut[Rank],0)</f>
        <v>0</v>
      </c>
      <c r="E21" s="1">
        <f>_xlfn.XLOOKUP(tbl_total[[#This Row],[ID]],tbl_waspas[ID],tbl_waspas[Rank],0)</f>
        <v>3</v>
      </c>
      <c r="F21" s="1">
        <f>_xlfn.XLOOKUP(tbl_total[[#This Row],[ID]],tbl_cocoso[ID],tbl_cocoso[Rank],0)</f>
        <v>0</v>
      </c>
      <c r="G21" s="1">
        <f>_xlfn.XLOOKUP(tbl_total[[#This Row],[ID]],tbl_topsis[ID],tbl_topsis[Rank],0)</f>
        <v>0</v>
      </c>
      <c r="H21" s="1">
        <f>_xlfn.XLOOKUP(tbl_total[[#This Row],[ID]],tbl_moora[ID],tbl_moora[Rank],0)</f>
        <v>0</v>
      </c>
      <c r="I21" s="1">
        <f>_xlfn.XLOOKUP(tbl_total[[#This Row],[ID]],tbl_copras[ID],tbl_copras[Rank],0)</f>
        <v>7</v>
      </c>
      <c r="J21" s="1">
        <f>_xlfn.XLOOKUP(tbl_total[[#This Row],[ID]],tbl_vikor[ID],tbl_vikor[Rank],0)</f>
        <v>0</v>
      </c>
      <c r="K21" s="1">
        <f>_xlfn.XLOOKUP(tbl_total[[#This Row],[ID]],tbl_mabac[ID],tbl_mabac[Rank],0)</f>
        <v>0</v>
      </c>
      <c r="L21" s="1">
        <f>_xlfn.XLOOKUP(tbl_total[[#This Row],[ID]],tbl_aras[ID],tbl_aras[Rank],0)</f>
        <v>0</v>
      </c>
      <c r="M21" s="1">
        <f>_xlfn.XLOOKUP(tbl_total[[#This Row],[ID]],tbl_marcos[ID],tbl_marcos[Rank],0)</f>
        <v>0</v>
      </c>
      <c r="N21" s="1">
        <f>_xlfn.XLOOKUP(tbl_total[[#This Row],[ID]],tbl_ocra[ID],tbl_ocra[Rank],0)</f>
        <v>0</v>
      </c>
    </row>
    <row r="22" spans="1:14" x14ac:dyDescent="0.55000000000000004">
      <c r="A22" s="1">
        <v>225983</v>
      </c>
      <c r="B22" s="1">
        <f>_xlfn.XLOOKUP(tbl_total[[#This Row],[ID]],tbl_saw[ID],tbl_saw[Rank],0)</f>
        <v>0</v>
      </c>
      <c r="C22" s="1">
        <f>_xlfn.XLOOKUP(tbl_total[[#This Row],[ID]],tbl_edas[ID],tbl_edas[Rank],0)</f>
        <v>0</v>
      </c>
      <c r="D22" s="1">
        <f>_xlfn.XLOOKUP(tbl_total[[#This Row],[ID]],tbl_maut[ID],tbl_maut[Rank],0)</f>
        <v>0</v>
      </c>
      <c r="E22" s="1">
        <f>_xlfn.XLOOKUP(tbl_total[[#This Row],[ID]],tbl_waspas[ID],tbl_waspas[Rank],0)</f>
        <v>7</v>
      </c>
      <c r="F22" s="1">
        <f>_xlfn.XLOOKUP(tbl_total[[#This Row],[ID]],tbl_cocoso[ID],tbl_cocoso[Rank],0)</f>
        <v>0</v>
      </c>
      <c r="G22" s="1">
        <f>_xlfn.XLOOKUP(tbl_total[[#This Row],[ID]],tbl_topsis[ID],tbl_topsis[Rank],0)</f>
        <v>0</v>
      </c>
      <c r="H22" s="1">
        <f>_xlfn.XLOOKUP(tbl_total[[#This Row],[ID]],tbl_moora[ID],tbl_moora[Rank],0)</f>
        <v>0</v>
      </c>
      <c r="I22" s="1">
        <f>_xlfn.XLOOKUP(tbl_total[[#This Row],[ID]],tbl_copras[ID],tbl_copras[Rank],0)</f>
        <v>8</v>
      </c>
      <c r="J22" s="1">
        <f>_xlfn.XLOOKUP(tbl_total[[#This Row],[ID]],tbl_vikor[ID],tbl_vikor[Rank],0)</f>
        <v>0</v>
      </c>
      <c r="K22" s="1">
        <f>_xlfn.XLOOKUP(tbl_total[[#This Row],[ID]],tbl_mabac[ID],tbl_mabac[Rank],0)</f>
        <v>0</v>
      </c>
      <c r="L22" s="1">
        <f>_xlfn.XLOOKUP(tbl_total[[#This Row],[ID]],tbl_aras[ID],tbl_aras[Rank],0)</f>
        <v>0</v>
      </c>
      <c r="M22" s="1">
        <f>_xlfn.XLOOKUP(tbl_total[[#This Row],[ID]],tbl_marcos[ID],tbl_marcos[Rank],0)</f>
        <v>0</v>
      </c>
      <c r="N22" s="1">
        <f>_xlfn.XLOOKUP(tbl_total[[#This Row],[ID]],tbl_ocra[ID],tbl_ocra[Rank],0)</f>
        <v>0</v>
      </c>
    </row>
    <row r="23" spans="1:14" x14ac:dyDescent="0.55000000000000004">
      <c r="A23" s="1">
        <v>132740</v>
      </c>
      <c r="B23" s="1">
        <f>_xlfn.XLOOKUP(tbl_total[[#This Row],[ID]],tbl_saw[ID],tbl_saw[Rank],0)</f>
        <v>0</v>
      </c>
      <c r="C23" s="1">
        <f>_xlfn.XLOOKUP(tbl_total[[#This Row],[ID]],tbl_edas[ID],tbl_edas[Rank],0)</f>
        <v>0</v>
      </c>
      <c r="D23" s="1">
        <f>_xlfn.XLOOKUP(tbl_total[[#This Row],[ID]],tbl_maut[ID],tbl_maut[Rank],0)</f>
        <v>0</v>
      </c>
      <c r="E23" s="1">
        <f>_xlfn.XLOOKUP(tbl_total[[#This Row],[ID]],tbl_waspas[ID],tbl_waspas[Rank],0)</f>
        <v>10</v>
      </c>
      <c r="F23" s="1">
        <f>_xlfn.XLOOKUP(tbl_total[[#This Row],[ID]],tbl_cocoso[ID],tbl_cocoso[Rank],0)</f>
        <v>0</v>
      </c>
      <c r="G23" s="1">
        <f>_xlfn.XLOOKUP(tbl_total[[#This Row],[ID]],tbl_topsis[ID],tbl_topsis[Rank],0)</f>
        <v>7</v>
      </c>
      <c r="H23" s="1">
        <f>_xlfn.XLOOKUP(tbl_total[[#This Row],[ID]],tbl_moora[ID],tbl_moora[Rank],0)</f>
        <v>8</v>
      </c>
      <c r="I23" s="1">
        <f>_xlfn.XLOOKUP(tbl_total[[#This Row],[ID]],tbl_copras[ID],tbl_copras[Rank],0)</f>
        <v>0</v>
      </c>
      <c r="J23" s="1">
        <f>_xlfn.XLOOKUP(tbl_total[[#This Row],[ID]],tbl_vikor[ID],tbl_vikor[Rank],0)</f>
        <v>0</v>
      </c>
      <c r="K23" s="1">
        <f>_xlfn.XLOOKUP(tbl_total[[#This Row],[ID]],tbl_mabac[ID],tbl_mabac[Rank],0)</f>
        <v>0</v>
      </c>
      <c r="L23" s="1">
        <f>_xlfn.XLOOKUP(tbl_total[[#This Row],[ID]],tbl_aras[ID],tbl_aras[Rank],0)</f>
        <v>0</v>
      </c>
      <c r="M23" s="1">
        <f>_xlfn.XLOOKUP(tbl_total[[#This Row],[ID]],tbl_marcos[ID],tbl_marcos[Rank],0)</f>
        <v>0</v>
      </c>
      <c r="N23" s="1">
        <f>_xlfn.XLOOKUP(tbl_total[[#This Row],[ID]],tbl_ocra[ID],tbl_ocra[Rank],0)</f>
        <v>0</v>
      </c>
    </row>
    <row r="24" spans="1:14" x14ac:dyDescent="0.55000000000000004">
      <c r="A24" s="1">
        <v>240784</v>
      </c>
      <c r="B24" s="1">
        <f>_xlfn.XLOOKUP(tbl_total[[#This Row],[ID]],tbl_saw[ID],tbl_saw[Rank],0)</f>
        <v>0</v>
      </c>
      <c r="C24" s="1">
        <f>_xlfn.XLOOKUP(tbl_total[[#This Row],[ID]],tbl_edas[ID],tbl_edas[Rank],0)</f>
        <v>0</v>
      </c>
      <c r="D24" s="1">
        <f>_xlfn.XLOOKUP(tbl_total[[#This Row],[ID]],tbl_maut[ID],tbl_maut[Rank],0)</f>
        <v>0</v>
      </c>
      <c r="E24" s="1">
        <f>_xlfn.XLOOKUP(tbl_total[[#This Row],[ID]],tbl_waspas[ID],tbl_waspas[Rank],0)</f>
        <v>0</v>
      </c>
      <c r="F24" s="1">
        <f>_xlfn.XLOOKUP(tbl_total[[#This Row],[ID]],tbl_cocoso[ID],tbl_cocoso[Rank],0)</f>
        <v>0</v>
      </c>
      <c r="G24" s="1">
        <f>_xlfn.XLOOKUP(tbl_total[[#This Row],[ID]],tbl_topsis[ID],tbl_topsis[Rank],0)</f>
        <v>8</v>
      </c>
      <c r="H24" s="1">
        <f>_xlfn.XLOOKUP(tbl_total[[#This Row],[ID]],tbl_moora[ID],tbl_moora[Rank],0)</f>
        <v>0</v>
      </c>
      <c r="I24" s="1">
        <f>_xlfn.XLOOKUP(tbl_total[[#This Row],[ID]],tbl_copras[ID],tbl_copras[Rank],0)</f>
        <v>0</v>
      </c>
      <c r="J24" s="1">
        <f>_xlfn.XLOOKUP(tbl_total[[#This Row],[ID]],tbl_vikor[ID],tbl_vikor[Rank],0)</f>
        <v>0</v>
      </c>
      <c r="K24" s="1">
        <f>_xlfn.XLOOKUP(tbl_total[[#This Row],[ID]],tbl_mabac[ID],tbl_mabac[Rank],0)</f>
        <v>0</v>
      </c>
      <c r="L24" s="1">
        <f>_xlfn.XLOOKUP(tbl_total[[#This Row],[ID]],tbl_aras[ID],tbl_aras[Rank],0)</f>
        <v>0</v>
      </c>
      <c r="M24" s="1">
        <f>_xlfn.XLOOKUP(tbl_total[[#This Row],[ID]],tbl_marcos[ID],tbl_marcos[Rank],0)</f>
        <v>0</v>
      </c>
      <c r="N24" s="1">
        <f>_xlfn.XLOOKUP(tbl_total[[#This Row],[ID]],tbl_ocra[ID],tbl_ocra[Rank],0)</f>
        <v>0</v>
      </c>
    </row>
    <row r="25" spans="1:14" x14ac:dyDescent="0.55000000000000004">
      <c r="A25" s="1">
        <v>205530</v>
      </c>
      <c r="B25" s="1">
        <f>_xlfn.XLOOKUP(tbl_total[[#This Row],[ID]],tbl_saw[ID],tbl_saw[Rank],0)</f>
        <v>0</v>
      </c>
      <c r="C25" s="1">
        <f>_xlfn.XLOOKUP(tbl_total[[#This Row],[ID]],tbl_edas[ID],tbl_edas[Rank],0)</f>
        <v>0</v>
      </c>
      <c r="D25" s="1">
        <f>_xlfn.XLOOKUP(tbl_total[[#This Row],[ID]],tbl_maut[ID],tbl_maut[Rank],0)</f>
        <v>0</v>
      </c>
      <c r="E25" s="1">
        <f>_xlfn.XLOOKUP(tbl_total[[#This Row],[ID]],tbl_waspas[ID],tbl_waspas[Rank],0)</f>
        <v>0</v>
      </c>
      <c r="F25" s="1">
        <f>_xlfn.XLOOKUP(tbl_total[[#This Row],[ID]],tbl_cocoso[ID],tbl_cocoso[Rank],0)</f>
        <v>0</v>
      </c>
      <c r="G25" s="1">
        <f>_xlfn.XLOOKUP(tbl_total[[#This Row],[ID]],tbl_topsis[ID],tbl_topsis[Rank],0)</f>
        <v>9</v>
      </c>
      <c r="H25" s="1">
        <f>_xlfn.XLOOKUP(tbl_total[[#This Row],[ID]],tbl_moora[ID],tbl_moora[Rank],0)</f>
        <v>0</v>
      </c>
      <c r="I25" s="1">
        <f>_xlfn.XLOOKUP(tbl_total[[#This Row],[ID]],tbl_copras[ID],tbl_copras[Rank],0)</f>
        <v>0</v>
      </c>
      <c r="J25" s="1">
        <f>_xlfn.XLOOKUP(tbl_total[[#This Row],[ID]],tbl_vikor[ID],tbl_vikor[Rank],0)</f>
        <v>0</v>
      </c>
      <c r="K25" s="1">
        <f>_xlfn.XLOOKUP(tbl_total[[#This Row],[ID]],tbl_mabac[ID],tbl_mabac[Rank],0)</f>
        <v>0</v>
      </c>
      <c r="L25" s="1">
        <f>_xlfn.XLOOKUP(tbl_total[[#This Row],[ID]],tbl_aras[ID],tbl_aras[Rank],0)</f>
        <v>0</v>
      </c>
      <c r="M25" s="1">
        <f>_xlfn.XLOOKUP(tbl_total[[#This Row],[ID]],tbl_marcos[ID],tbl_marcos[Rank],0)</f>
        <v>0</v>
      </c>
      <c r="N25" s="1">
        <f>_xlfn.XLOOKUP(tbl_total[[#This Row],[ID]],tbl_ocra[ID],tbl_ocra[Rank],0)</f>
        <v>0</v>
      </c>
    </row>
    <row r="26" spans="1:14" x14ac:dyDescent="0.55000000000000004">
      <c r="A26" s="1">
        <v>215985</v>
      </c>
      <c r="B26" s="1">
        <f>_xlfn.XLOOKUP(tbl_total[[#This Row],[ID]],tbl_saw[ID],tbl_saw[Rank],0)</f>
        <v>0</v>
      </c>
      <c r="C26" s="1">
        <f>_xlfn.XLOOKUP(tbl_total[[#This Row],[ID]],tbl_edas[ID],tbl_edas[Rank],0)</f>
        <v>0</v>
      </c>
      <c r="D26" s="1">
        <f>_xlfn.XLOOKUP(tbl_total[[#This Row],[ID]],tbl_maut[ID],tbl_maut[Rank],0)</f>
        <v>0</v>
      </c>
      <c r="E26" s="1">
        <f>_xlfn.XLOOKUP(tbl_total[[#This Row],[ID]],tbl_waspas[ID],tbl_waspas[Rank],0)</f>
        <v>0</v>
      </c>
      <c r="F26" s="1">
        <f>_xlfn.XLOOKUP(tbl_total[[#This Row],[ID]],tbl_cocoso[ID],tbl_cocoso[Rank],0)</f>
        <v>0</v>
      </c>
      <c r="G26" s="1">
        <f>_xlfn.XLOOKUP(tbl_total[[#This Row],[ID]],tbl_topsis[ID],tbl_topsis[Rank],0)</f>
        <v>0</v>
      </c>
      <c r="H26" s="1">
        <f>_xlfn.XLOOKUP(tbl_total[[#This Row],[ID]],tbl_moora[ID],tbl_moora[Rank],0)</f>
        <v>10</v>
      </c>
      <c r="I26" s="1">
        <f>_xlfn.XLOOKUP(tbl_total[[#This Row],[ID]],tbl_copras[ID],tbl_copras[Rank],0)</f>
        <v>0</v>
      </c>
      <c r="J26" s="1">
        <f>_xlfn.XLOOKUP(tbl_total[[#This Row],[ID]],tbl_vikor[ID],tbl_vikor[Rank],0)</f>
        <v>0</v>
      </c>
      <c r="K26" s="1">
        <f>_xlfn.XLOOKUP(tbl_total[[#This Row],[ID]],tbl_mabac[ID],tbl_mabac[Rank],0)</f>
        <v>0</v>
      </c>
      <c r="L26" s="1">
        <f>_xlfn.XLOOKUP(tbl_total[[#This Row],[ID]],tbl_aras[ID],tbl_aras[Rank],0)</f>
        <v>0</v>
      </c>
      <c r="M26" s="1">
        <f>_xlfn.XLOOKUP(tbl_total[[#This Row],[ID]],tbl_marcos[ID],tbl_marcos[Rank],0)</f>
        <v>0</v>
      </c>
      <c r="N26" s="1">
        <f>_xlfn.XLOOKUP(tbl_total[[#This Row],[ID]],tbl_ocra[ID],tbl_ocra[Rank],0)</f>
        <v>0</v>
      </c>
    </row>
    <row r="27" spans="1:14" x14ac:dyDescent="0.55000000000000004">
      <c r="A27" s="1">
        <v>223550</v>
      </c>
      <c r="B27" s="1">
        <f>_xlfn.XLOOKUP(tbl_total[[#This Row],[ID]],tbl_saw[ID],tbl_saw[Rank],0)</f>
        <v>0</v>
      </c>
      <c r="C27" s="1">
        <f>_xlfn.XLOOKUP(tbl_total[[#This Row],[ID]],tbl_edas[ID],tbl_edas[Rank],0)</f>
        <v>0</v>
      </c>
      <c r="D27" s="1">
        <f>_xlfn.XLOOKUP(tbl_total[[#This Row],[ID]],tbl_maut[ID],tbl_maut[Rank],0)</f>
        <v>0</v>
      </c>
      <c r="E27" s="1">
        <f>_xlfn.XLOOKUP(tbl_total[[#This Row],[ID]],tbl_waspas[ID],tbl_waspas[Rank],0)</f>
        <v>0</v>
      </c>
      <c r="F27" s="1">
        <f>_xlfn.XLOOKUP(tbl_total[[#This Row],[ID]],tbl_cocoso[ID],tbl_cocoso[Rank],0)</f>
        <v>0</v>
      </c>
      <c r="G27" s="1">
        <f>_xlfn.XLOOKUP(tbl_total[[#This Row],[ID]],tbl_topsis[ID],tbl_topsis[Rank],0)</f>
        <v>0</v>
      </c>
      <c r="H27" s="1">
        <f>_xlfn.XLOOKUP(tbl_total[[#This Row],[ID]],tbl_moora[ID],tbl_moora[Rank],0)</f>
        <v>0</v>
      </c>
      <c r="I27" s="1">
        <f>_xlfn.XLOOKUP(tbl_total[[#This Row],[ID]],tbl_copras[ID],tbl_copras[Rank],0)</f>
        <v>0</v>
      </c>
      <c r="J27" s="1">
        <f>_xlfn.XLOOKUP(tbl_total[[#This Row],[ID]],tbl_vikor[ID],tbl_vikor[Rank],0)</f>
        <v>9</v>
      </c>
      <c r="K27" s="1">
        <f>_xlfn.XLOOKUP(tbl_total[[#This Row],[ID]],tbl_mabac[ID],tbl_mabac[Rank],0)</f>
        <v>0</v>
      </c>
      <c r="L27" s="1">
        <f>_xlfn.XLOOKUP(tbl_total[[#This Row],[ID]],tbl_aras[ID],tbl_aras[Rank],0)</f>
        <v>0</v>
      </c>
      <c r="M27" s="1">
        <f>_xlfn.XLOOKUP(tbl_total[[#This Row],[ID]],tbl_marcos[ID],tbl_marcos[Rank],0)</f>
        <v>0</v>
      </c>
      <c r="N27" s="1">
        <f>_xlfn.XLOOKUP(tbl_total[[#This Row],[ID]],tbl_ocra[ID],tbl_ocra[Rank],0)</f>
        <v>0</v>
      </c>
    </row>
    <row r="28" spans="1:14" x14ac:dyDescent="0.55000000000000004">
      <c r="A28" s="1">
        <v>189690</v>
      </c>
      <c r="B28" s="1">
        <f>_xlfn.XLOOKUP(tbl_total[[#This Row],[ID]],tbl_saw[ID],tbl_saw[Rank],0)</f>
        <v>0</v>
      </c>
      <c r="C28" s="1">
        <f>_xlfn.XLOOKUP(tbl_total[[#This Row],[ID]],tbl_edas[ID],tbl_edas[Rank],0)</f>
        <v>0</v>
      </c>
      <c r="D28" s="1">
        <f>_xlfn.XLOOKUP(tbl_total[[#This Row],[ID]],tbl_maut[ID],tbl_maut[Rank],0)</f>
        <v>0</v>
      </c>
      <c r="E28" s="1">
        <f>_xlfn.XLOOKUP(tbl_total[[#This Row],[ID]],tbl_waspas[ID],tbl_waspas[Rank],0)</f>
        <v>0</v>
      </c>
      <c r="F28" s="1">
        <f>_xlfn.XLOOKUP(tbl_total[[#This Row],[ID]],tbl_cocoso[ID],tbl_cocoso[Rank],0)</f>
        <v>0</v>
      </c>
      <c r="G28" s="1">
        <f>_xlfn.XLOOKUP(tbl_total[[#This Row],[ID]],tbl_topsis[ID],tbl_topsis[Rank],0)</f>
        <v>0</v>
      </c>
      <c r="H28" s="1">
        <f>_xlfn.XLOOKUP(tbl_total[[#This Row],[ID]],tbl_moora[ID],tbl_moora[Rank],0)</f>
        <v>0</v>
      </c>
      <c r="I28" s="1">
        <f>_xlfn.XLOOKUP(tbl_total[[#This Row],[ID]],tbl_copras[ID],tbl_copras[Rank],0)</f>
        <v>0</v>
      </c>
      <c r="J28" s="1">
        <f>_xlfn.XLOOKUP(tbl_total[[#This Row],[ID]],tbl_vikor[ID],tbl_vikor[Rank],0)</f>
        <v>10</v>
      </c>
      <c r="K28" s="1">
        <f>_xlfn.XLOOKUP(tbl_total[[#This Row],[ID]],tbl_mabac[ID],tbl_mabac[Rank],0)</f>
        <v>0</v>
      </c>
      <c r="L28" s="1">
        <f>_xlfn.XLOOKUP(tbl_total[[#This Row],[ID]],tbl_aras[ID],tbl_aras[Rank],0)</f>
        <v>0</v>
      </c>
      <c r="M28" s="1">
        <f>_xlfn.XLOOKUP(tbl_total[[#This Row],[ID]],tbl_marcos[ID],tbl_marcos[Rank],0)</f>
        <v>0</v>
      </c>
      <c r="N28" s="1">
        <f>_xlfn.XLOOKUP(tbl_total[[#This Row],[ID]],tbl_ocra[ID],tbl_ocra[Rank],0)</f>
        <v>0</v>
      </c>
    </row>
    <row r="29" spans="1:14" x14ac:dyDescent="0.55000000000000004">
      <c r="A29" s="1">
        <v>208481</v>
      </c>
      <c r="B29" s="1">
        <f>_xlfn.XLOOKUP(tbl_total[[#This Row],[ID]],tbl_saw[ID],tbl_saw[Rank],0)</f>
        <v>0</v>
      </c>
      <c r="C29" s="1">
        <f>_xlfn.XLOOKUP(tbl_total[[#This Row],[ID]],tbl_edas[ID],tbl_edas[Rank],0)</f>
        <v>0</v>
      </c>
      <c r="D29" s="1">
        <f>_xlfn.XLOOKUP(tbl_total[[#This Row],[ID]],tbl_maut[ID],tbl_maut[Rank],0)</f>
        <v>0</v>
      </c>
      <c r="E29" s="1">
        <f>_xlfn.XLOOKUP(tbl_total[[#This Row],[ID]],tbl_waspas[ID],tbl_waspas[Rank],0)</f>
        <v>0</v>
      </c>
      <c r="F29" s="1">
        <f>_xlfn.XLOOKUP(tbl_total[[#This Row],[ID]],tbl_cocoso[ID],tbl_cocoso[Rank],0)</f>
        <v>0</v>
      </c>
      <c r="G29" s="1">
        <f>_xlfn.XLOOKUP(tbl_total[[#This Row],[ID]],tbl_topsis[ID],tbl_topsis[Rank],0)</f>
        <v>0</v>
      </c>
      <c r="H29" s="1">
        <f>_xlfn.XLOOKUP(tbl_total[[#This Row],[ID]],tbl_moora[ID],tbl_moora[Rank],0)</f>
        <v>0</v>
      </c>
      <c r="I29" s="1">
        <f>_xlfn.XLOOKUP(tbl_total[[#This Row],[ID]],tbl_copras[ID],tbl_copras[Rank],0)</f>
        <v>0</v>
      </c>
      <c r="J29" s="1">
        <f>_xlfn.XLOOKUP(tbl_total[[#This Row],[ID]],tbl_vikor[ID],tbl_vikor[Rank],0)</f>
        <v>0</v>
      </c>
      <c r="K29" s="1">
        <f>_xlfn.XLOOKUP(tbl_total[[#This Row],[ID]],tbl_mabac[ID],tbl_mabac[Rank],0)</f>
        <v>0</v>
      </c>
      <c r="L29" s="1">
        <f>_xlfn.XLOOKUP(tbl_total[[#This Row],[ID]],tbl_aras[ID],tbl_aras[Rank],0)</f>
        <v>1</v>
      </c>
      <c r="M29" s="1">
        <f>_xlfn.XLOOKUP(tbl_total[[#This Row],[ID]],tbl_marcos[ID],tbl_marcos[Rank],0)</f>
        <v>0</v>
      </c>
      <c r="N29" s="1">
        <f>_xlfn.XLOOKUP(tbl_total[[#This Row],[ID]],tbl_ocra[ID],tbl_ocra[Rank],0)</f>
        <v>0</v>
      </c>
    </row>
    <row r="30" spans="1:14" x14ac:dyDescent="0.55000000000000004">
      <c r="A30" s="1">
        <v>183031</v>
      </c>
      <c r="B30" s="1">
        <f>_xlfn.XLOOKUP(tbl_total[[#This Row],[ID]],tbl_saw[ID],tbl_saw[Rank],0)</f>
        <v>0</v>
      </c>
      <c r="C30" s="1">
        <f>_xlfn.XLOOKUP(tbl_total[[#This Row],[ID]],tbl_edas[ID],tbl_edas[Rank],0)</f>
        <v>0</v>
      </c>
      <c r="D30" s="1">
        <f>_xlfn.XLOOKUP(tbl_total[[#This Row],[ID]],tbl_maut[ID],tbl_maut[Rank],0)</f>
        <v>0</v>
      </c>
      <c r="E30" s="1">
        <f>_xlfn.XLOOKUP(tbl_total[[#This Row],[ID]],tbl_waspas[ID],tbl_waspas[Rank],0)</f>
        <v>0</v>
      </c>
      <c r="F30" s="1">
        <f>_xlfn.XLOOKUP(tbl_total[[#This Row],[ID]],tbl_cocoso[ID],tbl_cocoso[Rank],0)</f>
        <v>0</v>
      </c>
      <c r="G30" s="1">
        <f>_xlfn.XLOOKUP(tbl_total[[#This Row],[ID]],tbl_topsis[ID],tbl_topsis[Rank],0)</f>
        <v>0</v>
      </c>
      <c r="H30" s="1">
        <f>_xlfn.XLOOKUP(tbl_total[[#This Row],[ID]],tbl_moora[ID],tbl_moora[Rank],0)</f>
        <v>0</v>
      </c>
      <c r="I30" s="1">
        <f>_xlfn.XLOOKUP(tbl_total[[#This Row],[ID]],tbl_copras[ID],tbl_copras[Rank],0)</f>
        <v>0</v>
      </c>
      <c r="J30" s="1">
        <f>_xlfn.XLOOKUP(tbl_total[[#This Row],[ID]],tbl_vikor[ID],tbl_vikor[Rank],0)</f>
        <v>0</v>
      </c>
      <c r="K30" s="1">
        <f>_xlfn.XLOOKUP(tbl_total[[#This Row],[ID]],tbl_mabac[ID],tbl_mabac[Rank],0)</f>
        <v>0</v>
      </c>
      <c r="L30" s="1">
        <f>_xlfn.XLOOKUP(tbl_total[[#This Row],[ID]],tbl_aras[ID],tbl_aras[Rank],0)</f>
        <v>2</v>
      </c>
      <c r="M30" s="1">
        <f>_xlfn.XLOOKUP(tbl_total[[#This Row],[ID]],tbl_marcos[ID],tbl_marcos[Rank],0)</f>
        <v>0</v>
      </c>
      <c r="N30" s="1">
        <f>_xlfn.XLOOKUP(tbl_total[[#This Row],[ID]],tbl_ocra[ID],tbl_ocra[Rank],0)</f>
        <v>0</v>
      </c>
    </row>
    <row r="31" spans="1:14" x14ac:dyDescent="0.55000000000000004">
      <c r="A31" s="1">
        <v>138431</v>
      </c>
      <c r="B31" s="1">
        <f>_xlfn.XLOOKUP(tbl_total[[#This Row],[ID]],tbl_saw[ID],tbl_saw[Rank],0)</f>
        <v>0</v>
      </c>
      <c r="C31" s="1">
        <f>_xlfn.XLOOKUP(tbl_total[[#This Row],[ID]],tbl_edas[ID],tbl_edas[Rank],0)</f>
        <v>0</v>
      </c>
      <c r="D31" s="1">
        <f>_xlfn.XLOOKUP(tbl_total[[#This Row],[ID]],tbl_maut[ID],tbl_maut[Rank],0)</f>
        <v>0</v>
      </c>
      <c r="E31" s="1">
        <f>_xlfn.XLOOKUP(tbl_total[[#This Row],[ID]],tbl_waspas[ID],tbl_waspas[Rank],0)</f>
        <v>0</v>
      </c>
      <c r="F31" s="1">
        <f>_xlfn.XLOOKUP(tbl_total[[#This Row],[ID]],tbl_cocoso[ID],tbl_cocoso[Rank],0)</f>
        <v>0</v>
      </c>
      <c r="G31" s="1">
        <f>_xlfn.XLOOKUP(tbl_total[[#This Row],[ID]],tbl_topsis[ID],tbl_topsis[Rank],0)</f>
        <v>0</v>
      </c>
      <c r="H31" s="1">
        <f>_xlfn.XLOOKUP(tbl_total[[#This Row],[ID]],tbl_moora[ID],tbl_moora[Rank],0)</f>
        <v>0</v>
      </c>
      <c r="I31" s="1">
        <f>_xlfn.XLOOKUP(tbl_total[[#This Row],[ID]],tbl_copras[ID],tbl_copras[Rank],0)</f>
        <v>0</v>
      </c>
      <c r="J31" s="1">
        <f>_xlfn.XLOOKUP(tbl_total[[#This Row],[ID]],tbl_vikor[ID],tbl_vikor[Rank],0)</f>
        <v>0</v>
      </c>
      <c r="K31" s="1">
        <f>_xlfn.XLOOKUP(tbl_total[[#This Row],[ID]],tbl_mabac[ID],tbl_mabac[Rank],0)</f>
        <v>0</v>
      </c>
      <c r="L31" s="1">
        <f>_xlfn.XLOOKUP(tbl_total[[#This Row],[ID]],tbl_aras[ID],tbl_aras[Rank],0)</f>
        <v>3</v>
      </c>
      <c r="M31" s="1">
        <f>_xlfn.XLOOKUP(tbl_total[[#This Row],[ID]],tbl_marcos[ID],tbl_marcos[Rank],0)</f>
        <v>0</v>
      </c>
      <c r="N31" s="1">
        <f>_xlfn.XLOOKUP(tbl_total[[#This Row],[ID]],tbl_ocra[ID],tbl_ocra[Rank],0)</f>
        <v>0</v>
      </c>
    </row>
    <row r="32" spans="1:14" x14ac:dyDescent="0.55000000000000004">
      <c r="A32" s="1">
        <v>140300</v>
      </c>
      <c r="B32" s="1">
        <f>_xlfn.XLOOKUP(tbl_total[[#This Row],[ID]],tbl_saw[ID],tbl_saw[Rank],0)</f>
        <v>0</v>
      </c>
      <c r="C32" s="1">
        <f>_xlfn.XLOOKUP(tbl_total[[#This Row],[ID]],tbl_edas[ID],tbl_edas[Rank],0)</f>
        <v>0</v>
      </c>
      <c r="D32" s="1">
        <f>_xlfn.XLOOKUP(tbl_total[[#This Row],[ID]],tbl_maut[ID],tbl_maut[Rank],0)</f>
        <v>0</v>
      </c>
      <c r="E32" s="1">
        <f>_xlfn.XLOOKUP(tbl_total[[#This Row],[ID]],tbl_waspas[ID],tbl_waspas[Rank],0)</f>
        <v>0</v>
      </c>
      <c r="F32" s="1">
        <f>_xlfn.XLOOKUP(tbl_total[[#This Row],[ID]],tbl_cocoso[ID],tbl_cocoso[Rank],0)</f>
        <v>0</v>
      </c>
      <c r="G32" s="1">
        <f>_xlfn.XLOOKUP(tbl_total[[#This Row],[ID]],tbl_topsis[ID],tbl_topsis[Rank],0)</f>
        <v>0</v>
      </c>
      <c r="H32" s="1">
        <f>_xlfn.XLOOKUP(tbl_total[[#This Row],[ID]],tbl_moora[ID],tbl_moora[Rank],0)</f>
        <v>0</v>
      </c>
      <c r="I32" s="1">
        <f>_xlfn.XLOOKUP(tbl_total[[#This Row],[ID]],tbl_copras[ID],tbl_copras[Rank],0)</f>
        <v>0</v>
      </c>
      <c r="J32" s="1">
        <f>_xlfn.XLOOKUP(tbl_total[[#This Row],[ID]],tbl_vikor[ID],tbl_vikor[Rank],0)</f>
        <v>0</v>
      </c>
      <c r="K32" s="1">
        <f>_xlfn.XLOOKUP(tbl_total[[#This Row],[ID]],tbl_mabac[ID],tbl_mabac[Rank],0)</f>
        <v>0</v>
      </c>
      <c r="L32" s="1">
        <f>_xlfn.XLOOKUP(tbl_total[[#This Row],[ID]],tbl_aras[ID],tbl_aras[Rank],0)</f>
        <v>4</v>
      </c>
      <c r="M32" s="1">
        <f>_xlfn.XLOOKUP(tbl_total[[#This Row],[ID]],tbl_marcos[ID],tbl_marcos[Rank],0)</f>
        <v>0</v>
      </c>
      <c r="N32" s="1">
        <f>_xlfn.XLOOKUP(tbl_total[[#This Row],[ID]],tbl_ocra[ID],tbl_ocra[Rank],0)</f>
        <v>0</v>
      </c>
    </row>
    <row r="33" spans="1:14" x14ac:dyDescent="0.55000000000000004">
      <c r="A33" s="1">
        <v>165502</v>
      </c>
      <c r="B33" s="1">
        <f>_xlfn.XLOOKUP(tbl_total[[#This Row],[ID]],tbl_saw[ID],tbl_saw[Rank],0)</f>
        <v>0</v>
      </c>
      <c r="C33" s="1">
        <f>_xlfn.XLOOKUP(tbl_total[[#This Row],[ID]],tbl_edas[ID],tbl_edas[Rank],0)</f>
        <v>0</v>
      </c>
      <c r="D33" s="1">
        <f>_xlfn.XLOOKUP(tbl_total[[#This Row],[ID]],tbl_maut[ID],tbl_maut[Rank],0)</f>
        <v>0</v>
      </c>
      <c r="E33" s="1">
        <f>_xlfn.XLOOKUP(tbl_total[[#This Row],[ID]],tbl_waspas[ID],tbl_waspas[Rank],0)</f>
        <v>0</v>
      </c>
      <c r="F33" s="1">
        <f>_xlfn.XLOOKUP(tbl_total[[#This Row],[ID]],tbl_cocoso[ID],tbl_cocoso[Rank],0)</f>
        <v>0</v>
      </c>
      <c r="G33" s="1">
        <f>_xlfn.XLOOKUP(tbl_total[[#This Row],[ID]],tbl_topsis[ID],tbl_topsis[Rank],0)</f>
        <v>0</v>
      </c>
      <c r="H33" s="1">
        <f>_xlfn.XLOOKUP(tbl_total[[#This Row],[ID]],tbl_moora[ID],tbl_moora[Rank],0)</f>
        <v>0</v>
      </c>
      <c r="I33" s="1">
        <f>_xlfn.XLOOKUP(tbl_total[[#This Row],[ID]],tbl_copras[ID],tbl_copras[Rank],0)</f>
        <v>0</v>
      </c>
      <c r="J33" s="1">
        <f>_xlfn.XLOOKUP(tbl_total[[#This Row],[ID]],tbl_vikor[ID],tbl_vikor[Rank],0)</f>
        <v>0</v>
      </c>
      <c r="K33" s="1">
        <f>_xlfn.XLOOKUP(tbl_total[[#This Row],[ID]],tbl_mabac[ID],tbl_mabac[Rank],0)</f>
        <v>0</v>
      </c>
      <c r="L33" s="1">
        <f>_xlfn.XLOOKUP(tbl_total[[#This Row],[ID]],tbl_aras[ID],tbl_aras[Rank],0)</f>
        <v>5</v>
      </c>
      <c r="M33" s="1">
        <f>_xlfn.XLOOKUP(tbl_total[[#This Row],[ID]],tbl_marcos[ID],tbl_marcos[Rank],0)</f>
        <v>0</v>
      </c>
      <c r="N33" s="1">
        <f>_xlfn.XLOOKUP(tbl_total[[#This Row],[ID]],tbl_ocra[ID],tbl_ocra[Rank],0)</f>
        <v>0</v>
      </c>
    </row>
    <row r="34" spans="1:14" x14ac:dyDescent="0.55000000000000004">
      <c r="A34" s="1">
        <v>157407</v>
      </c>
      <c r="B34" s="1">
        <f>_xlfn.XLOOKUP(tbl_total[[#This Row],[ID]],tbl_saw[ID],tbl_saw[Rank],0)</f>
        <v>0</v>
      </c>
      <c r="C34" s="1">
        <f>_xlfn.XLOOKUP(tbl_total[[#This Row],[ID]],tbl_edas[ID],tbl_edas[Rank],0)</f>
        <v>0</v>
      </c>
      <c r="D34" s="1">
        <f>_xlfn.XLOOKUP(tbl_total[[#This Row],[ID]],tbl_maut[ID],tbl_maut[Rank],0)</f>
        <v>0</v>
      </c>
      <c r="E34" s="1">
        <f>_xlfn.XLOOKUP(tbl_total[[#This Row],[ID]],tbl_waspas[ID],tbl_waspas[Rank],0)</f>
        <v>0</v>
      </c>
      <c r="F34" s="1">
        <f>_xlfn.XLOOKUP(tbl_total[[#This Row],[ID]],tbl_cocoso[ID],tbl_cocoso[Rank],0)</f>
        <v>0</v>
      </c>
      <c r="G34" s="1">
        <f>_xlfn.XLOOKUP(tbl_total[[#This Row],[ID]],tbl_topsis[ID],tbl_topsis[Rank],0)</f>
        <v>0</v>
      </c>
      <c r="H34" s="1">
        <f>_xlfn.XLOOKUP(tbl_total[[#This Row],[ID]],tbl_moora[ID],tbl_moora[Rank],0)</f>
        <v>0</v>
      </c>
      <c r="I34" s="1">
        <f>_xlfn.XLOOKUP(tbl_total[[#This Row],[ID]],tbl_copras[ID],tbl_copras[Rank],0)</f>
        <v>0</v>
      </c>
      <c r="J34" s="1">
        <f>_xlfn.XLOOKUP(tbl_total[[#This Row],[ID]],tbl_vikor[ID],tbl_vikor[Rank],0)</f>
        <v>0</v>
      </c>
      <c r="K34" s="1">
        <f>_xlfn.XLOOKUP(tbl_total[[#This Row],[ID]],tbl_mabac[ID],tbl_mabac[Rank],0)</f>
        <v>0</v>
      </c>
      <c r="L34" s="1">
        <f>_xlfn.XLOOKUP(tbl_total[[#This Row],[ID]],tbl_aras[ID],tbl_aras[Rank],0)</f>
        <v>8</v>
      </c>
      <c r="M34" s="1">
        <f>_xlfn.XLOOKUP(tbl_total[[#This Row],[ID]],tbl_marcos[ID],tbl_marcos[Rank],0)</f>
        <v>0</v>
      </c>
      <c r="N34" s="1">
        <f>_xlfn.XLOOKUP(tbl_total[[#This Row],[ID]],tbl_ocra[ID],tbl_ocra[Rank],0)</f>
        <v>0</v>
      </c>
    </row>
    <row r="35" spans="1:14" x14ac:dyDescent="0.55000000000000004">
      <c r="A35" s="1">
        <v>169798</v>
      </c>
      <c r="B35" s="1">
        <f>_xlfn.XLOOKUP(tbl_total[[#This Row],[ID]],tbl_saw[ID],tbl_saw[Rank],0)</f>
        <v>0</v>
      </c>
      <c r="C35" s="1">
        <f>_xlfn.XLOOKUP(tbl_total[[#This Row],[ID]],tbl_edas[ID],tbl_edas[Rank],0)</f>
        <v>0</v>
      </c>
      <c r="D35" s="1">
        <f>_xlfn.XLOOKUP(tbl_total[[#This Row],[ID]],tbl_maut[ID],tbl_maut[Rank],0)</f>
        <v>0</v>
      </c>
      <c r="E35" s="1">
        <f>_xlfn.XLOOKUP(tbl_total[[#This Row],[ID]],tbl_waspas[ID],tbl_waspas[Rank],0)</f>
        <v>0</v>
      </c>
      <c r="F35" s="1">
        <f>_xlfn.XLOOKUP(tbl_total[[#This Row],[ID]],tbl_cocoso[ID],tbl_cocoso[Rank],0)</f>
        <v>0</v>
      </c>
      <c r="G35" s="1">
        <f>_xlfn.XLOOKUP(tbl_total[[#This Row],[ID]],tbl_topsis[ID],tbl_topsis[Rank],0)</f>
        <v>0</v>
      </c>
      <c r="H35" s="1">
        <f>_xlfn.XLOOKUP(tbl_total[[#This Row],[ID]],tbl_moora[ID],tbl_moora[Rank],0)</f>
        <v>0</v>
      </c>
      <c r="I35" s="1">
        <f>_xlfn.XLOOKUP(tbl_total[[#This Row],[ID]],tbl_copras[ID],tbl_copras[Rank],0)</f>
        <v>0</v>
      </c>
      <c r="J35" s="1">
        <f>_xlfn.XLOOKUP(tbl_total[[#This Row],[ID]],tbl_vikor[ID],tbl_vikor[Rank],0)</f>
        <v>0</v>
      </c>
      <c r="K35" s="1">
        <f>_xlfn.XLOOKUP(tbl_total[[#This Row],[ID]],tbl_mabac[ID],tbl_mabac[Rank],0)</f>
        <v>0</v>
      </c>
      <c r="L35" s="1">
        <f>_xlfn.XLOOKUP(tbl_total[[#This Row],[ID]],tbl_aras[ID],tbl_aras[Rank],0)</f>
        <v>9</v>
      </c>
      <c r="M35" s="1">
        <f>_xlfn.XLOOKUP(tbl_total[[#This Row],[ID]],tbl_marcos[ID],tbl_marcos[Rank],0)</f>
        <v>0</v>
      </c>
      <c r="N35" s="1">
        <f>_xlfn.XLOOKUP(tbl_total[[#This Row],[ID]],tbl_ocra[ID],tbl_ocra[Rank],0)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AA42-E38E-406B-90BF-4766C5C61D38}">
  <dimension ref="A1:Q35"/>
  <sheetViews>
    <sheetView zoomScale="85" zoomScaleNormal="85" workbookViewId="0"/>
  </sheetViews>
  <sheetFormatPr defaultRowHeight="14.4" x14ac:dyDescent="0.55000000000000004"/>
  <cols>
    <col min="1" max="1" width="8.3125" style="1" customWidth="1"/>
    <col min="2" max="14" width="12.5234375" customWidth="1"/>
    <col min="15" max="15" width="11.41796875" customWidth="1"/>
    <col min="16" max="16" width="10.68359375" bestFit="1" customWidth="1"/>
    <col min="17" max="17" width="10.3671875" bestFit="1" customWidth="1"/>
  </cols>
  <sheetData>
    <row r="1" spans="1:17" x14ac:dyDescent="0.55000000000000004">
      <c r="A1" s="1" t="s">
        <v>0</v>
      </c>
      <c r="B1" s="1" t="s">
        <v>4161</v>
      </c>
      <c r="C1" s="1" t="s">
        <v>4162</v>
      </c>
      <c r="D1" s="1" t="s">
        <v>4163</v>
      </c>
      <c r="E1" s="1" t="s">
        <v>4164</v>
      </c>
      <c r="F1" s="1" t="s">
        <v>4165</v>
      </c>
      <c r="G1" s="1" t="s">
        <v>4166</v>
      </c>
      <c r="H1" s="1" t="s">
        <v>4167</v>
      </c>
      <c r="I1" s="1" t="s">
        <v>4168</v>
      </c>
      <c r="J1" s="1" t="s">
        <v>4169</v>
      </c>
      <c r="K1" s="1" t="s">
        <v>4170</v>
      </c>
      <c r="L1" s="1" t="s">
        <v>4171</v>
      </c>
      <c r="M1" s="1" t="s">
        <v>4172</v>
      </c>
      <c r="N1" s="1" t="s">
        <v>4173</v>
      </c>
      <c r="O1" s="10" t="s">
        <v>4175</v>
      </c>
      <c r="P1" s="10" t="s">
        <v>4177</v>
      </c>
      <c r="Q1" s="10" t="s">
        <v>4176</v>
      </c>
    </row>
    <row r="2" spans="1:17" x14ac:dyDescent="0.55000000000000004">
      <c r="A2" s="1">
        <v>210257</v>
      </c>
      <c r="B2" s="1">
        <f>IF(tbl_total[[#This Row],[SAW]] = 0, 0, 11-tbl_total[[#This Row],[SAW]])</f>
        <v>10</v>
      </c>
      <c r="C2" s="1">
        <f>IF(tbl_total[[#This Row],[EDAS]] = 0, 0, 11-tbl_total[[#This Row],[EDAS]])</f>
        <v>0</v>
      </c>
      <c r="D2" s="1">
        <f>IF(tbl_total[[#This Row],[MAUT]] = 0, 0, 11-tbl_total[[#This Row],[MAUT]])</f>
        <v>9</v>
      </c>
      <c r="E2" s="1">
        <f>IF(tbl_total[[#This Row],[WASPAS]] = 0, 0, 11-tbl_total[[#This Row],[WASPAS]])</f>
        <v>0</v>
      </c>
      <c r="F2" s="1">
        <f>IF(tbl_total[[#This Row],[COCOSO]] = 0, 0, 11-tbl_total[[#This Row],[COCOSO]])</f>
        <v>9</v>
      </c>
      <c r="G2" s="1">
        <f>IF(tbl_total[[#This Row],[TOPSIS]] = 0, 0, 11-tbl_total[[#This Row],[TOPSIS]])</f>
        <v>0</v>
      </c>
      <c r="H2" s="1">
        <f>IF(tbl_total[[#This Row],[MOORA]] = 0, 0, 11-tbl_total[[#This Row],[MOORA]])</f>
        <v>0</v>
      </c>
      <c r="I2" s="1">
        <f>IF(tbl_total[[#This Row],[COPRAS]] = 0, 0, 11-tbl_total[[#This Row],[COPRAS]])</f>
        <v>9</v>
      </c>
      <c r="J2" s="1">
        <f>IF(tbl_total[[#This Row],[VIKOR]] = 0, 0, 11-tbl_total[[#This Row],[VIKOR]])</f>
        <v>6</v>
      </c>
      <c r="K2" s="1">
        <f>IF(tbl_total[[#This Row],[MABAC]] = 0, 0, 11-tbl_total[[#This Row],[MABAC]])</f>
        <v>9</v>
      </c>
      <c r="L2" s="1">
        <f>IF(tbl_total[[#This Row],[ARAS]] = 0, 0, 11-tbl_total[[#This Row],[ARAS]])</f>
        <v>4</v>
      </c>
      <c r="M2" s="1">
        <f>IF(tbl_total[[#This Row],[MARCOS]] = 0, 0, 11-tbl_total[[#This Row],[MARCOS]])</f>
        <v>10</v>
      </c>
      <c r="N2" s="1">
        <f>IF(tbl_total[[#This Row],[OCRA]] = 0, 0, 11-tbl_total[[#This Row],[OCRA]])</f>
        <v>9</v>
      </c>
      <c r="O2" s="1">
        <f>SUM(tbl_total_calc[[#This Row],[SAW]:[OCRA]])</f>
        <v>75</v>
      </c>
      <c r="P2" s="1">
        <f>COUNTIF(tbl_total_calc[[#This Row],[SAW]:[OCRA]],"&lt;&gt;0")</f>
        <v>9</v>
      </c>
      <c r="Q2" s="1">
        <f>_xlfn.RANK.EQ(tbl_total_calc[[#This Row],[TOTAL ]],tbl_total_calc[[TOTAL ]])</f>
        <v>3</v>
      </c>
    </row>
    <row r="3" spans="1:17" x14ac:dyDescent="0.55000000000000004">
      <c r="A3" s="1">
        <v>167495</v>
      </c>
      <c r="B3" s="1">
        <f>IF(tbl_total[[#This Row],[SAW]] = 0, 0, 11-tbl_total[[#This Row],[SAW]])</f>
        <v>9</v>
      </c>
      <c r="C3" s="1">
        <f>IF(tbl_total[[#This Row],[EDAS]] = 0, 0, 11-tbl_total[[#This Row],[EDAS]])</f>
        <v>5</v>
      </c>
      <c r="D3" s="1">
        <f>IF(tbl_total[[#This Row],[MAUT]] = 0, 0, 11-tbl_total[[#This Row],[MAUT]])</f>
        <v>10</v>
      </c>
      <c r="E3" s="1">
        <f>IF(tbl_total[[#This Row],[WASPAS]] = 0, 0, 11-tbl_total[[#This Row],[WASPAS]])</f>
        <v>2</v>
      </c>
      <c r="F3" s="1">
        <f>IF(tbl_total[[#This Row],[COCOSO]] = 0, 0, 11-tbl_total[[#This Row],[COCOSO]])</f>
        <v>10</v>
      </c>
      <c r="G3" s="1">
        <f>IF(tbl_total[[#This Row],[TOPSIS]] = 0, 0, 11-tbl_total[[#This Row],[TOPSIS]])</f>
        <v>0</v>
      </c>
      <c r="H3" s="1">
        <f>IF(tbl_total[[#This Row],[MOORA]] = 0, 0, 11-tbl_total[[#This Row],[MOORA]])</f>
        <v>0</v>
      </c>
      <c r="I3" s="1">
        <f>IF(tbl_total[[#This Row],[COPRAS]] = 0, 0, 11-tbl_total[[#This Row],[COPRAS]])</f>
        <v>6</v>
      </c>
      <c r="J3" s="1">
        <f>IF(tbl_total[[#This Row],[VIKOR]] = 0, 0, 11-tbl_total[[#This Row],[VIKOR]])</f>
        <v>8</v>
      </c>
      <c r="K3" s="1">
        <f>IF(tbl_total[[#This Row],[MABAC]] = 0, 0, 11-tbl_total[[#This Row],[MABAC]])</f>
        <v>10</v>
      </c>
      <c r="L3" s="1">
        <f>IF(tbl_total[[#This Row],[ARAS]] = 0, 0, 11-tbl_total[[#This Row],[ARAS]])</f>
        <v>0</v>
      </c>
      <c r="M3" s="1">
        <f>IF(tbl_total[[#This Row],[MARCOS]] = 0, 0, 11-tbl_total[[#This Row],[MARCOS]])</f>
        <v>9</v>
      </c>
      <c r="N3" s="1">
        <f>IF(tbl_total[[#This Row],[OCRA]] = 0, 0, 11-tbl_total[[#This Row],[OCRA]])</f>
        <v>10</v>
      </c>
      <c r="O3" s="1">
        <f>SUM(tbl_total_calc[[#This Row],[SAW]:[OCRA]])</f>
        <v>79</v>
      </c>
      <c r="P3" s="1">
        <f>COUNTIF(tbl_total_calc[[#This Row],[SAW]:[OCRA]],"&lt;&gt;0")</f>
        <v>10</v>
      </c>
      <c r="Q3" s="1">
        <f>_xlfn.RANK.EQ(tbl_total_calc[[#This Row],[TOTAL ]],tbl_total_calc[[TOTAL ]])</f>
        <v>1</v>
      </c>
    </row>
    <row r="4" spans="1:17" x14ac:dyDescent="0.55000000000000004">
      <c r="A4" s="1">
        <v>215698</v>
      </c>
      <c r="B4" s="1">
        <f>IF(tbl_total[[#This Row],[SAW]] = 0, 0, 11-tbl_total[[#This Row],[SAW]])</f>
        <v>8</v>
      </c>
      <c r="C4" s="1">
        <f>IF(tbl_total[[#This Row],[EDAS]] = 0, 0, 11-tbl_total[[#This Row],[EDAS]])</f>
        <v>0</v>
      </c>
      <c r="D4" s="1">
        <f>IF(tbl_total[[#This Row],[MAUT]] = 0, 0, 11-tbl_total[[#This Row],[MAUT]])</f>
        <v>5</v>
      </c>
      <c r="E4" s="1">
        <f>IF(tbl_total[[#This Row],[WASPAS]] = 0, 0, 11-tbl_total[[#This Row],[WASPAS]])</f>
        <v>0</v>
      </c>
      <c r="F4" s="1">
        <f>IF(tbl_total[[#This Row],[COCOSO]] = 0, 0, 11-tbl_total[[#This Row],[COCOSO]])</f>
        <v>6</v>
      </c>
      <c r="G4" s="1">
        <f>IF(tbl_total[[#This Row],[TOPSIS]] = 0, 0, 11-tbl_total[[#This Row],[TOPSIS]])</f>
        <v>0</v>
      </c>
      <c r="H4" s="1">
        <f>IF(tbl_total[[#This Row],[MOORA]] = 0, 0, 11-tbl_total[[#This Row],[MOORA]])</f>
        <v>0</v>
      </c>
      <c r="I4" s="1">
        <f>IF(tbl_total[[#This Row],[COPRAS]] = 0, 0, 11-tbl_total[[#This Row],[COPRAS]])</f>
        <v>8</v>
      </c>
      <c r="J4" s="1">
        <f>IF(tbl_total[[#This Row],[VIKOR]] = 0, 0, 11-tbl_total[[#This Row],[VIKOR]])</f>
        <v>10</v>
      </c>
      <c r="K4" s="1">
        <f>IF(tbl_total[[#This Row],[MABAC]] = 0, 0, 11-tbl_total[[#This Row],[MABAC]])</f>
        <v>6</v>
      </c>
      <c r="L4" s="1">
        <f>IF(tbl_total[[#This Row],[ARAS]] = 0, 0, 11-tbl_total[[#This Row],[ARAS]])</f>
        <v>1</v>
      </c>
      <c r="M4" s="1">
        <f>IF(tbl_total[[#This Row],[MARCOS]] = 0, 0, 11-tbl_total[[#This Row],[MARCOS]])</f>
        <v>8</v>
      </c>
      <c r="N4" s="1">
        <f>IF(tbl_total[[#This Row],[OCRA]] = 0, 0, 11-tbl_total[[#This Row],[OCRA]])</f>
        <v>6</v>
      </c>
      <c r="O4" s="1">
        <f>SUM(tbl_total_calc[[#This Row],[SAW]:[OCRA]])</f>
        <v>58</v>
      </c>
      <c r="P4" s="1">
        <f>COUNTIF(tbl_total_calc[[#This Row],[SAW]:[OCRA]],"&lt;&gt;0")</f>
        <v>9</v>
      </c>
      <c r="Q4" s="1">
        <f>_xlfn.RANK.EQ(tbl_total_calc[[#This Row],[TOTAL ]],tbl_total_calc[[TOTAL ]])</f>
        <v>5</v>
      </c>
    </row>
    <row r="5" spans="1:17" x14ac:dyDescent="0.55000000000000004">
      <c r="A5" s="1">
        <v>175281</v>
      </c>
      <c r="B5" s="1">
        <f>IF(tbl_total[[#This Row],[SAW]] = 0, 0, 11-tbl_total[[#This Row],[SAW]])</f>
        <v>7</v>
      </c>
      <c r="C5" s="1">
        <f>IF(tbl_total[[#This Row],[EDAS]] = 0, 0, 11-tbl_total[[#This Row],[EDAS]])</f>
        <v>10</v>
      </c>
      <c r="D5" s="1">
        <f>IF(tbl_total[[#This Row],[MAUT]] = 0, 0, 11-tbl_total[[#This Row],[MAUT]])</f>
        <v>1</v>
      </c>
      <c r="E5" s="1">
        <f>IF(tbl_total[[#This Row],[WASPAS]] = 0, 0, 11-tbl_total[[#This Row],[WASPAS]])</f>
        <v>10</v>
      </c>
      <c r="F5" s="1">
        <f>IF(tbl_total[[#This Row],[COCOSO]] = 0, 0, 11-tbl_total[[#This Row],[COCOSO]])</f>
        <v>0</v>
      </c>
      <c r="G5" s="1">
        <f>IF(tbl_total[[#This Row],[TOPSIS]] = 0, 0, 11-tbl_total[[#This Row],[TOPSIS]])</f>
        <v>8</v>
      </c>
      <c r="H5" s="1">
        <f>IF(tbl_total[[#This Row],[MOORA]] = 0, 0, 11-tbl_total[[#This Row],[MOORA]])</f>
        <v>10</v>
      </c>
      <c r="I5" s="1">
        <f>IF(tbl_total[[#This Row],[COPRAS]] = 0, 0, 11-tbl_total[[#This Row],[COPRAS]])</f>
        <v>10</v>
      </c>
      <c r="J5" s="1">
        <f>IF(tbl_total[[#This Row],[VIKOR]] = 0, 0, 11-tbl_total[[#This Row],[VIKOR]])</f>
        <v>0</v>
      </c>
      <c r="K5" s="1">
        <f>IF(tbl_total[[#This Row],[MABAC]] = 0, 0, 11-tbl_total[[#This Row],[MABAC]])</f>
        <v>0</v>
      </c>
      <c r="L5" s="1">
        <f>IF(tbl_total[[#This Row],[ARAS]] = 0, 0, 11-tbl_total[[#This Row],[ARAS]])</f>
        <v>5</v>
      </c>
      <c r="M5" s="1">
        <f>IF(tbl_total[[#This Row],[MARCOS]] = 0, 0, 11-tbl_total[[#This Row],[MARCOS]])</f>
        <v>7</v>
      </c>
      <c r="N5" s="1">
        <f>IF(tbl_total[[#This Row],[OCRA]] = 0, 0, 11-tbl_total[[#This Row],[OCRA]])</f>
        <v>0</v>
      </c>
      <c r="O5" s="1">
        <f>SUM(tbl_total_calc[[#This Row],[SAW]:[OCRA]])</f>
        <v>68</v>
      </c>
      <c r="P5" s="1">
        <f>COUNTIF(tbl_total_calc[[#This Row],[SAW]:[OCRA]],"&lt;&gt;0")</f>
        <v>9</v>
      </c>
      <c r="Q5" s="1">
        <f>_xlfn.RANK.EQ(tbl_total_calc[[#This Row],[TOTAL ]],tbl_total_calc[[TOTAL ]])</f>
        <v>4</v>
      </c>
    </row>
    <row r="6" spans="1:17" x14ac:dyDescent="0.55000000000000004">
      <c r="A6" s="1">
        <v>199339</v>
      </c>
      <c r="B6" s="1">
        <f>IF(tbl_total[[#This Row],[SAW]] = 0, 0, 11-tbl_total[[#This Row],[SAW]])</f>
        <v>6</v>
      </c>
      <c r="C6" s="1">
        <f>IF(tbl_total[[#This Row],[EDAS]] = 0, 0, 11-tbl_total[[#This Row],[EDAS]])</f>
        <v>8</v>
      </c>
      <c r="D6" s="1">
        <f>IF(tbl_total[[#This Row],[MAUT]] = 0, 0, 11-tbl_total[[#This Row],[MAUT]])</f>
        <v>7</v>
      </c>
      <c r="E6" s="1">
        <f>IF(tbl_total[[#This Row],[WASPAS]] = 0, 0, 11-tbl_total[[#This Row],[WASPAS]])</f>
        <v>6</v>
      </c>
      <c r="F6" s="1">
        <f>IF(tbl_total[[#This Row],[COCOSO]] = 0, 0, 11-tbl_total[[#This Row],[COCOSO]])</f>
        <v>7</v>
      </c>
      <c r="G6" s="1">
        <f>IF(tbl_total[[#This Row],[TOPSIS]] = 0, 0, 11-tbl_total[[#This Row],[TOPSIS]])</f>
        <v>0</v>
      </c>
      <c r="H6" s="1">
        <f>IF(tbl_total[[#This Row],[MOORA]] = 0, 0, 11-tbl_total[[#This Row],[MOORA]])</f>
        <v>8</v>
      </c>
      <c r="I6" s="1">
        <f>IF(tbl_total[[#This Row],[COPRAS]] = 0, 0, 11-tbl_total[[#This Row],[COPRAS]])</f>
        <v>7</v>
      </c>
      <c r="J6" s="1">
        <f>IF(tbl_total[[#This Row],[VIKOR]] = 0, 0, 11-tbl_total[[#This Row],[VIKOR]])</f>
        <v>7</v>
      </c>
      <c r="K6" s="1">
        <f>IF(tbl_total[[#This Row],[MABAC]] = 0, 0, 11-tbl_total[[#This Row],[MABAC]])</f>
        <v>7</v>
      </c>
      <c r="L6" s="1">
        <f>IF(tbl_total[[#This Row],[ARAS]] = 0, 0, 11-tbl_total[[#This Row],[ARAS]])</f>
        <v>0</v>
      </c>
      <c r="M6" s="1">
        <f>IF(tbl_total[[#This Row],[MARCOS]] = 0, 0, 11-tbl_total[[#This Row],[MARCOS]])</f>
        <v>6</v>
      </c>
      <c r="N6" s="1">
        <f>IF(tbl_total[[#This Row],[OCRA]] = 0, 0, 11-tbl_total[[#This Row],[OCRA]])</f>
        <v>7</v>
      </c>
      <c r="O6" s="1">
        <f>SUM(tbl_total_calc[[#This Row],[SAW]:[OCRA]])</f>
        <v>76</v>
      </c>
      <c r="P6" s="1">
        <f>COUNTIF(tbl_total_calc[[#This Row],[SAW]:[OCRA]],"&lt;&gt;0")</f>
        <v>11</v>
      </c>
      <c r="Q6" s="1">
        <f>_xlfn.RANK.EQ(tbl_total_calc[[#This Row],[TOTAL ]],tbl_total_calc[[TOTAL ]])</f>
        <v>2</v>
      </c>
    </row>
    <row r="7" spans="1:17" x14ac:dyDescent="0.55000000000000004">
      <c r="A7" s="1">
        <v>192448</v>
      </c>
      <c r="B7" s="1">
        <f>IF(tbl_total[[#This Row],[SAW]] = 0, 0, 11-tbl_total[[#This Row],[SAW]])</f>
        <v>5</v>
      </c>
      <c r="C7" s="1">
        <f>IF(tbl_total[[#This Row],[EDAS]] = 0, 0, 11-tbl_total[[#This Row],[EDAS]])</f>
        <v>0</v>
      </c>
      <c r="D7" s="1">
        <f>IF(tbl_total[[#This Row],[MAUT]] = 0, 0, 11-tbl_total[[#This Row],[MAUT]])</f>
        <v>8</v>
      </c>
      <c r="E7" s="1">
        <f>IF(tbl_total[[#This Row],[WASPAS]] = 0, 0, 11-tbl_total[[#This Row],[WASPAS]])</f>
        <v>0</v>
      </c>
      <c r="F7" s="1">
        <f>IF(tbl_total[[#This Row],[COCOSO]] = 0, 0, 11-tbl_total[[#This Row],[COCOSO]])</f>
        <v>5</v>
      </c>
      <c r="G7" s="1">
        <f>IF(tbl_total[[#This Row],[TOPSIS]] = 0, 0, 11-tbl_total[[#This Row],[TOPSIS]])</f>
        <v>0</v>
      </c>
      <c r="H7" s="1">
        <f>IF(tbl_total[[#This Row],[MOORA]] = 0, 0, 11-tbl_total[[#This Row],[MOORA]])</f>
        <v>0</v>
      </c>
      <c r="I7" s="1">
        <f>IF(tbl_total[[#This Row],[COPRAS]] = 0, 0, 11-tbl_total[[#This Row],[COPRAS]])</f>
        <v>1</v>
      </c>
      <c r="J7" s="1">
        <f>IF(tbl_total[[#This Row],[VIKOR]] = 0, 0, 11-tbl_total[[#This Row],[VIKOR]])</f>
        <v>0</v>
      </c>
      <c r="K7" s="1">
        <f>IF(tbl_total[[#This Row],[MABAC]] = 0, 0, 11-tbl_total[[#This Row],[MABAC]])</f>
        <v>5</v>
      </c>
      <c r="L7" s="1">
        <f>IF(tbl_total[[#This Row],[ARAS]] = 0, 0, 11-tbl_total[[#This Row],[ARAS]])</f>
        <v>0</v>
      </c>
      <c r="M7" s="1">
        <f>IF(tbl_total[[#This Row],[MARCOS]] = 0, 0, 11-tbl_total[[#This Row],[MARCOS]])</f>
        <v>5</v>
      </c>
      <c r="N7" s="1">
        <f>IF(tbl_total[[#This Row],[OCRA]] = 0, 0, 11-tbl_total[[#This Row],[OCRA]])</f>
        <v>5</v>
      </c>
      <c r="O7" s="1">
        <f>SUM(tbl_total_calc[[#This Row],[SAW]:[OCRA]])</f>
        <v>34</v>
      </c>
      <c r="P7" s="1">
        <f>COUNTIF(tbl_total_calc[[#This Row],[SAW]:[OCRA]],"&lt;&gt;0")</f>
        <v>7</v>
      </c>
      <c r="Q7" s="1">
        <f>_xlfn.RANK.EQ(tbl_total_calc[[#This Row],[TOTAL ]],tbl_total_calc[[TOTAL ]])</f>
        <v>8</v>
      </c>
    </row>
    <row r="8" spans="1:17" x14ac:dyDescent="0.55000000000000004">
      <c r="A8" s="1">
        <v>204935</v>
      </c>
      <c r="B8" s="1">
        <f>IF(tbl_total[[#This Row],[SAW]] = 0, 0, 11-tbl_total[[#This Row],[SAW]])</f>
        <v>4</v>
      </c>
      <c r="C8" s="1">
        <f>IF(tbl_total[[#This Row],[EDAS]] = 0, 0, 11-tbl_total[[#This Row],[EDAS]])</f>
        <v>0</v>
      </c>
      <c r="D8" s="1">
        <f>IF(tbl_total[[#This Row],[MAUT]] = 0, 0, 11-tbl_total[[#This Row],[MAUT]])</f>
        <v>6</v>
      </c>
      <c r="E8" s="1">
        <f>IF(tbl_total[[#This Row],[WASPAS]] = 0, 0, 11-tbl_total[[#This Row],[WASPAS]])</f>
        <v>0</v>
      </c>
      <c r="F8" s="1">
        <f>IF(tbl_total[[#This Row],[COCOSO]] = 0, 0, 11-tbl_total[[#This Row],[COCOSO]])</f>
        <v>8</v>
      </c>
      <c r="G8" s="1">
        <f>IF(tbl_total[[#This Row],[TOPSIS]] = 0, 0, 11-tbl_total[[#This Row],[TOPSIS]])</f>
        <v>0</v>
      </c>
      <c r="H8" s="1">
        <f>IF(tbl_total[[#This Row],[MOORA]] = 0, 0, 11-tbl_total[[#This Row],[MOORA]])</f>
        <v>0</v>
      </c>
      <c r="I8" s="1">
        <f>IF(tbl_total[[#This Row],[COPRAS]] = 0, 0, 11-tbl_total[[#This Row],[COPRAS]])</f>
        <v>2</v>
      </c>
      <c r="J8" s="1">
        <f>IF(tbl_total[[#This Row],[VIKOR]] = 0, 0, 11-tbl_total[[#This Row],[VIKOR]])</f>
        <v>9</v>
      </c>
      <c r="K8" s="1">
        <f>IF(tbl_total[[#This Row],[MABAC]] = 0, 0, 11-tbl_total[[#This Row],[MABAC]])</f>
        <v>8</v>
      </c>
      <c r="L8" s="1">
        <f>IF(tbl_total[[#This Row],[ARAS]] = 0, 0, 11-tbl_total[[#This Row],[ARAS]])</f>
        <v>0</v>
      </c>
      <c r="M8" s="1">
        <f>IF(tbl_total[[#This Row],[MARCOS]] = 0, 0, 11-tbl_total[[#This Row],[MARCOS]])</f>
        <v>4</v>
      </c>
      <c r="N8" s="1">
        <f>IF(tbl_total[[#This Row],[OCRA]] = 0, 0, 11-tbl_total[[#This Row],[OCRA]])</f>
        <v>8</v>
      </c>
      <c r="O8" s="1">
        <f>SUM(tbl_total_calc[[#This Row],[SAW]:[OCRA]])</f>
        <v>49</v>
      </c>
      <c r="P8" s="1">
        <f>COUNTIF(tbl_total_calc[[#This Row],[SAW]:[OCRA]],"&lt;&gt;0")</f>
        <v>8</v>
      </c>
      <c r="Q8" s="1">
        <f>_xlfn.RANK.EQ(tbl_total_calc[[#This Row],[TOTAL ]],tbl_total_calc[[TOTAL ]])</f>
        <v>6</v>
      </c>
    </row>
    <row r="9" spans="1:17" x14ac:dyDescent="0.55000000000000004">
      <c r="A9" s="1">
        <v>212831</v>
      </c>
      <c r="B9" s="1">
        <f>IF(tbl_total[[#This Row],[SAW]] = 0, 0, 11-tbl_total[[#This Row],[SAW]])</f>
        <v>3</v>
      </c>
      <c r="C9" s="1">
        <f>IF(tbl_total[[#This Row],[EDAS]] = 0, 0, 11-tbl_total[[#This Row],[EDAS]])</f>
        <v>0</v>
      </c>
      <c r="D9" s="1">
        <f>IF(tbl_total[[#This Row],[MAUT]] = 0, 0, 11-tbl_total[[#This Row],[MAUT]])</f>
        <v>4</v>
      </c>
      <c r="E9" s="1">
        <f>IF(tbl_total[[#This Row],[WASPAS]] = 0, 0, 11-tbl_total[[#This Row],[WASPAS]])</f>
        <v>0</v>
      </c>
      <c r="F9" s="1">
        <f>IF(tbl_total[[#This Row],[COCOSO]] = 0, 0, 11-tbl_total[[#This Row],[COCOSO]])</f>
        <v>2</v>
      </c>
      <c r="G9" s="1">
        <f>IF(tbl_total[[#This Row],[TOPSIS]] = 0, 0, 11-tbl_total[[#This Row],[TOPSIS]])</f>
        <v>0</v>
      </c>
      <c r="H9" s="1">
        <f>IF(tbl_total[[#This Row],[MOORA]] = 0, 0, 11-tbl_total[[#This Row],[MOORA]])</f>
        <v>0</v>
      </c>
      <c r="I9" s="1">
        <f>IF(tbl_total[[#This Row],[COPRAS]] = 0, 0, 11-tbl_total[[#This Row],[COPRAS]])</f>
        <v>0</v>
      </c>
      <c r="J9" s="1">
        <f>IF(tbl_total[[#This Row],[VIKOR]] = 0, 0, 11-tbl_total[[#This Row],[VIKOR]])</f>
        <v>3</v>
      </c>
      <c r="K9" s="1">
        <f>IF(tbl_total[[#This Row],[MABAC]] = 0, 0, 11-tbl_total[[#This Row],[MABAC]])</f>
        <v>3</v>
      </c>
      <c r="L9" s="1">
        <f>IF(tbl_total[[#This Row],[ARAS]] = 0, 0, 11-tbl_total[[#This Row],[ARAS]])</f>
        <v>0</v>
      </c>
      <c r="M9" s="1">
        <f>IF(tbl_total[[#This Row],[MARCOS]] = 0, 0, 11-tbl_total[[#This Row],[MARCOS]])</f>
        <v>3</v>
      </c>
      <c r="N9" s="1">
        <f>IF(tbl_total[[#This Row],[OCRA]] = 0, 0, 11-tbl_total[[#This Row],[OCRA]])</f>
        <v>3</v>
      </c>
      <c r="O9" s="1">
        <f>SUM(tbl_total_calc[[#This Row],[SAW]:[OCRA]])</f>
        <v>21</v>
      </c>
      <c r="P9" s="1">
        <f>COUNTIF(tbl_total_calc[[#This Row],[SAW]:[OCRA]],"&lt;&gt;0")</f>
        <v>7</v>
      </c>
      <c r="Q9" s="1">
        <f>_xlfn.RANK.EQ(tbl_total_calc[[#This Row],[TOTAL ]],tbl_total_calc[[TOTAL ]])</f>
        <v>10</v>
      </c>
    </row>
    <row r="10" spans="1:17" x14ac:dyDescent="0.55000000000000004">
      <c r="A10" s="1">
        <v>221087</v>
      </c>
      <c r="B10" s="1">
        <f>IF(tbl_total[[#This Row],[SAW]] = 0, 0, 11-tbl_total[[#This Row],[SAW]])</f>
        <v>2</v>
      </c>
      <c r="C10" s="1">
        <f>IF(tbl_total[[#This Row],[EDAS]] = 0, 0, 11-tbl_total[[#This Row],[EDAS]])</f>
        <v>0</v>
      </c>
      <c r="D10" s="1">
        <f>IF(tbl_total[[#This Row],[MAUT]] = 0, 0, 11-tbl_total[[#This Row],[MAUT]])</f>
        <v>0</v>
      </c>
      <c r="E10" s="1">
        <f>IF(tbl_total[[#This Row],[WASPAS]] = 0, 0, 11-tbl_total[[#This Row],[WASPAS]])</f>
        <v>0</v>
      </c>
      <c r="F10" s="1">
        <f>IF(tbl_total[[#This Row],[COCOSO]] = 0, 0, 11-tbl_total[[#This Row],[COCOSO]])</f>
        <v>4</v>
      </c>
      <c r="G10" s="1">
        <f>IF(tbl_total[[#This Row],[TOPSIS]] = 0, 0, 11-tbl_total[[#This Row],[TOPSIS]])</f>
        <v>0</v>
      </c>
      <c r="H10" s="1">
        <f>IF(tbl_total[[#This Row],[MOORA]] = 0, 0, 11-tbl_total[[#This Row],[MOORA]])</f>
        <v>0</v>
      </c>
      <c r="I10" s="1">
        <f>IF(tbl_total[[#This Row],[COPRAS]] = 0, 0, 11-tbl_total[[#This Row],[COPRAS]])</f>
        <v>0</v>
      </c>
      <c r="J10" s="1">
        <f>IF(tbl_total[[#This Row],[VIKOR]] = 0, 0, 11-tbl_total[[#This Row],[VIKOR]])</f>
        <v>5</v>
      </c>
      <c r="K10" s="1">
        <f>IF(tbl_total[[#This Row],[MABAC]] = 0, 0, 11-tbl_total[[#This Row],[MABAC]])</f>
        <v>4</v>
      </c>
      <c r="L10" s="1">
        <f>IF(tbl_total[[#This Row],[ARAS]] = 0, 0, 11-tbl_total[[#This Row],[ARAS]])</f>
        <v>0</v>
      </c>
      <c r="M10" s="1">
        <f>IF(tbl_total[[#This Row],[MARCOS]] = 0, 0, 11-tbl_total[[#This Row],[MARCOS]])</f>
        <v>2</v>
      </c>
      <c r="N10" s="1">
        <f>IF(tbl_total[[#This Row],[OCRA]] = 0, 0, 11-tbl_total[[#This Row],[OCRA]])</f>
        <v>4</v>
      </c>
      <c r="O10" s="1">
        <f>SUM(tbl_total_calc[[#This Row],[SAW]:[OCRA]])</f>
        <v>21</v>
      </c>
      <c r="P10" s="1">
        <f>COUNTIF(tbl_total_calc[[#This Row],[SAW]:[OCRA]],"&lt;&gt;0")</f>
        <v>6</v>
      </c>
      <c r="Q10" s="1">
        <f>_xlfn.RANK.EQ(tbl_total_calc[[#This Row],[TOTAL ]],tbl_total_calc[[TOTAL ]])</f>
        <v>10</v>
      </c>
    </row>
    <row r="11" spans="1:17" x14ac:dyDescent="0.55000000000000004">
      <c r="A11" s="1">
        <v>202811</v>
      </c>
      <c r="B11" s="1">
        <f>IF(tbl_total[[#This Row],[SAW]] = 0, 0, 11-tbl_total[[#This Row],[SAW]])</f>
        <v>1</v>
      </c>
      <c r="C11" s="1">
        <f>IF(tbl_total[[#This Row],[EDAS]] = 0, 0, 11-tbl_total[[#This Row],[EDAS]])</f>
        <v>0</v>
      </c>
      <c r="D11" s="1">
        <f>IF(tbl_total[[#This Row],[MAUT]] = 0, 0, 11-tbl_total[[#This Row],[MAUT]])</f>
        <v>0</v>
      </c>
      <c r="E11" s="1">
        <f>IF(tbl_total[[#This Row],[WASPAS]] = 0, 0, 11-tbl_total[[#This Row],[WASPAS]])</f>
        <v>0</v>
      </c>
      <c r="F11" s="1">
        <f>IF(tbl_total[[#This Row],[COCOSO]] = 0, 0, 11-tbl_total[[#This Row],[COCOSO]])</f>
        <v>3</v>
      </c>
      <c r="G11" s="1">
        <f>IF(tbl_total[[#This Row],[TOPSIS]] = 0, 0, 11-tbl_total[[#This Row],[TOPSIS]])</f>
        <v>0</v>
      </c>
      <c r="H11" s="1">
        <f>IF(tbl_total[[#This Row],[MOORA]] = 0, 0, 11-tbl_total[[#This Row],[MOORA]])</f>
        <v>0</v>
      </c>
      <c r="I11" s="1">
        <f>IF(tbl_total[[#This Row],[COPRAS]] = 0, 0, 11-tbl_total[[#This Row],[COPRAS]])</f>
        <v>0</v>
      </c>
      <c r="J11" s="1">
        <f>IF(tbl_total[[#This Row],[VIKOR]] = 0, 0, 11-tbl_total[[#This Row],[VIKOR]])</f>
        <v>4</v>
      </c>
      <c r="K11" s="1">
        <f>IF(tbl_total[[#This Row],[MABAC]] = 0, 0, 11-tbl_total[[#This Row],[MABAC]])</f>
        <v>2</v>
      </c>
      <c r="L11" s="1">
        <f>IF(tbl_total[[#This Row],[ARAS]] = 0, 0, 11-tbl_total[[#This Row],[ARAS]])</f>
        <v>0</v>
      </c>
      <c r="M11" s="1">
        <f>IF(tbl_total[[#This Row],[MARCOS]] = 0, 0, 11-tbl_total[[#This Row],[MARCOS]])</f>
        <v>1</v>
      </c>
      <c r="N11" s="1">
        <f>IF(tbl_total[[#This Row],[OCRA]] = 0, 0, 11-tbl_total[[#This Row],[OCRA]])</f>
        <v>2</v>
      </c>
      <c r="O11" s="1">
        <f>SUM(tbl_total_calc[[#This Row],[SAW]:[OCRA]])</f>
        <v>13</v>
      </c>
      <c r="P11" s="1">
        <f>COUNTIF(tbl_total_calc[[#This Row],[SAW]:[OCRA]],"&lt;&gt;0")</f>
        <v>6</v>
      </c>
      <c r="Q11" s="1">
        <f>_xlfn.RANK.EQ(tbl_total_calc[[#This Row],[TOTAL ]],tbl_total_calc[[TOTAL ]])</f>
        <v>15</v>
      </c>
    </row>
    <row r="12" spans="1:17" x14ac:dyDescent="0.55000000000000004">
      <c r="A12" s="1">
        <v>176630</v>
      </c>
      <c r="B12" s="1">
        <f>IF(tbl_total[[#This Row],[SAW]] = 0, 0, 11-tbl_total[[#This Row],[SAW]])</f>
        <v>0</v>
      </c>
      <c r="C12" s="1">
        <f>IF(tbl_total[[#This Row],[EDAS]] = 0, 0, 11-tbl_total[[#This Row],[EDAS]])</f>
        <v>9</v>
      </c>
      <c r="D12" s="1">
        <f>IF(tbl_total[[#This Row],[MAUT]] = 0, 0, 11-tbl_total[[#This Row],[MAUT]])</f>
        <v>0</v>
      </c>
      <c r="E12" s="1">
        <f>IF(tbl_total[[#This Row],[WASPAS]] = 0, 0, 11-tbl_total[[#This Row],[WASPAS]])</f>
        <v>9</v>
      </c>
      <c r="F12" s="1">
        <f>IF(tbl_total[[#This Row],[COCOSO]] = 0, 0, 11-tbl_total[[#This Row],[COCOSO]])</f>
        <v>0</v>
      </c>
      <c r="G12" s="1">
        <f>IF(tbl_total[[#This Row],[TOPSIS]] = 0, 0, 11-tbl_total[[#This Row],[TOPSIS]])</f>
        <v>10</v>
      </c>
      <c r="H12" s="1">
        <f>IF(tbl_total[[#This Row],[MOORA]] = 0, 0, 11-tbl_total[[#This Row],[MOORA]])</f>
        <v>9</v>
      </c>
      <c r="I12" s="1">
        <f>IF(tbl_total[[#This Row],[COPRAS]] = 0, 0, 11-tbl_total[[#This Row],[COPRAS]])</f>
        <v>5</v>
      </c>
      <c r="J12" s="1">
        <f>IF(tbl_total[[#This Row],[VIKOR]] = 0, 0, 11-tbl_total[[#This Row],[VIKOR]])</f>
        <v>0</v>
      </c>
      <c r="K12" s="1">
        <f>IF(tbl_total[[#This Row],[MABAC]] = 0, 0, 11-tbl_total[[#This Row],[MABAC]])</f>
        <v>0</v>
      </c>
      <c r="L12" s="1">
        <f>IF(tbl_total[[#This Row],[ARAS]] = 0, 0, 11-tbl_total[[#This Row],[ARAS]])</f>
        <v>0</v>
      </c>
      <c r="M12" s="1">
        <f>IF(tbl_total[[#This Row],[MARCOS]] = 0, 0, 11-tbl_total[[#This Row],[MARCOS]])</f>
        <v>0</v>
      </c>
      <c r="N12" s="1">
        <f>IF(tbl_total[[#This Row],[OCRA]] = 0, 0, 11-tbl_total[[#This Row],[OCRA]])</f>
        <v>0</v>
      </c>
      <c r="O12" s="1">
        <f>SUM(tbl_total_calc[[#This Row],[SAW]:[OCRA]])</f>
        <v>42</v>
      </c>
      <c r="P12" s="1">
        <f>COUNTIF(tbl_total_calc[[#This Row],[SAW]:[OCRA]],"&lt;&gt;0")</f>
        <v>5</v>
      </c>
      <c r="Q12" s="1">
        <f>_xlfn.RANK.EQ(tbl_total_calc[[#This Row],[TOTAL ]],tbl_total_calc[[TOTAL ]])</f>
        <v>7</v>
      </c>
    </row>
    <row r="13" spans="1:17" x14ac:dyDescent="0.55000000000000004">
      <c r="A13" s="1">
        <v>174543</v>
      </c>
      <c r="B13" s="1">
        <f>IF(tbl_total[[#This Row],[SAW]] = 0, 0, 11-tbl_total[[#This Row],[SAW]])</f>
        <v>0</v>
      </c>
      <c r="C13" s="1">
        <f>IF(tbl_total[[#This Row],[EDAS]] = 0, 0, 11-tbl_total[[#This Row],[EDAS]])</f>
        <v>7</v>
      </c>
      <c r="D13" s="1">
        <f>IF(tbl_total[[#This Row],[MAUT]] = 0, 0, 11-tbl_total[[#This Row],[MAUT]])</f>
        <v>0</v>
      </c>
      <c r="E13" s="1">
        <f>IF(tbl_total[[#This Row],[WASPAS]] = 0, 0, 11-tbl_total[[#This Row],[WASPAS]])</f>
        <v>3</v>
      </c>
      <c r="F13" s="1">
        <f>IF(tbl_total[[#This Row],[COCOSO]] = 0, 0, 11-tbl_total[[#This Row],[COCOSO]])</f>
        <v>1</v>
      </c>
      <c r="G13" s="1">
        <f>IF(tbl_total[[#This Row],[TOPSIS]] = 0, 0, 11-tbl_total[[#This Row],[TOPSIS]])</f>
        <v>0</v>
      </c>
      <c r="H13" s="1">
        <f>IF(tbl_total[[#This Row],[MOORA]] = 0, 0, 11-tbl_total[[#This Row],[MOORA]])</f>
        <v>7</v>
      </c>
      <c r="I13" s="1">
        <f>IF(tbl_total[[#This Row],[COPRAS]] = 0, 0, 11-tbl_total[[#This Row],[COPRAS]])</f>
        <v>0</v>
      </c>
      <c r="J13" s="1">
        <f>IF(tbl_total[[#This Row],[VIKOR]] = 0, 0, 11-tbl_total[[#This Row],[VIKOR]])</f>
        <v>0</v>
      </c>
      <c r="K13" s="1">
        <f>IF(tbl_total[[#This Row],[MABAC]] = 0, 0, 11-tbl_total[[#This Row],[MABAC]])</f>
        <v>1</v>
      </c>
      <c r="L13" s="1">
        <f>IF(tbl_total[[#This Row],[ARAS]] = 0, 0, 11-tbl_total[[#This Row],[ARAS]])</f>
        <v>0</v>
      </c>
      <c r="M13" s="1">
        <f>IF(tbl_total[[#This Row],[MARCOS]] = 0, 0, 11-tbl_total[[#This Row],[MARCOS]])</f>
        <v>0</v>
      </c>
      <c r="N13" s="1">
        <f>IF(tbl_total[[#This Row],[OCRA]] = 0, 0, 11-tbl_total[[#This Row],[OCRA]])</f>
        <v>1</v>
      </c>
      <c r="O13" s="1">
        <f>SUM(tbl_total_calc[[#This Row],[SAW]:[OCRA]])</f>
        <v>20</v>
      </c>
      <c r="P13" s="1">
        <f>COUNTIF(tbl_total_calc[[#This Row],[SAW]:[OCRA]],"&lt;&gt;0")</f>
        <v>6</v>
      </c>
      <c r="Q13" s="1">
        <f>_xlfn.RANK.EQ(tbl_total_calc[[#This Row],[TOTAL ]],tbl_total_calc[[TOTAL ]])</f>
        <v>12</v>
      </c>
    </row>
    <row r="14" spans="1:17" x14ac:dyDescent="0.55000000000000004">
      <c r="A14" s="1">
        <v>257439</v>
      </c>
      <c r="B14" s="1">
        <f>IF(tbl_total[[#This Row],[SAW]] = 0, 0, 11-tbl_total[[#This Row],[SAW]])</f>
        <v>0</v>
      </c>
      <c r="C14" s="1">
        <f>IF(tbl_total[[#This Row],[EDAS]] = 0, 0, 11-tbl_total[[#This Row],[EDAS]])</f>
        <v>6</v>
      </c>
      <c r="D14" s="1">
        <f>IF(tbl_total[[#This Row],[MAUT]] = 0, 0, 11-tbl_total[[#This Row],[MAUT]])</f>
        <v>0</v>
      </c>
      <c r="E14" s="1">
        <f>IF(tbl_total[[#This Row],[WASPAS]] = 0, 0, 11-tbl_total[[#This Row],[WASPAS]])</f>
        <v>7</v>
      </c>
      <c r="F14" s="1">
        <f>IF(tbl_total[[#This Row],[COCOSO]] = 0, 0, 11-tbl_total[[#This Row],[COCOSO]])</f>
        <v>0</v>
      </c>
      <c r="G14" s="1">
        <f>IF(tbl_total[[#This Row],[TOPSIS]] = 0, 0, 11-tbl_total[[#This Row],[TOPSIS]])</f>
        <v>6</v>
      </c>
      <c r="H14" s="1">
        <f>IF(tbl_total[[#This Row],[MOORA]] = 0, 0, 11-tbl_total[[#This Row],[MOORA]])</f>
        <v>5</v>
      </c>
      <c r="I14" s="1">
        <f>IF(tbl_total[[#This Row],[COPRAS]] = 0, 0, 11-tbl_total[[#This Row],[COPRAS]])</f>
        <v>0</v>
      </c>
      <c r="J14" s="1">
        <f>IF(tbl_total[[#This Row],[VIKOR]] = 0, 0, 11-tbl_total[[#This Row],[VIKOR]])</f>
        <v>0</v>
      </c>
      <c r="K14" s="1">
        <f>IF(tbl_total[[#This Row],[MABAC]] = 0, 0, 11-tbl_total[[#This Row],[MABAC]])</f>
        <v>0</v>
      </c>
      <c r="L14" s="1">
        <f>IF(tbl_total[[#This Row],[ARAS]] = 0, 0, 11-tbl_total[[#This Row],[ARAS]])</f>
        <v>0</v>
      </c>
      <c r="M14" s="1">
        <f>IF(tbl_total[[#This Row],[MARCOS]] = 0, 0, 11-tbl_total[[#This Row],[MARCOS]])</f>
        <v>0</v>
      </c>
      <c r="N14" s="1">
        <f>IF(tbl_total[[#This Row],[OCRA]] = 0, 0, 11-tbl_total[[#This Row],[OCRA]])</f>
        <v>0</v>
      </c>
      <c r="O14" s="1">
        <f>SUM(tbl_total_calc[[#This Row],[SAW]:[OCRA]])</f>
        <v>24</v>
      </c>
      <c r="P14" s="1">
        <f>COUNTIF(tbl_total_calc[[#This Row],[SAW]:[OCRA]],"&lt;&gt;0")</f>
        <v>4</v>
      </c>
      <c r="Q14" s="1">
        <f>_xlfn.RANK.EQ(tbl_total_calc[[#This Row],[TOTAL ]],tbl_total_calc[[TOTAL ]])</f>
        <v>9</v>
      </c>
    </row>
    <row r="15" spans="1:17" x14ac:dyDescent="0.55000000000000004">
      <c r="A15" s="1">
        <v>240704</v>
      </c>
      <c r="B15" s="1">
        <f>IF(tbl_total[[#This Row],[SAW]] = 0, 0, 11-tbl_total[[#This Row],[SAW]])</f>
        <v>0</v>
      </c>
      <c r="C15" s="1">
        <f>IF(tbl_total[[#This Row],[EDAS]] = 0, 0, 11-tbl_total[[#This Row],[EDAS]])</f>
        <v>4</v>
      </c>
      <c r="D15" s="1">
        <f>IF(tbl_total[[#This Row],[MAUT]] = 0, 0, 11-tbl_total[[#This Row],[MAUT]])</f>
        <v>0</v>
      </c>
      <c r="E15" s="1">
        <f>IF(tbl_total[[#This Row],[WASPAS]] = 0, 0, 11-tbl_total[[#This Row],[WASPAS]])</f>
        <v>0</v>
      </c>
      <c r="F15" s="1">
        <f>IF(tbl_total[[#This Row],[COCOSO]] = 0, 0, 11-tbl_total[[#This Row],[COCOSO]])</f>
        <v>0</v>
      </c>
      <c r="G15" s="1">
        <f>IF(tbl_total[[#This Row],[TOPSIS]] = 0, 0, 11-tbl_total[[#This Row],[TOPSIS]])</f>
        <v>7</v>
      </c>
      <c r="H15" s="1">
        <f>IF(tbl_total[[#This Row],[MOORA]] = 0, 0, 11-tbl_total[[#This Row],[MOORA]])</f>
        <v>2</v>
      </c>
      <c r="I15" s="1">
        <f>IF(tbl_total[[#This Row],[COPRAS]] = 0, 0, 11-tbl_total[[#This Row],[COPRAS]])</f>
        <v>0</v>
      </c>
      <c r="J15" s="1">
        <f>IF(tbl_total[[#This Row],[VIKOR]] = 0, 0, 11-tbl_total[[#This Row],[VIKOR]])</f>
        <v>0</v>
      </c>
      <c r="K15" s="1">
        <f>IF(tbl_total[[#This Row],[MABAC]] = 0, 0, 11-tbl_total[[#This Row],[MABAC]])</f>
        <v>0</v>
      </c>
      <c r="L15" s="1">
        <f>IF(tbl_total[[#This Row],[ARAS]] = 0, 0, 11-tbl_total[[#This Row],[ARAS]])</f>
        <v>0</v>
      </c>
      <c r="M15" s="1">
        <f>IF(tbl_total[[#This Row],[MARCOS]] = 0, 0, 11-tbl_total[[#This Row],[MARCOS]])</f>
        <v>0</v>
      </c>
      <c r="N15" s="1">
        <f>IF(tbl_total[[#This Row],[OCRA]] = 0, 0, 11-tbl_total[[#This Row],[OCRA]])</f>
        <v>0</v>
      </c>
      <c r="O15" s="1">
        <f>SUM(tbl_total_calc[[#This Row],[SAW]:[OCRA]])</f>
        <v>13</v>
      </c>
      <c r="P15" s="1">
        <f>COUNTIF(tbl_total_calc[[#This Row],[SAW]:[OCRA]],"&lt;&gt;0")</f>
        <v>3</v>
      </c>
      <c r="Q15" s="1">
        <f>_xlfn.RANK.EQ(tbl_total_calc[[#This Row],[TOTAL ]],tbl_total_calc[[TOTAL ]])</f>
        <v>15</v>
      </c>
    </row>
    <row r="16" spans="1:17" x14ac:dyDescent="0.55000000000000004">
      <c r="A16" s="1">
        <v>224348</v>
      </c>
      <c r="B16" s="1">
        <f>IF(tbl_total[[#This Row],[SAW]] = 0, 0, 11-tbl_total[[#This Row],[SAW]])</f>
        <v>0</v>
      </c>
      <c r="C16" s="1">
        <f>IF(tbl_total[[#This Row],[EDAS]] = 0, 0, 11-tbl_total[[#This Row],[EDAS]])</f>
        <v>3</v>
      </c>
      <c r="D16" s="1">
        <f>IF(tbl_total[[#This Row],[MAUT]] = 0, 0, 11-tbl_total[[#This Row],[MAUT]])</f>
        <v>0</v>
      </c>
      <c r="E16" s="1">
        <f>IF(tbl_total[[#This Row],[WASPAS]] = 0, 0, 11-tbl_total[[#This Row],[WASPAS]])</f>
        <v>0</v>
      </c>
      <c r="F16" s="1">
        <f>IF(tbl_total[[#This Row],[COCOSO]] = 0, 0, 11-tbl_total[[#This Row],[COCOSO]])</f>
        <v>0</v>
      </c>
      <c r="G16" s="1">
        <f>IF(tbl_total[[#This Row],[TOPSIS]] = 0, 0, 11-tbl_total[[#This Row],[TOPSIS]])</f>
        <v>5</v>
      </c>
      <c r="H16" s="1">
        <f>IF(tbl_total[[#This Row],[MOORA]] = 0, 0, 11-tbl_total[[#This Row],[MOORA]])</f>
        <v>6</v>
      </c>
      <c r="I16" s="1">
        <f>IF(tbl_total[[#This Row],[COPRAS]] = 0, 0, 11-tbl_total[[#This Row],[COPRAS]])</f>
        <v>0</v>
      </c>
      <c r="J16" s="1">
        <f>IF(tbl_total[[#This Row],[VIKOR]] = 0, 0, 11-tbl_total[[#This Row],[VIKOR]])</f>
        <v>0</v>
      </c>
      <c r="K16" s="1">
        <f>IF(tbl_total[[#This Row],[MABAC]] = 0, 0, 11-tbl_total[[#This Row],[MABAC]])</f>
        <v>0</v>
      </c>
      <c r="L16" s="1">
        <f>IF(tbl_total[[#This Row],[ARAS]] = 0, 0, 11-tbl_total[[#This Row],[ARAS]])</f>
        <v>0</v>
      </c>
      <c r="M16" s="1">
        <f>IF(tbl_total[[#This Row],[MARCOS]] = 0, 0, 11-tbl_total[[#This Row],[MARCOS]])</f>
        <v>0</v>
      </c>
      <c r="N16" s="1">
        <f>IF(tbl_total[[#This Row],[OCRA]] = 0, 0, 11-tbl_total[[#This Row],[OCRA]])</f>
        <v>0</v>
      </c>
      <c r="O16" s="1">
        <f>SUM(tbl_total_calc[[#This Row],[SAW]:[OCRA]])</f>
        <v>14</v>
      </c>
      <c r="P16" s="1">
        <f>COUNTIF(tbl_total_calc[[#This Row],[SAW]:[OCRA]],"&lt;&gt;0")</f>
        <v>3</v>
      </c>
      <c r="Q16" s="1">
        <f>_xlfn.RANK.EQ(tbl_total_calc[[#This Row],[TOTAL ]],tbl_total_calc[[TOTAL ]])</f>
        <v>13</v>
      </c>
    </row>
    <row r="17" spans="1:17" x14ac:dyDescent="0.55000000000000004">
      <c r="A17" s="1">
        <v>242934</v>
      </c>
      <c r="B17" s="1">
        <f>IF(tbl_total[[#This Row],[SAW]] = 0, 0, 11-tbl_total[[#This Row],[SAW]])</f>
        <v>0</v>
      </c>
      <c r="C17" s="1">
        <f>IF(tbl_total[[#This Row],[EDAS]] = 0, 0, 11-tbl_total[[#This Row],[EDAS]])</f>
        <v>2</v>
      </c>
      <c r="D17" s="1">
        <f>IF(tbl_total[[#This Row],[MAUT]] = 0, 0, 11-tbl_total[[#This Row],[MAUT]])</f>
        <v>0</v>
      </c>
      <c r="E17" s="1">
        <f>IF(tbl_total[[#This Row],[WASPAS]] = 0, 0, 11-tbl_total[[#This Row],[WASPAS]])</f>
        <v>5</v>
      </c>
      <c r="F17" s="1">
        <f>IF(tbl_total[[#This Row],[COCOSO]] = 0, 0, 11-tbl_total[[#This Row],[COCOSO]])</f>
        <v>0</v>
      </c>
      <c r="G17" s="1">
        <f>IF(tbl_total[[#This Row],[TOPSIS]] = 0, 0, 11-tbl_total[[#This Row],[TOPSIS]])</f>
        <v>1</v>
      </c>
      <c r="H17" s="1">
        <f>IF(tbl_total[[#This Row],[MOORA]] = 0, 0, 11-tbl_total[[#This Row],[MOORA]])</f>
        <v>0</v>
      </c>
      <c r="I17" s="1">
        <f>IF(tbl_total[[#This Row],[COPRAS]] = 0, 0, 11-tbl_total[[#This Row],[COPRAS]])</f>
        <v>0</v>
      </c>
      <c r="J17" s="1">
        <f>IF(tbl_total[[#This Row],[VIKOR]] = 0, 0, 11-tbl_total[[#This Row],[VIKOR]])</f>
        <v>0</v>
      </c>
      <c r="K17" s="1">
        <f>IF(tbl_total[[#This Row],[MABAC]] = 0, 0, 11-tbl_total[[#This Row],[MABAC]])</f>
        <v>0</v>
      </c>
      <c r="L17" s="1">
        <f>IF(tbl_total[[#This Row],[ARAS]] = 0, 0, 11-tbl_total[[#This Row],[ARAS]])</f>
        <v>0</v>
      </c>
      <c r="M17" s="1">
        <f>IF(tbl_total[[#This Row],[MARCOS]] = 0, 0, 11-tbl_total[[#This Row],[MARCOS]])</f>
        <v>0</v>
      </c>
      <c r="N17" s="1">
        <f>IF(tbl_total[[#This Row],[OCRA]] = 0, 0, 11-tbl_total[[#This Row],[OCRA]])</f>
        <v>0</v>
      </c>
      <c r="O17" s="1">
        <f>SUM(tbl_total_calc[[#This Row],[SAW]:[OCRA]])</f>
        <v>8</v>
      </c>
      <c r="P17" s="1">
        <f>COUNTIF(tbl_total_calc[[#This Row],[SAW]:[OCRA]],"&lt;&gt;0")</f>
        <v>3</v>
      </c>
      <c r="Q17" s="1">
        <f>_xlfn.RANK.EQ(tbl_total_calc[[#This Row],[TOTAL ]],tbl_total_calc[[TOTAL ]])</f>
        <v>20</v>
      </c>
    </row>
    <row r="18" spans="1:17" x14ac:dyDescent="0.55000000000000004">
      <c r="A18" s="1">
        <v>215086</v>
      </c>
      <c r="B18" s="1">
        <f>IF(tbl_total[[#This Row],[SAW]] = 0, 0, 11-tbl_total[[#This Row],[SAW]])</f>
        <v>0</v>
      </c>
      <c r="C18" s="1">
        <f>IF(tbl_total[[#This Row],[EDAS]] = 0, 0, 11-tbl_total[[#This Row],[EDAS]])</f>
        <v>1</v>
      </c>
      <c r="D18" s="1">
        <f>IF(tbl_total[[#This Row],[MAUT]] = 0, 0, 11-tbl_total[[#This Row],[MAUT]])</f>
        <v>0</v>
      </c>
      <c r="E18" s="1">
        <f>IF(tbl_total[[#This Row],[WASPAS]] = 0, 0, 11-tbl_total[[#This Row],[WASPAS]])</f>
        <v>0</v>
      </c>
      <c r="F18" s="1">
        <f>IF(tbl_total[[#This Row],[COCOSO]] = 0, 0, 11-tbl_total[[#This Row],[COCOSO]])</f>
        <v>0</v>
      </c>
      <c r="G18" s="1">
        <f>IF(tbl_total[[#This Row],[TOPSIS]] = 0, 0, 11-tbl_total[[#This Row],[TOPSIS]])</f>
        <v>9</v>
      </c>
      <c r="H18" s="1">
        <f>IF(tbl_total[[#This Row],[MOORA]] = 0, 0, 11-tbl_total[[#This Row],[MOORA]])</f>
        <v>4</v>
      </c>
      <c r="I18" s="1">
        <f>IF(tbl_total[[#This Row],[COPRAS]] = 0, 0, 11-tbl_total[[#This Row],[COPRAS]])</f>
        <v>0</v>
      </c>
      <c r="J18" s="1">
        <f>IF(tbl_total[[#This Row],[VIKOR]] = 0, 0, 11-tbl_total[[#This Row],[VIKOR]])</f>
        <v>0</v>
      </c>
      <c r="K18" s="1">
        <f>IF(tbl_total[[#This Row],[MABAC]] = 0, 0, 11-tbl_total[[#This Row],[MABAC]])</f>
        <v>0</v>
      </c>
      <c r="L18" s="1">
        <f>IF(tbl_total[[#This Row],[ARAS]] = 0, 0, 11-tbl_total[[#This Row],[ARAS]])</f>
        <v>0</v>
      </c>
      <c r="M18" s="1">
        <f>IF(tbl_total[[#This Row],[MARCOS]] = 0, 0, 11-tbl_total[[#This Row],[MARCOS]])</f>
        <v>0</v>
      </c>
      <c r="N18" s="1">
        <f>IF(tbl_total[[#This Row],[OCRA]] = 0, 0, 11-tbl_total[[#This Row],[OCRA]])</f>
        <v>0</v>
      </c>
      <c r="O18" s="1">
        <f>SUM(tbl_total_calc[[#This Row],[SAW]:[OCRA]])</f>
        <v>14</v>
      </c>
      <c r="P18" s="1">
        <f>COUNTIF(tbl_total_calc[[#This Row],[SAW]:[OCRA]],"&lt;&gt;0")</f>
        <v>3</v>
      </c>
      <c r="Q18" s="1">
        <f>_xlfn.RANK.EQ(tbl_total_calc[[#This Row],[TOTAL ]],tbl_total_calc[[TOTAL ]])</f>
        <v>13</v>
      </c>
    </row>
    <row r="19" spans="1:17" x14ac:dyDescent="0.55000000000000004">
      <c r="A19" s="1">
        <v>193041</v>
      </c>
      <c r="B19" s="1">
        <f>IF(tbl_total[[#This Row],[SAW]] = 0, 0, 11-tbl_total[[#This Row],[SAW]])</f>
        <v>0</v>
      </c>
      <c r="C19" s="1">
        <f>IF(tbl_total[[#This Row],[EDAS]] = 0, 0, 11-tbl_total[[#This Row],[EDAS]])</f>
        <v>0</v>
      </c>
      <c r="D19" s="1">
        <f>IF(tbl_total[[#This Row],[MAUT]] = 0, 0, 11-tbl_total[[#This Row],[MAUT]])</f>
        <v>3</v>
      </c>
      <c r="E19" s="1">
        <f>IF(tbl_total[[#This Row],[WASPAS]] = 0, 0, 11-tbl_total[[#This Row],[WASPAS]])</f>
        <v>0</v>
      </c>
      <c r="F19" s="1">
        <f>IF(tbl_total[[#This Row],[COCOSO]] = 0, 0, 11-tbl_total[[#This Row],[COCOSO]])</f>
        <v>0</v>
      </c>
      <c r="G19" s="1">
        <f>IF(tbl_total[[#This Row],[TOPSIS]] = 0, 0, 11-tbl_total[[#This Row],[TOPSIS]])</f>
        <v>0</v>
      </c>
      <c r="H19" s="1">
        <f>IF(tbl_total[[#This Row],[MOORA]] = 0, 0, 11-tbl_total[[#This Row],[MOORA]])</f>
        <v>0</v>
      </c>
      <c r="I19" s="1">
        <f>IF(tbl_total[[#This Row],[COPRAS]] = 0, 0, 11-tbl_total[[#This Row],[COPRAS]])</f>
        <v>0</v>
      </c>
      <c r="J19" s="1">
        <f>IF(tbl_total[[#This Row],[VIKOR]] = 0, 0, 11-tbl_total[[#This Row],[VIKOR]])</f>
        <v>0</v>
      </c>
      <c r="K19" s="1">
        <f>IF(tbl_total[[#This Row],[MABAC]] = 0, 0, 11-tbl_total[[#This Row],[MABAC]])</f>
        <v>0</v>
      </c>
      <c r="L19" s="1">
        <f>IF(tbl_total[[#This Row],[ARAS]] = 0, 0, 11-tbl_total[[#This Row],[ARAS]])</f>
        <v>0</v>
      </c>
      <c r="M19" s="1">
        <f>IF(tbl_total[[#This Row],[MARCOS]] = 0, 0, 11-tbl_total[[#This Row],[MARCOS]])</f>
        <v>0</v>
      </c>
      <c r="N19" s="1">
        <f>IF(tbl_total[[#This Row],[OCRA]] = 0, 0, 11-tbl_total[[#This Row],[OCRA]])</f>
        <v>0</v>
      </c>
      <c r="O19" s="1">
        <f>SUM(tbl_total_calc[[#This Row],[SAW]:[OCRA]])</f>
        <v>3</v>
      </c>
      <c r="P19" s="1">
        <f>COUNTIF(tbl_total_calc[[#This Row],[SAW]:[OCRA]],"&lt;&gt;0")</f>
        <v>1</v>
      </c>
      <c r="Q19" s="1">
        <f>_xlfn.RANK.EQ(tbl_total_calc[[#This Row],[TOTAL ]],tbl_total_calc[[TOTAL ]])</f>
        <v>26</v>
      </c>
    </row>
    <row r="20" spans="1:17" x14ac:dyDescent="0.55000000000000004">
      <c r="A20" s="1">
        <v>200389</v>
      </c>
      <c r="B20" s="1">
        <f>IF(tbl_total[[#This Row],[SAW]] = 0, 0, 11-tbl_total[[#This Row],[SAW]])</f>
        <v>0</v>
      </c>
      <c r="C20" s="1">
        <f>IF(tbl_total[[#This Row],[EDAS]] = 0, 0, 11-tbl_total[[#This Row],[EDAS]])</f>
        <v>0</v>
      </c>
      <c r="D20" s="1">
        <f>IF(tbl_total[[#This Row],[MAUT]] = 0, 0, 11-tbl_total[[#This Row],[MAUT]])</f>
        <v>2</v>
      </c>
      <c r="E20" s="1">
        <f>IF(tbl_total[[#This Row],[WASPAS]] = 0, 0, 11-tbl_total[[#This Row],[WASPAS]])</f>
        <v>0</v>
      </c>
      <c r="F20" s="1">
        <f>IF(tbl_total[[#This Row],[COCOSO]] = 0, 0, 11-tbl_total[[#This Row],[COCOSO]])</f>
        <v>0</v>
      </c>
      <c r="G20" s="1">
        <f>IF(tbl_total[[#This Row],[TOPSIS]] = 0, 0, 11-tbl_total[[#This Row],[TOPSIS]])</f>
        <v>0</v>
      </c>
      <c r="H20" s="1">
        <f>IF(tbl_total[[#This Row],[MOORA]] = 0, 0, 11-tbl_total[[#This Row],[MOORA]])</f>
        <v>0</v>
      </c>
      <c r="I20" s="1">
        <f>IF(tbl_total[[#This Row],[COPRAS]] = 0, 0, 11-tbl_total[[#This Row],[COPRAS]])</f>
        <v>0</v>
      </c>
      <c r="J20" s="1">
        <f>IF(tbl_total[[#This Row],[VIKOR]] = 0, 0, 11-tbl_total[[#This Row],[VIKOR]])</f>
        <v>0</v>
      </c>
      <c r="K20" s="1">
        <f>IF(tbl_total[[#This Row],[MABAC]] = 0, 0, 11-tbl_total[[#This Row],[MABAC]])</f>
        <v>0</v>
      </c>
      <c r="L20" s="1">
        <f>IF(tbl_total[[#This Row],[ARAS]] = 0, 0, 11-tbl_total[[#This Row],[ARAS]])</f>
        <v>0</v>
      </c>
      <c r="M20" s="1">
        <f>IF(tbl_total[[#This Row],[MARCOS]] = 0, 0, 11-tbl_total[[#This Row],[MARCOS]])</f>
        <v>0</v>
      </c>
      <c r="N20" s="1">
        <f>IF(tbl_total[[#This Row],[OCRA]] = 0, 0, 11-tbl_total[[#This Row],[OCRA]])</f>
        <v>0</v>
      </c>
      <c r="O20" s="1">
        <f>SUM(tbl_total_calc[[#This Row],[SAW]:[OCRA]])</f>
        <v>2</v>
      </c>
      <c r="P20" s="1">
        <f>COUNTIF(tbl_total_calc[[#This Row],[SAW]:[OCRA]],"&lt;&gt;0")</f>
        <v>1</v>
      </c>
      <c r="Q20" s="1">
        <f>_xlfn.RANK.EQ(tbl_total_calc[[#This Row],[TOTAL ]],tbl_total_calc[[TOTAL ]])</f>
        <v>29</v>
      </c>
    </row>
    <row r="21" spans="1:17" x14ac:dyDescent="0.55000000000000004">
      <c r="A21" s="1">
        <v>165247</v>
      </c>
      <c r="B21" s="1">
        <f>IF(tbl_total[[#This Row],[SAW]] = 0, 0, 11-tbl_total[[#This Row],[SAW]])</f>
        <v>0</v>
      </c>
      <c r="C21" s="1">
        <f>IF(tbl_total[[#This Row],[EDAS]] = 0, 0, 11-tbl_total[[#This Row],[EDAS]])</f>
        <v>0</v>
      </c>
      <c r="D21" s="1">
        <f>IF(tbl_total[[#This Row],[MAUT]] = 0, 0, 11-tbl_total[[#This Row],[MAUT]])</f>
        <v>0</v>
      </c>
      <c r="E21" s="1">
        <f>IF(tbl_total[[#This Row],[WASPAS]] = 0, 0, 11-tbl_total[[#This Row],[WASPAS]])</f>
        <v>8</v>
      </c>
      <c r="F21" s="1">
        <f>IF(tbl_total[[#This Row],[COCOSO]] = 0, 0, 11-tbl_total[[#This Row],[COCOSO]])</f>
        <v>0</v>
      </c>
      <c r="G21" s="1">
        <f>IF(tbl_total[[#This Row],[TOPSIS]] = 0, 0, 11-tbl_total[[#This Row],[TOPSIS]])</f>
        <v>0</v>
      </c>
      <c r="H21" s="1">
        <f>IF(tbl_total[[#This Row],[MOORA]] = 0, 0, 11-tbl_total[[#This Row],[MOORA]])</f>
        <v>0</v>
      </c>
      <c r="I21" s="1">
        <f>IF(tbl_total[[#This Row],[COPRAS]] = 0, 0, 11-tbl_total[[#This Row],[COPRAS]])</f>
        <v>4</v>
      </c>
      <c r="J21" s="1">
        <f>IF(tbl_total[[#This Row],[VIKOR]] = 0, 0, 11-tbl_total[[#This Row],[VIKOR]])</f>
        <v>0</v>
      </c>
      <c r="K21" s="1">
        <f>IF(tbl_total[[#This Row],[MABAC]] = 0, 0, 11-tbl_total[[#This Row],[MABAC]])</f>
        <v>0</v>
      </c>
      <c r="L21" s="1">
        <f>IF(tbl_total[[#This Row],[ARAS]] = 0, 0, 11-tbl_total[[#This Row],[ARAS]])</f>
        <v>0</v>
      </c>
      <c r="M21" s="1">
        <f>IF(tbl_total[[#This Row],[MARCOS]] = 0, 0, 11-tbl_total[[#This Row],[MARCOS]])</f>
        <v>0</v>
      </c>
      <c r="N21" s="1">
        <f>IF(tbl_total[[#This Row],[OCRA]] = 0, 0, 11-tbl_total[[#This Row],[OCRA]])</f>
        <v>0</v>
      </c>
      <c r="O21" s="1">
        <f>SUM(tbl_total_calc[[#This Row],[SAW]:[OCRA]])</f>
        <v>12</v>
      </c>
      <c r="P21" s="1">
        <f>COUNTIF(tbl_total_calc[[#This Row],[SAW]:[OCRA]],"&lt;&gt;0")</f>
        <v>2</v>
      </c>
      <c r="Q21" s="1">
        <f>_xlfn.RANK.EQ(tbl_total_calc[[#This Row],[TOTAL ]],tbl_total_calc[[TOTAL ]])</f>
        <v>17</v>
      </c>
    </row>
    <row r="22" spans="1:17" x14ac:dyDescent="0.55000000000000004">
      <c r="A22" s="1">
        <v>225983</v>
      </c>
      <c r="B22" s="1">
        <f>IF(tbl_total[[#This Row],[SAW]] = 0, 0, 11-tbl_total[[#This Row],[SAW]])</f>
        <v>0</v>
      </c>
      <c r="C22" s="1">
        <f>IF(tbl_total[[#This Row],[EDAS]] = 0, 0, 11-tbl_total[[#This Row],[EDAS]])</f>
        <v>0</v>
      </c>
      <c r="D22" s="1">
        <f>IF(tbl_total[[#This Row],[MAUT]] = 0, 0, 11-tbl_total[[#This Row],[MAUT]])</f>
        <v>0</v>
      </c>
      <c r="E22" s="1">
        <f>IF(tbl_total[[#This Row],[WASPAS]] = 0, 0, 11-tbl_total[[#This Row],[WASPAS]])</f>
        <v>4</v>
      </c>
      <c r="F22" s="1">
        <f>IF(tbl_total[[#This Row],[COCOSO]] = 0, 0, 11-tbl_total[[#This Row],[COCOSO]])</f>
        <v>0</v>
      </c>
      <c r="G22" s="1">
        <f>IF(tbl_total[[#This Row],[TOPSIS]] = 0, 0, 11-tbl_total[[#This Row],[TOPSIS]])</f>
        <v>0</v>
      </c>
      <c r="H22" s="1">
        <f>IF(tbl_total[[#This Row],[MOORA]] = 0, 0, 11-tbl_total[[#This Row],[MOORA]])</f>
        <v>0</v>
      </c>
      <c r="I22" s="1">
        <f>IF(tbl_total[[#This Row],[COPRAS]] = 0, 0, 11-tbl_total[[#This Row],[COPRAS]])</f>
        <v>3</v>
      </c>
      <c r="J22" s="1">
        <f>IF(tbl_total[[#This Row],[VIKOR]] = 0, 0, 11-tbl_total[[#This Row],[VIKOR]])</f>
        <v>0</v>
      </c>
      <c r="K22" s="1">
        <f>IF(tbl_total[[#This Row],[MABAC]] = 0, 0, 11-tbl_total[[#This Row],[MABAC]])</f>
        <v>0</v>
      </c>
      <c r="L22" s="1">
        <f>IF(tbl_total[[#This Row],[ARAS]] = 0, 0, 11-tbl_total[[#This Row],[ARAS]])</f>
        <v>0</v>
      </c>
      <c r="M22" s="1">
        <f>IF(tbl_total[[#This Row],[MARCOS]] = 0, 0, 11-tbl_total[[#This Row],[MARCOS]])</f>
        <v>0</v>
      </c>
      <c r="N22" s="1">
        <f>IF(tbl_total[[#This Row],[OCRA]] = 0, 0, 11-tbl_total[[#This Row],[OCRA]])</f>
        <v>0</v>
      </c>
      <c r="O22" s="1">
        <f>SUM(tbl_total_calc[[#This Row],[SAW]:[OCRA]])</f>
        <v>7</v>
      </c>
      <c r="P22" s="1">
        <f>COUNTIF(tbl_total_calc[[#This Row],[SAW]:[OCRA]],"&lt;&gt;0")</f>
        <v>2</v>
      </c>
      <c r="Q22" s="1">
        <f>_xlfn.RANK.EQ(tbl_total_calc[[#This Row],[TOTAL ]],tbl_total_calc[[TOTAL ]])</f>
        <v>23</v>
      </c>
    </row>
    <row r="23" spans="1:17" x14ac:dyDescent="0.55000000000000004">
      <c r="A23" s="1">
        <v>132740</v>
      </c>
      <c r="B23" s="1">
        <f>IF(tbl_total[[#This Row],[SAW]] = 0, 0, 11-tbl_total[[#This Row],[SAW]])</f>
        <v>0</v>
      </c>
      <c r="C23" s="1">
        <f>IF(tbl_total[[#This Row],[EDAS]] = 0, 0, 11-tbl_total[[#This Row],[EDAS]])</f>
        <v>0</v>
      </c>
      <c r="D23" s="1">
        <f>IF(tbl_total[[#This Row],[MAUT]] = 0, 0, 11-tbl_total[[#This Row],[MAUT]])</f>
        <v>0</v>
      </c>
      <c r="E23" s="1">
        <f>IF(tbl_total[[#This Row],[WASPAS]] = 0, 0, 11-tbl_total[[#This Row],[WASPAS]])</f>
        <v>1</v>
      </c>
      <c r="F23" s="1">
        <f>IF(tbl_total[[#This Row],[COCOSO]] = 0, 0, 11-tbl_total[[#This Row],[COCOSO]])</f>
        <v>0</v>
      </c>
      <c r="G23" s="1">
        <f>IF(tbl_total[[#This Row],[TOPSIS]] = 0, 0, 11-tbl_total[[#This Row],[TOPSIS]])</f>
        <v>4</v>
      </c>
      <c r="H23" s="1">
        <f>IF(tbl_total[[#This Row],[MOORA]] = 0, 0, 11-tbl_total[[#This Row],[MOORA]])</f>
        <v>3</v>
      </c>
      <c r="I23" s="1">
        <f>IF(tbl_total[[#This Row],[COPRAS]] = 0, 0, 11-tbl_total[[#This Row],[COPRAS]])</f>
        <v>0</v>
      </c>
      <c r="J23" s="1">
        <f>IF(tbl_total[[#This Row],[VIKOR]] = 0, 0, 11-tbl_total[[#This Row],[VIKOR]])</f>
        <v>0</v>
      </c>
      <c r="K23" s="1">
        <f>IF(tbl_total[[#This Row],[MABAC]] = 0, 0, 11-tbl_total[[#This Row],[MABAC]])</f>
        <v>0</v>
      </c>
      <c r="L23" s="1">
        <f>IF(tbl_total[[#This Row],[ARAS]] = 0, 0, 11-tbl_total[[#This Row],[ARAS]])</f>
        <v>0</v>
      </c>
      <c r="M23" s="1">
        <f>IF(tbl_total[[#This Row],[MARCOS]] = 0, 0, 11-tbl_total[[#This Row],[MARCOS]])</f>
        <v>0</v>
      </c>
      <c r="N23" s="1">
        <f>IF(tbl_total[[#This Row],[OCRA]] = 0, 0, 11-tbl_total[[#This Row],[OCRA]])</f>
        <v>0</v>
      </c>
      <c r="O23" s="1">
        <f>SUM(tbl_total_calc[[#This Row],[SAW]:[OCRA]])</f>
        <v>8</v>
      </c>
      <c r="P23" s="1">
        <f>COUNTIF(tbl_total_calc[[#This Row],[SAW]:[OCRA]],"&lt;&gt;0")</f>
        <v>3</v>
      </c>
      <c r="Q23" s="1">
        <f>_xlfn.RANK.EQ(tbl_total_calc[[#This Row],[TOTAL ]],tbl_total_calc[[TOTAL ]])</f>
        <v>20</v>
      </c>
    </row>
    <row r="24" spans="1:17" x14ac:dyDescent="0.55000000000000004">
      <c r="A24" s="1">
        <v>240784</v>
      </c>
      <c r="B24" s="1">
        <f>IF(tbl_total[[#This Row],[SAW]] = 0, 0, 11-tbl_total[[#This Row],[SAW]])</f>
        <v>0</v>
      </c>
      <c r="C24" s="1">
        <f>IF(tbl_total[[#This Row],[EDAS]] = 0, 0, 11-tbl_total[[#This Row],[EDAS]])</f>
        <v>0</v>
      </c>
      <c r="D24" s="1">
        <f>IF(tbl_total[[#This Row],[MAUT]] = 0, 0, 11-tbl_total[[#This Row],[MAUT]])</f>
        <v>0</v>
      </c>
      <c r="E24" s="1">
        <f>IF(tbl_total[[#This Row],[WASPAS]] = 0, 0, 11-tbl_total[[#This Row],[WASPAS]])</f>
        <v>0</v>
      </c>
      <c r="F24" s="1">
        <f>IF(tbl_total[[#This Row],[COCOSO]] = 0, 0, 11-tbl_total[[#This Row],[COCOSO]])</f>
        <v>0</v>
      </c>
      <c r="G24" s="1">
        <f>IF(tbl_total[[#This Row],[TOPSIS]] = 0, 0, 11-tbl_total[[#This Row],[TOPSIS]])</f>
        <v>3</v>
      </c>
      <c r="H24" s="1">
        <f>IF(tbl_total[[#This Row],[MOORA]] = 0, 0, 11-tbl_total[[#This Row],[MOORA]])</f>
        <v>0</v>
      </c>
      <c r="I24" s="1">
        <f>IF(tbl_total[[#This Row],[COPRAS]] = 0, 0, 11-tbl_total[[#This Row],[COPRAS]])</f>
        <v>0</v>
      </c>
      <c r="J24" s="1">
        <f>IF(tbl_total[[#This Row],[VIKOR]] = 0, 0, 11-tbl_total[[#This Row],[VIKOR]])</f>
        <v>0</v>
      </c>
      <c r="K24" s="1">
        <f>IF(tbl_total[[#This Row],[MABAC]] = 0, 0, 11-tbl_total[[#This Row],[MABAC]])</f>
        <v>0</v>
      </c>
      <c r="L24" s="1">
        <f>IF(tbl_total[[#This Row],[ARAS]] = 0, 0, 11-tbl_total[[#This Row],[ARAS]])</f>
        <v>0</v>
      </c>
      <c r="M24" s="1">
        <f>IF(tbl_total[[#This Row],[MARCOS]] = 0, 0, 11-tbl_total[[#This Row],[MARCOS]])</f>
        <v>0</v>
      </c>
      <c r="N24" s="1">
        <f>IF(tbl_total[[#This Row],[OCRA]] = 0, 0, 11-tbl_total[[#This Row],[OCRA]])</f>
        <v>0</v>
      </c>
      <c r="O24" s="1">
        <f>SUM(tbl_total_calc[[#This Row],[SAW]:[OCRA]])</f>
        <v>3</v>
      </c>
      <c r="P24" s="1">
        <f>COUNTIF(tbl_total_calc[[#This Row],[SAW]:[OCRA]],"&lt;&gt;0")</f>
        <v>1</v>
      </c>
      <c r="Q24" s="1">
        <f>_xlfn.RANK.EQ(tbl_total_calc[[#This Row],[TOTAL ]],tbl_total_calc[[TOTAL ]])</f>
        <v>26</v>
      </c>
    </row>
    <row r="25" spans="1:17" x14ac:dyDescent="0.55000000000000004">
      <c r="A25" s="1">
        <v>205530</v>
      </c>
      <c r="B25" s="1">
        <f>IF(tbl_total[[#This Row],[SAW]] = 0, 0, 11-tbl_total[[#This Row],[SAW]])</f>
        <v>0</v>
      </c>
      <c r="C25" s="1">
        <f>IF(tbl_total[[#This Row],[EDAS]] = 0, 0, 11-tbl_total[[#This Row],[EDAS]])</f>
        <v>0</v>
      </c>
      <c r="D25" s="1">
        <f>IF(tbl_total[[#This Row],[MAUT]] = 0, 0, 11-tbl_total[[#This Row],[MAUT]])</f>
        <v>0</v>
      </c>
      <c r="E25" s="1">
        <f>IF(tbl_total[[#This Row],[WASPAS]] = 0, 0, 11-tbl_total[[#This Row],[WASPAS]])</f>
        <v>0</v>
      </c>
      <c r="F25" s="1">
        <f>IF(tbl_total[[#This Row],[COCOSO]] = 0, 0, 11-tbl_total[[#This Row],[COCOSO]])</f>
        <v>0</v>
      </c>
      <c r="G25" s="1">
        <f>IF(tbl_total[[#This Row],[TOPSIS]] = 0, 0, 11-tbl_total[[#This Row],[TOPSIS]])</f>
        <v>2</v>
      </c>
      <c r="H25" s="1">
        <f>IF(tbl_total[[#This Row],[MOORA]] = 0, 0, 11-tbl_total[[#This Row],[MOORA]])</f>
        <v>0</v>
      </c>
      <c r="I25" s="1">
        <f>IF(tbl_total[[#This Row],[COPRAS]] = 0, 0, 11-tbl_total[[#This Row],[COPRAS]])</f>
        <v>0</v>
      </c>
      <c r="J25" s="1">
        <f>IF(tbl_total[[#This Row],[VIKOR]] = 0, 0, 11-tbl_total[[#This Row],[VIKOR]])</f>
        <v>0</v>
      </c>
      <c r="K25" s="1">
        <f>IF(tbl_total[[#This Row],[MABAC]] = 0, 0, 11-tbl_total[[#This Row],[MABAC]])</f>
        <v>0</v>
      </c>
      <c r="L25" s="1">
        <f>IF(tbl_total[[#This Row],[ARAS]] = 0, 0, 11-tbl_total[[#This Row],[ARAS]])</f>
        <v>0</v>
      </c>
      <c r="M25" s="1">
        <f>IF(tbl_total[[#This Row],[MARCOS]] = 0, 0, 11-tbl_total[[#This Row],[MARCOS]])</f>
        <v>0</v>
      </c>
      <c r="N25" s="1">
        <f>IF(tbl_total[[#This Row],[OCRA]] = 0, 0, 11-tbl_total[[#This Row],[OCRA]])</f>
        <v>0</v>
      </c>
      <c r="O25" s="1">
        <f>SUM(tbl_total_calc[[#This Row],[SAW]:[OCRA]])</f>
        <v>2</v>
      </c>
      <c r="P25" s="1">
        <f>COUNTIF(tbl_total_calc[[#This Row],[SAW]:[OCRA]],"&lt;&gt;0")</f>
        <v>1</v>
      </c>
      <c r="Q25" s="1">
        <f>_xlfn.RANK.EQ(tbl_total_calc[[#This Row],[TOTAL ]],tbl_total_calc[[TOTAL ]])</f>
        <v>29</v>
      </c>
    </row>
    <row r="26" spans="1:17" x14ac:dyDescent="0.55000000000000004">
      <c r="A26" s="1">
        <v>215985</v>
      </c>
      <c r="B26" s="1">
        <f>IF(tbl_total[[#This Row],[SAW]] = 0, 0, 11-tbl_total[[#This Row],[SAW]])</f>
        <v>0</v>
      </c>
      <c r="C26" s="1">
        <f>IF(tbl_total[[#This Row],[EDAS]] = 0, 0, 11-tbl_total[[#This Row],[EDAS]])</f>
        <v>0</v>
      </c>
      <c r="D26" s="1">
        <f>IF(tbl_total[[#This Row],[MAUT]] = 0, 0, 11-tbl_total[[#This Row],[MAUT]])</f>
        <v>0</v>
      </c>
      <c r="E26" s="1">
        <f>IF(tbl_total[[#This Row],[WASPAS]] = 0, 0, 11-tbl_total[[#This Row],[WASPAS]])</f>
        <v>0</v>
      </c>
      <c r="F26" s="1">
        <f>IF(tbl_total[[#This Row],[COCOSO]] = 0, 0, 11-tbl_total[[#This Row],[COCOSO]])</f>
        <v>0</v>
      </c>
      <c r="G26" s="1">
        <f>IF(tbl_total[[#This Row],[TOPSIS]] = 0, 0, 11-tbl_total[[#This Row],[TOPSIS]])</f>
        <v>0</v>
      </c>
      <c r="H26" s="1">
        <f>IF(tbl_total[[#This Row],[MOORA]] = 0, 0, 11-tbl_total[[#This Row],[MOORA]])</f>
        <v>1</v>
      </c>
      <c r="I26" s="1">
        <f>IF(tbl_total[[#This Row],[COPRAS]] = 0, 0, 11-tbl_total[[#This Row],[COPRAS]])</f>
        <v>0</v>
      </c>
      <c r="J26" s="1">
        <f>IF(tbl_total[[#This Row],[VIKOR]] = 0, 0, 11-tbl_total[[#This Row],[VIKOR]])</f>
        <v>0</v>
      </c>
      <c r="K26" s="1">
        <f>IF(tbl_total[[#This Row],[MABAC]] = 0, 0, 11-tbl_total[[#This Row],[MABAC]])</f>
        <v>0</v>
      </c>
      <c r="L26" s="1">
        <f>IF(tbl_total[[#This Row],[ARAS]] = 0, 0, 11-tbl_total[[#This Row],[ARAS]])</f>
        <v>0</v>
      </c>
      <c r="M26" s="1">
        <f>IF(tbl_total[[#This Row],[MARCOS]] = 0, 0, 11-tbl_total[[#This Row],[MARCOS]])</f>
        <v>0</v>
      </c>
      <c r="N26" s="1">
        <f>IF(tbl_total[[#This Row],[OCRA]] = 0, 0, 11-tbl_total[[#This Row],[OCRA]])</f>
        <v>0</v>
      </c>
      <c r="O26" s="1">
        <f>SUM(tbl_total_calc[[#This Row],[SAW]:[OCRA]])</f>
        <v>1</v>
      </c>
      <c r="P26" s="1">
        <f>COUNTIF(tbl_total_calc[[#This Row],[SAW]:[OCRA]],"&lt;&gt;0")</f>
        <v>1</v>
      </c>
      <c r="Q26" s="1">
        <f>_xlfn.RANK.EQ(tbl_total_calc[[#This Row],[TOTAL ]],tbl_total_calc[[TOTAL ]])</f>
        <v>33</v>
      </c>
    </row>
    <row r="27" spans="1:17" x14ac:dyDescent="0.55000000000000004">
      <c r="A27" s="1">
        <v>223550</v>
      </c>
      <c r="B27" s="1">
        <f>IF(tbl_total[[#This Row],[SAW]] = 0, 0, 11-tbl_total[[#This Row],[SAW]])</f>
        <v>0</v>
      </c>
      <c r="C27" s="1">
        <f>IF(tbl_total[[#This Row],[EDAS]] = 0, 0, 11-tbl_total[[#This Row],[EDAS]])</f>
        <v>0</v>
      </c>
      <c r="D27" s="1">
        <f>IF(tbl_total[[#This Row],[MAUT]] = 0, 0, 11-tbl_total[[#This Row],[MAUT]])</f>
        <v>0</v>
      </c>
      <c r="E27" s="1">
        <f>IF(tbl_total[[#This Row],[WASPAS]] = 0, 0, 11-tbl_total[[#This Row],[WASPAS]])</f>
        <v>0</v>
      </c>
      <c r="F27" s="1">
        <f>IF(tbl_total[[#This Row],[COCOSO]] = 0, 0, 11-tbl_total[[#This Row],[COCOSO]])</f>
        <v>0</v>
      </c>
      <c r="G27" s="1">
        <f>IF(tbl_total[[#This Row],[TOPSIS]] = 0, 0, 11-tbl_total[[#This Row],[TOPSIS]])</f>
        <v>0</v>
      </c>
      <c r="H27" s="1">
        <f>IF(tbl_total[[#This Row],[MOORA]] = 0, 0, 11-tbl_total[[#This Row],[MOORA]])</f>
        <v>0</v>
      </c>
      <c r="I27" s="1">
        <f>IF(tbl_total[[#This Row],[COPRAS]] = 0, 0, 11-tbl_total[[#This Row],[COPRAS]])</f>
        <v>0</v>
      </c>
      <c r="J27" s="1">
        <f>IF(tbl_total[[#This Row],[VIKOR]] = 0, 0, 11-tbl_total[[#This Row],[VIKOR]])</f>
        <v>2</v>
      </c>
      <c r="K27" s="1">
        <f>IF(tbl_total[[#This Row],[MABAC]] = 0, 0, 11-tbl_total[[#This Row],[MABAC]])</f>
        <v>0</v>
      </c>
      <c r="L27" s="1">
        <f>IF(tbl_total[[#This Row],[ARAS]] = 0, 0, 11-tbl_total[[#This Row],[ARAS]])</f>
        <v>0</v>
      </c>
      <c r="M27" s="1">
        <f>IF(tbl_total[[#This Row],[MARCOS]] = 0, 0, 11-tbl_total[[#This Row],[MARCOS]])</f>
        <v>0</v>
      </c>
      <c r="N27" s="1">
        <f>IF(tbl_total[[#This Row],[OCRA]] = 0, 0, 11-tbl_total[[#This Row],[OCRA]])</f>
        <v>0</v>
      </c>
      <c r="O27" s="1">
        <f>SUM(tbl_total_calc[[#This Row],[SAW]:[OCRA]])</f>
        <v>2</v>
      </c>
      <c r="P27" s="1">
        <f>COUNTIF(tbl_total_calc[[#This Row],[SAW]:[OCRA]],"&lt;&gt;0")</f>
        <v>1</v>
      </c>
      <c r="Q27" s="1">
        <f>_xlfn.RANK.EQ(tbl_total_calc[[#This Row],[TOTAL ]],tbl_total_calc[[TOTAL ]])</f>
        <v>29</v>
      </c>
    </row>
    <row r="28" spans="1:17" x14ac:dyDescent="0.55000000000000004">
      <c r="A28" s="1">
        <v>189690</v>
      </c>
      <c r="B28" s="1">
        <f>IF(tbl_total[[#This Row],[SAW]] = 0, 0, 11-tbl_total[[#This Row],[SAW]])</f>
        <v>0</v>
      </c>
      <c r="C28" s="1">
        <f>IF(tbl_total[[#This Row],[EDAS]] = 0, 0, 11-tbl_total[[#This Row],[EDAS]])</f>
        <v>0</v>
      </c>
      <c r="D28" s="1">
        <f>IF(tbl_total[[#This Row],[MAUT]] = 0, 0, 11-tbl_total[[#This Row],[MAUT]])</f>
        <v>0</v>
      </c>
      <c r="E28" s="1">
        <f>IF(tbl_total[[#This Row],[WASPAS]] = 0, 0, 11-tbl_total[[#This Row],[WASPAS]])</f>
        <v>0</v>
      </c>
      <c r="F28" s="1">
        <f>IF(tbl_total[[#This Row],[COCOSO]] = 0, 0, 11-tbl_total[[#This Row],[COCOSO]])</f>
        <v>0</v>
      </c>
      <c r="G28" s="1">
        <f>IF(tbl_total[[#This Row],[TOPSIS]] = 0, 0, 11-tbl_total[[#This Row],[TOPSIS]])</f>
        <v>0</v>
      </c>
      <c r="H28" s="1">
        <f>IF(tbl_total[[#This Row],[MOORA]] = 0, 0, 11-tbl_total[[#This Row],[MOORA]])</f>
        <v>0</v>
      </c>
      <c r="I28" s="1">
        <f>IF(tbl_total[[#This Row],[COPRAS]] = 0, 0, 11-tbl_total[[#This Row],[COPRAS]])</f>
        <v>0</v>
      </c>
      <c r="J28" s="1">
        <f>IF(tbl_total[[#This Row],[VIKOR]] = 0, 0, 11-tbl_total[[#This Row],[VIKOR]])</f>
        <v>1</v>
      </c>
      <c r="K28" s="1">
        <f>IF(tbl_total[[#This Row],[MABAC]] = 0, 0, 11-tbl_total[[#This Row],[MABAC]])</f>
        <v>0</v>
      </c>
      <c r="L28" s="1">
        <f>IF(tbl_total[[#This Row],[ARAS]] = 0, 0, 11-tbl_total[[#This Row],[ARAS]])</f>
        <v>0</v>
      </c>
      <c r="M28" s="1">
        <f>IF(tbl_total[[#This Row],[MARCOS]] = 0, 0, 11-tbl_total[[#This Row],[MARCOS]])</f>
        <v>0</v>
      </c>
      <c r="N28" s="1">
        <f>IF(tbl_total[[#This Row],[OCRA]] = 0, 0, 11-tbl_total[[#This Row],[OCRA]])</f>
        <v>0</v>
      </c>
      <c r="O28" s="1">
        <f>SUM(tbl_total_calc[[#This Row],[SAW]:[OCRA]])</f>
        <v>1</v>
      </c>
      <c r="P28" s="1">
        <f>COUNTIF(tbl_total_calc[[#This Row],[SAW]:[OCRA]],"&lt;&gt;0")</f>
        <v>1</v>
      </c>
      <c r="Q28" s="1">
        <f>_xlfn.RANK.EQ(tbl_total_calc[[#This Row],[TOTAL ]],tbl_total_calc[[TOTAL ]])</f>
        <v>33</v>
      </c>
    </row>
    <row r="29" spans="1:17" x14ac:dyDescent="0.55000000000000004">
      <c r="A29" s="1">
        <v>208481</v>
      </c>
      <c r="B29" s="1">
        <f>IF(tbl_total[[#This Row],[SAW]] = 0, 0, 11-tbl_total[[#This Row],[SAW]])</f>
        <v>0</v>
      </c>
      <c r="C29" s="1">
        <f>IF(tbl_total[[#This Row],[EDAS]] = 0, 0, 11-tbl_total[[#This Row],[EDAS]])</f>
        <v>0</v>
      </c>
      <c r="D29" s="1">
        <f>IF(tbl_total[[#This Row],[MAUT]] = 0, 0, 11-tbl_total[[#This Row],[MAUT]])</f>
        <v>0</v>
      </c>
      <c r="E29" s="1">
        <f>IF(tbl_total[[#This Row],[WASPAS]] = 0, 0, 11-tbl_total[[#This Row],[WASPAS]])</f>
        <v>0</v>
      </c>
      <c r="F29" s="1">
        <f>IF(tbl_total[[#This Row],[COCOSO]] = 0, 0, 11-tbl_total[[#This Row],[COCOSO]])</f>
        <v>0</v>
      </c>
      <c r="G29" s="1">
        <f>IF(tbl_total[[#This Row],[TOPSIS]] = 0, 0, 11-tbl_total[[#This Row],[TOPSIS]])</f>
        <v>0</v>
      </c>
      <c r="H29" s="1">
        <f>IF(tbl_total[[#This Row],[MOORA]] = 0, 0, 11-tbl_total[[#This Row],[MOORA]])</f>
        <v>0</v>
      </c>
      <c r="I29" s="1">
        <f>IF(tbl_total[[#This Row],[COPRAS]] = 0, 0, 11-tbl_total[[#This Row],[COPRAS]])</f>
        <v>0</v>
      </c>
      <c r="J29" s="1">
        <f>IF(tbl_total[[#This Row],[VIKOR]] = 0, 0, 11-tbl_total[[#This Row],[VIKOR]])</f>
        <v>0</v>
      </c>
      <c r="K29" s="1">
        <f>IF(tbl_total[[#This Row],[MABAC]] = 0, 0, 11-tbl_total[[#This Row],[MABAC]])</f>
        <v>0</v>
      </c>
      <c r="L29" s="1">
        <f>IF(tbl_total[[#This Row],[ARAS]] = 0, 0, 11-tbl_total[[#This Row],[ARAS]])</f>
        <v>10</v>
      </c>
      <c r="M29" s="1">
        <f>IF(tbl_total[[#This Row],[MARCOS]] = 0, 0, 11-tbl_total[[#This Row],[MARCOS]])</f>
        <v>0</v>
      </c>
      <c r="N29" s="1">
        <f>IF(tbl_total[[#This Row],[OCRA]] = 0, 0, 11-tbl_total[[#This Row],[OCRA]])</f>
        <v>0</v>
      </c>
      <c r="O29" s="1">
        <f>SUM(tbl_total_calc[[#This Row],[SAW]:[OCRA]])</f>
        <v>10</v>
      </c>
      <c r="P29" s="1">
        <f>COUNTIF(tbl_total_calc[[#This Row],[SAW]:[OCRA]],"&lt;&gt;0")</f>
        <v>1</v>
      </c>
      <c r="Q29" s="1">
        <f>_xlfn.RANK.EQ(tbl_total_calc[[#This Row],[TOTAL ]],tbl_total_calc[[TOTAL ]])</f>
        <v>18</v>
      </c>
    </row>
    <row r="30" spans="1:17" x14ac:dyDescent="0.55000000000000004">
      <c r="A30" s="1">
        <v>183031</v>
      </c>
      <c r="B30" s="1">
        <f>IF(tbl_total[[#This Row],[SAW]] = 0, 0, 11-tbl_total[[#This Row],[SAW]])</f>
        <v>0</v>
      </c>
      <c r="C30" s="1">
        <f>IF(tbl_total[[#This Row],[EDAS]] = 0, 0, 11-tbl_total[[#This Row],[EDAS]])</f>
        <v>0</v>
      </c>
      <c r="D30" s="1">
        <f>IF(tbl_total[[#This Row],[MAUT]] = 0, 0, 11-tbl_total[[#This Row],[MAUT]])</f>
        <v>0</v>
      </c>
      <c r="E30" s="1">
        <f>IF(tbl_total[[#This Row],[WASPAS]] = 0, 0, 11-tbl_total[[#This Row],[WASPAS]])</f>
        <v>0</v>
      </c>
      <c r="F30" s="1">
        <f>IF(tbl_total[[#This Row],[COCOSO]] = 0, 0, 11-tbl_total[[#This Row],[COCOSO]])</f>
        <v>0</v>
      </c>
      <c r="G30" s="1">
        <f>IF(tbl_total[[#This Row],[TOPSIS]] = 0, 0, 11-tbl_total[[#This Row],[TOPSIS]])</f>
        <v>0</v>
      </c>
      <c r="H30" s="1">
        <f>IF(tbl_total[[#This Row],[MOORA]] = 0, 0, 11-tbl_total[[#This Row],[MOORA]])</f>
        <v>0</v>
      </c>
      <c r="I30" s="1">
        <f>IF(tbl_total[[#This Row],[COPRAS]] = 0, 0, 11-tbl_total[[#This Row],[COPRAS]])</f>
        <v>0</v>
      </c>
      <c r="J30" s="1">
        <f>IF(tbl_total[[#This Row],[VIKOR]] = 0, 0, 11-tbl_total[[#This Row],[VIKOR]])</f>
        <v>0</v>
      </c>
      <c r="K30" s="1">
        <f>IF(tbl_total[[#This Row],[MABAC]] = 0, 0, 11-tbl_total[[#This Row],[MABAC]])</f>
        <v>0</v>
      </c>
      <c r="L30" s="1">
        <f>IF(tbl_total[[#This Row],[ARAS]] = 0, 0, 11-tbl_total[[#This Row],[ARAS]])</f>
        <v>9</v>
      </c>
      <c r="M30" s="1">
        <f>IF(tbl_total[[#This Row],[MARCOS]] = 0, 0, 11-tbl_total[[#This Row],[MARCOS]])</f>
        <v>0</v>
      </c>
      <c r="N30" s="1">
        <f>IF(tbl_total[[#This Row],[OCRA]] = 0, 0, 11-tbl_total[[#This Row],[OCRA]])</f>
        <v>0</v>
      </c>
      <c r="O30" s="1">
        <f>SUM(tbl_total_calc[[#This Row],[SAW]:[OCRA]])</f>
        <v>9</v>
      </c>
      <c r="P30" s="1">
        <f>COUNTIF(tbl_total_calc[[#This Row],[SAW]:[OCRA]],"&lt;&gt;0")</f>
        <v>1</v>
      </c>
      <c r="Q30" s="1">
        <f>_xlfn.RANK.EQ(tbl_total_calc[[#This Row],[TOTAL ]],tbl_total_calc[[TOTAL ]])</f>
        <v>19</v>
      </c>
    </row>
    <row r="31" spans="1:17" x14ac:dyDescent="0.55000000000000004">
      <c r="A31" s="1">
        <v>138431</v>
      </c>
      <c r="B31" s="1">
        <f>IF(tbl_total[[#This Row],[SAW]] = 0, 0, 11-tbl_total[[#This Row],[SAW]])</f>
        <v>0</v>
      </c>
      <c r="C31" s="1">
        <f>IF(tbl_total[[#This Row],[EDAS]] = 0, 0, 11-tbl_total[[#This Row],[EDAS]])</f>
        <v>0</v>
      </c>
      <c r="D31" s="1">
        <f>IF(tbl_total[[#This Row],[MAUT]] = 0, 0, 11-tbl_total[[#This Row],[MAUT]])</f>
        <v>0</v>
      </c>
      <c r="E31" s="1">
        <f>IF(tbl_total[[#This Row],[WASPAS]] = 0, 0, 11-tbl_total[[#This Row],[WASPAS]])</f>
        <v>0</v>
      </c>
      <c r="F31" s="1">
        <f>IF(tbl_total[[#This Row],[COCOSO]] = 0, 0, 11-tbl_total[[#This Row],[COCOSO]])</f>
        <v>0</v>
      </c>
      <c r="G31" s="1">
        <f>IF(tbl_total[[#This Row],[TOPSIS]] = 0, 0, 11-tbl_total[[#This Row],[TOPSIS]])</f>
        <v>0</v>
      </c>
      <c r="H31" s="1">
        <f>IF(tbl_total[[#This Row],[MOORA]] = 0, 0, 11-tbl_total[[#This Row],[MOORA]])</f>
        <v>0</v>
      </c>
      <c r="I31" s="1">
        <f>IF(tbl_total[[#This Row],[COPRAS]] = 0, 0, 11-tbl_total[[#This Row],[COPRAS]])</f>
        <v>0</v>
      </c>
      <c r="J31" s="1">
        <f>IF(tbl_total[[#This Row],[VIKOR]] = 0, 0, 11-tbl_total[[#This Row],[VIKOR]])</f>
        <v>0</v>
      </c>
      <c r="K31" s="1">
        <f>IF(tbl_total[[#This Row],[MABAC]] = 0, 0, 11-tbl_total[[#This Row],[MABAC]])</f>
        <v>0</v>
      </c>
      <c r="L31" s="1">
        <f>IF(tbl_total[[#This Row],[ARAS]] = 0, 0, 11-tbl_total[[#This Row],[ARAS]])</f>
        <v>8</v>
      </c>
      <c r="M31" s="1">
        <f>IF(tbl_total[[#This Row],[MARCOS]] = 0, 0, 11-tbl_total[[#This Row],[MARCOS]])</f>
        <v>0</v>
      </c>
      <c r="N31" s="1">
        <f>IF(tbl_total[[#This Row],[OCRA]] = 0, 0, 11-tbl_total[[#This Row],[OCRA]])</f>
        <v>0</v>
      </c>
      <c r="O31" s="1">
        <f>SUM(tbl_total_calc[[#This Row],[SAW]:[OCRA]])</f>
        <v>8</v>
      </c>
      <c r="P31" s="1">
        <f>COUNTIF(tbl_total_calc[[#This Row],[SAW]:[OCRA]],"&lt;&gt;0")</f>
        <v>1</v>
      </c>
      <c r="Q31" s="1">
        <f>_xlfn.RANK.EQ(tbl_total_calc[[#This Row],[TOTAL ]],tbl_total_calc[[TOTAL ]])</f>
        <v>20</v>
      </c>
    </row>
    <row r="32" spans="1:17" x14ac:dyDescent="0.55000000000000004">
      <c r="A32" s="1">
        <v>140300</v>
      </c>
      <c r="B32" s="1">
        <f>IF(tbl_total[[#This Row],[SAW]] = 0, 0, 11-tbl_total[[#This Row],[SAW]])</f>
        <v>0</v>
      </c>
      <c r="C32" s="1">
        <f>IF(tbl_total[[#This Row],[EDAS]] = 0, 0, 11-tbl_total[[#This Row],[EDAS]])</f>
        <v>0</v>
      </c>
      <c r="D32" s="1">
        <f>IF(tbl_total[[#This Row],[MAUT]] = 0, 0, 11-tbl_total[[#This Row],[MAUT]])</f>
        <v>0</v>
      </c>
      <c r="E32" s="1">
        <f>IF(tbl_total[[#This Row],[WASPAS]] = 0, 0, 11-tbl_total[[#This Row],[WASPAS]])</f>
        <v>0</v>
      </c>
      <c r="F32" s="1">
        <f>IF(tbl_total[[#This Row],[COCOSO]] = 0, 0, 11-tbl_total[[#This Row],[COCOSO]])</f>
        <v>0</v>
      </c>
      <c r="G32" s="1">
        <f>IF(tbl_total[[#This Row],[TOPSIS]] = 0, 0, 11-tbl_total[[#This Row],[TOPSIS]])</f>
        <v>0</v>
      </c>
      <c r="H32" s="1">
        <f>IF(tbl_total[[#This Row],[MOORA]] = 0, 0, 11-tbl_total[[#This Row],[MOORA]])</f>
        <v>0</v>
      </c>
      <c r="I32" s="1">
        <f>IF(tbl_total[[#This Row],[COPRAS]] = 0, 0, 11-tbl_total[[#This Row],[COPRAS]])</f>
        <v>0</v>
      </c>
      <c r="J32" s="1">
        <f>IF(tbl_total[[#This Row],[VIKOR]] = 0, 0, 11-tbl_total[[#This Row],[VIKOR]])</f>
        <v>0</v>
      </c>
      <c r="K32" s="1">
        <f>IF(tbl_total[[#This Row],[MABAC]] = 0, 0, 11-tbl_total[[#This Row],[MABAC]])</f>
        <v>0</v>
      </c>
      <c r="L32" s="1">
        <f>IF(tbl_total[[#This Row],[ARAS]] = 0, 0, 11-tbl_total[[#This Row],[ARAS]])</f>
        <v>7</v>
      </c>
      <c r="M32" s="1">
        <f>IF(tbl_total[[#This Row],[MARCOS]] = 0, 0, 11-tbl_total[[#This Row],[MARCOS]])</f>
        <v>0</v>
      </c>
      <c r="N32" s="1">
        <f>IF(tbl_total[[#This Row],[OCRA]] = 0, 0, 11-tbl_total[[#This Row],[OCRA]])</f>
        <v>0</v>
      </c>
      <c r="O32" s="1">
        <f>SUM(tbl_total_calc[[#This Row],[SAW]:[OCRA]])</f>
        <v>7</v>
      </c>
      <c r="P32" s="1">
        <f>COUNTIF(tbl_total_calc[[#This Row],[SAW]:[OCRA]],"&lt;&gt;0")</f>
        <v>1</v>
      </c>
      <c r="Q32" s="1">
        <f>_xlfn.RANK.EQ(tbl_total_calc[[#This Row],[TOTAL ]],tbl_total_calc[[TOTAL ]])</f>
        <v>23</v>
      </c>
    </row>
    <row r="33" spans="1:17" x14ac:dyDescent="0.55000000000000004">
      <c r="A33" s="1">
        <v>165502</v>
      </c>
      <c r="B33" s="1">
        <f>IF(tbl_total[[#This Row],[SAW]] = 0, 0, 11-tbl_total[[#This Row],[SAW]])</f>
        <v>0</v>
      </c>
      <c r="C33" s="1">
        <f>IF(tbl_total[[#This Row],[EDAS]] = 0, 0, 11-tbl_total[[#This Row],[EDAS]])</f>
        <v>0</v>
      </c>
      <c r="D33" s="1">
        <f>IF(tbl_total[[#This Row],[MAUT]] = 0, 0, 11-tbl_total[[#This Row],[MAUT]])</f>
        <v>0</v>
      </c>
      <c r="E33" s="1">
        <f>IF(tbl_total[[#This Row],[WASPAS]] = 0, 0, 11-tbl_total[[#This Row],[WASPAS]])</f>
        <v>0</v>
      </c>
      <c r="F33" s="1">
        <f>IF(tbl_total[[#This Row],[COCOSO]] = 0, 0, 11-tbl_total[[#This Row],[COCOSO]])</f>
        <v>0</v>
      </c>
      <c r="G33" s="1">
        <f>IF(tbl_total[[#This Row],[TOPSIS]] = 0, 0, 11-tbl_total[[#This Row],[TOPSIS]])</f>
        <v>0</v>
      </c>
      <c r="H33" s="1">
        <f>IF(tbl_total[[#This Row],[MOORA]] = 0, 0, 11-tbl_total[[#This Row],[MOORA]])</f>
        <v>0</v>
      </c>
      <c r="I33" s="1">
        <f>IF(tbl_total[[#This Row],[COPRAS]] = 0, 0, 11-tbl_total[[#This Row],[COPRAS]])</f>
        <v>0</v>
      </c>
      <c r="J33" s="1">
        <f>IF(tbl_total[[#This Row],[VIKOR]] = 0, 0, 11-tbl_total[[#This Row],[VIKOR]])</f>
        <v>0</v>
      </c>
      <c r="K33" s="1">
        <f>IF(tbl_total[[#This Row],[MABAC]] = 0, 0, 11-tbl_total[[#This Row],[MABAC]])</f>
        <v>0</v>
      </c>
      <c r="L33" s="1">
        <f>IF(tbl_total[[#This Row],[ARAS]] = 0, 0, 11-tbl_total[[#This Row],[ARAS]])</f>
        <v>6</v>
      </c>
      <c r="M33" s="1">
        <f>IF(tbl_total[[#This Row],[MARCOS]] = 0, 0, 11-tbl_total[[#This Row],[MARCOS]])</f>
        <v>0</v>
      </c>
      <c r="N33" s="1">
        <f>IF(tbl_total[[#This Row],[OCRA]] = 0, 0, 11-tbl_total[[#This Row],[OCRA]])</f>
        <v>0</v>
      </c>
      <c r="O33" s="1">
        <f>SUM(tbl_total_calc[[#This Row],[SAW]:[OCRA]])</f>
        <v>6</v>
      </c>
      <c r="P33" s="1">
        <f>COUNTIF(tbl_total_calc[[#This Row],[SAW]:[OCRA]],"&lt;&gt;0")</f>
        <v>1</v>
      </c>
      <c r="Q33" s="1">
        <f>_xlfn.RANK.EQ(tbl_total_calc[[#This Row],[TOTAL ]],tbl_total_calc[[TOTAL ]])</f>
        <v>25</v>
      </c>
    </row>
    <row r="34" spans="1:17" x14ac:dyDescent="0.55000000000000004">
      <c r="A34" s="1">
        <v>157407</v>
      </c>
      <c r="B34" s="1">
        <f>IF(tbl_total[[#This Row],[SAW]] = 0, 0, 11-tbl_total[[#This Row],[SAW]])</f>
        <v>0</v>
      </c>
      <c r="C34" s="1">
        <f>IF(tbl_total[[#This Row],[EDAS]] = 0, 0, 11-tbl_total[[#This Row],[EDAS]])</f>
        <v>0</v>
      </c>
      <c r="D34" s="1">
        <f>IF(tbl_total[[#This Row],[MAUT]] = 0, 0, 11-tbl_total[[#This Row],[MAUT]])</f>
        <v>0</v>
      </c>
      <c r="E34" s="1">
        <f>IF(tbl_total[[#This Row],[WASPAS]] = 0, 0, 11-tbl_total[[#This Row],[WASPAS]])</f>
        <v>0</v>
      </c>
      <c r="F34" s="1">
        <f>IF(tbl_total[[#This Row],[COCOSO]] = 0, 0, 11-tbl_total[[#This Row],[COCOSO]])</f>
        <v>0</v>
      </c>
      <c r="G34" s="1">
        <f>IF(tbl_total[[#This Row],[TOPSIS]] = 0, 0, 11-tbl_total[[#This Row],[TOPSIS]])</f>
        <v>0</v>
      </c>
      <c r="H34" s="1">
        <f>IF(tbl_total[[#This Row],[MOORA]] = 0, 0, 11-tbl_total[[#This Row],[MOORA]])</f>
        <v>0</v>
      </c>
      <c r="I34" s="1">
        <f>IF(tbl_total[[#This Row],[COPRAS]] = 0, 0, 11-tbl_total[[#This Row],[COPRAS]])</f>
        <v>0</v>
      </c>
      <c r="J34" s="1">
        <f>IF(tbl_total[[#This Row],[VIKOR]] = 0, 0, 11-tbl_total[[#This Row],[VIKOR]])</f>
        <v>0</v>
      </c>
      <c r="K34" s="1">
        <f>IF(tbl_total[[#This Row],[MABAC]] = 0, 0, 11-tbl_total[[#This Row],[MABAC]])</f>
        <v>0</v>
      </c>
      <c r="L34" s="1">
        <f>IF(tbl_total[[#This Row],[ARAS]] = 0, 0, 11-tbl_total[[#This Row],[ARAS]])</f>
        <v>3</v>
      </c>
      <c r="M34" s="1">
        <f>IF(tbl_total[[#This Row],[MARCOS]] = 0, 0, 11-tbl_total[[#This Row],[MARCOS]])</f>
        <v>0</v>
      </c>
      <c r="N34" s="1">
        <f>IF(tbl_total[[#This Row],[OCRA]] = 0, 0, 11-tbl_total[[#This Row],[OCRA]])</f>
        <v>0</v>
      </c>
      <c r="O34" s="1">
        <f>SUM(tbl_total_calc[[#This Row],[SAW]:[OCRA]])</f>
        <v>3</v>
      </c>
      <c r="P34" s="1">
        <f>COUNTIF(tbl_total_calc[[#This Row],[SAW]:[OCRA]],"&lt;&gt;0")</f>
        <v>1</v>
      </c>
      <c r="Q34" s="1">
        <f>_xlfn.RANK.EQ(tbl_total_calc[[#This Row],[TOTAL ]],tbl_total_calc[[TOTAL ]])</f>
        <v>26</v>
      </c>
    </row>
    <row r="35" spans="1:17" x14ac:dyDescent="0.55000000000000004">
      <c r="A35" s="1">
        <v>169798</v>
      </c>
      <c r="B35" s="1">
        <f>IF(tbl_total[[#This Row],[SAW]] = 0, 0, 11-tbl_total[[#This Row],[SAW]])</f>
        <v>0</v>
      </c>
      <c r="C35" s="1">
        <f>IF(tbl_total[[#This Row],[EDAS]] = 0, 0, 11-tbl_total[[#This Row],[EDAS]])</f>
        <v>0</v>
      </c>
      <c r="D35" s="1">
        <f>IF(tbl_total[[#This Row],[MAUT]] = 0, 0, 11-tbl_total[[#This Row],[MAUT]])</f>
        <v>0</v>
      </c>
      <c r="E35" s="1">
        <f>IF(tbl_total[[#This Row],[WASPAS]] = 0, 0, 11-tbl_total[[#This Row],[WASPAS]])</f>
        <v>0</v>
      </c>
      <c r="F35" s="1">
        <f>IF(tbl_total[[#This Row],[COCOSO]] = 0, 0, 11-tbl_total[[#This Row],[COCOSO]])</f>
        <v>0</v>
      </c>
      <c r="G35" s="1">
        <f>IF(tbl_total[[#This Row],[TOPSIS]] = 0, 0, 11-tbl_total[[#This Row],[TOPSIS]])</f>
        <v>0</v>
      </c>
      <c r="H35" s="1">
        <f>IF(tbl_total[[#This Row],[MOORA]] = 0, 0, 11-tbl_total[[#This Row],[MOORA]])</f>
        <v>0</v>
      </c>
      <c r="I35" s="1">
        <f>IF(tbl_total[[#This Row],[COPRAS]] = 0, 0, 11-tbl_total[[#This Row],[COPRAS]])</f>
        <v>0</v>
      </c>
      <c r="J35" s="1">
        <f>IF(tbl_total[[#This Row],[VIKOR]] = 0, 0, 11-tbl_total[[#This Row],[VIKOR]])</f>
        <v>0</v>
      </c>
      <c r="K35" s="1">
        <f>IF(tbl_total[[#This Row],[MABAC]] = 0, 0, 11-tbl_total[[#This Row],[MABAC]])</f>
        <v>0</v>
      </c>
      <c r="L35" s="1">
        <f>IF(tbl_total[[#This Row],[ARAS]] = 0, 0, 11-tbl_total[[#This Row],[ARAS]])</f>
        <v>2</v>
      </c>
      <c r="M35" s="1">
        <f>IF(tbl_total[[#This Row],[MARCOS]] = 0, 0, 11-tbl_total[[#This Row],[MARCOS]])</f>
        <v>0</v>
      </c>
      <c r="N35" s="1">
        <f>IF(tbl_total[[#This Row],[OCRA]] = 0, 0, 11-tbl_total[[#This Row],[OCRA]])</f>
        <v>0</v>
      </c>
      <c r="O35" s="1">
        <f>SUM(tbl_total_calc[[#This Row],[SAW]:[OCRA]])</f>
        <v>2</v>
      </c>
      <c r="P35" s="1">
        <f>COUNTIF(tbl_total_calc[[#This Row],[SAW]:[OCRA]],"&lt;&gt;0")</f>
        <v>1</v>
      </c>
      <c r="Q35" s="1">
        <f>_xlfn.RANK.EQ(tbl_total_calc[[#This Row],[TOTAL ]],tbl_total_calc[[TOTAL ]])</f>
        <v>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DD42-6FA8-484F-B08F-870B19EEE47C}">
  <dimension ref="A1:I17"/>
  <sheetViews>
    <sheetView zoomScaleNormal="100" workbookViewId="0"/>
  </sheetViews>
  <sheetFormatPr defaultRowHeight="14.4" x14ac:dyDescent="0.55000000000000004"/>
  <cols>
    <col min="1" max="1" width="8.83984375" style="11"/>
    <col min="2" max="2" width="10.578125" style="3" hidden="1" customWidth="1"/>
    <col min="3" max="3" width="18.62890625" hidden="1" customWidth="1"/>
    <col min="4" max="4" width="24.367187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" t="s">
        <v>4174</v>
      </c>
      <c r="B1" s="5" t="s">
        <v>0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3">
        <v>1</v>
      </c>
      <c r="B2" s="12">
        <v>167495</v>
      </c>
      <c r="C2" s="5" t="str" cm="1">
        <f t="array" ref="C2">_xlfn.XLOOKUP($B2,Goalkeepers!$B$2:$B$2043,tbl_gk[Name])</f>
        <v>M. Neuer</v>
      </c>
      <c r="D2" s="5" t="str" cm="1">
        <f t="array" ref="D2">_xlfn.XLOOKUP($B2,Goalkeepers!$B$2:$B$2043,tbl_gk[FullName])</f>
        <v>Manuel Neuer</v>
      </c>
      <c r="E2" s="1" cm="1">
        <f t="array" ref="E2">_xlfn.XLOOKUP($B2,Goalkeepers!$B$2:$B$2043,tbl_gk[Age])</f>
        <v>36</v>
      </c>
      <c r="F2" s="1" cm="1">
        <f t="array" ref="F2">_xlfn.XLOOKUP($B2,Goalkeepers!$B$2:$B$2043,tbl_gk[Height])</f>
        <v>193</v>
      </c>
      <c r="G2" s="1" cm="1">
        <f t="array" ref="G2">_xlfn.XLOOKUP($B2,Goalkeepers!$B$2:$B$2043,tbl_gk[Weight])</f>
        <v>93</v>
      </c>
      <c r="H2" s="1" t="str" cm="1">
        <f t="array" ref="H2">_xlfn.XLOOKUP($B2,Goalkeepers!$B$2:$B$2043,tbl_gk[Nationality])</f>
        <v>Germany</v>
      </c>
      <c r="I2" s="1" cm="1">
        <f t="array" ref="I2">_xlfn.XLOOKUP($B2,Goalkeepers!$B$2:$B$2043,tbl_gk[Overall])</f>
        <v>90</v>
      </c>
    </row>
    <row r="3" spans="1:9" x14ac:dyDescent="0.55000000000000004">
      <c r="A3" s="3">
        <v>2</v>
      </c>
      <c r="B3" s="12">
        <v>199339</v>
      </c>
      <c r="C3" s="5" t="str" cm="1">
        <f t="array" ref="C3">_xlfn.XLOOKUP($B3,Goalkeepers!$B$2:$B$2043,tbl_gk[Name])</f>
        <v>M. Riemann</v>
      </c>
      <c r="D3" s="5" t="str" cm="1">
        <f t="array" ref="D3">_xlfn.XLOOKUP($B3,Goalkeepers!$B$2:$B$2043,tbl_gk[FullName])</f>
        <v>Manuel Riemann</v>
      </c>
      <c r="E3" s="1" cm="1">
        <f t="array" ref="E3">_xlfn.XLOOKUP($B3,Goalkeepers!$B$2:$B$2043,tbl_gk[Age])</f>
        <v>33</v>
      </c>
      <c r="F3" s="1" cm="1">
        <f t="array" ref="F3">_xlfn.XLOOKUP($B3,Goalkeepers!$B$2:$B$2043,tbl_gk[Height])</f>
        <v>186</v>
      </c>
      <c r="G3" s="1" cm="1">
        <f t="array" ref="G3">_xlfn.XLOOKUP($B3,Goalkeepers!$B$2:$B$2043,tbl_gk[Weight])</f>
        <v>83</v>
      </c>
      <c r="H3" s="1" t="str" cm="1">
        <f t="array" ref="H3">_xlfn.XLOOKUP($B3,Goalkeepers!$B$2:$B$2043,tbl_gk[Nationality])</f>
        <v>Germany</v>
      </c>
      <c r="I3" s="1" cm="1">
        <f t="array" ref="I3">_xlfn.XLOOKUP($B3,Goalkeepers!$B$2:$B$2043,tbl_gk[Overall])</f>
        <v>79</v>
      </c>
    </row>
    <row r="4" spans="1:9" x14ac:dyDescent="0.55000000000000004">
      <c r="A4" s="3">
        <v>3</v>
      </c>
      <c r="B4" s="12">
        <v>210257</v>
      </c>
      <c r="C4" s="5" t="str" cm="1">
        <f t="array" ref="C4">_xlfn.XLOOKUP($B4,Goalkeepers!$B$2:$B$2043,tbl_gk[Name])</f>
        <v>Ederson</v>
      </c>
      <c r="D4" s="5" t="str" cm="1">
        <f t="array" ref="D4">_xlfn.XLOOKUP($B4,Goalkeepers!$B$2:$B$2043,tbl_gk[FullName])</f>
        <v>Ederson Santana de Moraes</v>
      </c>
      <c r="E4" s="1" cm="1">
        <f t="array" ref="E4">_xlfn.XLOOKUP($B4,Goalkeepers!$B$2:$B$2043,tbl_gk[Age])</f>
        <v>28</v>
      </c>
      <c r="F4" s="1" cm="1">
        <f t="array" ref="F4">_xlfn.XLOOKUP($B4,Goalkeepers!$B$2:$B$2043,tbl_gk[Height])</f>
        <v>188</v>
      </c>
      <c r="G4" s="1" cm="1">
        <f t="array" ref="G4">_xlfn.XLOOKUP($B4,Goalkeepers!$B$2:$B$2043,tbl_gk[Weight])</f>
        <v>86</v>
      </c>
      <c r="H4" s="1" t="str" cm="1">
        <f t="array" ref="H4">_xlfn.XLOOKUP($B4,Goalkeepers!$B$2:$B$2043,tbl_gk[Nationality])</f>
        <v>Brazil</v>
      </c>
      <c r="I4" s="1" cm="1">
        <f t="array" ref="I4">_xlfn.XLOOKUP($B4,Goalkeepers!$B$2:$B$2043,tbl_gk[Overall])</f>
        <v>89</v>
      </c>
    </row>
    <row r="5" spans="1:9" x14ac:dyDescent="0.55000000000000004">
      <c r="A5" s="3">
        <v>4</v>
      </c>
      <c r="B5" s="12">
        <v>175281</v>
      </c>
      <c r="C5" s="5" t="str" cm="1">
        <f t="array" ref="C5">_xlfn.XLOOKUP($B5,Goalkeepers!$B$2:$B$2043,tbl_gk[Name])</f>
        <v>D. Onyango</v>
      </c>
      <c r="D5" s="5" t="str" cm="1">
        <f t="array" ref="D5">_xlfn.XLOOKUP($B5,Goalkeepers!$B$2:$B$2043,tbl_gk[FullName])</f>
        <v>Denis Onyango</v>
      </c>
      <c r="E5" s="1" cm="1">
        <f t="array" ref="E5">_xlfn.XLOOKUP($B5,Goalkeepers!$B$2:$B$2043,tbl_gk[Age])</f>
        <v>37</v>
      </c>
      <c r="F5" s="1" cm="1">
        <f t="array" ref="F5">_xlfn.XLOOKUP($B5,Goalkeepers!$B$2:$B$2043,tbl_gk[Height])</f>
        <v>185</v>
      </c>
      <c r="G5" s="1" cm="1">
        <f t="array" ref="G5">_xlfn.XLOOKUP($B5,Goalkeepers!$B$2:$B$2043,tbl_gk[Weight])</f>
        <v>86</v>
      </c>
      <c r="H5" s="1" t="str" cm="1">
        <f t="array" ref="H5">_xlfn.XLOOKUP($B5,Goalkeepers!$B$2:$B$2043,tbl_gk[Nationality])</f>
        <v>Uganda</v>
      </c>
      <c r="I5" s="1" cm="1">
        <f t="array" ref="I5">_xlfn.XLOOKUP($B5,Goalkeepers!$B$2:$B$2043,tbl_gk[Overall])</f>
        <v>73</v>
      </c>
    </row>
    <row r="6" spans="1:9" x14ac:dyDescent="0.55000000000000004">
      <c r="A6" s="3">
        <v>5</v>
      </c>
      <c r="B6" s="12">
        <v>215698</v>
      </c>
      <c r="C6" s="5" t="str" cm="1">
        <f t="array" ref="C6">_xlfn.XLOOKUP($B6,Goalkeepers!$B$2:$B$2043,tbl_gk[Name])</f>
        <v>M. Maignan</v>
      </c>
      <c r="D6" s="5" t="str" cm="1">
        <f t="array" ref="D6">_xlfn.XLOOKUP($B6,Goalkeepers!$B$2:$B$2043,tbl_gk[FullName])</f>
        <v>Mike Maignan</v>
      </c>
      <c r="E6" s="1" cm="1">
        <f t="array" ref="E6">_xlfn.XLOOKUP($B6,Goalkeepers!$B$2:$B$2043,tbl_gk[Age])</f>
        <v>26</v>
      </c>
      <c r="F6" s="1" cm="1">
        <f t="array" ref="F6">_xlfn.XLOOKUP($B6,Goalkeepers!$B$2:$B$2043,tbl_gk[Height])</f>
        <v>191</v>
      </c>
      <c r="G6" s="1" cm="1">
        <f t="array" ref="G6">_xlfn.XLOOKUP($B6,Goalkeepers!$B$2:$B$2043,tbl_gk[Weight])</f>
        <v>89</v>
      </c>
      <c r="H6" s="1" t="str" cm="1">
        <f t="array" ref="H6">_xlfn.XLOOKUP($B6,Goalkeepers!$B$2:$B$2043,tbl_gk[Nationality])</f>
        <v>France</v>
      </c>
      <c r="I6" s="1" cm="1">
        <f t="array" ref="I6">_xlfn.XLOOKUP($B6,Goalkeepers!$B$2:$B$2043,tbl_gk[Overall])</f>
        <v>87</v>
      </c>
    </row>
    <row r="7" spans="1:9" x14ac:dyDescent="0.55000000000000004">
      <c r="A7" s="3">
        <v>6</v>
      </c>
      <c r="B7" s="12">
        <v>204935</v>
      </c>
      <c r="C7" s="5" t="str" cm="1">
        <f t="array" ref="C7">_xlfn.XLOOKUP($B7,Goalkeepers!$B$2:$B$2043,tbl_gk[Name])</f>
        <v>J. Pickford</v>
      </c>
      <c r="D7" s="5" t="str" cm="1">
        <f t="array" ref="D7">_xlfn.XLOOKUP($B7,Goalkeepers!$B$2:$B$2043,tbl_gk[FullName])</f>
        <v>Jordan Pickford</v>
      </c>
      <c r="E7" s="1" cm="1">
        <f t="array" ref="E7">_xlfn.XLOOKUP($B7,Goalkeepers!$B$2:$B$2043,tbl_gk[Age])</f>
        <v>28</v>
      </c>
      <c r="F7" s="1" cm="1">
        <f t="array" ref="F7">_xlfn.XLOOKUP($B7,Goalkeepers!$B$2:$B$2043,tbl_gk[Height])</f>
        <v>185</v>
      </c>
      <c r="G7" s="1" cm="1">
        <f t="array" ref="G7">_xlfn.XLOOKUP($B7,Goalkeepers!$B$2:$B$2043,tbl_gk[Weight])</f>
        <v>77</v>
      </c>
      <c r="H7" s="1" t="str" cm="1">
        <f t="array" ref="H7">_xlfn.XLOOKUP($B7,Goalkeepers!$B$2:$B$2043,tbl_gk[Nationality])</f>
        <v>England</v>
      </c>
      <c r="I7" s="1" cm="1">
        <f t="array" ref="I7">_xlfn.XLOOKUP($B7,Goalkeepers!$B$2:$B$2043,tbl_gk[Overall])</f>
        <v>82</v>
      </c>
    </row>
    <row r="8" spans="1:9" x14ac:dyDescent="0.55000000000000004">
      <c r="A8" s="3">
        <v>7</v>
      </c>
      <c r="B8" s="12">
        <v>176630</v>
      </c>
      <c r="C8" s="5" t="str" cm="1">
        <f t="array" ref="C8">_xlfn.XLOOKUP($B8,Goalkeepers!$B$2:$B$2043,tbl_gk[Name])</f>
        <v>Marco Pereira</v>
      </c>
      <c r="D8" s="5" t="str" cm="1">
        <f t="array" ref="D8">_xlfn.XLOOKUP($B8,Goalkeepers!$B$2:$B$2043,tbl_gk[FullName])</f>
        <v>Marco AndrÃ© Rocha Pereira</v>
      </c>
      <c r="E8" s="1" cm="1">
        <f t="array" ref="E8">_xlfn.XLOOKUP($B8,Goalkeepers!$B$2:$B$2043,tbl_gk[Age])</f>
        <v>35</v>
      </c>
      <c r="F8" s="1" cm="1">
        <f t="array" ref="F8">_xlfn.XLOOKUP($B8,Goalkeepers!$B$2:$B$2043,tbl_gk[Height])</f>
        <v>184</v>
      </c>
      <c r="G8" s="1" cm="1">
        <f t="array" ref="G8">_xlfn.XLOOKUP($B8,Goalkeepers!$B$2:$B$2043,tbl_gk[Weight])</f>
        <v>79</v>
      </c>
      <c r="H8" s="1" t="str" cm="1">
        <f t="array" ref="H8">_xlfn.XLOOKUP($B8,Goalkeepers!$B$2:$B$2043,tbl_gk[Nationality])</f>
        <v>Portugal</v>
      </c>
      <c r="I8" s="1" cm="1">
        <f t="array" ref="I8">_xlfn.XLOOKUP($B8,Goalkeepers!$B$2:$B$2043,tbl_gk[Overall])</f>
        <v>74</v>
      </c>
    </row>
    <row r="9" spans="1:9" x14ac:dyDescent="0.55000000000000004">
      <c r="A9" s="3">
        <v>8</v>
      </c>
      <c r="B9" s="12">
        <v>192448</v>
      </c>
      <c r="C9" s="5" t="str" cm="1">
        <f t="array" ref="C9">_xlfn.XLOOKUP($B9,Goalkeepers!$B$2:$B$2043,tbl_gk[Name])</f>
        <v>M. ter Stegen</v>
      </c>
      <c r="D9" s="5" t="str" cm="1">
        <f t="array" ref="D9">_xlfn.XLOOKUP($B9,Goalkeepers!$B$2:$B$2043,tbl_gk[FullName])</f>
        <v>Marc-AndrÃ© ter Stegen</v>
      </c>
      <c r="E9" s="1" cm="1">
        <f t="array" ref="E9">_xlfn.XLOOKUP($B9,Goalkeepers!$B$2:$B$2043,tbl_gk[Age])</f>
        <v>30</v>
      </c>
      <c r="F9" s="1" cm="1">
        <f t="array" ref="F9">_xlfn.XLOOKUP($B9,Goalkeepers!$B$2:$B$2043,tbl_gk[Height])</f>
        <v>187</v>
      </c>
      <c r="G9" s="1" cm="1">
        <f t="array" ref="G9">_xlfn.XLOOKUP($B9,Goalkeepers!$B$2:$B$2043,tbl_gk[Weight])</f>
        <v>85</v>
      </c>
      <c r="H9" s="1" t="str" cm="1">
        <f t="array" ref="H9">_xlfn.XLOOKUP($B9,Goalkeepers!$B$2:$B$2043,tbl_gk[Nationality])</f>
        <v>Germany</v>
      </c>
      <c r="I9" s="1" cm="1">
        <f t="array" ref="I9">_xlfn.XLOOKUP($B9,Goalkeepers!$B$2:$B$2043,tbl_gk[Overall])</f>
        <v>88</v>
      </c>
    </row>
    <row r="10" spans="1:9" x14ac:dyDescent="0.55000000000000004">
      <c r="A10" s="3">
        <v>9</v>
      </c>
      <c r="B10" s="12">
        <v>257439</v>
      </c>
      <c r="C10" s="5" t="str" cm="1">
        <f t="array" ref="C10">_xlfn.XLOOKUP($B10,Goalkeepers!$B$2:$B$2043,tbl_gk[Name])</f>
        <v>R. Ofori</v>
      </c>
      <c r="D10" s="5" t="str" cm="1">
        <f t="array" ref="D10">_xlfn.XLOOKUP($B10,Goalkeepers!$B$2:$B$2043,tbl_gk[FullName])</f>
        <v>Richard Ofori</v>
      </c>
      <c r="E10" s="1" cm="1">
        <f t="array" ref="E10">_xlfn.XLOOKUP($B10,Goalkeepers!$B$2:$B$2043,tbl_gk[Age])</f>
        <v>28</v>
      </c>
      <c r="F10" s="1" cm="1">
        <f t="array" ref="F10">_xlfn.XLOOKUP($B10,Goalkeepers!$B$2:$B$2043,tbl_gk[Height])</f>
        <v>190</v>
      </c>
      <c r="G10" s="1" cm="1">
        <f t="array" ref="G10">_xlfn.XLOOKUP($B10,Goalkeepers!$B$2:$B$2043,tbl_gk[Weight])</f>
        <v>79</v>
      </c>
      <c r="H10" s="1" t="str" cm="1">
        <f t="array" ref="H10">_xlfn.XLOOKUP($B10,Goalkeepers!$B$2:$B$2043,tbl_gk[Nationality])</f>
        <v>Ghana</v>
      </c>
      <c r="I10" s="1" cm="1">
        <f t="array" ref="I10">_xlfn.XLOOKUP($B10,Goalkeepers!$B$2:$B$2043,tbl_gk[Overall])</f>
        <v>74</v>
      </c>
    </row>
    <row r="11" spans="1:9" x14ac:dyDescent="0.55000000000000004">
      <c r="A11" s="3">
        <v>10</v>
      </c>
      <c r="B11" s="12">
        <v>221087</v>
      </c>
      <c r="C11" s="5" t="str" cm="1">
        <f t="array" ref="C11">_xlfn.XLOOKUP($B11,Goalkeepers!$B$2:$B$2043,tbl_gk[Name])</f>
        <v>Pau LÃ³pez</v>
      </c>
      <c r="D11" s="5" t="str" cm="1">
        <f t="array" ref="D11">_xlfn.XLOOKUP($B11,Goalkeepers!$B$2:$B$2043,tbl_gk[FullName])</f>
        <v>Pau LÃ³pez Sabata</v>
      </c>
      <c r="E11" s="1" cm="1">
        <f t="array" ref="E11">_xlfn.XLOOKUP($B11,Goalkeepers!$B$2:$B$2043,tbl_gk[Age])</f>
        <v>27</v>
      </c>
      <c r="F11" s="1" cm="1">
        <f t="array" ref="F11">_xlfn.XLOOKUP($B11,Goalkeepers!$B$2:$B$2043,tbl_gk[Height])</f>
        <v>189</v>
      </c>
      <c r="G11" s="1" cm="1">
        <f t="array" ref="G11">_xlfn.XLOOKUP($B11,Goalkeepers!$B$2:$B$2043,tbl_gk[Weight])</f>
        <v>77</v>
      </c>
      <c r="H11" s="1" t="str" cm="1">
        <f t="array" ref="H11">_xlfn.XLOOKUP($B11,Goalkeepers!$B$2:$B$2043,tbl_gk[Nationality])</f>
        <v>Spain</v>
      </c>
      <c r="I11" s="1" cm="1">
        <f t="array" ref="I11">_xlfn.XLOOKUP($B11,Goalkeepers!$B$2:$B$2043,tbl_gk[Overall])</f>
        <v>79</v>
      </c>
    </row>
    <row r="13" spans="1:9" x14ac:dyDescent="0.55000000000000004">
      <c r="B13" s="1"/>
      <c r="C13" s="1"/>
      <c r="D13" s="1"/>
      <c r="G13"/>
      <c r="H13"/>
      <c r="I13"/>
    </row>
    <row r="14" spans="1:9" x14ac:dyDescent="0.55000000000000004">
      <c r="B14"/>
      <c r="E14"/>
      <c r="F14"/>
      <c r="G14"/>
      <c r="H14"/>
      <c r="I14"/>
    </row>
    <row r="15" spans="1:9" x14ac:dyDescent="0.55000000000000004">
      <c r="B15"/>
      <c r="E15"/>
      <c r="F15"/>
      <c r="G15"/>
      <c r="H15"/>
      <c r="I15"/>
    </row>
    <row r="16" spans="1:9" x14ac:dyDescent="0.55000000000000004">
      <c r="B16" s="1"/>
      <c r="C16" s="1"/>
      <c r="D16" s="1"/>
      <c r="G16"/>
      <c r="H16"/>
      <c r="I16"/>
    </row>
    <row r="17" spans="2:9" x14ac:dyDescent="0.55000000000000004">
      <c r="B17" s="1"/>
      <c r="C17" s="1"/>
      <c r="D17" s="1"/>
      <c r="G17"/>
      <c r="H17"/>
      <c r="I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EC1F-EB89-41F3-B392-8528B4C68B61}">
  <dimension ref="A1:I40"/>
  <sheetViews>
    <sheetView zoomScaleNormal="100" workbookViewId="0">
      <selection sqref="A1:I1"/>
    </sheetView>
  </sheetViews>
  <sheetFormatPr defaultRowHeight="14.4" x14ac:dyDescent="0.55000000000000004"/>
  <cols>
    <col min="2" max="2" width="10.578125" style="3" hidden="1" customWidth="1"/>
    <col min="3" max="3" width="18.62890625" hidden="1" customWidth="1"/>
    <col min="4" max="4" width="24.367187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4" t="s">
        <v>4178</v>
      </c>
      <c r="B1" s="14"/>
      <c r="C1" s="14"/>
      <c r="D1" s="14"/>
      <c r="E1" s="14"/>
      <c r="F1" s="14"/>
      <c r="G1" s="14"/>
      <c r="H1" s="14"/>
      <c r="I1" s="14"/>
    </row>
    <row r="2" spans="1:9" x14ac:dyDescent="0.55000000000000004">
      <c r="A2" s="1" t="s">
        <v>4174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5000000000000004">
      <c r="A3" s="3">
        <v>1</v>
      </c>
      <c r="B3" s="4">
        <v>175281</v>
      </c>
      <c r="C3" t="str" cm="1">
        <f t="array" ref="C3">IF($B3,_xlfn.XLOOKUP($B3,Goalkeepers!$B$2:$B$2043,tbl_gk[Name],""))</f>
        <v>D. Onyango</v>
      </c>
      <c r="D3" t="str" cm="1">
        <f t="array" ref="D3">IF($B3,_xlfn.XLOOKUP($B3,Goalkeepers!$B$2:$B$2043,tbl_gk[FullName],""))</f>
        <v>Denis Onyango</v>
      </c>
      <c r="E3" s="11" cm="1">
        <f t="array" ref="E3">IF($B3,_xlfn.XLOOKUP($B3,Goalkeepers!$B$2:$B$2043,tbl_gk[Age],""))</f>
        <v>37</v>
      </c>
      <c r="F3" s="11" cm="1">
        <f t="array" ref="F3">IF($B3,_xlfn.XLOOKUP($B3,Goalkeepers!$B$2:$B$2043,tbl_gk[Height],""))</f>
        <v>185</v>
      </c>
      <c r="G3" s="11" cm="1">
        <f t="array" ref="G3">IF($B3,_xlfn.XLOOKUP($B3,Goalkeepers!$B$2:$B$2043,tbl_gk[Weight],""))</f>
        <v>86</v>
      </c>
      <c r="H3" s="11" t="str" cm="1">
        <f t="array" ref="H3">IF($B3,_xlfn.XLOOKUP($B3,Goalkeepers!$B$2:$B$2043,tbl_gk[Nationality],""))</f>
        <v>Uganda</v>
      </c>
      <c r="I3" s="11" cm="1">
        <f t="array" ref="I3">IF($B3,_xlfn.XLOOKUP($B3,Goalkeepers!$B$2:$B$2043,tbl_gk[Overall],""))</f>
        <v>73</v>
      </c>
    </row>
    <row r="4" spans="1:9" x14ac:dyDescent="0.55000000000000004">
      <c r="A4" s="3">
        <v>2</v>
      </c>
      <c r="B4" s="4">
        <v>210257</v>
      </c>
      <c r="C4" t="str" cm="1">
        <f t="array" ref="C4">IF($B4,_xlfn.XLOOKUP($B4,Goalkeepers!$B$2:$B$2043,tbl_gk[Name],""))</f>
        <v>Ederson</v>
      </c>
      <c r="D4" t="str" cm="1">
        <f t="array" ref="D4">IF($B4,_xlfn.XLOOKUP($B4,Goalkeepers!$B$2:$B$2043,tbl_gk[FullName],""))</f>
        <v>Ederson Santana de Moraes</v>
      </c>
      <c r="E4" s="11" cm="1">
        <f t="array" ref="E4">IF($B4,_xlfn.XLOOKUP($B4,Goalkeepers!$B$2:$B$2043,tbl_gk[Age],""))</f>
        <v>28</v>
      </c>
      <c r="F4" s="11" cm="1">
        <f t="array" ref="F4">IF($B4,_xlfn.XLOOKUP($B4,Goalkeepers!$B$2:$B$2043,tbl_gk[Height],""))</f>
        <v>188</v>
      </c>
      <c r="G4" s="11" cm="1">
        <f t="array" ref="G4">IF($B4,_xlfn.XLOOKUP($B4,Goalkeepers!$B$2:$B$2043,tbl_gk[Weight],""))</f>
        <v>86</v>
      </c>
      <c r="H4" s="11" t="str" cm="1">
        <f t="array" ref="H4">IF($B4,_xlfn.XLOOKUP($B4,Goalkeepers!$B$2:$B$2043,tbl_gk[Nationality],""))</f>
        <v>Brazil</v>
      </c>
      <c r="I4" s="11" cm="1">
        <f t="array" ref="I4">IF($B4,_xlfn.XLOOKUP($B4,Goalkeepers!$B$2:$B$2043,tbl_gk[Overall],""))</f>
        <v>89</v>
      </c>
    </row>
    <row r="5" spans="1:9" x14ac:dyDescent="0.55000000000000004">
      <c r="A5" s="3">
        <v>3</v>
      </c>
      <c r="B5" s="4">
        <v>167495</v>
      </c>
      <c r="C5" t="str" cm="1">
        <f t="array" ref="C5">IF($B5,_xlfn.XLOOKUP($B5,Goalkeepers!$B$2:$B$2043,tbl_gk[Name],""))</f>
        <v>M. Neuer</v>
      </c>
      <c r="D5" t="str" cm="1">
        <f t="array" ref="D5">IF($B5,_xlfn.XLOOKUP($B5,Goalkeepers!$B$2:$B$2043,tbl_gk[FullName],""))</f>
        <v>Manuel Neuer</v>
      </c>
      <c r="E5" s="11" cm="1">
        <f t="array" ref="E5">IF($B5,_xlfn.XLOOKUP($B5,Goalkeepers!$B$2:$B$2043,tbl_gk[Age],""))</f>
        <v>36</v>
      </c>
      <c r="F5" s="11" cm="1">
        <f t="array" ref="F5">IF($B5,_xlfn.XLOOKUP($B5,Goalkeepers!$B$2:$B$2043,tbl_gk[Height],""))</f>
        <v>193</v>
      </c>
      <c r="G5" s="11" cm="1">
        <f t="array" ref="G5">IF($B5,_xlfn.XLOOKUP($B5,Goalkeepers!$B$2:$B$2043,tbl_gk[Weight],""))</f>
        <v>93</v>
      </c>
      <c r="H5" s="11" t="str" cm="1">
        <f t="array" ref="H5">IF($B5,_xlfn.XLOOKUP($B5,Goalkeepers!$B$2:$B$2043,tbl_gk[Nationality],""))</f>
        <v>Germany</v>
      </c>
      <c r="I5" s="11" cm="1">
        <f t="array" ref="I5">IF($B5,_xlfn.XLOOKUP($B5,Goalkeepers!$B$2:$B$2043,tbl_gk[Overall],""))</f>
        <v>90</v>
      </c>
    </row>
    <row r="6" spans="1:9" x14ac:dyDescent="0.55000000000000004">
      <c r="A6" s="3">
        <v>4</v>
      </c>
      <c r="B6" s="4">
        <v>192448</v>
      </c>
      <c r="C6" t="str" cm="1">
        <f t="array" ref="C6">IF($B6,_xlfn.XLOOKUP($B6,Goalkeepers!$B$2:$B$2043,tbl_gk[Name],""))</f>
        <v>M. ter Stegen</v>
      </c>
      <c r="D6" t="str" cm="1">
        <f t="array" ref="D6">IF($B6,_xlfn.XLOOKUP($B6,Goalkeepers!$B$2:$B$2043,tbl_gk[FullName],""))</f>
        <v>Marc-AndrÃ© ter Stegen</v>
      </c>
      <c r="E6" s="11" cm="1">
        <f t="array" ref="E6">IF($B6,_xlfn.XLOOKUP($B6,Goalkeepers!$B$2:$B$2043,tbl_gk[Age],""))</f>
        <v>30</v>
      </c>
      <c r="F6" s="11" cm="1">
        <f t="array" ref="F6">IF($B6,_xlfn.XLOOKUP($B6,Goalkeepers!$B$2:$B$2043,tbl_gk[Height],""))</f>
        <v>187</v>
      </c>
      <c r="G6" s="11" cm="1">
        <f t="array" ref="G6">IF($B6,_xlfn.XLOOKUP($B6,Goalkeepers!$B$2:$B$2043,tbl_gk[Weight],""))</f>
        <v>85</v>
      </c>
      <c r="H6" s="11" t="str" cm="1">
        <f t="array" ref="H6">IF($B6,_xlfn.XLOOKUP($B6,Goalkeepers!$B$2:$B$2043,tbl_gk[Nationality],""))</f>
        <v>Germany</v>
      </c>
      <c r="I6" s="11" cm="1">
        <f t="array" ref="I6">IF($B6,_xlfn.XLOOKUP($B6,Goalkeepers!$B$2:$B$2043,tbl_gk[Overall],""))</f>
        <v>88</v>
      </c>
    </row>
    <row r="7" spans="1:9" x14ac:dyDescent="0.55000000000000004">
      <c r="A7" s="3">
        <v>5</v>
      </c>
      <c r="B7" s="4">
        <v>199339</v>
      </c>
      <c r="C7" t="str" cm="1">
        <f t="array" ref="C7">IF($B7,_xlfn.XLOOKUP($B7,Goalkeepers!$B$2:$B$2043,tbl_gk[Name],""))</f>
        <v>M. Riemann</v>
      </c>
      <c r="D7" t="str" cm="1">
        <f t="array" ref="D7">IF($B7,_xlfn.XLOOKUP($B7,Goalkeepers!$B$2:$B$2043,tbl_gk[FullName],""))</f>
        <v>Manuel Riemann</v>
      </c>
      <c r="E7" s="11" cm="1">
        <f t="array" ref="E7">IF($B7,_xlfn.XLOOKUP($B7,Goalkeepers!$B$2:$B$2043,tbl_gk[Age],""))</f>
        <v>33</v>
      </c>
      <c r="F7" s="11" cm="1">
        <f t="array" ref="F7">IF($B7,_xlfn.XLOOKUP($B7,Goalkeepers!$B$2:$B$2043,tbl_gk[Height],""))</f>
        <v>186</v>
      </c>
      <c r="G7" s="11" cm="1">
        <f t="array" ref="G7">IF($B7,_xlfn.XLOOKUP($B7,Goalkeepers!$B$2:$B$2043,tbl_gk[Weight],""))</f>
        <v>83</v>
      </c>
      <c r="H7" s="11" t="str" cm="1">
        <f t="array" ref="H7">IF($B7,_xlfn.XLOOKUP($B7,Goalkeepers!$B$2:$B$2043,tbl_gk[Nationality],""))</f>
        <v>Germany</v>
      </c>
      <c r="I7" s="11" cm="1">
        <f t="array" ref="I7">IF($B7,_xlfn.XLOOKUP($B7,Goalkeepers!$B$2:$B$2043,tbl_gk[Overall],""))</f>
        <v>79</v>
      </c>
    </row>
    <row r="8" spans="1:9" x14ac:dyDescent="0.55000000000000004">
      <c r="A8" s="3">
        <v>6</v>
      </c>
      <c r="B8" s="4">
        <v>176630</v>
      </c>
      <c r="C8" t="str" cm="1">
        <f t="array" ref="C8">IF($B8,_xlfn.XLOOKUP($B8,Goalkeepers!$B$2:$B$2043,tbl_gk[Name],""))</f>
        <v>Marco Pereira</v>
      </c>
      <c r="D8" t="str" cm="1">
        <f t="array" ref="D8">IF($B8,_xlfn.XLOOKUP($B8,Goalkeepers!$B$2:$B$2043,tbl_gk[FullName],""))</f>
        <v>Marco AndrÃ© Rocha Pereira</v>
      </c>
      <c r="E8" s="11" cm="1">
        <f t="array" ref="E8">IF($B8,_xlfn.XLOOKUP($B8,Goalkeepers!$B$2:$B$2043,tbl_gk[Age],""))</f>
        <v>35</v>
      </c>
      <c r="F8" s="11" cm="1">
        <f t="array" ref="F8">IF($B8,_xlfn.XLOOKUP($B8,Goalkeepers!$B$2:$B$2043,tbl_gk[Height],""))</f>
        <v>184</v>
      </c>
      <c r="G8" s="11" cm="1">
        <f t="array" ref="G8">IF($B8,_xlfn.XLOOKUP($B8,Goalkeepers!$B$2:$B$2043,tbl_gk[Weight],""))</f>
        <v>79</v>
      </c>
      <c r="H8" s="11" t="str" cm="1">
        <f t="array" ref="H8">IF($B8,_xlfn.XLOOKUP($B8,Goalkeepers!$B$2:$B$2043,tbl_gk[Nationality],""))</f>
        <v>Portugal</v>
      </c>
      <c r="I8" s="11" cm="1">
        <f t="array" ref="I8">IF($B8,_xlfn.XLOOKUP($B8,Goalkeepers!$B$2:$B$2043,tbl_gk[Overall],""))</f>
        <v>74</v>
      </c>
    </row>
    <row r="9" spans="1:9" x14ac:dyDescent="0.55000000000000004">
      <c r="A9" s="3">
        <v>7</v>
      </c>
      <c r="B9" s="4">
        <v>215698</v>
      </c>
      <c r="C9" t="str" cm="1">
        <f t="array" ref="C9">IF($B9,_xlfn.XLOOKUP($B9,Goalkeepers!$B$2:$B$2043,tbl_gk[Name],""))</f>
        <v>M. Maignan</v>
      </c>
      <c r="D9" t="str" cm="1">
        <f t="array" ref="D9">IF($B9,_xlfn.XLOOKUP($B9,Goalkeepers!$B$2:$B$2043,tbl_gk[FullName],""))</f>
        <v>Mike Maignan</v>
      </c>
      <c r="E9" s="11" cm="1">
        <f t="array" ref="E9">IF($B9,_xlfn.XLOOKUP($B9,Goalkeepers!$B$2:$B$2043,tbl_gk[Age],""))</f>
        <v>26</v>
      </c>
      <c r="F9" s="11" cm="1">
        <f t="array" ref="F9">IF($B9,_xlfn.XLOOKUP($B9,Goalkeepers!$B$2:$B$2043,tbl_gk[Height],""))</f>
        <v>191</v>
      </c>
      <c r="G9" s="11" cm="1">
        <f t="array" ref="G9">IF($B9,_xlfn.XLOOKUP($B9,Goalkeepers!$B$2:$B$2043,tbl_gk[Weight],""))</f>
        <v>89</v>
      </c>
      <c r="H9" s="11" t="str" cm="1">
        <f t="array" ref="H9">IF($B9,_xlfn.XLOOKUP($B9,Goalkeepers!$B$2:$B$2043,tbl_gk[Nationality],""))</f>
        <v>France</v>
      </c>
      <c r="I9" s="11" cm="1">
        <f t="array" ref="I9">IF($B9,_xlfn.XLOOKUP($B9,Goalkeepers!$B$2:$B$2043,tbl_gk[Overall],""))</f>
        <v>87</v>
      </c>
    </row>
    <row r="10" spans="1:9" x14ac:dyDescent="0.55000000000000004">
      <c r="A10" s="3">
        <v>8</v>
      </c>
      <c r="B10" s="4">
        <v>221087</v>
      </c>
      <c r="C10" t="str" cm="1">
        <f t="array" ref="C10">IF($B10,_xlfn.XLOOKUP($B10,Goalkeepers!$B$2:$B$2043,tbl_gk[Name],""))</f>
        <v>Pau LÃ³pez</v>
      </c>
      <c r="D10" t="str" cm="1">
        <f t="array" ref="D10">IF($B10,_xlfn.XLOOKUP($B10,Goalkeepers!$B$2:$B$2043,tbl_gk[FullName],""))</f>
        <v>Pau LÃ³pez Sabata</v>
      </c>
      <c r="E10" s="11" cm="1">
        <f t="array" ref="E10">IF($B10,_xlfn.XLOOKUP($B10,Goalkeepers!$B$2:$B$2043,tbl_gk[Age],""))</f>
        <v>27</v>
      </c>
      <c r="F10" s="11" cm="1">
        <f t="array" ref="F10">IF($B10,_xlfn.XLOOKUP($B10,Goalkeepers!$B$2:$B$2043,tbl_gk[Height],""))</f>
        <v>189</v>
      </c>
      <c r="G10" s="11" cm="1">
        <f t="array" ref="G10">IF($B10,_xlfn.XLOOKUP($B10,Goalkeepers!$B$2:$B$2043,tbl_gk[Weight],""))</f>
        <v>77</v>
      </c>
      <c r="H10" s="11" t="str" cm="1">
        <f t="array" ref="H10">IF($B10,_xlfn.XLOOKUP($B10,Goalkeepers!$B$2:$B$2043,tbl_gk[Nationality],""))</f>
        <v>Spain</v>
      </c>
      <c r="I10" s="11" cm="1">
        <f t="array" ref="I10">IF($B10,_xlfn.XLOOKUP($B10,Goalkeepers!$B$2:$B$2043,tbl_gk[Overall],""))</f>
        <v>79</v>
      </c>
    </row>
    <row r="11" spans="1:9" x14ac:dyDescent="0.55000000000000004">
      <c r="A11" s="3">
        <v>9</v>
      </c>
      <c r="B11" s="4">
        <v>204935</v>
      </c>
      <c r="C11" t="str" cm="1">
        <f t="array" ref="C11">IF($B11,_xlfn.XLOOKUP($B11,Goalkeepers!$B$2:$B$2043,tbl_gk[Name],""))</f>
        <v>J. Pickford</v>
      </c>
      <c r="D11" t="str" cm="1">
        <f t="array" ref="D11">IF($B11,_xlfn.XLOOKUP($B11,Goalkeepers!$B$2:$B$2043,tbl_gk[FullName],""))</f>
        <v>Jordan Pickford</v>
      </c>
      <c r="E11" s="11" cm="1">
        <f t="array" ref="E11">IF($B11,_xlfn.XLOOKUP($B11,Goalkeepers!$B$2:$B$2043,tbl_gk[Age],""))</f>
        <v>28</v>
      </c>
      <c r="F11" s="11" cm="1">
        <f t="array" ref="F11">IF($B11,_xlfn.XLOOKUP($B11,Goalkeepers!$B$2:$B$2043,tbl_gk[Height],""))</f>
        <v>185</v>
      </c>
      <c r="G11" s="11" cm="1">
        <f t="array" ref="G11">IF($B11,_xlfn.XLOOKUP($B11,Goalkeepers!$B$2:$B$2043,tbl_gk[Weight],""))</f>
        <v>77</v>
      </c>
      <c r="H11" s="11" t="str" cm="1">
        <f t="array" ref="H11">IF($B11,_xlfn.XLOOKUP($B11,Goalkeepers!$B$2:$B$2043,tbl_gk[Nationality],""))</f>
        <v>England</v>
      </c>
      <c r="I11" s="11" cm="1">
        <f t="array" ref="I11">IF($B11,_xlfn.XLOOKUP($B11,Goalkeepers!$B$2:$B$2043,tbl_gk[Overall],""))</f>
        <v>82</v>
      </c>
    </row>
    <row r="12" spans="1:9" x14ac:dyDescent="0.55000000000000004">
      <c r="A12" s="3">
        <v>10</v>
      </c>
      <c r="B12" s="4">
        <v>257439</v>
      </c>
      <c r="C12" t="str" cm="1">
        <f t="array" ref="C12">IF($B12,_xlfn.XLOOKUP($B12,Goalkeepers!$B$2:$B$2043,tbl_gk[Name],""))</f>
        <v>R. Ofori</v>
      </c>
      <c r="D12" t="str" cm="1">
        <f t="array" ref="D12">IF($B12,_xlfn.XLOOKUP($B12,Goalkeepers!$B$2:$B$2043,tbl_gk[FullName],""))</f>
        <v>Richard Ofori</v>
      </c>
      <c r="E12" s="11" cm="1">
        <f t="array" ref="E12">IF($B12,_xlfn.XLOOKUP($B12,Goalkeepers!$B$2:$B$2043,tbl_gk[Age],""))</f>
        <v>28</v>
      </c>
      <c r="F12" s="11" cm="1">
        <f t="array" ref="F12">IF($B12,_xlfn.XLOOKUP($B12,Goalkeepers!$B$2:$B$2043,tbl_gk[Height],""))</f>
        <v>190</v>
      </c>
      <c r="G12" s="11" cm="1">
        <f t="array" ref="G12">IF($B12,_xlfn.XLOOKUP($B12,Goalkeepers!$B$2:$B$2043,tbl_gk[Weight],""))</f>
        <v>79</v>
      </c>
      <c r="H12" s="11" t="str" cm="1">
        <f t="array" ref="H12">IF($B12,_xlfn.XLOOKUP($B12,Goalkeepers!$B$2:$B$2043,tbl_gk[Nationality],""))</f>
        <v>Ghana</v>
      </c>
      <c r="I12" s="11" cm="1">
        <f t="array" ref="I12">IF($B12,_xlfn.XLOOKUP($B12,Goalkeepers!$B$2:$B$2043,tbl_gk[Overall],""))</f>
        <v>74</v>
      </c>
    </row>
    <row r="15" spans="1:9" x14ac:dyDescent="0.55000000000000004">
      <c r="A15" s="14" t="s">
        <v>4179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55000000000000004">
      <c r="A16" s="1" t="s">
        <v>4174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55000000000000004">
      <c r="A17" s="3">
        <v>1</v>
      </c>
      <c r="B17" s="4">
        <v>167495</v>
      </c>
      <c r="C17" t="str" cm="1">
        <f t="array" ref="C17">IF($B17,_xlfn.XLOOKUP($B17,Goalkeepers!$B$2:$B$2043,tbl_gk[Name],""))</f>
        <v>M. Neuer</v>
      </c>
      <c r="D17" t="str" cm="1">
        <f t="array" ref="D17">IF($B17,_xlfn.XLOOKUP($B17,Goalkeepers!$B$2:$B$2043,tbl_gk[FullName],""))</f>
        <v>Manuel Neuer</v>
      </c>
      <c r="E17" s="11" cm="1">
        <f t="array" ref="E17">IF($B17,_xlfn.XLOOKUP($B17,Goalkeepers!$B$2:$B$2043,tbl_gk[Age],""))</f>
        <v>36</v>
      </c>
      <c r="F17" s="11" cm="1">
        <f t="array" ref="F17">IF($B17,_xlfn.XLOOKUP($B17,Goalkeepers!$B$2:$B$2043,tbl_gk[Height],""))</f>
        <v>193</v>
      </c>
      <c r="G17" s="11" cm="1">
        <f t="array" ref="G17">IF($B17,_xlfn.XLOOKUP($B17,Goalkeepers!$B$2:$B$2043,tbl_gk[Weight],""))</f>
        <v>93</v>
      </c>
      <c r="H17" s="11" t="str" cm="1">
        <f t="array" ref="H17">IF($B17,_xlfn.XLOOKUP($B17,Goalkeepers!$B$2:$B$2043,tbl_gk[Nationality],""))</f>
        <v>Germany</v>
      </c>
      <c r="I17" s="11" cm="1">
        <f t="array" ref="I17">IF($B17,_xlfn.XLOOKUP($B17,Goalkeepers!$B$2:$B$2043,tbl_gk[Overall],""))</f>
        <v>90</v>
      </c>
    </row>
    <row r="18" spans="1:9" x14ac:dyDescent="0.55000000000000004">
      <c r="A18" s="3">
        <v>2</v>
      </c>
      <c r="B18" s="4">
        <v>176630</v>
      </c>
      <c r="C18" t="str" cm="1">
        <f t="array" ref="C18">IF($B18,_xlfn.XLOOKUP($B18,Goalkeepers!$B$2:$B$2043,tbl_gk[Name],""))</f>
        <v>Marco Pereira</v>
      </c>
      <c r="D18" t="str" cm="1">
        <f t="array" ref="D18">IF($B18,_xlfn.XLOOKUP($B18,Goalkeepers!$B$2:$B$2043,tbl_gk[FullName],""))</f>
        <v>Marco AndrÃ© Rocha Pereira</v>
      </c>
      <c r="E18" s="11" cm="1">
        <f t="array" ref="E18">IF($B18,_xlfn.XLOOKUP($B18,Goalkeepers!$B$2:$B$2043,tbl_gk[Age],""))</f>
        <v>35</v>
      </c>
      <c r="F18" s="11" cm="1">
        <f t="array" ref="F18">IF($B18,_xlfn.XLOOKUP($B18,Goalkeepers!$B$2:$B$2043,tbl_gk[Height],""))</f>
        <v>184</v>
      </c>
      <c r="G18" s="11" cm="1">
        <f t="array" ref="G18">IF($B18,_xlfn.XLOOKUP($B18,Goalkeepers!$B$2:$B$2043,tbl_gk[Weight],""))</f>
        <v>79</v>
      </c>
      <c r="H18" s="11" t="str" cm="1">
        <f t="array" ref="H18">IF($B18,_xlfn.XLOOKUP($B18,Goalkeepers!$B$2:$B$2043,tbl_gk[Nationality],""))</f>
        <v>Portugal</v>
      </c>
      <c r="I18" s="11" cm="1">
        <f t="array" ref="I18">IF($B18,_xlfn.XLOOKUP($B18,Goalkeepers!$B$2:$B$2043,tbl_gk[Overall],""))</f>
        <v>74</v>
      </c>
    </row>
    <row r="19" spans="1:9" x14ac:dyDescent="0.55000000000000004">
      <c r="A19" s="3">
        <v>3</v>
      </c>
      <c r="B19" s="4">
        <v>221087</v>
      </c>
      <c r="C19" t="str" cm="1">
        <f t="array" ref="C19">IF($B19,_xlfn.XLOOKUP($B19,Goalkeepers!$B$2:$B$2043,tbl_gk[Name],""))</f>
        <v>Pau LÃ³pez</v>
      </c>
      <c r="D19" t="str" cm="1">
        <f t="array" ref="D19">IF($B19,_xlfn.XLOOKUP($B19,Goalkeepers!$B$2:$B$2043,tbl_gk[FullName],""))</f>
        <v>Pau LÃ³pez Sabata</v>
      </c>
      <c r="E19" s="11" cm="1">
        <f t="array" ref="E19">IF($B19,_xlfn.XLOOKUP($B19,Goalkeepers!$B$2:$B$2043,tbl_gk[Age],""))</f>
        <v>27</v>
      </c>
      <c r="F19" s="11" cm="1">
        <f t="array" ref="F19">IF($B19,_xlfn.XLOOKUP($B19,Goalkeepers!$B$2:$B$2043,tbl_gk[Height],""))</f>
        <v>189</v>
      </c>
      <c r="G19" s="11" cm="1">
        <f t="array" ref="G19">IF($B19,_xlfn.XLOOKUP($B19,Goalkeepers!$B$2:$B$2043,tbl_gk[Weight],""))</f>
        <v>77</v>
      </c>
      <c r="H19" s="11" t="str" cm="1">
        <f t="array" ref="H19">IF($B19,_xlfn.XLOOKUP($B19,Goalkeepers!$B$2:$B$2043,tbl_gk[Nationality],""))</f>
        <v>Spain</v>
      </c>
      <c r="I19" s="11" cm="1">
        <f t="array" ref="I19">IF($B19,_xlfn.XLOOKUP($B19,Goalkeepers!$B$2:$B$2043,tbl_gk[Overall],""))</f>
        <v>79</v>
      </c>
    </row>
    <row r="20" spans="1:9" x14ac:dyDescent="0.55000000000000004">
      <c r="A20" s="3">
        <v>4</v>
      </c>
      <c r="B20" s="4">
        <v>199339</v>
      </c>
      <c r="C20" t="str" cm="1">
        <f t="array" ref="C20">IF($B20,_xlfn.XLOOKUP($B20,Goalkeepers!$B$2:$B$2043,tbl_gk[Name],""))</f>
        <v>M. Riemann</v>
      </c>
      <c r="D20" t="str" cm="1">
        <f t="array" ref="D20">IF($B20,_xlfn.XLOOKUP($B20,Goalkeepers!$B$2:$B$2043,tbl_gk[FullName],""))</f>
        <v>Manuel Riemann</v>
      </c>
      <c r="E20" s="11" cm="1">
        <f t="array" ref="E20">IF($B20,_xlfn.XLOOKUP($B20,Goalkeepers!$B$2:$B$2043,tbl_gk[Age],""))</f>
        <v>33</v>
      </c>
      <c r="F20" s="11" cm="1">
        <f t="array" ref="F20">IF($B20,_xlfn.XLOOKUP($B20,Goalkeepers!$B$2:$B$2043,tbl_gk[Height],""))</f>
        <v>186</v>
      </c>
      <c r="G20" s="11" cm="1">
        <f t="array" ref="G20">IF($B20,_xlfn.XLOOKUP($B20,Goalkeepers!$B$2:$B$2043,tbl_gk[Weight],""))</f>
        <v>83</v>
      </c>
      <c r="H20" s="11" t="str" cm="1">
        <f t="array" ref="H20">IF($B20,_xlfn.XLOOKUP($B20,Goalkeepers!$B$2:$B$2043,tbl_gk[Nationality],""))</f>
        <v>Germany</v>
      </c>
      <c r="I20" s="11" cm="1">
        <f t="array" ref="I20">IF($B20,_xlfn.XLOOKUP($B20,Goalkeepers!$B$2:$B$2043,tbl_gk[Overall],""))</f>
        <v>79</v>
      </c>
    </row>
    <row r="21" spans="1:9" x14ac:dyDescent="0.55000000000000004">
      <c r="A21" s="3">
        <v>5</v>
      </c>
      <c r="B21" s="4">
        <v>210257</v>
      </c>
      <c r="C21" t="str" cm="1">
        <f t="array" ref="C21">IF($B21,_xlfn.XLOOKUP($B21,Goalkeepers!$B$2:$B$2043,tbl_gk[Name],""))</f>
        <v>Ederson</v>
      </c>
      <c r="D21" t="str" cm="1">
        <f t="array" ref="D21">IF($B21,_xlfn.XLOOKUP($B21,Goalkeepers!$B$2:$B$2043,tbl_gk[FullName],""))</f>
        <v>Ederson Santana de Moraes</v>
      </c>
      <c r="E21" s="11" cm="1">
        <f t="array" ref="E21">IF($B21,_xlfn.XLOOKUP($B21,Goalkeepers!$B$2:$B$2043,tbl_gk[Age],""))</f>
        <v>28</v>
      </c>
      <c r="F21" s="11" cm="1">
        <f t="array" ref="F21">IF($B21,_xlfn.XLOOKUP($B21,Goalkeepers!$B$2:$B$2043,tbl_gk[Height],""))</f>
        <v>188</v>
      </c>
      <c r="G21" s="11" cm="1">
        <f t="array" ref="G21">IF($B21,_xlfn.XLOOKUP($B21,Goalkeepers!$B$2:$B$2043,tbl_gk[Weight],""))</f>
        <v>86</v>
      </c>
      <c r="H21" s="11" t="str" cm="1">
        <f t="array" ref="H21">IF($B21,_xlfn.XLOOKUP($B21,Goalkeepers!$B$2:$B$2043,tbl_gk[Nationality],""))</f>
        <v>Brazil</v>
      </c>
      <c r="I21" s="11" cm="1">
        <f t="array" ref="I21">IF($B21,_xlfn.XLOOKUP($B21,Goalkeepers!$B$2:$B$2043,tbl_gk[Overall],""))</f>
        <v>89</v>
      </c>
    </row>
    <row r="22" spans="1:9" x14ac:dyDescent="0.55000000000000004">
      <c r="A22" s="3">
        <v>6</v>
      </c>
      <c r="B22" s="4">
        <v>204935</v>
      </c>
      <c r="C22" t="str" cm="1">
        <f t="array" ref="C22">IF($B22,_xlfn.XLOOKUP($B22,Goalkeepers!$B$2:$B$2043,tbl_gk[Name],""))</f>
        <v>J. Pickford</v>
      </c>
      <c r="D22" t="str" cm="1">
        <f t="array" ref="D22">IF($B22,_xlfn.XLOOKUP($B22,Goalkeepers!$B$2:$B$2043,tbl_gk[FullName],""))</f>
        <v>Jordan Pickford</v>
      </c>
      <c r="E22" s="11" cm="1">
        <f t="array" ref="E22">IF($B22,_xlfn.XLOOKUP($B22,Goalkeepers!$B$2:$B$2043,tbl_gk[Age],""))</f>
        <v>28</v>
      </c>
      <c r="F22" s="11" cm="1">
        <f t="array" ref="F22">IF($B22,_xlfn.XLOOKUP($B22,Goalkeepers!$B$2:$B$2043,tbl_gk[Height],""))</f>
        <v>185</v>
      </c>
      <c r="G22" s="11" cm="1">
        <f t="array" ref="G22">IF($B22,_xlfn.XLOOKUP($B22,Goalkeepers!$B$2:$B$2043,tbl_gk[Weight],""))</f>
        <v>77</v>
      </c>
      <c r="H22" s="11" t="str" cm="1">
        <f t="array" ref="H22">IF($B22,_xlfn.XLOOKUP($B22,Goalkeepers!$B$2:$B$2043,tbl_gk[Nationality],""))</f>
        <v>England</v>
      </c>
      <c r="I22" s="11" cm="1">
        <f t="array" ref="I22">IF($B22,_xlfn.XLOOKUP($B22,Goalkeepers!$B$2:$B$2043,tbl_gk[Overall],""))</f>
        <v>82</v>
      </c>
    </row>
    <row r="23" spans="1:9" x14ac:dyDescent="0.55000000000000004">
      <c r="A23" s="3">
        <v>7</v>
      </c>
      <c r="B23" s="4">
        <v>175281</v>
      </c>
      <c r="C23" t="str" cm="1">
        <f t="array" ref="C23">IF($B23,_xlfn.XLOOKUP($B23,Goalkeepers!$B$2:$B$2043,tbl_gk[Name],""))</f>
        <v>D. Onyango</v>
      </c>
      <c r="D23" t="str" cm="1">
        <f t="array" ref="D23">IF($B23,_xlfn.XLOOKUP($B23,Goalkeepers!$B$2:$B$2043,tbl_gk[FullName],""))</f>
        <v>Denis Onyango</v>
      </c>
      <c r="E23" s="11" cm="1">
        <f t="array" ref="E23">IF($B23,_xlfn.XLOOKUP($B23,Goalkeepers!$B$2:$B$2043,tbl_gk[Age],""))</f>
        <v>37</v>
      </c>
      <c r="F23" s="11" cm="1">
        <f t="array" ref="F23">IF($B23,_xlfn.XLOOKUP($B23,Goalkeepers!$B$2:$B$2043,tbl_gk[Height],""))</f>
        <v>185</v>
      </c>
      <c r="G23" s="11" cm="1">
        <f t="array" ref="G23">IF($B23,_xlfn.XLOOKUP($B23,Goalkeepers!$B$2:$B$2043,tbl_gk[Weight],""))</f>
        <v>86</v>
      </c>
      <c r="H23" s="11" t="str" cm="1">
        <f t="array" ref="H23">IF($B23,_xlfn.XLOOKUP($B23,Goalkeepers!$B$2:$B$2043,tbl_gk[Nationality],""))</f>
        <v>Uganda</v>
      </c>
      <c r="I23" s="11" cm="1">
        <f t="array" ref="I23">IF($B23,_xlfn.XLOOKUP($B23,Goalkeepers!$B$2:$B$2043,tbl_gk[Overall],""))</f>
        <v>73</v>
      </c>
    </row>
    <row r="24" spans="1:9" x14ac:dyDescent="0.55000000000000004">
      <c r="A24" s="3">
        <v>8</v>
      </c>
      <c r="B24" s="4">
        <v>215698</v>
      </c>
      <c r="C24" t="str" cm="1">
        <f t="array" ref="C24">IF($B24,_xlfn.XLOOKUP($B24,Goalkeepers!$B$2:$B$2043,tbl_gk[Name],""))</f>
        <v>M. Maignan</v>
      </c>
      <c r="D24" t="str" cm="1">
        <f t="array" ref="D24">IF($B24,_xlfn.XLOOKUP($B24,Goalkeepers!$B$2:$B$2043,tbl_gk[FullName],""))</f>
        <v>Mike Maignan</v>
      </c>
      <c r="E24" s="11" cm="1">
        <f t="array" ref="E24">IF($B24,_xlfn.XLOOKUP($B24,Goalkeepers!$B$2:$B$2043,tbl_gk[Age],""))</f>
        <v>26</v>
      </c>
      <c r="F24" s="11" cm="1">
        <f t="array" ref="F24">IF($B24,_xlfn.XLOOKUP($B24,Goalkeepers!$B$2:$B$2043,tbl_gk[Height],""))</f>
        <v>191</v>
      </c>
      <c r="G24" s="11" cm="1">
        <f t="array" ref="G24">IF($B24,_xlfn.XLOOKUP($B24,Goalkeepers!$B$2:$B$2043,tbl_gk[Weight],""))</f>
        <v>89</v>
      </c>
      <c r="H24" s="11" t="str" cm="1">
        <f t="array" ref="H24">IF($B24,_xlfn.XLOOKUP($B24,Goalkeepers!$B$2:$B$2043,tbl_gk[Nationality],""))</f>
        <v>France</v>
      </c>
      <c r="I24" s="11" cm="1">
        <f t="array" ref="I24">IF($B24,_xlfn.XLOOKUP($B24,Goalkeepers!$B$2:$B$2043,tbl_gk[Overall],""))</f>
        <v>87</v>
      </c>
    </row>
    <row r="25" spans="1:9" x14ac:dyDescent="0.55000000000000004">
      <c r="A25" s="3">
        <v>9</v>
      </c>
      <c r="B25" s="4">
        <v>192448</v>
      </c>
      <c r="C25" t="str" cm="1">
        <f t="array" ref="C25">IF($B25,_xlfn.XLOOKUP($B25,Goalkeepers!$B$2:$B$2043,tbl_gk[Name],""))</f>
        <v>M. ter Stegen</v>
      </c>
      <c r="D25" t="str" cm="1">
        <f t="array" ref="D25">IF($B25,_xlfn.XLOOKUP($B25,Goalkeepers!$B$2:$B$2043,tbl_gk[FullName],""))</f>
        <v>Marc-AndrÃ© ter Stegen</v>
      </c>
      <c r="E25" s="11" cm="1">
        <f t="array" ref="E25">IF($B25,_xlfn.XLOOKUP($B25,Goalkeepers!$B$2:$B$2043,tbl_gk[Age],""))</f>
        <v>30</v>
      </c>
      <c r="F25" s="11" cm="1">
        <f t="array" ref="F25">IF($B25,_xlfn.XLOOKUP($B25,Goalkeepers!$B$2:$B$2043,tbl_gk[Height],""))</f>
        <v>187</v>
      </c>
      <c r="G25" s="11" cm="1">
        <f t="array" ref="G25">IF($B25,_xlfn.XLOOKUP($B25,Goalkeepers!$B$2:$B$2043,tbl_gk[Weight],""))</f>
        <v>85</v>
      </c>
      <c r="H25" s="11" t="str" cm="1">
        <f t="array" ref="H25">IF($B25,_xlfn.XLOOKUP($B25,Goalkeepers!$B$2:$B$2043,tbl_gk[Nationality],""))</f>
        <v>Germany</v>
      </c>
      <c r="I25" s="11" cm="1">
        <f t="array" ref="I25">IF($B25,_xlfn.XLOOKUP($B25,Goalkeepers!$B$2:$B$2043,tbl_gk[Overall],""))</f>
        <v>88</v>
      </c>
    </row>
    <row r="26" spans="1:9" x14ac:dyDescent="0.55000000000000004">
      <c r="A26" s="3">
        <v>10</v>
      </c>
      <c r="B26" s="4">
        <v>257439</v>
      </c>
      <c r="C26" t="str" cm="1">
        <f t="array" ref="C26">IF($B26,_xlfn.XLOOKUP($B26,Goalkeepers!$B$2:$B$2043,tbl_gk[Name],""))</f>
        <v>R. Ofori</v>
      </c>
      <c r="D26" t="str" cm="1">
        <f t="array" ref="D26">IF($B26,_xlfn.XLOOKUP($B26,Goalkeepers!$B$2:$B$2043,tbl_gk[FullName],""))</f>
        <v>Richard Ofori</v>
      </c>
      <c r="E26" s="11" cm="1">
        <f t="array" ref="E26">IF($B26,_xlfn.XLOOKUP($B26,Goalkeepers!$B$2:$B$2043,tbl_gk[Age],""))</f>
        <v>28</v>
      </c>
      <c r="F26" s="11" cm="1">
        <f t="array" ref="F26">IF($B26,_xlfn.XLOOKUP($B26,Goalkeepers!$B$2:$B$2043,tbl_gk[Height],""))</f>
        <v>190</v>
      </c>
      <c r="G26" s="11" cm="1">
        <f t="array" ref="G26">IF($B26,_xlfn.XLOOKUP($B26,Goalkeepers!$B$2:$B$2043,tbl_gk[Weight],""))</f>
        <v>79</v>
      </c>
      <c r="H26" s="11" t="str" cm="1">
        <f t="array" ref="H26">IF($B26,_xlfn.XLOOKUP($B26,Goalkeepers!$B$2:$B$2043,tbl_gk[Nationality],""))</f>
        <v>Ghana</v>
      </c>
      <c r="I26" s="11" cm="1">
        <f t="array" ref="I26">IF($B26,_xlfn.XLOOKUP($B26,Goalkeepers!$B$2:$B$2043,tbl_gk[Overall],""))</f>
        <v>74</v>
      </c>
    </row>
    <row r="29" spans="1:9" x14ac:dyDescent="0.55000000000000004">
      <c r="A29" s="14" t="s">
        <v>4192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55000000000000004">
      <c r="A30" s="7" t="s">
        <v>4174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55000000000000004">
      <c r="A31" s="8">
        <v>1</v>
      </c>
      <c r="B31" s="4">
        <v>167495</v>
      </c>
      <c r="C31" t="str" cm="1">
        <f t="array" ref="C31">IF($B31,_xlfn.XLOOKUP($B31,Goalkeepers!$B$2:$B$2043,tbl_gk[Name],""))</f>
        <v>M. Neuer</v>
      </c>
      <c r="D31" t="str" cm="1">
        <f t="array" ref="D31">IF($B31,_xlfn.XLOOKUP($B31,Goalkeepers!$B$2:$B$2043,tbl_gk[FullName],""))</f>
        <v>Manuel Neuer</v>
      </c>
      <c r="E31" s="11" cm="1">
        <f t="array" ref="E31">IF($B31,_xlfn.XLOOKUP($B31,Goalkeepers!$B$2:$B$2043,tbl_gk[Age],""))</f>
        <v>36</v>
      </c>
      <c r="F31" s="11" cm="1">
        <f t="array" ref="F31">IF($B31,_xlfn.XLOOKUP($B31,Goalkeepers!$B$2:$B$2043,tbl_gk[Height],""))</f>
        <v>193</v>
      </c>
      <c r="G31" s="11" cm="1">
        <f t="array" ref="G31">IF($B31,_xlfn.XLOOKUP($B31,Goalkeepers!$B$2:$B$2043,tbl_gk[Weight],""))</f>
        <v>93</v>
      </c>
      <c r="H31" s="11" t="str" cm="1">
        <f t="array" ref="H31">IF($B31,_xlfn.XLOOKUP($B31,Goalkeepers!$B$2:$B$2043,tbl_gk[Nationality],""))</f>
        <v>Germany</v>
      </c>
      <c r="I31" s="11" cm="1">
        <f t="array" ref="I31">IF($B31,_xlfn.XLOOKUP($B31,Goalkeepers!$B$2:$B$2043,tbl_gk[Overall],""))</f>
        <v>90</v>
      </c>
    </row>
    <row r="32" spans="1:9" x14ac:dyDescent="0.55000000000000004">
      <c r="A32" s="9">
        <v>2</v>
      </c>
      <c r="B32" s="4">
        <v>210257</v>
      </c>
      <c r="C32" t="str" cm="1">
        <f t="array" ref="C32">IF($B32,_xlfn.XLOOKUP($B32,Goalkeepers!$B$2:$B$2043,tbl_gk[Name],""))</f>
        <v>Ederson</v>
      </c>
      <c r="D32" t="str" cm="1">
        <f t="array" ref="D32">IF($B32,_xlfn.XLOOKUP($B32,Goalkeepers!$B$2:$B$2043,tbl_gk[FullName],""))</f>
        <v>Ederson Santana de Moraes</v>
      </c>
      <c r="E32" s="11" cm="1">
        <f t="array" ref="E32">IF($B32,_xlfn.XLOOKUP($B32,Goalkeepers!$B$2:$B$2043,tbl_gk[Age],""))</f>
        <v>28</v>
      </c>
      <c r="F32" s="11" cm="1">
        <f t="array" ref="F32">IF($B32,_xlfn.XLOOKUP($B32,Goalkeepers!$B$2:$B$2043,tbl_gk[Height],""))</f>
        <v>188</v>
      </c>
      <c r="G32" s="11" cm="1">
        <f t="array" ref="G32">IF($B32,_xlfn.XLOOKUP($B32,Goalkeepers!$B$2:$B$2043,tbl_gk[Weight],""))</f>
        <v>86</v>
      </c>
      <c r="H32" s="11" t="str" cm="1">
        <f t="array" ref="H32">IF($B32,_xlfn.XLOOKUP($B32,Goalkeepers!$B$2:$B$2043,tbl_gk[Nationality],""))</f>
        <v>Brazil</v>
      </c>
      <c r="I32" s="11" cm="1">
        <f t="array" ref="I32">IF($B32,_xlfn.XLOOKUP($B32,Goalkeepers!$B$2:$B$2043,tbl_gk[Overall],""))</f>
        <v>89</v>
      </c>
    </row>
    <row r="33" spans="1:9" x14ac:dyDescent="0.55000000000000004">
      <c r="A33" s="8">
        <v>3</v>
      </c>
      <c r="B33" s="4">
        <v>192448</v>
      </c>
      <c r="C33" t="str" cm="1">
        <f t="array" ref="C33">IF($B33,_xlfn.XLOOKUP($B33,Goalkeepers!$B$2:$B$2043,tbl_gk[Name],""))</f>
        <v>M. ter Stegen</v>
      </c>
      <c r="D33" t="str" cm="1">
        <f t="array" ref="D33">IF($B33,_xlfn.XLOOKUP($B33,Goalkeepers!$B$2:$B$2043,tbl_gk[FullName],""))</f>
        <v>Marc-AndrÃ© ter Stegen</v>
      </c>
      <c r="E33" s="11" cm="1">
        <f t="array" ref="E33">IF($B33,_xlfn.XLOOKUP($B33,Goalkeepers!$B$2:$B$2043,tbl_gk[Age],""))</f>
        <v>30</v>
      </c>
      <c r="F33" s="11" cm="1">
        <f t="array" ref="F33">IF($B33,_xlfn.XLOOKUP($B33,Goalkeepers!$B$2:$B$2043,tbl_gk[Height],""))</f>
        <v>187</v>
      </c>
      <c r="G33" s="11" cm="1">
        <f t="array" ref="G33">IF($B33,_xlfn.XLOOKUP($B33,Goalkeepers!$B$2:$B$2043,tbl_gk[Weight],""))</f>
        <v>85</v>
      </c>
      <c r="H33" s="11" t="str" cm="1">
        <f t="array" ref="H33">IF($B33,_xlfn.XLOOKUP($B33,Goalkeepers!$B$2:$B$2043,tbl_gk[Nationality],""))</f>
        <v>Germany</v>
      </c>
      <c r="I33" s="11" cm="1">
        <f t="array" ref="I33">IF($B33,_xlfn.XLOOKUP($B33,Goalkeepers!$B$2:$B$2043,tbl_gk[Overall],""))</f>
        <v>88</v>
      </c>
    </row>
    <row r="34" spans="1:9" x14ac:dyDescent="0.55000000000000004">
      <c r="A34" s="9">
        <v>4</v>
      </c>
      <c r="B34" s="4">
        <v>215698</v>
      </c>
      <c r="C34" t="str" cm="1">
        <f t="array" ref="C34">IF($B34,_xlfn.XLOOKUP($B34,Goalkeepers!$B$2:$B$2043,tbl_gk[Name],""))</f>
        <v>M. Maignan</v>
      </c>
      <c r="D34" t="str" cm="1">
        <f t="array" ref="D34">IF($B34,_xlfn.XLOOKUP($B34,Goalkeepers!$B$2:$B$2043,tbl_gk[FullName],""))</f>
        <v>Mike Maignan</v>
      </c>
      <c r="E34" s="11" cm="1">
        <f t="array" ref="E34">IF($B34,_xlfn.XLOOKUP($B34,Goalkeepers!$B$2:$B$2043,tbl_gk[Age],""))</f>
        <v>26</v>
      </c>
      <c r="F34" s="11" cm="1">
        <f t="array" ref="F34">IF($B34,_xlfn.XLOOKUP($B34,Goalkeepers!$B$2:$B$2043,tbl_gk[Height],""))</f>
        <v>191</v>
      </c>
      <c r="G34" s="11" cm="1">
        <f t="array" ref="G34">IF($B34,_xlfn.XLOOKUP($B34,Goalkeepers!$B$2:$B$2043,tbl_gk[Weight],""))</f>
        <v>89</v>
      </c>
      <c r="H34" s="11" t="str" cm="1">
        <f t="array" ref="H34">IF($B34,_xlfn.XLOOKUP($B34,Goalkeepers!$B$2:$B$2043,tbl_gk[Nationality],""))</f>
        <v>France</v>
      </c>
      <c r="I34" s="11" cm="1">
        <f t="array" ref="I34">IF($B34,_xlfn.XLOOKUP($B34,Goalkeepers!$B$2:$B$2043,tbl_gk[Overall],""))</f>
        <v>87</v>
      </c>
    </row>
    <row r="35" spans="1:9" x14ac:dyDescent="0.55000000000000004">
      <c r="A35" s="8">
        <v>5</v>
      </c>
      <c r="B35" s="4">
        <v>204935</v>
      </c>
      <c r="C35" t="str" cm="1">
        <f t="array" ref="C35">IF($B35,_xlfn.XLOOKUP($B35,Goalkeepers!$B$2:$B$2043,tbl_gk[Name],""))</f>
        <v>J. Pickford</v>
      </c>
      <c r="D35" t="str" cm="1">
        <f t="array" ref="D35">IF($B35,_xlfn.XLOOKUP($B35,Goalkeepers!$B$2:$B$2043,tbl_gk[FullName],""))</f>
        <v>Jordan Pickford</v>
      </c>
      <c r="E35" s="11" cm="1">
        <f t="array" ref="E35">IF($B35,_xlfn.XLOOKUP($B35,Goalkeepers!$B$2:$B$2043,tbl_gk[Age],""))</f>
        <v>28</v>
      </c>
      <c r="F35" s="11" cm="1">
        <f t="array" ref="F35">IF($B35,_xlfn.XLOOKUP($B35,Goalkeepers!$B$2:$B$2043,tbl_gk[Height],""))</f>
        <v>185</v>
      </c>
      <c r="G35" s="11" cm="1">
        <f t="array" ref="G35">IF($B35,_xlfn.XLOOKUP($B35,Goalkeepers!$B$2:$B$2043,tbl_gk[Weight],""))</f>
        <v>77</v>
      </c>
      <c r="H35" s="11" t="str" cm="1">
        <f t="array" ref="H35">IF($B35,_xlfn.XLOOKUP($B35,Goalkeepers!$B$2:$B$2043,tbl_gk[Nationality],""))</f>
        <v>England</v>
      </c>
      <c r="I35" s="11" cm="1">
        <f t="array" ref="I35">IF($B35,_xlfn.XLOOKUP($B35,Goalkeepers!$B$2:$B$2043,tbl_gk[Overall],""))</f>
        <v>82</v>
      </c>
    </row>
    <row r="36" spans="1:9" x14ac:dyDescent="0.55000000000000004">
      <c r="A36" s="9">
        <v>6</v>
      </c>
      <c r="B36" s="4">
        <v>199339</v>
      </c>
      <c r="C36" t="str" cm="1">
        <f t="array" ref="C36">IF($B36,_xlfn.XLOOKUP($B36,Goalkeepers!$B$2:$B$2043,tbl_gk[Name],""))</f>
        <v>M. Riemann</v>
      </c>
      <c r="D36" t="str" cm="1">
        <f t="array" ref="D36">IF($B36,_xlfn.XLOOKUP($B36,Goalkeepers!$B$2:$B$2043,tbl_gk[FullName],""))</f>
        <v>Manuel Riemann</v>
      </c>
      <c r="E36" s="11" cm="1">
        <f t="array" ref="E36">IF($B36,_xlfn.XLOOKUP($B36,Goalkeepers!$B$2:$B$2043,tbl_gk[Age],""))</f>
        <v>33</v>
      </c>
      <c r="F36" s="11" cm="1">
        <f t="array" ref="F36">IF($B36,_xlfn.XLOOKUP($B36,Goalkeepers!$B$2:$B$2043,tbl_gk[Height],""))</f>
        <v>186</v>
      </c>
      <c r="G36" s="11" cm="1">
        <f t="array" ref="G36">IF($B36,_xlfn.XLOOKUP($B36,Goalkeepers!$B$2:$B$2043,tbl_gk[Weight],""))</f>
        <v>83</v>
      </c>
      <c r="H36" s="11" t="str" cm="1">
        <f t="array" ref="H36">IF($B36,_xlfn.XLOOKUP($B36,Goalkeepers!$B$2:$B$2043,tbl_gk[Nationality],""))</f>
        <v>Germany</v>
      </c>
      <c r="I36" s="11" cm="1">
        <f t="array" ref="I36">IF($B36,_xlfn.XLOOKUP($B36,Goalkeepers!$B$2:$B$2043,tbl_gk[Overall],""))</f>
        <v>79</v>
      </c>
    </row>
    <row r="37" spans="1:9" x14ac:dyDescent="0.55000000000000004">
      <c r="A37" s="8">
        <v>7</v>
      </c>
      <c r="B37" s="4">
        <v>175281</v>
      </c>
      <c r="C37" t="str" cm="1">
        <f t="array" ref="C37">IF($B37,_xlfn.XLOOKUP($B37,Goalkeepers!$B$2:$B$2043,tbl_gk[Name],""))</f>
        <v>D. Onyango</v>
      </c>
      <c r="D37" t="str" cm="1">
        <f t="array" ref="D37">IF($B37,_xlfn.XLOOKUP($B37,Goalkeepers!$B$2:$B$2043,tbl_gk[FullName],""))</f>
        <v>Denis Onyango</v>
      </c>
      <c r="E37" s="11" cm="1">
        <f t="array" ref="E37">IF($B37,_xlfn.XLOOKUP($B37,Goalkeepers!$B$2:$B$2043,tbl_gk[Age],""))</f>
        <v>37</v>
      </c>
      <c r="F37" s="11" cm="1">
        <f t="array" ref="F37">IF($B37,_xlfn.XLOOKUP($B37,Goalkeepers!$B$2:$B$2043,tbl_gk[Height],""))</f>
        <v>185</v>
      </c>
      <c r="G37" s="11" cm="1">
        <f t="array" ref="G37">IF($B37,_xlfn.XLOOKUP($B37,Goalkeepers!$B$2:$B$2043,tbl_gk[Weight],""))</f>
        <v>86</v>
      </c>
      <c r="H37" s="11" t="str" cm="1">
        <f t="array" ref="H37">IF($B37,_xlfn.XLOOKUP($B37,Goalkeepers!$B$2:$B$2043,tbl_gk[Nationality],""))</f>
        <v>Uganda</v>
      </c>
      <c r="I37" s="11" cm="1">
        <f t="array" ref="I37">IF($B37,_xlfn.XLOOKUP($B37,Goalkeepers!$B$2:$B$2043,tbl_gk[Overall],""))</f>
        <v>73</v>
      </c>
    </row>
    <row r="38" spans="1:9" x14ac:dyDescent="0.55000000000000004">
      <c r="A38" s="9">
        <v>8</v>
      </c>
      <c r="B38" s="4">
        <v>221087</v>
      </c>
      <c r="C38" t="str" cm="1">
        <f t="array" ref="C38">IF($B38,_xlfn.XLOOKUP($B38,Goalkeepers!$B$2:$B$2043,tbl_gk[Name],""))</f>
        <v>Pau LÃ³pez</v>
      </c>
      <c r="D38" t="str" cm="1">
        <f t="array" ref="D38">IF($B38,_xlfn.XLOOKUP($B38,Goalkeepers!$B$2:$B$2043,tbl_gk[FullName],""))</f>
        <v>Pau LÃ³pez Sabata</v>
      </c>
      <c r="E38" s="11" cm="1">
        <f t="array" ref="E38">IF($B38,_xlfn.XLOOKUP($B38,Goalkeepers!$B$2:$B$2043,tbl_gk[Age],""))</f>
        <v>27</v>
      </c>
      <c r="F38" s="11" cm="1">
        <f t="array" ref="F38">IF($B38,_xlfn.XLOOKUP($B38,Goalkeepers!$B$2:$B$2043,tbl_gk[Height],""))</f>
        <v>189</v>
      </c>
      <c r="G38" s="11" cm="1">
        <f t="array" ref="G38">IF($B38,_xlfn.XLOOKUP($B38,Goalkeepers!$B$2:$B$2043,tbl_gk[Weight],""))</f>
        <v>77</v>
      </c>
      <c r="H38" s="11" t="str" cm="1">
        <f t="array" ref="H38">IF($B38,_xlfn.XLOOKUP($B38,Goalkeepers!$B$2:$B$2043,tbl_gk[Nationality],""))</f>
        <v>Spain</v>
      </c>
      <c r="I38" s="11" cm="1">
        <f t="array" ref="I38">IF($B38,_xlfn.XLOOKUP($B38,Goalkeepers!$B$2:$B$2043,tbl_gk[Overall],""))</f>
        <v>79</v>
      </c>
    </row>
    <row r="39" spans="1:9" x14ac:dyDescent="0.55000000000000004">
      <c r="A39" s="8">
        <v>9</v>
      </c>
      <c r="B39" s="4">
        <v>176630</v>
      </c>
      <c r="C39" t="str" cm="1">
        <f t="array" ref="C39">IF($B39,_xlfn.XLOOKUP($B39,Goalkeepers!$B$2:$B$2043,tbl_gk[Name],""))</f>
        <v>Marco Pereira</v>
      </c>
      <c r="D39" t="str" cm="1">
        <f t="array" ref="D39">IF($B39,_xlfn.XLOOKUP($B39,Goalkeepers!$B$2:$B$2043,tbl_gk[FullName],""))</f>
        <v>Marco AndrÃ© Rocha Pereira</v>
      </c>
      <c r="E39" s="11" cm="1">
        <f t="array" ref="E39">IF($B39,_xlfn.XLOOKUP($B39,Goalkeepers!$B$2:$B$2043,tbl_gk[Age],""))</f>
        <v>35</v>
      </c>
      <c r="F39" s="11" cm="1">
        <f t="array" ref="F39">IF($B39,_xlfn.XLOOKUP($B39,Goalkeepers!$B$2:$B$2043,tbl_gk[Height],""))</f>
        <v>184</v>
      </c>
      <c r="G39" s="11" cm="1">
        <f t="array" ref="G39">IF($B39,_xlfn.XLOOKUP($B39,Goalkeepers!$B$2:$B$2043,tbl_gk[Weight],""))</f>
        <v>79</v>
      </c>
      <c r="H39" s="11" t="str" cm="1">
        <f t="array" ref="H39">IF($B39,_xlfn.XLOOKUP($B39,Goalkeepers!$B$2:$B$2043,tbl_gk[Nationality],""))</f>
        <v>Portugal</v>
      </c>
      <c r="I39" s="11" cm="1">
        <f t="array" ref="I39">IF($B39,_xlfn.XLOOKUP($B39,Goalkeepers!$B$2:$B$2043,tbl_gk[Overall],""))</f>
        <v>74</v>
      </c>
    </row>
    <row r="40" spans="1:9" x14ac:dyDescent="0.55000000000000004">
      <c r="A40" s="9">
        <v>10</v>
      </c>
      <c r="B40" s="4">
        <v>257439</v>
      </c>
      <c r="C40" t="str" cm="1">
        <f t="array" ref="C40">IF($B40,_xlfn.XLOOKUP($B40,Goalkeepers!$B$2:$B$2043,tbl_gk[Name],""))</f>
        <v>R. Ofori</v>
      </c>
      <c r="D40" t="str" cm="1">
        <f t="array" ref="D40">IF($B40,_xlfn.XLOOKUP($B40,Goalkeepers!$B$2:$B$2043,tbl_gk[FullName],""))</f>
        <v>Richard Ofori</v>
      </c>
      <c r="E40" s="11" cm="1">
        <f t="array" ref="E40">IF($B40,_xlfn.XLOOKUP($B40,Goalkeepers!$B$2:$B$2043,tbl_gk[Age],""))</f>
        <v>28</v>
      </c>
      <c r="F40" s="11" cm="1">
        <f t="array" ref="F40">IF($B40,_xlfn.XLOOKUP($B40,Goalkeepers!$B$2:$B$2043,tbl_gk[Height],""))</f>
        <v>190</v>
      </c>
      <c r="G40" s="11" cm="1">
        <f t="array" ref="G40">IF($B40,_xlfn.XLOOKUP($B40,Goalkeepers!$B$2:$B$2043,tbl_gk[Weight],""))</f>
        <v>79</v>
      </c>
      <c r="H40" s="11" t="str" cm="1">
        <f t="array" ref="H40">IF($B40,_xlfn.XLOOKUP($B40,Goalkeepers!$B$2:$B$2043,tbl_gk[Nationality],""))</f>
        <v>Ghana</v>
      </c>
      <c r="I40" s="11" cm="1">
        <f t="array" ref="I40">IF($B40,_xlfn.XLOOKUP($B40,Goalkeepers!$B$2:$B$2043,tbl_gk[Overall],""))</f>
        <v>74</v>
      </c>
    </row>
  </sheetData>
  <mergeCells count="3">
    <mergeCell ref="A1:I1"/>
    <mergeCell ref="A15:I15"/>
    <mergeCell ref="A29:I29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61D-4930-44CA-B585-C3084914B762}">
  <dimension ref="A1:M12"/>
  <sheetViews>
    <sheetView zoomScale="85" zoomScaleNormal="85" workbookViewId="0">
      <selection sqref="A1:M1"/>
    </sheetView>
  </sheetViews>
  <sheetFormatPr defaultColWidth="13.83984375" defaultRowHeight="14.4" x14ac:dyDescent="0.55000000000000004"/>
  <cols>
    <col min="1" max="1" width="13.83984375" style="11"/>
    <col min="2" max="2" width="12.68359375" style="3" customWidth="1"/>
    <col min="3" max="4" width="12.68359375" style="11" customWidth="1"/>
    <col min="5" max="5" width="14.1015625" style="1" customWidth="1"/>
    <col min="6" max="8" width="12.68359375" style="1" customWidth="1"/>
    <col min="9" max="11" width="12.68359375" style="11" customWidth="1"/>
  </cols>
  <sheetData>
    <row r="1" spans="1:13" x14ac:dyDescent="0.55000000000000004">
      <c r="A1" s="14" t="s">
        <v>4191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55000000000000004">
      <c r="A2" s="1" t="s">
        <v>0</v>
      </c>
      <c r="B2" s="1" t="s">
        <v>4180</v>
      </c>
      <c r="C2" s="1" t="s">
        <v>4181</v>
      </c>
      <c r="D2" s="1" t="s">
        <v>4182</v>
      </c>
      <c r="E2" s="1" t="s">
        <v>4183</v>
      </c>
      <c r="F2" s="1" t="s">
        <v>4184</v>
      </c>
      <c r="G2" s="1" t="s">
        <v>4185</v>
      </c>
      <c r="H2" s="1" t="s">
        <v>4186</v>
      </c>
      <c r="I2" s="1" t="s">
        <v>4187</v>
      </c>
      <c r="J2" s="1" t="s">
        <v>4188</v>
      </c>
      <c r="K2" s="1" t="s">
        <v>4189</v>
      </c>
      <c r="L2" s="1" t="s">
        <v>4190</v>
      </c>
      <c r="M2" s="1" t="s">
        <v>4174</v>
      </c>
    </row>
    <row r="3" spans="1:13" s="13" customFormat="1" x14ac:dyDescent="0.55000000000000004">
      <c r="A3" s="1">
        <v>167495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f>SUM('TOP GK CALC'!$B3:$K3)</f>
        <v>9</v>
      </c>
      <c r="M3" s="1">
        <f>_xlfn.RANK.EQ('TOP GK CALC'!$L3,'TOP GK CALC'!$L$3:$L$12)</f>
        <v>1</v>
      </c>
    </row>
    <row r="4" spans="1:13" s="13" customFormat="1" x14ac:dyDescent="0.55000000000000004">
      <c r="A4" s="1">
        <v>199339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f>SUM('TOP GK CALC'!$B4:$K4)</f>
        <v>6</v>
      </c>
      <c r="M4" s="1">
        <f>_xlfn.RANK.EQ('TOP GK CALC'!$L4,'TOP GK CALC'!$L$3:$L$12)</f>
        <v>3</v>
      </c>
    </row>
    <row r="5" spans="1:13" s="13" customFormat="1" x14ac:dyDescent="0.55000000000000004">
      <c r="A5" s="1">
        <v>210257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f>SUM('TOP GK CALC'!$B5:$K5)</f>
        <v>8</v>
      </c>
      <c r="M5" s="1">
        <f>_xlfn.RANK.EQ('TOP GK CALC'!$L5,'TOP GK CALC'!$L$3:$L$12)</f>
        <v>2</v>
      </c>
    </row>
    <row r="6" spans="1:13" s="13" customFormat="1" x14ac:dyDescent="0.55000000000000004">
      <c r="A6" s="1">
        <v>175281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f>SUM('TOP GK CALC'!$B6:$K6)</f>
        <v>5</v>
      </c>
      <c r="M6" s="1">
        <f>_xlfn.RANK.EQ('TOP GK CALC'!$L6,'TOP GK CALC'!$L$3:$L$12)</f>
        <v>5</v>
      </c>
    </row>
    <row r="7" spans="1:13" s="13" customFormat="1" x14ac:dyDescent="0.55000000000000004">
      <c r="A7" s="1">
        <v>215698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f>SUM('TOP GK CALC'!$B7:$K7)</f>
        <v>3</v>
      </c>
      <c r="M7" s="1">
        <f>_xlfn.RANK.EQ('TOP GK CALC'!$L7,'TOP GK CALC'!$L$3:$L$12)</f>
        <v>7</v>
      </c>
    </row>
    <row r="8" spans="1:13" s="13" customFormat="1" x14ac:dyDescent="0.55000000000000004">
      <c r="A8" s="1">
        <v>204935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f>SUM('TOP GK CALC'!$B8:$K8)</f>
        <v>2</v>
      </c>
      <c r="M8" s="1">
        <f>_xlfn.RANK.EQ('TOP GK CALC'!$L8,'TOP GK CALC'!$L$3:$L$12)</f>
        <v>8</v>
      </c>
    </row>
    <row r="9" spans="1:13" s="13" customFormat="1" x14ac:dyDescent="0.55000000000000004">
      <c r="A9" s="1">
        <v>176630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f>SUM('TOP GK CALC'!$B9:$K9)</f>
        <v>4</v>
      </c>
      <c r="M9" s="1">
        <f>_xlfn.RANK.EQ('TOP GK CALC'!$L9,'TOP GK CALC'!$L$3:$L$12)</f>
        <v>6</v>
      </c>
    </row>
    <row r="10" spans="1:13" s="13" customFormat="1" x14ac:dyDescent="0.55000000000000004">
      <c r="A10" s="1">
        <v>192448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f>SUM('TOP GK CALC'!$B10:$K10)</f>
        <v>6</v>
      </c>
      <c r="M10" s="1">
        <f>_xlfn.RANK.EQ('TOP GK CALC'!$L10,'TOP GK CALC'!$L$3:$L$12)</f>
        <v>3</v>
      </c>
    </row>
    <row r="11" spans="1:13" s="13" customFormat="1" x14ac:dyDescent="0.55000000000000004">
      <c r="A11" s="1">
        <v>257439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>SUM('TOP GK CALC'!$B11:$K11)</f>
        <v>0</v>
      </c>
      <c r="M11" s="1">
        <f>_xlfn.RANK.EQ('TOP GK CALC'!$L11,'TOP GK CALC'!$L$3:$L$12)</f>
        <v>10</v>
      </c>
    </row>
    <row r="12" spans="1:13" s="13" customFormat="1" x14ac:dyDescent="0.55000000000000004">
      <c r="A12" s="1">
        <v>221087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f>SUM('TOP GK CALC'!$B12:$K12)</f>
        <v>2</v>
      </c>
      <c r="M12" s="1">
        <f>_xlfn.RANK.EQ('TOP GK CALC'!$L12,'TOP GK CALC'!$L$3:$L$12)</f>
        <v>8</v>
      </c>
    </row>
  </sheetData>
  <mergeCells count="1">
    <mergeCell ref="A1:M1"/>
  </mergeCells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ECE3-FE91-46D2-B308-59564ABB11BC}">
  <dimension ref="A1:I11"/>
  <sheetViews>
    <sheetView tabSelected="1" zoomScale="115" zoomScaleNormal="115" workbookViewId="0"/>
  </sheetViews>
  <sheetFormatPr defaultRowHeight="14.4" x14ac:dyDescent="0.55000000000000004"/>
  <cols>
    <col min="1" max="1" width="8.83984375" customWidth="1"/>
    <col min="2" max="2" width="10.578125" style="3" hidden="1" customWidth="1"/>
    <col min="3" max="3" width="18.62890625" hidden="1" customWidth="1"/>
    <col min="4" max="4" width="24.3671875" style="5" customWidth="1"/>
    <col min="5" max="5" width="8.20703125" style="1" customWidth="1"/>
    <col min="6" max="6" width="10.47265625" style="1" customWidth="1"/>
    <col min="7" max="7" width="11.05078125" style="1" customWidth="1"/>
    <col min="8" max="8" width="19.578125" style="1" customWidth="1"/>
    <col min="9" max="9" width="10.9453125" style="1" bestFit="1" customWidth="1"/>
  </cols>
  <sheetData>
    <row r="1" spans="1:9" x14ac:dyDescent="0.55000000000000004">
      <c r="A1" s="1" t="s">
        <v>4174</v>
      </c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3">
        <v>1</v>
      </c>
      <c r="B2" s="4">
        <v>167495</v>
      </c>
      <c r="C2" s="1" t="str" cm="1">
        <f t="array" ref="C2">_xlfn.XLOOKUP($B2,Goalkeepers!$B$2:$B$2043,tbl_gk[Name])</f>
        <v>M. Neuer</v>
      </c>
      <c r="D2" s="5" t="str" cm="1">
        <f t="array" ref="D2">_xlfn.XLOOKUP($B2,Goalkeepers!$B$2:$B$2043,tbl_gk[FullName])</f>
        <v>Manuel Neuer</v>
      </c>
      <c r="E2" s="1" cm="1">
        <f t="array" ref="E2">_xlfn.XLOOKUP($B2,Goalkeepers!$B$2:$B$2043,tbl_gk[Age])</f>
        <v>36</v>
      </c>
      <c r="F2" s="1" cm="1">
        <f t="array" ref="F2">_xlfn.XLOOKUP($B2,Goalkeepers!$B$2:$B$2043,tbl_gk[Height])</f>
        <v>193</v>
      </c>
      <c r="G2" s="1" cm="1">
        <f t="array" ref="G2">_xlfn.XLOOKUP($B2,Goalkeepers!$B$2:$B$2043,tbl_gk[Weight])</f>
        <v>93</v>
      </c>
      <c r="H2" s="1" t="str" cm="1">
        <f t="array" ref="H2">_xlfn.XLOOKUP($B2,Goalkeepers!$B$2:$B$2043,tbl_gk[Nationality])</f>
        <v>Germany</v>
      </c>
      <c r="I2" s="1" cm="1">
        <f t="array" ref="I2">_xlfn.XLOOKUP($B2,Goalkeepers!$B$2:$B$2043,tbl_gk[Overall])</f>
        <v>90</v>
      </c>
    </row>
    <row r="3" spans="1:9" x14ac:dyDescent="0.55000000000000004">
      <c r="A3" s="3">
        <v>2</v>
      </c>
      <c r="B3" s="4">
        <v>210257</v>
      </c>
      <c r="C3" s="1" t="str" cm="1">
        <f t="array" ref="C3">_xlfn.XLOOKUP($B3,Goalkeepers!$B$2:$B$2043,tbl_gk[Name])</f>
        <v>Ederson</v>
      </c>
      <c r="D3" s="5" t="str" cm="1">
        <f t="array" ref="D3">_xlfn.XLOOKUP($B3,Goalkeepers!$B$2:$B$2043,tbl_gk[FullName])</f>
        <v>Ederson Santana de Moraes</v>
      </c>
      <c r="E3" s="1" cm="1">
        <f t="array" ref="E3">_xlfn.XLOOKUP($B3,Goalkeepers!$B$2:$B$2043,tbl_gk[Age])</f>
        <v>28</v>
      </c>
      <c r="F3" s="1" cm="1">
        <f t="array" ref="F3">_xlfn.XLOOKUP($B3,Goalkeepers!$B$2:$B$2043,tbl_gk[Height])</f>
        <v>188</v>
      </c>
      <c r="G3" s="1" cm="1">
        <f t="array" ref="G3">_xlfn.XLOOKUP($B3,Goalkeepers!$B$2:$B$2043,tbl_gk[Weight])</f>
        <v>86</v>
      </c>
      <c r="H3" s="1" t="str" cm="1">
        <f t="array" ref="H3">_xlfn.XLOOKUP($B3,Goalkeepers!$B$2:$B$2043,tbl_gk[Nationality])</f>
        <v>Brazil</v>
      </c>
      <c r="I3" s="1" cm="1">
        <f t="array" ref="I3">_xlfn.XLOOKUP($B3,Goalkeepers!$B$2:$B$2043,tbl_gk[Overall])</f>
        <v>89</v>
      </c>
    </row>
    <row r="4" spans="1:9" x14ac:dyDescent="0.55000000000000004">
      <c r="A4" s="3">
        <v>3</v>
      </c>
      <c r="B4" s="4">
        <v>192448</v>
      </c>
      <c r="C4" s="1" t="str" cm="1">
        <f t="array" ref="C4">_xlfn.XLOOKUP($B4,Goalkeepers!$B$2:$B$2043,tbl_gk[Name])</f>
        <v>M. ter Stegen</v>
      </c>
      <c r="D4" s="5" t="str" cm="1">
        <f t="array" ref="D4">_xlfn.XLOOKUP($B4,Goalkeepers!$B$2:$B$2043,tbl_gk[FullName])</f>
        <v>Marc-AndrÃ© ter Stegen</v>
      </c>
      <c r="E4" s="1" cm="1">
        <f t="array" ref="E4">_xlfn.XLOOKUP($B4,Goalkeepers!$B$2:$B$2043,tbl_gk[Age])</f>
        <v>30</v>
      </c>
      <c r="F4" s="1" cm="1">
        <f t="array" ref="F4">_xlfn.XLOOKUP($B4,Goalkeepers!$B$2:$B$2043,tbl_gk[Height])</f>
        <v>187</v>
      </c>
      <c r="G4" s="1" cm="1">
        <f t="array" ref="G4">_xlfn.XLOOKUP($B4,Goalkeepers!$B$2:$B$2043,tbl_gk[Weight])</f>
        <v>85</v>
      </c>
      <c r="H4" s="1" t="str" cm="1">
        <f t="array" ref="H4">_xlfn.XLOOKUP($B4,Goalkeepers!$B$2:$B$2043,tbl_gk[Nationality])</f>
        <v>Germany</v>
      </c>
      <c r="I4" s="1" cm="1">
        <f t="array" ref="I4">_xlfn.XLOOKUP($B4,Goalkeepers!$B$2:$B$2043,tbl_gk[Overall])</f>
        <v>88</v>
      </c>
    </row>
    <row r="5" spans="1:9" x14ac:dyDescent="0.55000000000000004">
      <c r="A5" s="3">
        <v>4</v>
      </c>
      <c r="B5" s="4">
        <v>199339</v>
      </c>
      <c r="C5" s="1" t="str" cm="1">
        <f t="array" ref="C5">_xlfn.XLOOKUP($B5,Goalkeepers!$B$2:$B$2043,tbl_gk[Name])</f>
        <v>M. Riemann</v>
      </c>
      <c r="D5" s="5" t="str" cm="1">
        <f t="array" ref="D5">_xlfn.XLOOKUP($B5,Goalkeepers!$B$2:$B$2043,tbl_gk[FullName])</f>
        <v>Manuel Riemann</v>
      </c>
      <c r="E5" s="1" cm="1">
        <f t="array" ref="E5">_xlfn.XLOOKUP($B5,Goalkeepers!$B$2:$B$2043,tbl_gk[Age])</f>
        <v>33</v>
      </c>
      <c r="F5" s="1" cm="1">
        <f t="array" ref="F5">_xlfn.XLOOKUP($B5,Goalkeepers!$B$2:$B$2043,tbl_gk[Height])</f>
        <v>186</v>
      </c>
      <c r="G5" s="1" cm="1">
        <f t="array" ref="G5">_xlfn.XLOOKUP($B5,Goalkeepers!$B$2:$B$2043,tbl_gk[Weight])</f>
        <v>83</v>
      </c>
      <c r="H5" s="1" t="str" cm="1">
        <f t="array" ref="H5">_xlfn.XLOOKUP($B5,Goalkeepers!$B$2:$B$2043,tbl_gk[Nationality])</f>
        <v>Germany</v>
      </c>
      <c r="I5" s="1" cm="1">
        <f t="array" ref="I5">_xlfn.XLOOKUP($B5,Goalkeepers!$B$2:$B$2043,tbl_gk[Overall])</f>
        <v>79</v>
      </c>
    </row>
    <row r="6" spans="1:9" x14ac:dyDescent="0.55000000000000004">
      <c r="A6" s="3">
        <v>5</v>
      </c>
      <c r="B6" s="4">
        <v>175281</v>
      </c>
      <c r="C6" s="1" t="str" cm="1">
        <f t="array" ref="C6">_xlfn.XLOOKUP($B6,Goalkeepers!$B$2:$B$2043,tbl_gk[Name])</f>
        <v>D. Onyango</v>
      </c>
      <c r="D6" s="5" t="str" cm="1">
        <f t="array" ref="D6">_xlfn.XLOOKUP($B6,Goalkeepers!$B$2:$B$2043,tbl_gk[FullName])</f>
        <v>Denis Onyango</v>
      </c>
      <c r="E6" s="1" cm="1">
        <f t="array" ref="E6">_xlfn.XLOOKUP($B6,Goalkeepers!$B$2:$B$2043,tbl_gk[Age])</f>
        <v>37</v>
      </c>
      <c r="F6" s="1" cm="1">
        <f t="array" ref="F6">_xlfn.XLOOKUP($B6,Goalkeepers!$B$2:$B$2043,tbl_gk[Height])</f>
        <v>185</v>
      </c>
      <c r="G6" s="1" cm="1">
        <f t="array" ref="G6">_xlfn.XLOOKUP($B6,Goalkeepers!$B$2:$B$2043,tbl_gk[Weight])</f>
        <v>86</v>
      </c>
      <c r="H6" s="1" t="str" cm="1">
        <f t="array" ref="H6">_xlfn.XLOOKUP($B6,Goalkeepers!$B$2:$B$2043,tbl_gk[Nationality])</f>
        <v>Uganda</v>
      </c>
      <c r="I6" s="1" cm="1">
        <f t="array" ref="I6">_xlfn.XLOOKUP($B6,Goalkeepers!$B$2:$B$2043,tbl_gk[Overall])</f>
        <v>73</v>
      </c>
    </row>
    <row r="7" spans="1:9" x14ac:dyDescent="0.55000000000000004">
      <c r="A7" s="3">
        <v>6</v>
      </c>
      <c r="B7" s="4">
        <v>176630</v>
      </c>
      <c r="C7" s="1" t="str" cm="1">
        <f t="array" ref="C7">_xlfn.XLOOKUP($B7,Goalkeepers!$B$2:$B$2043,tbl_gk[Name])</f>
        <v>Marco Pereira</v>
      </c>
      <c r="D7" s="5" t="str" cm="1">
        <f t="array" ref="D7">_xlfn.XLOOKUP($B7,Goalkeepers!$B$2:$B$2043,tbl_gk[FullName])</f>
        <v>Marco AndrÃ© Rocha Pereira</v>
      </c>
      <c r="E7" s="1" cm="1">
        <f t="array" ref="E7">_xlfn.XLOOKUP($B7,Goalkeepers!$B$2:$B$2043,tbl_gk[Age])</f>
        <v>35</v>
      </c>
      <c r="F7" s="1" cm="1">
        <f t="array" ref="F7">_xlfn.XLOOKUP($B7,Goalkeepers!$B$2:$B$2043,tbl_gk[Height])</f>
        <v>184</v>
      </c>
      <c r="G7" s="1" cm="1">
        <f t="array" ref="G7">_xlfn.XLOOKUP($B7,Goalkeepers!$B$2:$B$2043,tbl_gk[Weight])</f>
        <v>79</v>
      </c>
      <c r="H7" s="1" t="str" cm="1">
        <f t="array" ref="H7">_xlfn.XLOOKUP($B7,Goalkeepers!$B$2:$B$2043,tbl_gk[Nationality])</f>
        <v>Portugal</v>
      </c>
      <c r="I7" s="1" cm="1">
        <f t="array" ref="I7">_xlfn.XLOOKUP($B7,Goalkeepers!$B$2:$B$2043,tbl_gk[Overall])</f>
        <v>74</v>
      </c>
    </row>
    <row r="8" spans="1:9" x14ac:dyDescent="0.55000000000000004">
      <c r="A8" s="3">
        <v>7</v>
      </c>
      <c r="B8" s="4">
        <v>215698</v>
      </c>
      <c r="C8" s="1" t="str" cm="1">
        <f t="array" ref="C8">_xlfn.XLOOKUP($B8,Goalkeepers!$B$2:$B$2043,tbl_gk[Name])</f>
        <v>M. Maignan</v>
      </c>
      <c r="D8" s="5" t="str" cm="1">
        <f t="array" ref="D8">_xlfn.XLOOKUP($B8,Goalkeepers!$B$2:$B$2043,tbl_gk[FullName])</f>
        <v>Mike Maignan</v>
      </c>
      <c r="E8" s="1" cm="1">
        <f t="array" ref="E8">_xlfn.XLOOKUP($B8,Goalkeepers!$B$2:$B$2043,tbl_gk[Age])</f>
        <v>26</v>
      </c>
      <c r="F8" s="1" cm="1">
        <f t="array" ref="F8">_xlfn.XLOOKUP($B8,Goalkeepers!$B$2:$B$2043,tbl_gk[Height])</f>
        <v>191</v>
      </c>
      <c r="G8" s="1" cm="1">
        <f t="array" ref="G8">_xlfn.XLOOKUP($B8,Goalkeepers!$B$2:$B$2043,tbl_gk[Weight])</f>
        <v>89</v>
      </c>
      <c r="H8" s="1" t="str" cm="1">
        <f t="array" ref="H8">_xlfn.XLOOKUP($B8,Goalkeepers!$B$2:$B$2043,tbl_gk[Nationality])</f>
        <v>France</v>
      </c>
      <c r="I8" s="1" cm="1">
        <f t="array" ref="I8">_xlfn.XLOOKUP($B8,Goalkeepers!$B$2:$B$2043,tbl_gk[Overall])</f>
        <v>87</v>
      </c>
    </row>
    <row r="9" spans="1:9" x14ac:dyDescent="0.55000000000000004">
      <c r="A9" s="3">
        <v>8</v>
      </c>
      <c r="B9" s="4">
        <v>204935</v>
      </c>
      <c r="C9" s="1" t="str" cm="1">
        <f t="array" ref="C9">_xlfn.XLOOKUP($B9,Goalkeepers!$B$2:$B$2043,tbl_gk[Name])</f>
        <v>J. Pickford</v>
      </c>
      <c r="D9" s="5" t="str" cm="1">
        <f t="array" ref="D9">_xlfn.XLOOKUP($B9,Goalkeepers!$B$2:$B$2043,tbl_gk[FullName])</f>
        <v>Jordan Pickford</v>
      </c>
      <c r="E9" s="1" cm="1">
        <f t="array" ref="E9">_xlfn.XLOOKUP($B9,Goalkeepers!$B$2:$B$2043,tbl_gk[Age])</f>
        <v>28</v>
      </c>
      <c r="F9" s="1" cm="1">
        <f t="array" ref="F9">_xlfn.XLOOKUP($B9,Goalkeepers!$B$2:$B$2043,tbl_gk[Height])</f>
        <v>185</v>
      </c>
      <c r="G9" s="1" cm="1">
        <f t="array" ref="G9">_xlfn.XLOOKUP($B9,Goalkeepers!$B$2:$B$2043,tbl_gk[Weight])</f>
        <v>77</v>
      </c>
      <c r="H9" s="1" t="str" cm="1">
        <f t="array" ref="H9">_xlfn.XLOOKUP($B9,Goalkeepers!$B$2:$B$2043,tbl_gk[Nationality])</f>
        <v>England</v>
      </c>
      <c r="I9" s="1" cm="1">
        <f t="array" ref="I9">_xlfn.XLOOKUP($B9,Goalkeepers!$B$2:$B$2043,tbl_gk[Overall])</f>
        <v>82</v>
      </c>
    </row>
    <row r="10" spans="1:9" x14ac:dyDescent="0.55000000000000004">
      <c r="A10" s="3">
        <v>9</v>
      </c>
      <c r="B10" s="4">
        <v>221087</v>
      </c>
      <c r="C10" s="1" t="str" cm="1">
        <f t="array" ref="C10">_xlfn.XLOOKUP($B10,Goalkeepers!$B$2:$B$2043,tbl_gk[Name])</f>
        <v>Pau LÃ³pez</v>
      </c>
      <c r="D10" s="5" t="str" cm="1">
        <f t="array" ref="D10">_xlfn.XLOOKUP($B10,Goalkeepers!$B$2:$B$2043,tbl_gk[FullName])</f>
        <v>Pau LÃ³pez Sabata</v>
      </c>
      <c r="E10" s="1" cm="1">
        <f t="array" ref="E10">_xlfn.XLOOKUP($B10,Goalkeepers!$B$2:$B$2043,tbl_gk[Age])</f>
        <v>27</v>
      </c>
      <c r="F10" s="1" cm="1">
        <f t="array" ref="F10">_xlfn.XLOOKUP($B10,Goalkeepers!$B$2:$B$2043,tbl_gk[Height])</f>
        <v>189</v>
      </c>
      <c r="G10" s="1" cm="1">
        <f t="array" ref="G10">_xlfn.XLOOKUP($B10,Goalkeepers!$B$2:$B$2043,tbl_gk[Weight])</f>
        <v>77</v>
      </c>
      <c r="H10" s="1" t="str" cm="1">
        <f t="array" ref="H10">_xlfn.XLOOKUP($B10,Goalkeepers!$B$2:$B$2043,tbl_gk[Nationality])</f>
        <v>Spain</v>
      </c>
      <c r="I10" s="1" cm="1">
        <f t="array" ref="I10">_xlfn.XLOOKUP($B10,Goalkeepers!$B$2:$B$2043,tbl_gk[Overall])</f>
        <v>79</v>
      </c>
    </row>
    <row r="11" spans="1:9" x14ac:dyDescent="0.55000000000000004">
      <c r="A11" s="3">
        <v>10</v>
      </c>
      <c r="B11" s="4">
        <v>257439</v>
      </c>
      <c r="C11" s="1" t="str" cm="1">
        <f t="array" ref="C11">_xlfn.XLOOKUP($B11,Goalkeepers!$B$2:$B$2043,tbl_gk[Name])</f>
        <v>R. Ofori</v>
      </c>
      <c r="D11" s="5" t="str" cm="1">
        <f t="array" ref="D11">_xlfn.XLOOKUP($B11,Goalkeepers!$B$2:$B$2043,tbl_gk[FullName])</f>
        <v>Richard Ofori</v>
      </c>
      <c r="E11" s="1" cm="1">
        <f t="array" ref="E11">_xlfn.XLOOKUP($B11,Goalkeepers!$B$2:$B$2043,tbl_gk[Age])</f>
        <v>28</v>
      </c>
      <c r="F11" s="1" cm="1">
        <f t="array" ref="F11">_xlfn.XLOOKUP($B11,Goalkeepers!$B$2:$B$2043,tbl_gk[Height])</f>
        <v>190</v>
      </c>
      <c r="G11" s="1" cm="1">
        <f t="array" ref="G11">_xlfn.XLOOKUP($B11,Goalkeepers!$B$2:$B$2043,tbl_gk[Weight])</f>
        <v>79</v>
      </c>
      <c r="H11" s="1" t="str" cm="1">
        <f t="array" ref="H11">_xlfn.XLOOKUP($B11,Goalkeepers!$B$2:$B$2043,tbl_gk[Nationality])</f>
        <v>Ghana</v>
      </c>
      <c r="I11" s="1" cm="1">
        <f t="array" ref="I11">_xlfn.XLOOKUP($B11,Goalkeepers!$B$2:$B$2043,tbl_gk[Overall])</f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Goalkeepers</vt:lpstr>
      <vt:lpstr>GK Finder</vt:lpstr>
      <vt:lpstr>Total</vt:lpstr>
      <vt:lpstr>Total CALC</vt:lpstr>
      <vt:lpstr>TOP 10</vt:lpstr>
      <vt:lpstr>GK Finder 2</vt:lpstr>
      <vt:lpstr>TOP GK CALC</vt:lpstr>
      <vt:lpstr>TOP 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Amiri</dc:creator>
  <cp:lastModifiedBy>Mahyar Amiri</cp:lastModifiedBy>
  <dcterms:created xsi:type="dcterms:W3CDTF">2023-05-01T07:05:27Z</dcterms:created>
  <dcterms:modified xsi:type="dcterms:W3CDTF">2023-06-08T17:55:36Z</dcterms:modified>
</cp:coreProperties>
</file>