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q/Documents/Homework/"/>
    </mc:Choice>
  </mc:AlternateContent>
  <xr:revisionPtr revIDLastSave="0" documentId="13_ncr:1_{02041038-6317-E042-AC0E-A1AB8E57367F}" xr6:coauthVersionLast="45" xr6:coauthVersionMax="45" xr10:uidLastSave="{00000000-0000-0000-0000-000000000000}"/>
  <bookViews>
    <workbookView xWindow="980" yWindow="460" windowWidth="26140" windowHeight="16220" xr2:uid="{00000000-000D-0000-FFFF-FFFF00000000}"/>
  </bookViews>
  <sheets>
    <sheet name="main" sheetId="1" r:id="rId1"/>
    <sheet name="Sheet1" sheetId="7" r:id="rId2"/>
    <sheet name="Sheet2" sheetId="3" r:id="rId3"/>
    <sheet name="Sheet3" sheetId="4" r:id="rId4"/>
    <sheet name="Bonus1" sheetId="5" r:id="rId5"/>
    <sheet name="Bonus2" sheetId="6" r:id="rId6"/>
  </sheets>
  <definedNames>
    <definedName name="_xlnm._FilterDatabase" localSheetId="5" hidden="1">Bonus2!$A$1:$B$4115</definedName>
    <definedName name="_xlnm._FilterDatabase" localSheetId="0" hidden="1">main!$A$1:$T$4115</definedName>
    <definedName name="_xlchart.v1.10" hidden="1">Bonus1!$G$1</definedName>
    <definedName name="_xlchart.v1.11" hidden="1">Bonus1!$G$2:$G$13</definedName>
    <definedName name="_xlchart.v1.12" hidden="1">Bonus1!$H$1</definedName>
    <definedName name="_xlchart.v1.13" hidden="1">Bonus1!$H$2:$H$13</definedName>
    <definedName name="_xlchart.v1.7" hidden="1">Bonus1!$A$2:$A$13</definedName>
    <definedName name="_xlchart.v1.8" hidden="1">Bonus1!$F$1</definedName>
    <definedName name="_xlchart.v1.9" hidden="1">Bonus1!$F$2:$F$13</definedName>
    <definedName name="_xlchart.v2.0" hidden="1">Bonus1!$A$2:$A$13</definedName>
    <definedName name="_xlchart.v2.1" hidden="1">Bonus1!$F$1</definedName>
    <definedName name="_xlchart.v2.2" hidden="1">Bonus1!$F$2:$F$13</definedName>
    <definedName name="_xlchart.v2.3" hidden="1">Bonus1!$G$1</definedName>
    <definedName name="_xlchart.v2.4" hidden="1">Bonus1!$G$2:$G$13</definedName>
    <definedName name="_xlchart.v2.5" hidden="1">Bonus1!$H$1</definedName>
    <definedName name="_xlchart.v2.6" hidden="1">Bonus1!$H$2:$H$13</definedName>
  </definedNames>
  <calcPr calcId="191029"/>
  <pivotCaches>
    <pivotCache cacheId="2" r:id="rId7"/>
    <pivotCache cacheId="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453" i="1" l="1"/>
  <c r="I3" i="6" l="1"/>
  <c r="I7" i="6"/>
  <c r="I6" i="6"/>
  <c r="I5" i="6"/>
  <c r="I4" i="6"/>
  <c r="I2" i="6"/>
  <c r="H7" i="6"/>
  <c r="H6" i="6"/>
  <c r="H5" i="6"/>
  <c r="H4" i="6"/>
  <c r="H3" i="6"/>
  <c r="H2" i="6"/>
  <c r="D10" i="5"/>
  <c r="D9" i="5"/>
  <c r="D13" i="5"/>
  <c r="D12" i="5"/>
  <c r="D11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E12" i="5" s="1"/>
  <c r="B11" i="5"/>
  <c r="E11" i="5" s="1"/>
  <c r="B10" i="5"/>
  <c r="B9" i="5"/>
  <c r="E9" i="5" s="1"/>
  <c r="B8" i="5"/>
  <c r="E8" i="5" s="1"/>
  <c r="B7" i="5"/>
  <c r="E7" i="5" s="1"/>
  <c r="B6" i="5"/>
  <c r="B5" i="5"/>
  <c r="E5" i="5" s="1"/>
  <c r="B4" i="5"/>
  <c r="E4" i="5" s="1"/>
  <c r="B3" i="5"/>
  <c r="E3" i="5" s="1"/>
  <c r="B2" i="5"/>
  <c r="G3" i="5" l="1"/>
  <c r="G12" i="5"/>
  <c r="H6" i="5"/>
  <c r="H12" i="5"/>
  <c r="G7" i="5"/>
  <c r="G11" i="5"/>
  <c r="H3" i="5"/>
  <c r="H7" i="5"/>
  <c r="G8" i="5"/>
  <c r="H8" i="5"/>
  <c r="H9" i="5"/>
  <c r="G4" i="5"/>
  <c r="H4" i="5"/>
  <c r="G5" i="5"/>
  <c r="G9" i="5"/>
  <c r="H5" i="5"/>
  <c r="H11" i="5"/>
  <c r="E2" i="5"/>
  <c r="H2" i="5" s="1"/>
  <c r="E10" i="5"/>
  <c r="F10" i="5" s="1"/>
  <c r="E6" i="5"/>
  <c r="G6" i="5" s="1"/>
  <c r="F9" i="5"/>
  <c r="F5" i="5"/>
  <c r="E13" i="5"/>
  <c r="G13" i="5" s="1"/>
  <c r="F12" i="5"/>
  <c r="F8" i="5"/>
  <c r="F4" i="5"/>
  <c r="F11" i="5"/>
  <c r="F7" i="5"/>
  <c r="F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245" i="1"/>
  <c r="O3842" i="1"/>
  <c r="O141" i="1"/>
  <c r="O126" i="1"/>
  <c r="O12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2" i="5" l="1"/>
  <c r="H10" i="5"/>
  <c r="H13" i="5"/>
  <c r="G10" i="5"/>
  <c r="F6" i="5"/>
  <c r="F2" i="5"/>
  <c r="F13" i="5"/>
</calcChain>
</file>

<file path=xl/sharedStrings.xml><?xml version="1.0" encoding="utf-8"?>
<sst xmlns="http://schemas.openxmlformats.org/spreadsheetml/2006/main" count="36827" uniqueCount="8412">
  <si>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</si>
  <si>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</si>
  <si>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</si>
  <si>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</si>
  <si>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</si>
  <si>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</si>
  <si>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</si>
  <si>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</si>
  <si>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</si>
  <si>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</si>
  <si>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</si>
  <si>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</si>
  <si>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</si>
  <si>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</si>
  <si>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</si>
  <si>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</si>
  <si>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</si>
  <si>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</si>
  <si>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</si>
  <si>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</si>
  <si>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</si>
  <si>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</si>
  <si>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</si>
  <si>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</si>
  <si>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</si>
  <si>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</si>
  <si>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</si>
  <si>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</si>
  <si>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</si>
  <si>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</si>
  <si>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</si>
  <si>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</si>
  <si>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</si>
  <si>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</si>
  <si>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</si>
  <si>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</si>
  <si>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</si>
  <si>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</si>
  <si>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</si>
  <si>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</si>
  <si>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</si>
  <si>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</si>
  <si>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</si>
  <si>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</si>
  <si>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</si>
  <si>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</si>
  <si>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</si>
  <si>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</si>
  <si>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</si>
  <si>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</si>
  <si>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</si>
  <si>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</si>
  <si>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</si>
  <si>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</si>
  <si>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</si>
  <si>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</si>
  <si>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</si>
  <si>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</si>
  <si>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</si>
  <si>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</si>
  <si>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</si>
  <si>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</si>
  <si>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</si>
  <si>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</si>
  <si>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</si>
  <si>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</si>
  <si>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</si>
  <si>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</si>
  <si>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</si>
  <si>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</si>
  <si>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</si>
  <si>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</si>
  <si>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</si>
  <si>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</si>
  <si>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</si>
  <si>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</si>
  <si>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</si>
  <si>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</si>
  <si>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</si>
  <si>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</si>
  <si>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</si>
  <si>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</si>
  <si>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</si>
  <si>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</si>
  <si>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</si>
  <si>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</si>
  <si>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</si>
  <si>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</si>
  <si>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</si>
  <si>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</si>
  <si>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</si>
  <si>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</si>
  <si>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</si>
  <si>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</si>
  <si>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</si>
  <si>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</si>
  <si>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</si>
  <si>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</si>
  <si>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</si>
  <si>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</si>
  <si>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</si>
  <si>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</si>
  <si>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</si>
  <si>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</si>
  <si>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</si>
  <si>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</si>
  <si>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</si>
  <si>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</si>
  <si>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</si>
  <si>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</si>
  <si>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</si>
  <si>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</si>
  <si>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</si>
  <si>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</si>
  <si>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</si>
  <si>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</si>
  <si>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</si>
  <si>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</si>
  <si>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</si>
  <si>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</si>
  <si>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</si>
  <si>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</si>
  <si>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</si>
  <si>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</si>
  <si>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</si>
  <si>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</si>
  <si>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</si>
  <si>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</si>
  <si>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</si>
  <si>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</si>
  <si>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</si>
  <si>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</si>
  <si>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</si>
  <si>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</si>
  <si>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</si>
  <si>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</si>
  <si>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</si>
  <si>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</si>
  <si>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</si>
  <si>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</si>
  <si>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</si>
  <si>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</si>
  <si>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</si>
  <si>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</si>
  <si>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</si>
  <si>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</si>
  <si>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</si>
  <si>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</si>
  <si>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</si>
  <si>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</si>
  <si>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</si>
  <si>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</si>
  <si>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</si>
  <si>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</si>
  <si>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</si>
  <si>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</si>
  <si>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</si>
  <si>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</si>
  <si>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</si>
  <si>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</si>
  <si>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</si>
  <si>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</si>
  <si>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</si>
  <si>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</si>
  <si>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</si>
  <si>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</si>
  <si>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</si>
  <si>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</si>
  <si>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</si>
  <si>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</si>
  <si>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</si>
  <si>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</si>
  <si>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</si>
  <si>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</si>
  <si>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</si>
  <si>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</si>
  <si>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</si>
  <si>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</si>
  <si>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</si>
  <si>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</si>
  <si>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</si>
  <si>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</si>
  <si>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</si>
  <si>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</si>
  <si>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</si>
  <si>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</si>
  <si>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</si>
  <si>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</si>
  <si>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</si>
  <si>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</si>
  <si>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</si>
  <si>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</si>
  <si>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</si>
  <si>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</si>
  <si>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</si>
  <si>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</si>
  <si>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</si>
  <si>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</si>
  <si>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</si>
  <si>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</si>
  <si>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</si>
  <si>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</si>
  <si>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</si>
  <si>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</si>
  <si>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</si>
  <si>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</si>
  <si>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</si>
  <si>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</si>
  <si>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</si>
  <si>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</si>
  <si>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</si>
  <si>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</si>
  <si>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</si>
  <si>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</si>
  <si>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</si>
  <si>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</si>
  <si>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</si>
  <si>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</si>
  <si>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</si>
  <si>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</si>
  <si>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</si>
  <si>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</si>
  <si>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</si>
  <si>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</si>
  <si>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</si>
  <si>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</si>
  <si>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</si>
  <si>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</si>
  <si>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</si>
  <si>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</si>
  <si>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</si>
  <si>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</si>
  <si>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</si>
  <si>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</si>
  <si>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</si>
  <si>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</si>
  <si>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</si>
  <si>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</si>
  <si>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</si>
  <si>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</si>
  <si>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</si>
  <si>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</si>
  <si>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</si>
  <si>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</si>
  <si>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</si>
  <si>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</si>
  <si>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</si>
  <si>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</si>
  <si>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</si>
  <si>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</si>
  <si>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</si>
  <si>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</si>
  <si>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</si>
  <si>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</si>
  <si>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</si>
  <si>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</si>
  <si>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</si>
  <si>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</si>
  <si>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</si>
  <si>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</si>
  <si>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</si>
  <si>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</si>
  <si>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</si>
  <si>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</si>
  <si>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</si>
  <si>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</si>
  <si>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</si>
  <si>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</si>
  <si>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</si>
  <si>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</si>
  <si>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</si>
  <si>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</si>
  <si>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</si>
  <si>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</si>
  <si>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</si>
  <si>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</si>
  <si>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</si>
  <si>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</si>
  <si>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</si>
  <si>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</si>
  <si>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</si>
  <si>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</si>
  <si>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</si>
  <si>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</si>
  <si>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</si>
  <si>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</si>
  <si>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</si>
  <si>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</si>
  <si>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</si>
  <si>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</si>
  <si>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</si>
  <si>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</si>
  <si>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</si>
  <si>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</si>
  <si>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</si>
  <si>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</si>
  <si>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</si>
  <si>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</si>
  <si>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</si>
  <si>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</si>
  <si>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</si>
  <si>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</si>
  <si>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</si>
  <si>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</si>
  <si>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</si>
  <si>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</si>
  <si>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</si>
  <si>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</si>
  <si>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</si>
  <si>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</si>
  <si>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</si>
  <si>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</si>
  <si>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</si>
  <si>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</si>
  <si>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</si>
  <si>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</si>
  <si>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</si>
  <si>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</si>
  <si>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</si>
  <si>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</si>
  <si>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</si>
  <si>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</si>
  <si>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</si>
  <si>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</si>
  <si>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</si>
  <si>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</si>
  <si>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</si>
  <si>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</si>
  <si>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</si>
  <si>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</si>
  <si>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</si>
  <si>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</si>
  <si>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</si>
  <si>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</si>
  <si>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</si>
  <si>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</si>
  <si>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</si>
  <si>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</si>
  <si>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</si>
  <si>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</si>
  <si>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</si>
  <si>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</si>
  <si>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</si>
  <si>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</si>
  <si>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</si>
  <si>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</si>
  <si>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</si>
  <si>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</si>
  <si>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</si>
  <si>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</si>
  <si>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</si>
  <si>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</si>
  <si>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</si>
  <si>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</si>
  <si>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</si>
  <si>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</si>
  <si>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</si>
  <si>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</si>
  <si>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</si>
  <si>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</si>
  <si>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</si>
  <si>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</si>
  <si>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</si>
  <si>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</si>
  <si>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</si>
  <si>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</si>
  <si>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</si>
  <si>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</si>
  <si>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</si>
  <si>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</si>
  <si>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</si>
  <si>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</si>
  <si>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</si>
  <si>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</si>
  <si>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</si>
  <si>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</si>
  <si>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</si>
  <si>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</si>
  <si>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</si>
  <si>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</si>
  <si>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</si>
  <si>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</si>
  <si>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</si>
  <si>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</si>
  <si>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</si>
  <si>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</si>
  <si>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</si>
  <si>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</si>
  <si>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</si>
  <si>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</si>
  <si>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</si>
  <si>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</si>
  <si>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</si>
  <si>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</si>
  <si>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</si>
  <si>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</si>
  <si>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</si>
  <si>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</si>
  <si>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</si>
  <si>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</si>
  <si>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</si>
  <si>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</si>
  <si>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</si>
  <si>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</si>
  <si>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</si>
  <si>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</si>
  <si>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</si>
  <si>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</si>
  <si>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</si>
  <si>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</si>
  <si>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</si>
  <si>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</si>
  <si>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</si>
  <si>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</si>
  <si>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</si>
  <si>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</si>
  <si>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</si>
  <si>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</si>
  <si>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</si>
  <si>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</si>
  <si>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</si>
  <si>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</si>
  <si>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</si>
  <si>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</si>
  <si>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</si>
  <si>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</si>
  <si>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</si>
  <si>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</si>
  <si>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</si>
  <si>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</si>
  <si>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</si>
  <si>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</si>
  <si>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</si>
  <si>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</si>
  <si>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</si>
  <si>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</si>
  <si>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</si>
  <si>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</si>
  <si>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</si>
  <si>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</si>
  <si>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</si>
  <si>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</si>
  <si>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</si>
  <si>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</si>
  <si>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</si>
  <si>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</si>
  <si>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</si>
  <si>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</si>
  <si>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</si>
  <si>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</si>
  <si>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</si>
  <si>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</si>
  <si>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</si>
  <si>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</si>
  <si>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</si>
  <si>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</si>
  <si>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</si>
  <si>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</si>
  <si>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</si>
  <si>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</si>
  <si>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</si>
  <si>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</si>
  <si>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</si>
  <si>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</si>
  <si>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</si>
  <si>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</si>
  <si>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</si>
  <si>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</si>
  <si>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</si>
  <si>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</si>
  <si>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</si>
  <si>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</si>
  <si>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</si>
  <si>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</si>
  <si>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</si>
  <si>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</si>
  <si>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</si>
  <si>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</si>
  <si>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</si>
  <si>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</si>
  <si>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</si>
  <si>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</si>
  <si>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</si>
  <si>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</si>
  <si>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</si>
  <si>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</si>
  <si>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</si>
  <si>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</si>
  <si>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</si>
  <si>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</si>
  <si>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</si>
  <si>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</si>
  <si>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</si>
  <si>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</si>
  <si>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</si>
  <si>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</si>
  <si>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</si>
  <si>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</si>
  <si>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</si>
  <si>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</si>
  <si>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</si>
  <si>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</si>
  <si>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</si>
  <si>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</si>
  <si>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</si>
  <si>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</si>
  <si>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</si>
  <si>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</si>
  <si>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</si>
  <si>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</si>
  <si>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</si>
  <si>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</si>
  <si>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</si>
  <si>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</si>
  <si>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</si>
  <si>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</si>
  <si>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</si>
  <si>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</si>
  <si>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</si>
  <si>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</si>
  <si>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</si>
  <si>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</si>
  <si>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</si>
  <si>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</si>
  <si>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</si>
  <si>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</si>
  <si>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</si>
  <si>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</si>
  <si>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</si>
  <si>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</si>
  <si>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</si>
  <si>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</si>
  <si>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</si>
  <si>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</si>
  <si>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</si>
  <si>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</si>
  <si>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</si>
  <si>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</si>
  <si>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</si>
  <si>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</si>
  <si>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</si>
  <si>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</si>
  <si>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</si>
  <si>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</si>
  <si>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</si>
  <si>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</si>
  <si>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</si>
  <si>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</si>
  <si>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</si>
  <si>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</si>
  <si>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</si>
  <si>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</si>
  <si>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</si>
  <si>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</si>
  <si>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</si>
  <si>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</si>
  <si>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</si>
  <si>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</si>
  <si>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</si>
  <si>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</si>
  <si>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</si>
  <si>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</si>
  <si>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</si>
  <si>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</si>
  <si>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</si>
  <si>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</si>
  <si>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</si>
  <si>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</si>
  <si>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</si>
  <si>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</si>
  <si>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</si>
  <si>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</si>
  <si>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</si>
  <si>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</si>
  <si>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</si>
  <si>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</si>
  <si>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</si>
  <si>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</si>
  <si>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</si>
  <si>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</si>
  <si>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</si>
  <si>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</si>
  <si>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</si>
  <si>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</si>
  <si>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</si>
  <si>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</si>
  <si>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</si>
  <si>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</si>
  <si>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</si>
  <si>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</si>
  <si>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</si>
  <si>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</si>
  <si>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</si>
  <si>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</si>
  <si>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</si>
  <si>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</si>
  <si>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</si>
  <si>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</si>
  <si>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</si>
  <si>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</si>
  <si>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</si>
  <si>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</si>
  <si>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</si>
  <si>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</si>
  <si>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</si>
  <si>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</si>
  <si>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</si>
  <si>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</si>
  <si>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</si>
  <si>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</si>
  <si>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</si>
  <si>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</si>
  <si>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</si>
  <si>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</si>
  <si>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</si>
  <si>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</si>
  <si>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</si>
  <si>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</si>
  <si>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</si>
  <si>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</si>
  <si>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</si>
  <si>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</si>
  <si>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</si>
  <si>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</si>
  <si>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</si>
  <si>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</si>
  <si>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</si>
  <si>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</si>
  <si>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</si>
  <si>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</si>
  <si>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</si>
  <si>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</si>
  <si>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</si>
  <si>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</si>
  <si>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</si>
  <si>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</si>
  <si>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</si>
  <si>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</si>
  <si>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</si>
  <si>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</si>
  <si>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</si>
  <si>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</si>
  <si>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</si>
  <si>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</si>
  <si>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</si>
  <si>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</si>
  <si>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</si>
  <si>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</si>
  <si>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</si>
  <si>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</si>
  <si>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</si>
  <si>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</si>
  <si>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</si>
  <si>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</si>
  <si>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</si>
  <si>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</si>
  <si>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</si>
  <si>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</si>
  <si>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</si>
  <si>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</si>
  <si>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</si>
  <si>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</si>
  <si>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</si>
  <si>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</si>
  <si>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</si>
  <si>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</si>
  <si>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</si>
  <si>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</si>
  <si>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</si>
  <si>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</si>
  <si>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</si>
  <si>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</si>
  <si>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</si>
  <si>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</si>
  <si>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</si>
  <si>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</si>
  <si>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</si>
  <si>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</si>
  <si>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</si>
  <si>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</si>
  <si>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</si>
  <si>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</si>
  <si>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</si>
  <si>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</si>
  <si>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</si>
  <si>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</si>
  <si>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</si>
  <si>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</si>
  <si>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</si>
  <si>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</si>
  <si>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</si>
  <si>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</si>
  <si>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</si>
  <si>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</si>
  <si>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</si>
  <si>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</si>
  <si>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</si>
  <si>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</si>
  <si>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</si>
  <si>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</si>
  <si>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</si>
  <si>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</si>
  <si>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</si>
  <si>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</si>
  <si>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</si>
  <si>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</si>
  <si>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</si>
  <si>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</si>
  <si>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</si>
  <si>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</si>
  <si>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</si>
  <si>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</si>
  <si>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</si>
  <si>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</si>
  <si>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</si>
  <si>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</si>
  <si>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</si>
  <si>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</si>
  <si>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</si>
  <si>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</si>
  <si>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</si>
  <si>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</si>
  <si>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</si>
  <si>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</si>
  <si>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</si>
  <si>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</si>
  <si>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</si>
  <si>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</si>
  <si>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</si>
  <si>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</si>
  <si>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</si>
  <si>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</si>
  <si>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</si>
  <si>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</si>
  <si>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</si>
  <si>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</si>
  <si>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</si>
  <si>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</si>
  <si>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</si>
  <si>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</si>
  <si>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</si>
  <si>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</si>
  <si>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</si>
  <si>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</si>
  <si>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</si>
  <si>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</si>
  <si>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</si>
  <si>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</si>
  <si>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</si>
  <si>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</si>
  <si>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</si>
  <si>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</si>
  <si>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</si>
  <si>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</si>
  <si>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</si>
  <si>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</si>
  <si>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</si>
  <si>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</si>
  <si>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</si>
  <si>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</si>
  <si>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</si>
  <si>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</si>
  <si>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</si>
  <si>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</si>
  <si>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</si>
  <si>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</si>
  <si>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</si>
  <si>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</si>
  <si>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</si>
  <si>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</si>
  <si>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</si>
  <si>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</si>
  <si>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</si>
  <si>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</si>
  <si>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</si>
  <si>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</si>
  <si>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</si>
  <si>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</si>
  <si>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</si>
  <si>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</si>
  <si>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</si>
  <si>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</si>
  <si>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</si>
  <si>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</si>
  <si>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</si>
  <si>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</si>
  <si>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</si>
  <si>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</si>
  <si>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</si>
  <si>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</si>
  <si>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</si>
  <si>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</si>
  <si>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</si>
  <si>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</si>
  <si>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</si>
  <si>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</si>
  <si>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</si>
  <si>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</si>
  <si>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</si>
  <si>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</si>
  <si>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</si>
  <si>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</si>
  <si>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</si>
  <si>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</si>
  <si>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</si>
  <si>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</si>
  <si>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</si>
  <si>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</si>
  <si>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</si>
  <si>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</si>
  <si>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</si>
  <si>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</si>
  <si>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</si>
  <si>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</si>
  <si>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</si>
  <si>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</si>
  <si>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</si>
  <si>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</si>
  <si>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</si>
  <si>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</si>
  <si>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</si>
  <si>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</si>
  <si>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</si>
  <si>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</si>
  <si>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</si>
  <si>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</si>
  <si>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</si>
  <si>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</si>
  <si>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</si>
  <si>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</si>
  <si>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</si>
  <si>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</si>
  <si>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</si>
  <si>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</si>
  <si>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</si>
  <si>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</si>
  <si>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</si>
  <si>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</si>
  <si>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</si>
  <si>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</si>
  <si>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</si>
  <si>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</si>
  <si>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</si>
  <si>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</si>
  <si>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</si>
  <si>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</si>
  <si>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</si>
  <si>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</si>
  <si>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</si>
  <si>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</si>
  <si>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</si>
  <si>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</si>
  <si>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</si>
  <si>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</si>
  <si>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</si>
  <si>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</si>
  <si>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</si>
  <si>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</si>
  <si>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</si>
  <si>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</si>
  <si>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</si>
  <si>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</si>
  <si>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</si>
  <si>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</si>
  <si>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</si>
  <si>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</si>
  <si>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</si>
  <si>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</si>
  <si>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</si>
  <si>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</si>
  <si>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</si>
  <si>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</si>
  <si>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</si>
  <si>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</si>
  <si>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</si>
  <si>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</si>
  <si>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</si>
  <si>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</si>
  <si>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</si>
  <si>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</si>
  <si>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</si>
  <si>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</si>
  <si>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</si>
  <si>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</si>
  <si>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</si>
  <si>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</si>
  <si>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</si>
  <si>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</si>
  <si>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</si>
  <si>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</si>
  <si>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</si>
  <si>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</si>
  <si>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</si>
  <si>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</si>
  <si>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</si>
  <si>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</si>
  <si>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</si>
  <si>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</si>
  <si>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</si>
  <si>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</si>
  <si>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</si>
  <si>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</si>
  <si>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</si>
  <si>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</si>
  <si>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</si>
  <si>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</si>
  <si>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</si>
  <si>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</si>
  <si>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</si>
  <si>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</si>
  <si>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</si>
  <si>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</si>
  <si>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</si>
  <si>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</si>
  <si>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</si>
  <si>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</si>
  <si>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</si>
  <si>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</si>
  <si>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</si>
  <si>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</si>
  <si>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</si>
  <si>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</si>
  <si>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</si>
  <si>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</si>
  <si>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</si>
  <si>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</si>
  <si>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</si>
  <si>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</si>
  <si>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</si>
  <si>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</si>
  <si>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</si>
  <si>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</si>
  <si>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</si>
  <si>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</si>
  <si>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</si>
  <si>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</si>
  <si>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</si>
  <si>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</si>
  <si>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</si>
  <si>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</si>
  <si>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</si>
  <si>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</si>
  <si>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</si>
  <si>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</si>
  <si>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</si>
  <si>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</si>
  <si>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</si>
  <si>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</si>
  <si>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</si>
  <si>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</si>
  <si>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</si>
  <si>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</si>
  <si>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</si>
  <si>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</si>
  <si>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</si>
  <si>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</si>
  <si>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</si>
  <si>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</si>
  <si>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</si>
  <si>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</si>
  <si>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</si>
  <si>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</si>
  <si>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</si>
  <si>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</si>
  <si>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</si>
  <si>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</si>
  <si>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</si>
  <si>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</si>
  <si>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</si>
  <si>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</si>
  <si>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</si>
  <si>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</si>
  <si>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</si>
  <si>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</si>
  <si>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</si>
  <si>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</si>
  <si>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</si>
  <si>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</si>
  <si>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</si>
  <si>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</si>
  <si>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</si>
  <si>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</si>
  <si>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</si>
  <si>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</si>
  <si>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</si>
  <si>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</si>
  <si>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</si>
  <si>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</si>
  <si>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</si>
  <si>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</si>
  <si>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</si>
  <si>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</si>
  <si>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</si>
  <si>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</si>
  <si>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</si>
  <si>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</si>
  <si>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</si>
  <si>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</si>
  <si>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</si>
  <si>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</si>
  <si>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</si>
  <si>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</si>
  <si>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</si>
  <si>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</si>
  <si>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</si>
  <si>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</si>
  <si>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</si>
  <si>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</si>
  <si>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</si>
  <si>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</si>
  <si>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</si>
  <si>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</si>
  <si>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</si>
  <si>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</si>
  <si>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</si>
  <si>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</si>
  <si>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</si>
  <si>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</si>
  <si>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</si>
  <si>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</si>
  <si>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</si>
  <si>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</si>
  <si>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</si>
  <si>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</si>
  <si>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</si>
  <si>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</si>
  <si>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</si>
  <si>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</si>
  <si>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</si>
  <si>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</si>
  <si>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</si>
  <si>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</si>
  <si>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</si>
  <si>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</si>
  <si>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</si>
  <si>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</si>
  <si>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</si>
  <si>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</si>
  <si>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</si>
  <si>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</si>
  <si>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</si>
  <si>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</si>
  <si>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</si>
  <si>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</si>
  <si>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</si>
  <si>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</si>
  <si>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</si>
  <si>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</si>
  <si>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</si>
  <si>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</si>
  <si>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</si>
  <si>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</si>
  <si>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</si>
  <si>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</si>
  <si>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</si>
  <si>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</si>
  <si>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</si>
  <si>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</si>
  <si>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</si>
  <si>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</si>
  <si>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</si>
  <si>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</si>
  <si>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</si>
  <si>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</si>
  <si>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</si>
  <si>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</si>
  <si>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</si>
  <si>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</si>
  <si>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</si>
  <si>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</si>
  <si>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</si>
  <si>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</si>
  <si>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</si>
  <si>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</si>
  <si>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</si>
  <si>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</si>
  <si>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</si>
  <si>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</si>
  <si>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</si>
  <si>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</si>
  <si>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</si>
  <si>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</si>
  <si>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</si>
  <si>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</si>
  <si>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</si>
  <si>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</si>
  <si>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</si>
  <si>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</si>
  <si>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</si>
  <si>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</si>
  <si>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</si>
  <si>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</si>
  <si>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</si>
  <si>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</si>
  <si>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</si>
  <si>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</si>
  <si>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</si>
  <si>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</si>
  <si>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</si>
  <si>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</si>
  <si>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</si>
  <si>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</si>
  <si>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</si>
  <si>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</si>
  <si>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</si>
  <si>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</si>
  <si>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</si>
  <si>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</si>
  <si>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</si>
  <si>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</si>
  <si>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</si>
  <si>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</si>
  <si>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</si>
  <si>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</si>
  <si>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</si>
  <si>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</si>
  <si>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</si>
  <si>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</si>
  <si>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</si>
  <si>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</si>
  <si>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</si>
  <si>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</si>
  <si>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</si>
  <si>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</si>
  <si>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</si>
  <si>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</si>
  <si>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</si>
  <si>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</si>
  <si>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</si>
  <si>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</si>
  <si>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</si>
  <si>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</si>
  <si>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</si>
  <si>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</si>
  <si>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</si>
  <si>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</si>
  <si>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</si>
  <si>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</si>
  <si>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</si>
  <si>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</si>
  <si>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</si>
  <si>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</si>
  <si>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</si>
  <si>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</si>
  <si>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</si>
  <si>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</si>
  <si>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</si>
  <si>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</si>
  <si>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</si>
  <si>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</si>
  <si>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</si>
  <si>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</si>
  <si>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</si>
  <si>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</si>
  <si>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</si>
  <si>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</si>
  <si>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</si>
  <si>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</si>
  <si>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</si>
  <si>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</si>
  <si>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</si>
  <si>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</si>
  <si>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</si>
  <si>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</si>
  <si>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</si>
  <si>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</si>
  <si>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</si>
  <si>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</si>
  <si>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</si>
  <si>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</si>
  <si>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</si>
  <si>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</si>
  <si>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</si>
  <si>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</si>
  <si>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</si>
  <si>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</si>
  <si>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</si>
  <si>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</si>
  <si>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</si>
  <si>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</si>
  <si>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</si>
  <si>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</si>
  <si>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</si>
  <si>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</si>
  <si>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</si>
  <si>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</si>
  <si>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</si>
  <si>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</si>
  <si>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</si>
  <si>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</si>
  <si>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</si>
  <si>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</si>
  <si>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</si>
  <si>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</si>
  <si>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</si>
  <si>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</si>
  <si>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</si>
  <si>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</si>
  <si>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</si>
  <si>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</si>
  <si>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</si>
  <si>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</si>
  <si>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</si>
  <si>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</si>
  <si>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</si>
  <si>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</si>
  <si>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</si>
  <si>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</si>
  <si>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</si>
  <si>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</si>
  <si>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</si>
  <si>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</si>
  <si>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</si>
  <si>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</si>
  <si>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</si>
  <si>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</si>
  <si>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</si>
  <si>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</si>
  <si>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</si>
  <si>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</si>
  <si>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</si>
  <si>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</si>
  <si>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</si>
  <si>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</si>
  <si>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</si>
  <si>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</si>
  <si>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</si>
  <si>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</si>
  <si>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</si>
  <si>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</si>
  <si>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</si>
  <si>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</si>
  <si>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</si>
  <si>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</si>
  <si>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</si>
  <si>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</si>
  <si>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</si>
  <si>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</si>
  <si>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</si>
  <si>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</si>
  <si>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</si>
  <si>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</si>
  <si>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</si>
  <si>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</si>
  <si>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</si>
  <si>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</si>
  <si>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</si>
  <si>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</si>
  <si>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</si>
  <si>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</si>
  <si>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</si>
  <si>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</si>
  <si>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</si>
  <si>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</si>
  <si>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</si>
  <si>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</si>
  <si>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</si>
  <si>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</si>
  <si>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</si>
  <si>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</si>
  <si>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</si>
  <si>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</si>
  <si>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</si>
  <si>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</si>
  <si>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</si>
  <si>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</si>
  <si>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</si>
  <si>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</si>
  <si>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</si>
  <si>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</si>
  <si>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</si>
  <si>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</si>
  <si>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</si>
  <si>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</si>
  <si>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</si>
  <si>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</si>
  <si>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</si>
  <si>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</si>
  <si>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</si>
  <si>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</si>
  <si>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</si>
  <si>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</si>
  <si>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</si>
  <si>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</si>
  <si>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</si>
  <si>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</si>
  <si>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</si>
  <si>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</si>
  <si>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</si>
  <si>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</si>
  <si>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</si>
  <si>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</si>
  <si>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</si>
  <si>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</si>
  <si>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</si>
  <si>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</si>
  <si>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</si>
  <si>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</si>
  <si>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</si>
  <si>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</si>
  <si>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</si>
  <si>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</si>
  <si>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</si>
  <si>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</si>
  <si>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</si>
  <si>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</si>
  <si>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</si>
  <si>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</si>
  <si>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</si>
  <si>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</si>
  <si>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</si>
  <si>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</si>
  <si>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</si>
  <si>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</si>
  <si>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</si>
  <si>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</si>
  <si>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</si>
  <si>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</si>
  <si>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</si>
  <si>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</si>
  <si>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</si>
  <si>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</si>
  <si>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</si>
  <si>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</si>
  <si>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</si>
  <si>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</si>
  <si>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</si>
  <si>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</si>
  <si>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</si>
  <si>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</si>
  <si>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</si>
  <si>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</si>
  <si>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</si>
  <si>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</si>
  <si>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</si>
  <si>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</si>
  <si>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</si>
  <si>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</si>
  <si>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</si>
  <si>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</si>
  <si>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</si>
  <si>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</si>
  <si>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</si>
  <si>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</si>
  <si>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</si>
  <si>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</si>
  <si>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</si>
  <si>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</si>
  <si>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</si>
  <si>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</si>
  <si>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</si>
  <si>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</si>
  <si>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</si>
  <si>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</si>
  <si>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</si>
  <si>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</si>
  <si>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</si>
  <si>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</si>
  <si>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</si>
  <si>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</si>
  <si>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</si>
  <si>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</si>
  <si>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</si>
  <si>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</si>
  <si>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</si>
  <si>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</si>
  <si>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</si>
  <si>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</si>
  <si>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</si>
  <si>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</si>
  <si>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</si>
  <si>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</si>
  <si>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</si>
  <si>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</si>
  <si>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</si>
  <si>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</si>
  <si>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</si>
  <si>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</si>
  <si>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</si>
  <si>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</si>
  <si>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</si>
  <si>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</si>
  <si>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</si>
  <si>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</si>
  <si>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</si>
  <si>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</si>
  <si>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</si>
  <si>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</si>
  <si>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</si>
  <si>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</si>
  <si>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</si>
  <si>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</si>
  <si>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</si>
  <si>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</si>
  <si>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</si>
  <si>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</si>
  <si>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</si>
  <si>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</si>
  <si>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</si>
  <si>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</si>
  <si>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</si>
  <si>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</si>
  <si>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</si>
  <si>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</si>
  <si>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</si>
  <si>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</si>
  <si>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</si>
  <si>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</si>
  <si>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</si>
  <si>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</si>
  <si>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</si>
  <si>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</si>
  <si>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</si>
  <si>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</si>
  <si>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</si>
  <si>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</si>
  <si>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</si>
  <si>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</si>
  <si>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</si>
  <si>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</si>
  <si>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</si>
  <si>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</si>
  <si>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</si>
  <si>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</si>
  <si>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</si>
  <si>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</si>
  <si>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</si>
  <si>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</si>
  <si>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</si>
  <si>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</si>
  <si>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</si>
  <si>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</si>
  <si>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</si>
  <si>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</si>
  <si>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</si>
  <si>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</si>
  <si>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</si>
  <si>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</si>
  <si>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</si>
  <si>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</si>
  <si>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</si>
  <si>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</si>
  <si>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</si>
  <si>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</si>
  <si>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</si>
  <si>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</si>
  <si>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</si>
  <si>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</si>
  <si>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</si>
  <si>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</si>
  <si>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</si>
  <si>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</si>
  <si>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</si>
  <si>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</si>
  <si>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</si>
  <si>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</si>
  <si>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</si>
  <si>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</si>
  <si>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</si>
  <si>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</si>
  <si>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</si>
  <si>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</si>
  <si>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</si>
  <si>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</si>
  <si>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</si>
  <si>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</si>
  <si>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</si>
  <si>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</si>
  <si>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</si>
  <si>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</si>
  <si>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</si>
  <si>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</si>
  <si>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</si>
  <si>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</si>
  <si>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</si>
  <si>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</si>
  <si>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</si>
  <si>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</si>
  <si>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</si>
  <si>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</si>
  <si>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</si>
  <si>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</si>
  <si>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</si>
  <si>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</si>
  <si>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</si>
  <si>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</si>
  <si>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</si>
  <si>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</si>
  <si>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</si>
  <si>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</si>
  <si>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</si>
  <si>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</si>
  <si>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</si>
  <si>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</si>
  <si>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</si>
  <si>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</si>
  <si>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</si>
  <si>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</si>
  <si>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</si>
  <si>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</si>
  <si>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</si>
  <si>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</si>
  <si>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</si>
  <si>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</si>
  <si>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</si>
  <si>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</si>
  <si>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</si>
  <si>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</si>
  <si>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</si>
  <si>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</si>
  <si>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</si>
  <si>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</si>
  <si>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</si>
  <si>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</si>
  <si>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</si>
  <si>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</si>
  <si>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</si>
  <si>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</si>
  <si>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</si>
  <si>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</si>
  <si>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</si>
  <si>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</si>
  <si>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</si>
  <si>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</si>
  <si>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</si>
  <si>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</si>
  <si>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</si>
  <si>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</si>
  <si>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</si>
  <si>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</si>
  <si>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</si>
  <si>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</si>
  <si>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</si>
  <si>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</si>
  <si>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</si>
  <si>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</si>
  <si>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</si>
  <si>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</si>
  <si>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</si>
  <si>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</si>
  <si>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</si>
  <si>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</si>
  <si>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</si>
  <si>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</si>
  <si>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</si>
  <si>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</si>
  <si>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</si>
  <si>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</si>
  <si>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</si>
  <si>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</si>
  <si>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</si>
  <si>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</si>
  <si>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</si>
  <si>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</si>
  <si>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</si>
  <si>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</si>
  <si>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</si>
  <si>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</si>
  <si>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</si>
  <si>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</si>
  <si>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</si>
  <si>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</si>
  <si>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</si>
  <si>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</si>
  <si>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</si>
  <si>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</si>
  <si>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</si>
  <si>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</si>
  <si>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</si>
  <si>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</si>
  <si>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</si>
  <si>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</si>
  <si>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</si>
  <si>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</si>
  <si>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</si>
  <si>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</si>
  <si>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</si>
  <si>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</si>
  <si>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</si>
  <si>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</si>
  <si>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</si>
  <si>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</si>
  <si>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</si>
  <si>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</si>
  <si>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</si>
  <si>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</si>
  <si>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</si>
  <si>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</si>
  <si>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</si>
  <si>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</si>
  <si>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</si>
  <si>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</si>
  <si>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</si>
  <si>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</si>
  <si>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</si>
  <si>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</si>
  <si>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</si>
  <si>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</si>
  <si>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</si>
  <si>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</si>
  <si>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</si>
  <si>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</si>
  <si>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</si>
  <si>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</si>
  <si>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</si>
  <si>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</si>
  <si>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</si>
  <si>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</si>
  <si>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</si>
  <si>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</si>
  <si>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</si>
  <si>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</si>
  <si>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</si>
  <si>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</si>
  <si>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</si>
  <si>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</si>
  <si>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</si>
  <si>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</si>
  <si>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</si>
  <si>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</si>
  <si>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</si>
  <si>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</si>
  <si>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</si>
  <si>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</si>
  <si>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</si>
  <si>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</si>
  <si>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</si>
  <si>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</si>
  <si>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</si>
  <si>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</si>
  <si>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</si>
  <si>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</si>
  <si>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</si>
  <si>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</si>
  <si>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</si>
  <si>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</si>
  <si>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</si>
  <si>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</si>
  <si>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</si>
  <si>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</si>
  <si>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</si>
  <si>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</si>
  <si>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</si>
  <si>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</si>
  <si>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</si>
  <si>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</si>
  <si>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</si>
  <si>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</si>
  <si>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</si>
  <si>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</si>
  <si>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</si>
  <si>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</si>
  <si>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</si>
  <si>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</si>
  <si>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</si>
  <si>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</si>
  <si>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</si>
  <si>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</si>
  <si>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</si>
  <si>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</si>
  <si>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</si>
  <si>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</si>
  <si>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</si>
  <si>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</si>
  <si>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</si>
  <si>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</si>
  <si>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</si>
  <si>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</si>
  <si>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</si>
  <si>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</si>
  <si>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</si>
  <si>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</si>
  <si>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</si>
  <si>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</si>
  <si>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</si>
  <si>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</si>
  <si>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</si>
  <si>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</si>
  <si>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</si>
  <si>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</si>
  <si>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</si>
  <si>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</si>
  <si>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</si>
  <si>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</si>
  <si>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</si>
  <si>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</si>
  <si>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</si>
  <si>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</si>
  <si>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</si>
  <si>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</si>
  <si>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</si>
  <si>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</si>
  <si>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</si>
  <si>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</si>
  <si>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</si>
  <si>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</si>
  <si>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</si>
  <si>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</si>
  <si>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</si>
  <si>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</si>
  <si>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</si>
  <si>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</si>
  <si>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</si>
  <si>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</si>
  <si>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</si>
  <si>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</si>
  <si>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</si>
  <si>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</si>
  <si>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</si>
  <si>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</si>
  <si>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</si>
  <si>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</si>
  <si>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</si>
  <si>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</si>
  <si>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</si>
  <si>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</si>
  <si>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</si>
  <si>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</si>
  <si>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</si>
  <si>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</si>
  <si>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</si>
  <si>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</si>
  <si>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</si>
  <si>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</si>
  <si>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</si>
  <si>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</si>
  <si>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</si>
  <si>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</si>
  <si>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</si>
  <si>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</si>
  <si>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</si>
  <si>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</si>
  <si>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</si>
  <si>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</si>
  <si>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</si>
  <si>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</si>
  <si>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</si>
  <si>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</si>
  <si>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</si>
  <si>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</si>
  <si>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</si>
  <si>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</si>
  <si>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</si>
  <si>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</si>
  <si>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</si>
  <si>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</si>
  <si>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</si>
  <si>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</si>
  <si>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</si>
  <si>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</si>
  <si>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</si>
  <si>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</si>
  <si>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</si>
  <si>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</si>
  <si>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</si>
  <si>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</si>
  <si>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</si>
  <si>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</si>
  <si>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</si>
  <si>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</si>
  <si>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</si>
  <si>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</si>
  <si>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</si>
  <si>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</si>
  <si>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</si>
  <si>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</si>
  <si>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</si>
  <si>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</si>
  <si>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</si>
  <si>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</si>
  <si>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</si>
  <si>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</si>
  <si>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</si>
  <si>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</si>
  <si>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</si>
  <si>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</si>
  <si>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</si>
  <si>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</si>
  <si>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</si>
  <si>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</si>
  <si>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</si>
  <si>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</si>
  <si>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</si>
  <si>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</si>
  <si>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</si>
  <si>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</si>
  <si>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</si>
  <si>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</si>
  <si>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</si>
  <si>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</si>
  <si>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</si>
  <si>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</si>
  <si>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</si>
  <si>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</si>
  <si>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</si>
  <si>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</si>
  <si>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</si>
  <si>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</si>
  <si>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</si>
  <si>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</si>
  <si>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</si>
  <si>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</si>
  <si>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</si>
  <si>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</si>
  <si>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</si>
  <si>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</si>
  <si>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</si>
  <si>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</si>
  <si>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</si>
  <si>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</si>
  <si>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</si>
  <si>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</si>
  <si>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</si>
  <si>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</si>
  <si>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</si>
  <si>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</si>
  <si>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</si>
  <si>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</si>
  <si>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</si>
  <si>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</si>
  <si>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</si>
  <si>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</si>
  <si>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</si>
  <si>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</si>
  <si>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</si>
  <si>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</si>
  <si>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</si>
  <si>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</si>
  <si>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</si>
  <si>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</si>
  <si>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</si>
  <si>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</si>
  <si>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</si>
  <si>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</si>
  <si>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</si>
  <si>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</si>
  <si>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</si>
  <si>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</si>
  <si>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</si>
  <si>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</si>
  <si>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</si>
  <si>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</si>
  <si>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</si>
  <si>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</si>
  <si>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</si>
  <si>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</si>
  <si>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</si>
  <si>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</si>
  <si>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</si>
  <si>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</si>
  <si>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</si>
  <si>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</si>
  <si>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</si>
  <si>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</si>
  <si>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</si>
  <si>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</si>
  <si>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</si>
  <si>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</si>
  <si>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</si>
  <si>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</si>
  <si>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</si>
  <si>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</si>
  <si>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</si>
  <si>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</si>
  <si>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</si>
  <si>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</si>
  <si>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</si>
  <si>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</si>
  <si>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</si>
  <si>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</si>
  <si>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</si>
  <si>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</si>
  <si>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</si>
  <si>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</si>
  <si>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</si>
  <si>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</si>
  <si>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</si>
  <si>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</si>
  <si>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</si>
  <si>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</si>
  <si>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</si>
  <si>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</si>
  <si>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</si>
  <si>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</si>
  <si>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</si>
  <si>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</si>
  <si>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</si>
  <si>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</si>
  <si>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</si>
  <si>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</si>
  <si>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</si>
  <si>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</si>
  <si>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</si>
  <si>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</si>
  <si>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</si>
  <si>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</si>
  <si>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</si>
  <si>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</si>
  <si>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</si>
  <si>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</si>
  <si>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</si>
  <si>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</si>
  <si>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</si>
  <si>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</si>
  <si>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</si>
  <si>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</si>
  <si>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</si>
  <si>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</si>
  <si>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</si>
  <si>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</si>
  <si>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</si>
  <si>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</si>
  <si>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</si>
  <si>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</si>
  <si>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</si>
  <si>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</si>
  <si>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</si>
  <si>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</si>
  <si>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</si>
  <si>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</si>
  <si>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</si>
  <si>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</si>
  <si>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</si>
  <si>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</si>
  <si>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</si>
  <si>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</si>
  <si>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</si>
  <si>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</si>
  <si>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</si>
  <si>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</si>
  <si>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</si>
  <si>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</si>
  <si>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</si>
  <si>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</si>
  <si>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</si>
  <si>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</si>
  <si>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</si>
  <si>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</si>
  <si>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</si>
  <si>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</si>
  <si>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</si>
  <si>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</si>
  <si>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</si>
  <si>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</si>
  <si>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</si>
  <si>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</si>
  <si>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</si>
  <si>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</si>
  <si>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</si>
  <si>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</si>
  <si>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</si>
  <si>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</si>
  <si>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</si>
  <si>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</si>
  <si>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</si>
  <si>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</si>
  <si>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</si>
  <si>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</si>
  <si>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</si>
  <si>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</si>
  <si>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</si>
  <si>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</si>
  <si>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</si>
  <si>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</si>
  <si>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</si>
  <si>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</si>
  <si>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</si>
  <si>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</si>
  <si>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</si>
  <si>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</si>
  <si>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</si>
  <si>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</si>
  <si>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</si>
  <si>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</si>
  <si>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</si>
  <si>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</si>
  <si>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</si>
  <si>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</si>
  <si>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</si>
  <si>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</si>
  <si>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</si>
  <si>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</si>
  <si>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</si>
  <si>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</si>
  <si>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</si>
  <si>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</si>
  <si>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</si>
  <si>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</si>
  <si>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</si>
  <si>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</si>
  <si>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</si>
  <si>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</si>
  <si>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</si>
  <si>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</si>
  <si>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</si>
  <si>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</si>
  <si>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</si>
  <si>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</si>
  <si>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</si>
  <si>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</si>
  <si>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</si>
  <si>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</si>
  <si>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</si>
  <si>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</si>
  <si>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</si>
  <si>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</si>
  <si>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</si>
  <si>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</si>
  <si>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</si>
  <si>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</si>
  <si>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</si>
  <si>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</si>
  <si>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</si>
  <si>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</si>
  <si>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</si>
  <si>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</si>
  <si>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</si>
  <si>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</si>
  <si>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</si>
  <si>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</si>
  <si>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</si>
  <si>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</si>
  <si>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</si>
  <si>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</si>
  <si>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</si>
  <si>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</si>
  <si>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</si>
  <si>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</si>
  <si>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</si>
  <si>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</si>
  <si>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</si>
  <si>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</si>
  <si>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</si>
  <si>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</si>
  <si>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</si>
  <si>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</si>
  <si>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</si>
  <si>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</si>
  <si>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</si>
  <si>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</si>
  <si>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</si>
  <si>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</si>
  <si>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</si>
  <si>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</si>
  <si>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</si>
  <si>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</si>
  <si>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</si>
  <si>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</si>
  <si>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</si>
  <si>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</si>
  <si>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</si>
  <si>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</si>
  <si>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</si>
  <si>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</si>
  <si>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</si>
  <si>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</si>
  <si>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</si>
  <si>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</si>
  <si>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</si>
  <si>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</si>
  <si>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</si>
  <si>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</si>
  <si>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</si>
  <si>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</si>
  <si>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</si>
  <si>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</si>
  <si>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</si>
  <si>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</si>
  <si>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</si>
  <si>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</si>
  <si>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</si>
  <si>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</si>
  <si>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</si>
  <si>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</si>
  <si>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</si>
  <si>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</si>
  <si>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</si>
  <si>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</si>
  <si>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</si>
  <si>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</si>
  <si>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</si>
  <si>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</si>
  <si>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</si>
  <si>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</si>
  <si>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</si>
  <si>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</si>
  <si>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</si>
  <si>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</si>
  <si>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</si>
  <si>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</si>
  <si>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</si>
  <si>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</si>
  <si>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</si>
  <si>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</si>
  <si>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</si>
  <si>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</si>
  <si>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</si>
  <si>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</si>
  <si>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</si>
  <si>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</si>
  <si>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</si>
  <si>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</si>
  <si>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</si>
  <si>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</si>
  <si>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</si>
  <si>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</si>
  <si>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</si>
  <si>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</si>
  <si>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</si>
  <si>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</si>
  <si>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</si>
  <si>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</si>
  <si>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</si>
  <si>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</si>
  <si>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</si>
  <si>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</si>
  <si>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</si>
  <si>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</si>
  <si>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</si>
  <si>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</si>
  <si>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</si>
  <si>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</si>
  <si>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</si>
  <si>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</si>
  <si>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</si>
  <si>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</si>
  <si>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</si>
  <si>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</si>
  <si>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</si>
  <si>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</si>
  <si>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</si>
  <si>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</si>
  <si>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</si>
  <si>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</si>
  <si>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</si>
  <si>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</si>
  <si>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</si>
  <si>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</si>
  <si>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</si>
  <si>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</si>
  <si>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</si>
  <si>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</si>
  <si>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</si>
  <si>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</si>
  <si>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</si>
  <si>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</si>
  <si>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</si>
  <si>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</si>
  <si>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</si>
  <si>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</si>
  <si>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</si>
  <si>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</si>
  <si>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</si>
  <si>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</si>
  <si>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</si>
  <si>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</si>
  <si>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</si>
  <si>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</si>
  <si>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</si>
  <si>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</si>
  <si>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</si>
  <si>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</si>
  <si>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</si>
  <si>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</si>
  <si>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</si>
  <si>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</si>
  <si>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</si>
  <si>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</si>
  <si>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</si>
  <si>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</si>
  <si>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</si>
  <si>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</si>
  <si>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</si>
  <si>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</si>
  <si>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</si>
  <si>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</si>
  <si>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</si>
  <si>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</si>
  <si>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</si>
  <si>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</si>
  <si>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</si>
  <si>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</si>
  <si>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</si>
  <si>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</si>
  <si>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</si>
  <si>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</si>
  <si>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</si>
  <si>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</si>
  <si>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</si>
  <si>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</si>
  <si>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</si>
  <si>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</si>
  <si>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</si>
  <si>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</si>
  <si>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</si>
  <si>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</si>
  <si>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</si>
  <si>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</si>
  <si>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</si>
  <si>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</si>
  <si>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</si>
  <si>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</si>
  <si>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</si>
  <si>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</si>
  <si>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</si>
  <si>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</si>
  <si>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</si>
  <si>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</si>
  <si>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</si>
  <si>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</si>
  <si>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</si>
  <si>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</si>
  <si>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</si>
  <si>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</si>
  <si>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</si>
  <si>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</si>
  <si>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</si>
  <si>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</si>
  <si>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</si>
  <si>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</si>
  <si>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</si>
  <si>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</si>
  <si>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</si>
  <si>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</si>
  <si>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</si>
  <si>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</si>
  <si>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</si>
  <si>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</si>
  <si>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</si>
  <si>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</si>
  <si>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</si>
  <si>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</si>
  <si>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</si>
  <si>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</si>
  <si>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</si>
  <si>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</si>
  <si>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</si>
  <si>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</si>
  <si>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</si>
  <si>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</si>
  <si>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</si>
  <si>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</si>
  <si>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</si>
  <si>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</si>
  <si>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</si>
  <si>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</si>
  <si>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</si>
  <si>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</si>
  <si>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</si>
  <si>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</si>
  <si>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</si>
  <si>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</si>
  <si>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</si>
  <si>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</si>
  <si>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</si>
  <si>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</si>
  <si>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</si>
  <si>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</si>
  <si>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</si>
  <si>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</si>
  <si>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</si>
  <si>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</si>
  <si>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</si>
  <si>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</si>
  <si>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</si>
  <si>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</si>
  <si>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</si>
  <si>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</si>
  <si>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</si>
  <si>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</si>
  <si>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</si>
  <si>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</si>
  <si>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</si>
  <si>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</si>
  <si>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</si>
  <si>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</si>
  <si>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</si>
  <si>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</si>
  <si>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</si>
  <si>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</si>
  <si>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</si>
  <si>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</si>
  <si>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</si>
  <si>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</si>
  <si>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</si>
  <si>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</si>
  <si>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</si>
  <si>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</si>
  <si>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</si>
  <si>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</si>
  <si>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</si>
  <si>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</si>
  <si>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</si>
  <si>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</si>
  <si>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</si>
  <si>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</si>
  <si>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</si>
  <si>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</si>
  <si>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</si>
  <si>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</si>
  <si>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</si>
  <si>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</si>
  <si>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</si>
  <si>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</si>
  <si>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</si>
  <si>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</si>
  <si>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</si>
  <si>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</si>
  <si>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</si>
  <si>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</si>
  <si>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</si>
  <si>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</si>
  <si>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</si>
  <si>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</si>
  <si>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</si>
  <si>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</si>
  <si>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</si>
  <si>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</si>
  <si>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</si>
  <si>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</si>
  <si>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</si>
  <si>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</si>
  <si>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</si>
  <si>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</si>
  <si>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</si>
  <si>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</si>
  <si>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</si>
  <si>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</si>
  <si>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</si>
  <si>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</si>
  <si>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</si>
  <si>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</si>
  <si>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</si>
  <si>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</si>
  <si>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</si>
  <si>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</si>
  <si>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</si>
  <si>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</si>
  <si>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</si>
  <si>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</si>
  <si>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</si>
  <si>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</si>
  <si>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</si>
  <si>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</si>
  <si>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</si>
  <si>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</si>
  <si>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</si>
  <si>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</si>
  <si>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</si>
  <si>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</si>
  <si>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</si>
  <si>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</si>
  <si>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</si>
  <si>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</si>
  <si>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</si>
  <si>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</si>
  <si>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</si>
  <si>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</si>
  <si>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</si>
  <si>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</si>
  <si>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</si>
  <si>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</si>
  <si>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</si>
  <si>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</si>
  <si>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</si>
  <si>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</si>
  <si>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</si>
  <si>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</si>
  <si>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</si>
  <si>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</si>
  <si>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</si>
  <si>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</si>
  <si>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</si>
  <si>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</si>
  <si>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</si>
  <si>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</si>
  <si>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</si>
  <si>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</si>
  <si>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</si>
  <si>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</si>
  <si>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</si>
  <si>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</si>
  <si>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</si>
  <si>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</si>
  <si>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</si>
  <si>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</si>
  <si>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</si>
  <si>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</si>
  <si>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</si>
  <si>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</si>
  <si>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</si>
  <si>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</si>
  <si>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</si>
  <si>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</si>
  <si>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</si>
  <si>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</si>
  <si>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</si>
  <si>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</si>
  <si>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</si>
  <si>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</si>
  <si>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</si>
  <si>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</si>
  <si>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</si>
  <si>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</si>
  <si>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</si>
  <si>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</si>
  <si>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</si>
  <si>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</si>
  <si>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</si>
  <si>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</si>
  <si>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</si>
  <si>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</si>
  <si>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</si>
  <si>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</si>
  <si>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</si>
  <si>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</si>
  <si>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</si>
  <si>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</si>
  <si>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</si>
  <si>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</si>
  <si>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</si>
  <si>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</si>
  <si>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</si>
  <si>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</si>
  <si>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</si>
  <si>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</si>
  <si>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</si>
  <si>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</si>
  <si>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</si>
  <si>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</si>
  <si>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</si>
  <si>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</si>
  <si>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</si>
  <si>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</si>
  <si>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</si>
  <si>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</si>
  <si>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</si>
  <si>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</si>
  <si>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</si>
  <si>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</si>
  <si>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</si>
  <si>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</si>
  <si>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</si>
  <si>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</si>
  <si>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</si>
  <si>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</si>
  <si>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</si>
  <si>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</si>
  <si>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</si>
  <si>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</si>
  <si>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</si>
  <si>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</si>
  <si>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</si>
  <si>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</si>
  <si>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</si>
  <si>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</si>
  <si>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</si>
  <si>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</si>
  <si>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</si>
  <si>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</si>
  <si>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</si>
  <si>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</si>
  <si>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</si>
  <si>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</si>
  <si>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</si>
  <si>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</si>
  <si>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</si>
  <si>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</si>
  <si>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</si>
  <si>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</si>
  <si>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</si>
  <si>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</si>
  <si>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</si>
  <si>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</si>
  <si>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</si>
  <si>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</si>
  <si>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</si>
  <si>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</si>
  <si>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</si>
  <si>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</si>
  <si>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</si>
  <si>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</si>
  <si>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</si>
  <si>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</si>
  <si>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</si>
  <si>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</si>
  <si>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</si>
  <si>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</si>
  <si>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</si>
  <si>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</si>
  <si>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</si>
  <si>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</si>
  <si>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</si>
  <si>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</si>
  <si>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</si>
  <si>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</si>
  <si>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</si>
  <si>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</si>
  <si>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</si>
  <si>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</si>
  <si>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</si>
  <si>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</si>
  <si>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</si>
  <si>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</si>
  <si>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</si>
  <si>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</si>
  <si>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</si>
  <si>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</si>
  <si>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</si>
  <si>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</si>
  <si>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</si>
  <si>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</si>
  <si>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</si>
  <si>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</si>
  <si>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</si>
  <si>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</si>
  <si>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</si>
  <si>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</si>
  <si>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</si>
  <si>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</si>
  <si>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</si>
  <si>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</si>
  <si>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</si>
  <si>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</si>
  <si>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</si>
  <si>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</si>
  <si>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</si>
  <si>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</si>
  <si>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</si>
  <si>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</si>
  <si>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</si>
  <si>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</si>
  <si>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</si>
  <si>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</si>
  <si>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</si>
  <si>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</si>
  <si>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</si>
  <si>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</si>
  <si>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</si>
  <si>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</si>
  <si>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</si>
  <si>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</si>
  <si>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</si>
  <si>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</si>
  <si>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</si>
  <si>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</si>
  <si>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</si>
  <si>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</si>
  <si>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</si>
  <si>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</si>
  <si>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</si>
  <si>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</si>
  <si>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</si>
  <si>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</si>
  <si>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</si>
  <si>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</si>
  <si>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</si>
  <si>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</si>
  <si>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</si>
  <si>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</si>
  <si>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</si>
  <si>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</si>
  <si>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</si>
  <si>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</si>
  <si>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</si>
  <si>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</si>
  <si>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</si>
  <si>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</si>
  <si>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</si>
  <si>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</si>
  <si>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</si>
  <si>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</si>
  <si>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</si>
  <si>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</si>
  <si>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</si>
  <si>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</si>
  <si>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</si>
  <si>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</si>
  <si>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</si>
  <si>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</si>
  <si>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</si>
  <si>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</si>
  <si>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</si>
  <si>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</si>
  <si>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</si>
  <si>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</si>
  <si>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</si>
  <si>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</si>
  <si>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</si>
  <si>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</si>
  <si>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</si>
  <si>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</si>
  <si>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</si>
  <si>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</si>
  <si>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</si>
  <si>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</si>
  <si>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</si>
  <si>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</si>
  <si>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</si>
  <si>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</si>
  <si>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</si>
  <si>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</si>
  <si>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</si>
  <si>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</si>
  <si>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</si>
  <si>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</si>
  <si>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</si>
  <si>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</si>
  <si>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</si>
  <si>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</si>
  <si>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</si>
  <si>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</si>
  <si>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</si>
  <si>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</si>
  <si>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</si>
  <si>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</si>
  <si>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</si>
  <si>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</si>
  <si>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</si>
  <si>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</si>
  <si>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</si>
  <si>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</si>
  <si>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</si>
  <si>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</si>
  <si>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</si>
  <si>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</si>
  <si>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</si>
  <si>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</si>
  <si>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</si>
  <si>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</si>
  <si>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</si>
  <si>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</si>
  <si>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</si>
  <si>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</si>
  <si>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</si>
  <si>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</si>
  <si>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</si>
  <si>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</si>
  <si>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</si>
  <si>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</si>
  <si>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</si>
  <si>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</si>
  <si>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</si>
  <si>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</si>
  <si>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</si>
  <si>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</si>
  <si>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</si>
  <si>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</si>
  <si>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</si>
  <si>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</si>
  <si>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</si>
  <si>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</si>
  <si>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</si>
  <si>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</si>
  <si>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</si>
  <si>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</si>
  <si>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</si>
  <si>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</si>
  <si>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</si>
  <si>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</si>
  <si>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</si>
  <si>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</si>
  <si>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</si>
  <si>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</si>
  <si>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</si>
  <si>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</si>
  <si>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</si>
  <si>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</si>
  <si>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</si>
  <si>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</si>
  <si>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</si>
  <si>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</si>
  <si>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</si>
  <si>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</si>
  <si>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</si>
  <si>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</si>
  <si>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</si>
  <si>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</si>
  <si>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</si>
  <si>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</si>
  <si>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</si>
  <si>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</si>
  <si>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</si>
  <si>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</si>
  <si>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</si>
  <si>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</si>
  <si>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</si>
  <si>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</si>
  <si>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</si>
  <si>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</si>
  <si>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</si>
  <si>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</si>
  <si>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</si>
  <si>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</si>
  <si>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</si>
  <si>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</si>
  <si>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</si>
  <si>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</si>
  <si>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</si>
  <si>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</si>
  <si>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</si>
  <si>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</si>
  <si>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</si>
  <si>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</si>
  <si>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</si>
  <si>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</si>
  <si>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</si>
  <si>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</si>
  <si>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</si>
  <si>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</si>
  <si>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</si>
  <si>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</si>
  <si>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</si>
  <si>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</si>
  <si>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</si>
  <si>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</si>
  <si>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</si>
  <si>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</si>
  <si>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</si>
  <si>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</si>
  <si>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</si>
  <si>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</si>
  <si>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</si>
  <si>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</si>
  <si>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</si>
  <si>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</si>
  <si>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</si>
  <si>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</si>
  <si>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</si>
  <si>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</si>
  <si>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</si>
  <si>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</si>
  <si>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</si>
  <si>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</si>
  <si>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</si>
  <si>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</si>
  <si>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</si>
  <si>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</si>
  <si>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</si>
  <si>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</si>
  <si>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</si>
  <si>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</si>
  <si>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</si>
  <si>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</si>
  <si>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</si>
  <si>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</si>
  <si>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</si>
  <si>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</si>
  <si>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</si>
  <si>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</si>
  <si>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</si>
  <si>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</si>
  <si>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</si>
  <si>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</si>
  <si>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</si>
  <si>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</si>
  <si>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</si>
  <si>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</si>
  <si>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</si>
  <si>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</si>
  <si>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</si>
  <si>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</si>
  <si>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</si>
  <si>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</si>
  <si>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</si>
  <si>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</si>
  <si>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</si>
  <si>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</si>
  <si>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</si>
  <si>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</si>
  <si>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</si>
  <si>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</si>
  <si>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</si>
  <si>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</si>
  <si>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</si>
  <si>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</si>
  <si>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</si>
  <si>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</si>
  <si>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</si>
  <si>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</si>
  <si>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</si>
  <si>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</si>
  <si>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</si>
  <si>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</si>
  <si>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</si>
  <si>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</si>
  <si>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</si>
  <si>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</si>
  <si>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</si>
  <si>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</si>
  <si>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</si>
  <si>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</si>
  <si>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</si>
  <si>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</si>
  <si>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</si>
  <si>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</si>
  <si>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</si>
  <si>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</si>
  <si>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</si>
  <si>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</si>
  <si>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</si>
  <si>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</si>
  <si>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</si>
  <si>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</si>
  <si>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</si>
  <si>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</si>
  <si>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</si>
  <si>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</si>
  <si>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</si>
  <si>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</si>
  <si>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</si>
  <si>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</si>
  <si>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</si>
  <si>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</si>
  <si>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</si>
  <si>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</si>
  <si>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</si>
  <si>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</si>
  <si>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</si>
  <si>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</si>
  <si>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</si>
  <si>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</si>
  <si>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</si>
  <si>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</si>
  <si>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</si>
  <si>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</si>
  <si>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</si>
  <si>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</si>
  <si>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</si>
  <si>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</si>
  <si>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</si>
  <si>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</si>
  <si>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</si>
  <si>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</si>
  <si>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</si>
  <si>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</si>
  <si>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</si>
  <si>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</si>
  <si>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</si>
  <si>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</si>
  <si>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</si>
  <si>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</si>
  <si>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</si>
  <si>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</si>
  <si>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</si>
  <si>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</si>
  <si>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</si>
  <si>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</si>
  <si>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</si>
  <si>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</si>
  <si>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</si>
  <si>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</si>
  <si>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</si>
  <si>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</si>
  <si>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</si>
  <si>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</si>
  <si>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</si>
  <si>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</si>
  <si>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</si>
  <si>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</si>
  <si>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</si>
  <si>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</si>
  <si>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</si>
  <si>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</si>
  <si>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</si>
  <si>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</si>
  <si>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</si>
  <si>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</si>
  <si>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</si>
  <si>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</si>
  <si>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</si>
  <si>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</si>
  <si>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</si>
  <si>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</si>
  <si>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</si>
  <si>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</si>
  <si>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</si>
  <si>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</si>
  <si>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</si>
  <si>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</si>
  <si>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</si>
  <si>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</si>
  <si>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</si>
  <si>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</si>
  <si>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</si>
  <si>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</si>
  <si>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</si>
  <si>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</si>
  <si>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</si>
  <si>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</si>
  <si>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</si>
  <si>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</si>
  <si>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</si>
  <si>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</si>
  <si>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</si>
  <si>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</si>
  <si>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</si>
  <si>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</si>
  <si>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</si>
  <si>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</si>
  <si>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</si>
  <si>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</si>
  <si>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</si>
  <si>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</si>
  <si>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</si>
  <si>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</si>
  <si>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</si>
  <si>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</si>
  <si>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</si>
  <si>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</si>
  <si>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</si>
  <si>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</si>
  <si>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</si>
  <si>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</si>
  <si>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</si>
  <si>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</si>
  <si>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</si>
  <si>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</si>
  <si>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</si>
  <si>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</si>
  <si>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</si>
  <si>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</si>
  <si>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</si>
  <si>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</si>
  <si>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</si>
  <si>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</si>
  <si>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</si>
  <si>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</si>
  <si>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</si>
  <si>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</si>
  <si>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</si>
  <si>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</si>
  <si>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</si>
  <si>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</si>
  <si>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</si>
  <si>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</si>
  <si>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</si>
  <si>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</si>
  <si>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</si>
  <si>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</si>
  <si>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</si>
  <si>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</si>
  <si>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</si>
  <si>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</si>
  <si>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</si>
  <si>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</si>
  <si>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</si>
  <si>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</si>
  <si>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</si>
  <si>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</si>
  <si>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</si>
  <si>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</si>
  <si>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</si>
  <si>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</si>
  <si>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</si>
  <si>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</si>
  <si>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</si>
  <si>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</si>
  <si>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</si>
  <si>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</si>
  <si>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</si>
  <si>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</si>
  <si>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</si>
  <si>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</si>
  <si>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</si>
  <si>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</si>
  <si>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</si>
  <si>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</si>
  <si>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</si>
  <si>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</si>
  <si>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</si>
  <si>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</si>
  <si>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</si>
  <si>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</si>
  <si>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</si>
  <si>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</si>
  <si>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</si>
  <si>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</si>
  <si>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</si>
  <si>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</si>
  <si>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</si>
  <si>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</si>
  <si>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</si>
  <si>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</si>
  <si>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</si>
  <si>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</si>
  <si>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</si>
  <si>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</si>
  <si>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</si>
  <si>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</si>
  <si>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</si>
  <si>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</si>
  <si>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</si>
  <si>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</si>
  <si>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</si>
  <si>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</si>
  <si>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</si>
  <si>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</si>
  <si>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</si>
  <si>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</si>
  <si>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</si>
  <si>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</si>
  <si>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</si>
  <si>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</si>
  <si>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</si>
  <si>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</si>
  <si>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</si>
  <si>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</si>
  <si>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</si>
  <si>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</si>
  <si>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</si>
  <si>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</si>
  <si>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</si>
  <si>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</si>
  <si>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</si>
  <si>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</si>
  <si>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</si>
  <si>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</si>
  <si>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</si>
  <si>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</si>
  <si>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</si>
  <si>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</si>
  <si>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</si>
  <si>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</si>
  <si>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</si>
  <si>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</si>
  <si>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</si>
  <si>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</si>
  <si>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</si>
  <si>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</si>
  <si>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</si>
  <si>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</si>
  <si>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</si>
  <si>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</si>
  <si>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</si>
  <si>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</si>
  <si>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</si>
  <si>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</si>
  <si>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</si>
  <si>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</si>
  <si>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</si>
  <si>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</si>
  <si>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</si>
  <si>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</si>
  <si>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</si>
  <si>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</si>
  <si>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</si>
  <si>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</si>
  <si>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</si>
  <si>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</si>
  <si>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</si>
  <si>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</si>
  <si>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</si>
  <si>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</si>
  <si>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</si>
  <si>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</si>
  <si>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</si>
  <si>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</si>
  <si>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</si>
  <si>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</si>
  <si>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</si>
  <si>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</si>
  <si>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</si>
  <si>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</si>
  <si>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</si>
  <si>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</si>
  <si>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</si>
  <si>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</si>
  <si>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</si>
  <si>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</si>
  <si>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</si>
  <si>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</si>
  <si>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</si>
  <si>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</si>
  <si>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</si>
  <si>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</si>
  <si>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</si>
  <si>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</si>
  <si>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</si>
  <si>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</si>
  <si>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</si>
  <si>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</si>
  <si>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</si>
  <si>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</si>
  <si>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</si>
  <si>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</si>
  <si>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</si>
  <si>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</si>
  <si>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</si>
  <si>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</si>
  <si>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</si>
  <si>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</si>
  <si>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</si>
  <si>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</si>
  <si>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</si>
  <si>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</si>
  <si>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</si>
  <si>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</si>
  <si>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</si>
  <si>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</si>
  <si>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</si>
  <si>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</si>
  <si>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</si>
  <si>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</si>
  <si>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</si>
  <si>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</si>
  <si>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</si>
  <si>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</si>
  <si>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</si>
  <si>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</si>
  <si>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</si>
  <si>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</si>
  <si>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</si>
  <si>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</si>
  <si>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</si>
  <si>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</si>
  <si>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</si>
  <si>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</si>
  <si>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</si>
  <si>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</si>
  <si>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</si>
  <si>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</si>
  <si>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</si>
  <si>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</si>
  <si>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</si>
  <si>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</si>
  <si>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</si>
  <si>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</si>
  <si>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</si>
  <si>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</si>
  <si>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</si>
  <si>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</si>
  <si>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</si>
  <si>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</si>
  <si>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</si>
  <si>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</si>
  <si>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</si>
  <si>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</si>
  <si>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</si>
  <si>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</si>
  <si>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</si>
  <si>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</si>
  <si>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</si>
  <si>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</si>
  <si>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</si>
  <si>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</si>
  <si>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</si>
  <si>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</si>
  <si>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</si>
  <si>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</si>
  <si>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</si>
  <si>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</si>
  <si>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</si>
  <si>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</si>
  <si>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</si>
  <si>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</si>
  <si>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</si>
  <si>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</si>
  <si>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</si>
  <si>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</si>
  <si>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</si>
  <si>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</si>
  <si>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</si>
  <si>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</si>
  <si>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</si>
  <si>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</si>
  <si>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</si>
  <si>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</si>
  <si>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</si>
  <si>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</si>
  <si>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</si>
  <si>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</si>
  <si>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</si>
  <si>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</si>
  <si>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</si>
  <si>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</si>
  <si>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</si>
  <si>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</si>
  <si>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</si>
  <si>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</si>
  <si>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</si>
  <si>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</si>
  <si>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</si>
  <si>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</si>
  <si>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</si>
  <si>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</si>
  <si>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</si>
  <si>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</si>
  <si>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</si>
  <si>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</si>
  <si>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</si>
  <si>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</si>
  <si>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</si>
  <si>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</si>
  <si>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</si>
  <si>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</si>
  <si>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</si>
  <si>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</si>
  <si>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</si>
  <si>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</si>
  <si>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</si>
  <si>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</si>
  <si>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</si>
  <si>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</si>
  <si>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</si>
  <si>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</si>
  <si>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</si>
  <si>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</si>
  <si>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</si>
  <si>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</si>
  <si>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</si>
  <si>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</si>
  <si>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</si>
  <si>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</si>
  <si>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</si>
  <si>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</si>
  <si>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</si>
  <si>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</si>
  <si>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</si>
  <si>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</si>
  <si>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</si>
  <si>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</si>
  <si>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</si>
  <si>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</si>
  <si>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</si>
  <si>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</si>
  <si>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</si>
  <si>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</si>
  <si>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</si>
  <si>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</si>
  <si>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</si>
  <si>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</si>
  <si>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</si>
  <si>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</si>
  <si>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</si>
  <si>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</si>
  <si>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</si>
  <si>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</si>
  <si>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</si>
  <si>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</si>
  <si>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</si>
  <si>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</si>
  <si>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</si>
  <si>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</si>
  <si>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</si>
  <si>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</si>
  <si>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</si>
  <si>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</si>
  <si>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</si>
  <si>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</si>
  <si>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</si>
  <si>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</si>
  <si>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</si>
  <si>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</si>
  <si>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</si>
  <si>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</si>
  <si>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</si>
  <si>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</si>
  <si>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</si>
  <si>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</si>
  <si>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</si>
  <si>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</si>
  <si>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</si>
  <si>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</si>
  <si>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</si>
  <si>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</si>
  <si>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</si>
  <si>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</si>
  <si>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</si>
  <si>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</si>
  <si>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</si>
  <si>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</si>
  <si>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</si>
  <si>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</si>
  <si>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</si>
  <si>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</si>
  <si>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</si>
  <si>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</si>
  <si>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</si>
  <si>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</si>
  <si>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</si>
  <si>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</si>
  <si>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</si>
  <si>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</si>
  <si>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</si>
  <si>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</si>
  <si>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</si>
  <si>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</si>
  <si>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</si>
  <si>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</si>
  <si>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</si>
  <si>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</si>
  <si>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</si>
  <si>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</si>
  <si>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</si>
  <si>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</si>
  <si>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</si>
  <si>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</si>
  <si>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</si>
  <si>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</si>
  <si>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</si>
  <si>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</si>
  <si>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</si>
  <si>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</si>
  <si>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</si>
  <si>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</si>
  <si>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</si>
  <si>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</si>
  <si>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</si>
  <si>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</si>
  <si>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</si>
  <si>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</si>
  <si>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</si>
  <si>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</si>
  <si>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</si>
  <si>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</si>
  <si>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</si>
  <si>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</si>
  <si>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</si>
  <si>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</si>
  <si>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</si>
  <si>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</si>
  <si>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</si>
  <si>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</si>
  <si>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</si>
  <si>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</si>
  <si>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</si>
  <si>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</si>
  <si>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</si>
  <si>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</si>
  <si>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</si>
  <si>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</si>
  <si>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</si>
  <si>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</si>
  <si>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</si>
  <si>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</si>
  <si>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</si>
  <si>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</si>
  <si>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</si>
  <si>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</si>
  <si>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</si>
  <si>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</si>
  <si>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</si>
  <si>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</si>
  <si>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</si>
  <si>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</si>
  <si>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</si>
  <si>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</si>
  <si>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</si>
  <si>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</si>
  <si>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</si>
  <si>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</si>
  <si>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</si>
  <si>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</si>
  <si>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</si>
  <si>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</si>
  <si>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</si>
  <si>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</si>
  <si>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</si>
  <si>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</si>
  <si>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</si>
  <si>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</si>
  <si>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</si>
  <si>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</si>
  <si>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</si>
  <si>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</si>
  <si>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</si>
  <si>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</si>
  <si>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</si>
  <si>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</si>
  <si>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</si>
  <si>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</si>
  <si>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</si>
  <si>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</si>
  <si>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</si>
  <si>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</si>
  <si>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</si>
  <si>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</si>
  <si>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</si>
  <si>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</si>
  <si>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</si>
  <si>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</si>
  <si>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</si>
  <si>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</si>
  <si>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</si>
  <si>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</si>
  <si>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</si>
  <si>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</si>
  <si>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</si>
  <si>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</si>
  <si>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</si>
  <si>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</si>
  <si>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</si>
  <si>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</si>
  <si>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</si>
  <si>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</si>
  <si>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</si>
  <si>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</si>
  <si>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</si>
  <si>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</si>
  <si>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</si>
  <si>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</si>
  <si>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</si>
  <si>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</si>
  <si>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</si>
  <si>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</si>
  <si>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</si>
  <si>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</si>
  <si>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</si>
  <si>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</si>
  <si>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</si>
  <si>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</si>
  <si>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</si>
  <si>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</si>
  <si>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</si>
  <si>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</si>
  <si>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</si>
  <si>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</si>
  <si>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</si>
  <si>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</si>
  <si>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</si>
  <si>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</si>
  <si>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</si>
  <si>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</si>
  <si>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</si>
  <si>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</si>
  <si>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</si>
  <si>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</si>
  <si>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</si>
  <si>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</si>
  <si>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</si>
  <si>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</si>
  <si>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</si>
  <si>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</si>
  <si>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</si>
  <si>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</si>
  <si>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</si>
  <si>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</si>
  <si>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</si>
  <si>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</si>
  <si>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</si>
  <si>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</si>
  <si>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</si>
  <si>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</si>
  <si>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</si>
  <si>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</si>
  <si>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</si>
  <si>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</si>
  <si>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</si>
  <si>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</si>
  <si>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</si>
  <si>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</si>
  <si>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</si>
  <si>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</si>
  <si>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</si>
  <si>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</si>
  <si>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</si>
  <si>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</si>
  <si>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</si>
  <si>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</si>
  <si>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</si>
  <si>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</si>
  <si>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</si>
  <si>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</si>
  <si>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</si>
  <si>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</si>
  <si>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</si>
  <si>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</si>
  <si>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</si>
  <si>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</si>
  <si>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</si>
  <si>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</si>
  <si>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</si>
  <si>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</si>
  <si>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</si>
  <si>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</si>
  <si>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</si>
  <si>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</si>
  <si>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</si>
  <si>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</si>
  <si>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</si>
  <si>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</si>
  <si>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</si>
  <si>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</si>
  <si>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</si>
  <si>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</si>
  <si>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</si>
  <si>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</si>
  <si>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</si>
  <si>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</si>
  <si>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</si>
  <si>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</si>
  <si>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</si>
  <si>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</si>
  <si>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</si>
  <si>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</si>
  <si>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</si>
  <si>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</si>
  <si>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</si>
  <si>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</si>
  <si>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</si>
  <si>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</si>
  <si>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</si>
  <si>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</si>
  <si>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</si>
  <si>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</si>
  <si>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</si>
  <si>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</si>
  <si>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</si>
  <si>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</si>
  <si>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</si>
  <si>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</si>
  <si>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</si>
  <si>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</si>
  <si>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</si>
  <si>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</si>
  <si>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</si>
  <si>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</si>
  <si>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</si>
  <si>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</si>
  <si>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</si>
  <si>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</si>
  <si>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</si>
  <si>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</si>
  <si>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</si>
  <si>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</si>
  <si>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</si>
  <si>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</si>
  <si>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</si>
  <si>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</si>
  <si>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</si>
  <si>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</si>
  <si>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</si>
  <si>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</si>
  <si>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</si>
  <si>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</si>
  <si>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</si>
  <si>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</si>
  <si>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</si>
  <si>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</si>
  <si>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</si>
  <si>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</si>
  <si>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</si>
  <si>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</si>
  <si>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</si>
  <si>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</si>
  <si>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</si>
  <si>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</si>
  <si>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</si>
  <si>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</si>
  <si>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</si>
  <si>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</si>
  <si>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</si>
  <si>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</si>
  <si>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</si>
  <si>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</si>
  <si>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</si>
  <si>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</si>
  <si>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</si>
  <si>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</si>
  <si>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</si>
  <si>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</si>
  <si>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</si>
  <si>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</si>
  <si>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</si>
  <si>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</si>
  <si>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</si>
  <si>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</si>
  <si>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</si>
  <si>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</si>
  <si>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</si>
  <si>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</si>
  <si>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</si>
  <si>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</si>
  <si>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</si>
  <si>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</si>
  <si>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</si>
  <si>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</si>
  <si>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</si>
  <si>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</si>
  <si>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</si>
  <si>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</si>
  <si>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</si>
  <si>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</si>
  <si>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</si>
  <si>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</si>
  <si>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</si>
  <si>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</si>
  <si>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</si>
  <si>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</si>
  <si>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</si>
  <si>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</si>
  <si>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</si>
  <si>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</si>
  <si>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</si>
  <si>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</si>
  <si>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</si>
  <si>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</si>
  <si>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</si>
  <si>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</si>
  <si>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</si>
  <si>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</si>
  <si>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</si>
  <si>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</si>
  <si>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</si>
  <si>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</si>
  <si>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</si>
  <si>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</si>
  <si>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</si>
  <si>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</si>
  <si>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</si>
  <si>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</si>
  <si>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</si>
  <si>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</si>
  <si>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</si>
  <si>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</si>
  <si>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</si>
  <si>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</si>
  <si>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</si>
  <si>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</si>
  <si>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</si>
  <si>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</si>
  <si>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</si>
  <si>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</si>
  <si>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</si>
  <si>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</si>
  <si>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</si>
  <si>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</si>
  <si>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</si>
  <si>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</si>
  <si>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</si>
  <si>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</si>
  <si>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</si>
  <si>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</si>
  <si>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</si>
  <si>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</si>
  <si>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</si>
  <si>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</si>
  <si>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</si>
  <si>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</si>
  <si>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</si>
  <si>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</si>
  <si>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</si>
  <si>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</si>
  <si>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</si>
  <si>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</si>
  <si>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</si>
  <si>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</si>
  <si>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</si>
  <si>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</si>
  <si>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</si>
  <si>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</si>
  <si>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</si>
  <si>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</si>
  <si>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</si>
  <si>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</si>
  <si>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</si>
  <si>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</si>
  <si>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</si>
  <si>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</si>
  <si>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</si>
  <si>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</si>
  <si>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</si>
  <si>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</si>
  <si>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</si>
  <si>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</si>
  <si>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</si>
  <si>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</si>
  <si>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</si>
  <si>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</si>
  <si>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</si>
  <si>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</si>
  <si>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</si>
  <si>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</si>
  <si>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</si>
  <si>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</si>
  <si>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</si>
  <si>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</si>
  <si>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</si>
  <si>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</si>
  <si>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</si>
  <si>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</si>
  <si>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</si>
  <si>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</si>
  <si>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</si>
  <si>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</si>
  <si>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</si>
  <si>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</si>
  <si>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</si>
  <si>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</si>
  <si>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</si>
  <si>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</si>
  <si>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</si>
  <si>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</si>
  <si>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</si>
  <si>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</si>
  <si>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</si>
  <si>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</si>
  <si>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</si>
  <si>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</si>
  <si>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</si>
  <si>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</si>
  <si>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</si>
  <si>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</si>
  <si>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</si>
  <si>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</si>
  <si>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</si>
  <si>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</si>
  <si>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</si>
  <si>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</si>
  <si>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</si>
  <si>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</si>
  <si>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</si>
  <si>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</si>
  <si>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</si>
  <si>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</si>
  <si>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</si>
  <si>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</si>
  <si>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</si>
  <si>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</si>
  <si>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</si>
  <si>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</si>
  <si>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</si>
  <si>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</si>
  <si>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</si>
  <si>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</si>
  <si>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</si>
  <si>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</si>
  <si>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</si>
  <si>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</si>
  <si>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</si>
  <si>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</si>
  <si>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</si>
  <si>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</si>
  <si>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</si>
  <si>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</si>
  <si>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</si>
  <si>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</si>
  <si>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</si>
  <si>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</si>
  <si>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</si>
  <si>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</si>
  <si>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</si>
  <si>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</si>
  <si>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</si>
  <si>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</si>
  <si>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</si>
  <si>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</si>
  <si>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</si>
  <si>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</si>
  <si>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</si>
  <si>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</si>
  <si>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</si>
  <si>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</si>
  <si>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</si>
  <si>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</si>
  <si>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</si>
  <si>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</si>
  <si>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</si>
  <si>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</si>
  <si>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</si>
  <si>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</si>
  <si>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</si>
  <si>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</si>
  <si>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</si>
  <si>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</si>
  <si>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</si>
  <si>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</si>
  <si>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</si>
  <si>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</si>
  <si>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</si>
  <si>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</si>
  <si>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</si>
  <si>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</si>
  <si>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</si>
  <si>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</si>
  <si>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</si>
  <si>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</si>
  <si>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</si>
  <si>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</si>
  <si>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</si>
  <si>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</si>
  <si>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</si>
  <si>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</si>
  <si>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</si>
  <si>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</si>
  <si>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</si>
  <si>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</si>
  <si>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</si>
  <si>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</si>
  <si>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</si>
  <si>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</si>
  <si>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</si>
  <si>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</si>
  <si>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</si>
  <si>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</si>
  <si>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</si>
  <si>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</si>
  <si>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</si>
  <si>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</si>
  <si>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</si>
  <si>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</si>
  <si>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</si>
  <si>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</si>
  <si>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</si>
  <si>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</si>
  <si>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</si>
  <si>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</si>
  <si>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</si>
  <si>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</si>
  <si>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</si>
  <si>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</si>
  <si>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</si>
  <si>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</si>
  <si>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</si>
  <si>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</si>
  <si>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</si>
  <si>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</si>
  <si>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</si>
  <si>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</si>
  <si>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</si>
  <si>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</si>
  <si>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</si>
  <si>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</si>
  <si>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</si>
  <si>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</si>
  <si>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</si>
  <si>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</si>
  <si>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</si>
  <si>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</si>
  <si>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</si>
  <si>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</si>
  <si>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</si>
  <si>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</si>
  <si>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</si>
  <si>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</si>
  <si>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</si>
  <si>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</si>
  <si>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</si>
  <si>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</si>
  <si>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</si>
  <si>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</si>
  <si>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</si>
  <si>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</si>
  <si>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</si>
  <si>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</si>
  <si>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</si>
  <si>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</si>
  <si>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</si>
  <si>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</si>
  <si>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</si>
  <si>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</si>
  <si>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</si>
  <si>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</si>
  <si>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</si>
  <si>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</si>
  <si>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</si>
  <si>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</si>
  <si>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</si>
  <si>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</si>
  <si>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</si>
  <si>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</si>
  <si>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</si>
  <si>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</si>
  <si>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</si>
  <si>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</si>
  <si>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</si>
  <si>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</si>
  <si>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</si>
  <si>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</si>
  <si>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</si>
  <si>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</si>
  <si>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</si>
  <si>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</si>
  <si>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</si>
  <si>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</si>
  <si>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</si>
  <si>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</si>
  <si>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</si>
  <si>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</si>
  <si>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</si>
  <si>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</si>
  <si>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</si>
  <si>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</si>
  <si>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</si>
  <si>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</si>
  <si>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</si>
  <si>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</si>
  <si>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</si>
  <si>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</si>
  <si>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</si>
  <si>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</si>
  <si>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</si>
  <si>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</si>
  <si>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</si>
  <si>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</si>
  <si>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</si>
  <si>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</si>
  <si>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</si>
  <si>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</si>
  <si>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</si>
  <si>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</si>
  <si>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</si>
  <si>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</si>
  <si>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</si>
  <si>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</si>
  <si>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</si>
  <si>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</si>
  <si>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</si>
  <si>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</si>
  <si>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</si>
  <si>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</si>
  <si>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</si>
  <si>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</si>
  <si>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</si>
  <si>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</si>
  <si>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</si>
  <si>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</si>
  <si>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</si>
  <si>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</si>
  <si>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</si>
  <si>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</si>
  <si>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</si>
  <si>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</si>
  <si>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</si>
  <si>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</si>
  <si>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</si>
  <si>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</si>
  <si>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</si>
  <si>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</si>
  <si>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</si>
  <si>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</si>
  <si>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</si>
  <si>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</si>
  <si>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</si>
  <si>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</si>
  <si>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</si>
  <si>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</si>
  <si>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</si>
  <si>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</si>
  <si>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</si>
  <si>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</si>
  <si>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</si>
  <si>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</si>
  <si>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</si>
  <si>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</si>
  <si>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</si>
  <si>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</si>
  <si>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</si>
  <si>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</si>
  <si>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</si>
  <si>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</si>
  <si>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</si>
  <si>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</si>
  <si>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</si>
  <si>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</si>
  <si>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</si>
  <si>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</si>
  <si>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</si>
  <si>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</si>
  <si>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</si>
  <si>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</si>
  <si>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</si>
  <si>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</si>
  <si>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</si>
  <si>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</si>
  <si>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</si>
  <si>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</si>
  <si>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</si>
  <si>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</si>
  <si>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</si>
  <si>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</si>
  <si>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</si>
  <si>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</si>
  <si>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</si>
  <si>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</si>
  <si>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</si>
  <si>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</si>
  <si>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</si>
  <si>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</si>
  <si>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</si>
  <si>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</si>
  <si>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</si>
  <si>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</si>
  <si>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</si>
  <si>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</si>
  <si>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</si>
  <si>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</si>
  <si>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</si>
  <si>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</si>
  <si>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</si>
  <si>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</si>
  <si>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</si>
  <si>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</si>
  <si>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</si>
  <si>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</si>
  <si>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</si>
  <si>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</si>
  <si>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</si>
  <si>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</si>
  <si>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</si>
  <si>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</si>
  <si>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</si>
  <si>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</si>
  <si>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</si>
  <si>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</si>
  <si>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</si>
  <si>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</si>
  <si>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</si>
  <si>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</si>
  <si>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</si>
  <si>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</si>
  <si>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</si>
  <si>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</si>
  <si>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</si>
  <si>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</si>
  <si>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</si>
  <si>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</si>
  <si>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</si>
  <si>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</si>
  <si>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</si>
  <si>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</si>
  <si>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</si>
  <si>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</si>
  <si>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</si>
  <si>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</si>
  <si>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</si>
  <si>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</si>
  <si>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</si>
  <si>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</si>
  <si>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</si>
  <si>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</si>
  <si>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</si>
  <si>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</si>
  <si>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</si>
  <si>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</si>
  <si>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</si>
  <si>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</si>
  <si>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</si>
  <si>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</si>
  <si>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</si>
  <si>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</si>
  <si>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</si>
  <si>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</si>
  <si>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</si>
  <si>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</si>
  <si>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</si>
  <si>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</si>
  <si>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</si>
  <si>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</si>
  <si>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</si>
  <si>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</si>
  <si>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</si>
  <si>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</si>
  <si>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</si>
  <si>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</si>
  <si>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</si>
  <si>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</si>
  <si>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</si>
  <si>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</si>
  <si>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</si>
  <si>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</si>
  <si>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</si>
  <si>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</si>
  <si>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</si>
  <si>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</si>
  <si>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</si>
  <si>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</si>
  <si>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</si>
  <si>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</si>
  <si>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</si>
  <si>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</si>
  <si>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</si>
  <si>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</si>
  <si>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</si>
  <si>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</si>
  <si>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</si>
  <si>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</si>
  <si>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</si>
  <si>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</si>
  <si>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</si>
  <si>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</si>
  <si>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</si>
  <si>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</si>
  <si>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</si>
  <si>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</si>
  <si>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</si>
  <si>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</si>
  <si>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</si>
  <si>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</si>
  <si>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</si>
  <si>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</si>
  <si>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</si>
  <si>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</si>
  <si>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</si>
  <si>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</si>
  <si>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</si>
  <si>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</si>
  <si>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</si>
  <si>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</si>
  <si>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</si>
  <si>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</si>
  <si>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</si>
  <si>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</si>
  <si>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</si>
  <si>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</si>
  <si>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</si>
  <si>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</si>
  <si>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</si>
  <si>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</si>
  <si>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</si>
  <si>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</si>
  <si>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</si>
  <si>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</si>
  <si>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</si>
  <si>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</si>
  <si>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</si>
  <si>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</si>
  <si>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</si>
  <si>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</si>
  <si>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</si>
  <si>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</si>
  <si>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</si>
  <si>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</si>
  <si>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</si>
  <si>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</si>
  <si>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</si>
  <si>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</si>
  <si>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</si>
  <si>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</si>
  <si>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</si>
  <si>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</si>
  <si>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</si>
  <si>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</si>
  <si>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</si>
  <si>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</si>
  <si>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</si>
  <si>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</si>
  <si>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</si>
  <si>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</si>
  <si>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</si>
  <si>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</si>
  <si>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</si>
  <si>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</si>
  <si>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</si>
  <si>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</si>
  <si>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</si>
  <si>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</si>
  <si>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</si>
  <si>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</si>
  <si>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</si>
  <si>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</si>
  <si>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</si>
  <si>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</si>
  <si>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</si>
  <si>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</si>
  <si>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</si>
  <si>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</si>
  <si>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</si>
  <si>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</si>
  <si>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</si>
  <si>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</si>
  <si>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</si>
  <si>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</si>
  <si>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</si>
  <si>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</si>
  <si>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</si>
  <si>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</si>
  <si>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</si>
  <si>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</si>
  <si>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</si>
  <si>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</si>
  <si>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</si>
  <si>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</si>
  <si>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</si>
  <si>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</si>
  <si>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</si>
  <si>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</si>
  <si>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</si>
  <si>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</si>
  <si>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</si>
  <si>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</si>
  <si>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</si>
  <si>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</si>
  <si>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</si>
  <si>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</si>
  <si>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</si>
  <si>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</si>
  <si>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</si>
  <si>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</si>
  <si>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</si>
  <si>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</si>
  <si>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</si>
  <si>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</si>
  <si>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</si>
  <si>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</si>
  <si>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</si>
  <si>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</si>
  <si>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</si>
  <si>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</si>
  <si>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</si>
  <si>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</si>
  <si>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</si>
  <si>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</si>
  <si>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</si>
  <si>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</si>
  <si>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</si>
  <si>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</si>
  <si>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</si>
  <si>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</si>
  <si>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</si>
  <si>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</si>
  <si>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</si>
  <si>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</si>
  <si>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</si>
  <si>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</si>
  <si>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</si>
  <si>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</si>
  <si>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</si>
  <si>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</si>
  <si>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</si>
  <si>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</si>
  <si>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</si>
  <si>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</si>
  <si>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</si>
  <si>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</si>
  <si>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</si>
  <si>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</si>
  <si>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</si>
  <si>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</si>
  <si>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</si>
  <si>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</si>
  <si>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</si>
  <si>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</si>
  <si>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</si>
  <si>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</si>
  <si>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</si>
  <si>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</si>
  <si>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</si>
  <si>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</si>
  <si>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</si>
  <si>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</si>
  <si>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</si>
  <si>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</si>
  <si>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</si>
  <si>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</si>
  <si>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</si>
  <si>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</si>
  <si>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</si>
  <si>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</si>
  <si>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</si>
  <si>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</si>
  <si>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</si>
  <si>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</si>
  <si>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</si>
  <si>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</si>
  <si>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</si>
  <si>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</si>
  <si>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</si>
  <si>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</si>
  <si>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</si>
  <si>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</si>
  <si>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</si>
  <si>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</si>
  <si>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</si>
  <si>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</si>
  <si>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</si>
  <si>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</si>
  <si>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</si>
  <si>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</si>
  <si>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</si>
  <si>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</si>
  <si>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</si>
  <si>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</si>
  <si>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</si>
  <si>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</si>
  <si>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</si>
  <si>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</si>
  <si>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</si>
  <si>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</si>
  <si>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</si>
  <si>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</si>
  <si>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</si>
  <si>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</si>
  <si>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</si>
  <si>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</si>
  <si>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</si>
  <si>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</si>
  <si>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</si>
  <si>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</si>
  <si>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</si>
  <si>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</si>
  <si>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</si>
  <si>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</si>
  <si>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</si>
  <si>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</si>
  <si>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</si>
  <si>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</si>
  <si>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</si>
  <si>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</si>
  <si>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</si>
  <si>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</si>
  <si>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</si>
  <si>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</si>
  <si>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</si>
  <si>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</si>
  <si>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</si>
  <si>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</si>
  <si>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</si>
  <si>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</si>
  <si>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</si>
  <si>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</si>
  <si>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</si>
  <si>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</si>
  <si>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</si>
  <si>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</si>
  <si>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</si>
  <si>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</si>
  <si>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</si>
  <si>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</si>
  <si>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</si>
  <si>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</si>
  <si>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</si>
  <si>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</si>
  <si>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</si>
  <si>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</si>
  <si>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</si>
  <si>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</si>
  <si>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</si>
  <si>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</si>
  <si>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</si>
  <si>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</si>
  <si>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</si>
  <si>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</si>
  <si>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</si>
  <si>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</si>
  <si>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</si>
  <si>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</si>
  <si>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</si>
  <si>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</si>
  <si>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</si>
  <si>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</si>
  <si>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</si>
  <si>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</si>
  <si>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</si>
  <si>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</si>
  <si>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</si>
  <si>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</si>
  <si>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</si>
  <si>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</si>
  <si>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</si>
  <si>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</si>
  <si>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</si>
  <si>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</si>
  <si>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</si>
  <si>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</si>
  <si>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</si>
  <si>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</si>
  <si>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</si>
  <si>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</si>
  <si>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</si>
  <si>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</si>
  <si>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</si>
  <si>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</si>
  <si>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</si>
  <si>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</si>
  <si>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</si>
  <si>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</si>
  <si>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</si>
  <si>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</si>
  <si>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</si>
  <si>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</si>
  <si>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</si>
  <si>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</si>
  <si>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</si>
  <si>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</si>
  <si>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</si>
  <si>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</si>
  <si>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</si>
  <si>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</si>
  <si>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</si>
  <si>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</si>
  <si>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</si>
  <si>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</si>
  <si>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</si>
  <si>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</si>
  <si>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</si>
  <si>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</si>
  <si>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</si>
  <si>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</si>
  <si>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</si>
  <si>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</si>
  <si>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</si>
  <si>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</si>
  <si>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</si>
  <si>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</si>
  <si>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</si>
  <si>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</si>
  <si>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</si>
  <si>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</si>
  <si>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</si>
  <si>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</si>
  <si>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</si>
  <si>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</si>
  <si>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</si>
  <si>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</si>
  <si>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</si>
  <si>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</si>
  <si>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</si>
  <si>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</si>
  <si>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</si>
  <si>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</si>
  <si>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</si>
  <si>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</si>
  <si>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</si>
  <si>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</si>
  <si>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</si>
  <si>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</si>
  <si>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</si>
  <si>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</si>
  <si>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</si>
  <si>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</si>
  <si>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</si>
  <si>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</si>
  <si>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</si>
  <si>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</si>
  <si>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</si>
  <si>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</si>
  <si>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</si>
  <si>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</si>
  <si>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</si>
  <si>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</si>
  <si>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</si>
  <si>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</si>
  <si>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</si>
  <si>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</si>
  <si>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</si>
  <si>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</si>
  <si>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</si>
  <si>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</si>
  <si>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</si>
  <si>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</si>
  <si>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</si>
  <si>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</si>
  <si>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</si>
  <si>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</si>
  <si>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</si>
  <si>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</si>
  <si>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</si>
  <si>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</si>
  <si>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</si>
  <si>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</si>
  <si>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</si>
  <si>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</si>
  <si>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</si>
  <si>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</si>
  <si>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</si>
  <si>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</si>
  <si>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</si>
  <si>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</si>
  <si>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</si>
  <si>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</si>
  <si>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</si>
  <si>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</si>
  <si>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</si>
  <si>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</si>
  <si>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</si>
  <si>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</si>
  <si>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</si>
  <si>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</si>
  <si>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</si>
  <si>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</si>
  <si>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</si>
  <si>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</si>
  <si>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</si>
  <si>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</si>
  <si>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</si>
  <si>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</si>
  <si>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</si>
  <si>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</si>
  <si>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</si>
  <si>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</si>
  <si>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</si>
  <si>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</si>
  <si>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</si>
  <si>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</si>
  <si>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</si>
  <si>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</si>
  <si>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</si>
  <si>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</si>
  <si>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</si>
  <si>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</si>
  <si>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</si>
  <si>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</si>
  <si>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</si>
  <si>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</si>
  <si>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</si>
  <si>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</si>
  <si>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</si>
  <si>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</si>
  <si>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</si>
  <si>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</si>
  <si>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</si>
  <si>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</si>
  <si>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</si>
  <si>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</si>
  <si>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</si>
  <si>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</si>
  <si>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</si>
  <si>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</si>
  <si>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</si>
  <si>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</si>
  <si>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</si>
  <si>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</si>
  <si>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</si>
  <si>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</si>
  <si>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</si>
  <si>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</si>
  <si>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</si>
  <si>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</si>
  <si>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</si>
  <si>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</si>
  <si>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</si>
  <si>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</si>
  <si>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</si>
  <si>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</si>
  <si>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</si>
  <si>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</si>
  <si>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</si>
  <si>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</si>
  <si>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</si>
  <si>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</si>
  <si>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</si>
  <si>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</si>
  <si>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</si>
  <si>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</si>
  <si>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</si>
  <si>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</si>
  <si>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</si>
  <si>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</si>
  <si>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</si>
  <si>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</si>
  <si>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</si>
  <si>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</si>
  <si>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</si>
  <si>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</si>
  <si>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</si>
  <si>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</si>
  <si>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</si>
  <si>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</si>
  <si>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</si>
  <si>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</si>
  <si>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</si>
  <si>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</si>
  <si>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</si>
  <si>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</si>
  <si>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</si>
  <si>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</si>
  <si>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</si>
  <si>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</si>
  <si>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</si>
  <si>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</si>
  <si>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</si>
  <si>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</si>
  <si>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</si>
  <si>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</si>
  <si>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</si>
  <si>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</si>
  <si>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</si>
  <si>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</si>
  <si>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</si>
  <si>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</si>
  <si>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</si>
  <si>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</si>
  <si>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</si>
  <si>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</si>
  <si>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</si>
  <si>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</si>
  <si>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</si>
  <si>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</si>
  <si>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</si>
  <si>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</si>
  <si>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</si>
  <si>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</si>
  <si>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</si>
  <si>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</si>
  <si>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</si>
  <si>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</si>
  <si>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</si>
  <si>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</si>
  <si>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</si>
  <si>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</si>
  <si>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</si>
  <si>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</si>
  <si>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</si>
  <si>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</si>
  <si>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</si>
  <si>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</si>
  <si>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</si>
  <si>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</si>
  <si>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</si>
  <si>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</si>
  <si>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</si>
  <si>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</si>
  <si>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</si>
  <si>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</si>
  <si>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</si>
  <si>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</si>
  <si>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</si>
  <si>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</si>
  <si>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</si>
  <si>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</si>
  <si>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</si>
  <si>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</si>
  <si>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</si>
  <si>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</si>
  <si>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</si>
  <si>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</si>
  <si>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</si>
  <si>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</si>
  <si>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</si>
  <si>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</si>
  <si>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</si>
  <si>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</si>
  <si>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</si>
  <si>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</si>
  <si>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</si>
  <si>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</si>
  <si>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</si>
  <si>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</si>
  <si>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</si>
  <si>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</si>
  <si>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</si>
  <si>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</si>
  <si>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</si>
  <si>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</si>
  <si>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</si>
  <si>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</si>
  <si>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</si>
  <si>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</si>
  <si>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</si>
  <si>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</si>
  <si>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</si>
  <si>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</si>
  <si>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</si>
  <si>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</si>
  <si>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</si>
  <si>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</si>
  <si>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</si>
  <si>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</si>
  <si>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</si>
  <si>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</si>
  <si>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</si>
  <si>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</si>
  <si>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</si>
  <si>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</si>
  <si>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</si>
  <si>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</si>
  <si>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</si>
  <si>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</si>
  <si>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</si>
  <si>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</si>
  <si>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</si>
  <si>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</si>
  <si>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</si>
  <si>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</si>
  <si>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</si>
  <si>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</si>
  <si>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</si>
  <si>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</si>
  <si>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</si>
  <si>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</si>
  <si>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</si>
  <si>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</si>
  <si>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</si>
  <si>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</si>
  <si>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</si>
  <si>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</si>
  <si>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</si>
  <si>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</si>
  <si>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</si>
  <si>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</si>
  <si>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</si>
  <si>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</si>
  <si>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</si>
  <si>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</si>
  <si>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</si>
  <si>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</si>
  <si>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</si>
  <si>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</si>
  <si>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</si>
  <si>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</si>
  <si>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</si>
  <si>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</si>
  <si>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</si>
  <si>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</si>
  <si>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</si>
  <si>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</si>
  <si>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</si>
  <si>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</si>
  <si>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</si>
  <si>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</si>
  <si>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</si>
  <si>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</si>
  <si>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</si>
  <si>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</si>
  <si>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</si>
  <si>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</si>
  <si>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</si>
  <si>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</si>
  <si>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</si>
  <si>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</si>
  <si>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</si>
  <si>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</si>
  <si>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</si>
  <si>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</si>
  <si>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</si>
  <si>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</si>
  <si>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</si>
  <si>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</si>
  <si>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</si>
  <si>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</si>
  <si>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</si>
  <si>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</si>
  <si>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</si>
  <si>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</si>
  <si>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</si>
  <si>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</si>
  <si>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</si>
  <si>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</si>
  <si>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</si>
  <si>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</si>
  <si>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</si>
  <si>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</si>
  <si>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</si>
  <si>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</si>
  <si>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</si>
  <si>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</si>
  <si>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</si>
  <si>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</si>
  <si>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</si>
  <si>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</si>
  <si>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</si>
  <si>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</si>
  <si>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</si>
  <si>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</si>
  <si>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</si>
  <si>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</si>
  <si>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</si>
  <si>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</si>
  <si>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</si>
  <si>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</si>
  <si>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</si>
  <si>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</si>
  <si>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</si>
  <si>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</si>
  <si>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</si>
  <si>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</si>
  <si>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</si>
  <si>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</si>
  <si>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</si>
  <si>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</si>
  <si>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</si>
  <si>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</si>
  <si>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</si>
  <si>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</si>
  <si>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</si>
  <si>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</si>
  <si>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</si>
  <si>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</si>
  <si>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</si>
  <si>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</si>
  <si>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</si>
  <si>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</si>
  <si>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</si>
  <si>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</si>
  <si>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</si>
  <si>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</si>
  <si>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</si>
  <si>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</si>
  <si>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</si>
  <si>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</si>
  <si>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</si>
  <si>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</si>
  <si>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</si>
  <si>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</si>
  <si>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</si>
  <si>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</si>
  <si>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</si>
  <si>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</si>
  <si>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</si>
  <si>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</si>
  <si>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</si>
  <si>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</si>
  <si>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</si>
  <si>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</si>
  <si>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</si>
  <si>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</si>
  <si>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</si>
  <si>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</si>
  <si>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</si>
  <si>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</si>
  <si>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</si>
  <si>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</si>
  <si>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</si>
  <si>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</si>
  <si>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</si>
  <si>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</si>
  <si>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</si>
  <si>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</si>
  <si>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</si>
  <si>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</si>
  <si>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</si>
  <si>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</si>
  <si>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</si>
  <si>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</si>
  <si>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</si>
  <si>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</si>
  <si>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</si>
  <si>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</si>
  <si>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</si>
  <si>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</si>
  <si>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</si>
  <si>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</si>
  <si>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</si>
  <si>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</si>
  <si>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</si>
  <si>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</si>
  <si>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</si>
  <si>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</si>
  <si>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</si>
  <si>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</si>
  <si>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</si>
  <si>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</si>
  <si>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</si>
  <si>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</si>
  <si>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</si>
  <si>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</si>
  <si>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</si>
  <si>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</si>
  <si>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</si>
  <si>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</si>
  <si>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</si>
  <si>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</si>
  <si>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</si>
  <si>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</si>
  <si>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</si>
  <si>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</si>
  <si>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</si>
  <si>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</si>
  <si>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</si>
  <si>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</si>
  <si>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</si>
  <si>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</si>
  <si>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</si>
  <si>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</si>
  <si>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</si>
  <si>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</si>
  <si>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</si>
  <si>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</si>
  <si>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</si>
  <si>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</si>
  <si>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</si>
  <si>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</si>
  <si>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</si>
  <si>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</si>
  <si>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</si>
  <si>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</si>
  <si>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</si>
  <si>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</si>
  <si>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</si>
  <si>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</si>
  <si>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</si>
  <si>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</si>
  <si>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</si>
  <si>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</si>
  <si>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</si>
  <si>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</si>
  <si>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</si>
  <si>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</si>
  <si>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</si>
  <si>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</si>
  <si>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</si>
  <si>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</si>
  <si>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</si>
  <si>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</si>
  <si>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</si>
  <si>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</si>
  <si>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</si>
  <si>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</si>
  <si>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</si>
  <si>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</si>
  <si>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</si>
  <si>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</si>
  <si>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</si>
  <si>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</si>
  <si>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</si>
  <si>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</si>
  <si>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</si>
  <si>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</si>
  <si>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</si>
  <si>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</si>
  <si>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</si>
  <si>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</si>
  <si>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</si>
  <si>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</si>
  <si>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</si>
  <si>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</si>
  <si>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</si>
  <si>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</si>
  <si>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</si>
  <si>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</si>
  <si>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</si>
  <si>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</si>
  <si>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</si>
  <si>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</si>
  <si>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</si>
  <si>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</si>
  <si>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</si>
  <si>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</si>
  <si>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</si>
  <si>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</si>
  <si>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</si>
  <si>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</si>
  <si>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</si>
  <si>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</si>
  <si>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</si>
  <si>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</si>
  <si>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</si>
  <si>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</si>
  <si>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</si>
  <si>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</si>
  <si>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</si>
  <si>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</si>
  <si>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</si>
  <si>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</si>
  <si>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</si>
  <si>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</si>
  <si>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</si>
  <si>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</si>
  <si>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</si>
  <si>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</si>
  <si>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</si>
  <si>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</si>
  <si>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</si>
  <si>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</si>
  <si>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</si>
  <si>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</si>
  <si>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</si>
  <si>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</si>
  <si>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</si>
  <si>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</si>
  <si>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</si>
  <si>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</si>
  <si>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</si>
  <si>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</si>
  <si>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</si>
  <si>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</si>
  <si>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</si>
  <si>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</si>
  <si>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</si>
  <si>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</si>
  <si>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</si>
  <si>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</si>
  <si>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</si>
  <si>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</si>
  <si>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</si>
  <si>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</si>
  <si>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</si>
  <si>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</si>
  <si>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</si>
  <si>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</si>
  <si>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</si>
  <si>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</si>
  <si>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</si>
  <si>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</si>
  <si>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</si>
  <si>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</si>
  <si>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</si>
  <si>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</si>
  <si>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</si>
  <si>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</si>
  <si>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</si>
  <si>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</si>
  <si>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</si>
  <si>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</si>
  <si>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</si>
  <si>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</si>
  <si>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</si>
  <si>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</si>
  <si>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</si>
  <si>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</si>
  <si>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</si>
  <si>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</si>
  <si>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</si>
  <si>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</si>
  <si>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</si>
  <si>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</si>
  <si>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</si>
  <si>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</si>
  <si>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</si>
  <si>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</si>
  <si>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</si>
  <si>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</si>
  <si>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</si>
  <si>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</si>
  <si>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</si>
  <si>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</si>
  <si>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</si>
  <si>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</si>
  <si>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</si>
  <si>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</si>
  <si>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</si>
  <si>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</si>
  <si>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</si>
  <si>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</si>
  <si>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</si>
  <si>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</si>
  <si>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</si>
  <si>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</si>
  <si>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</si>
  <si>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</si>
  <si>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</si>
  <si>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</si>
  <si>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</si>
  <si>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</si>
  <si>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</si>
  <si>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</si>
  <si>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</si>
  <si>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</si>
  <si>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</si>
  <si>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</si>
  <si>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</si>
  <si>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</si>
  <si>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</si>
  <si>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</si>
  <si>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</si>
  <si>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</si>
  <si>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</si>
  <si>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</si>
  <si>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</si>
  <si>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</si>
  <si>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</si>
  <si>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</si>
  <si>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</si>
  <si>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</si>
  <si>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</si>
  <si>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</si>
  <si>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</si>
  <si>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</si>
  <si>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</si>
  <si>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</si>
  <si>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</si>
  <si>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</si>
  <si>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</si>
  <si>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</si>
  <si>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</si>
  <si>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</si>
  <si>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</si>
  <si>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</si>
  <si>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</si>
  <si>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</si>
  <si>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</si>
  <si>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</si>
  <si>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</si>
  <si>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</si>
  <si>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</si>
  <si>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</si>
  <si>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</si>
  <si>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</si>
  <si>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</si>
  <si>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</si>
  <si>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</si>
  <si>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</si>
  <si>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</si>
  <si>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</si>
  <si>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</si>
  <si>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</si>
  <si>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</si>
  <si>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</si>
  <si>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</si>
  <si>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</si>
  <si>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</si>
  <si>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</si>
  <si>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</si>
  <si>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</si>
  <si>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</si>
  <si>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</si>
  <si>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</si>
  <si>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</si>
  <si>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</si>
  <si>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</si>
  <si>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</si>
  <si>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</si>
  <si>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</si>
  <si>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</si>
  <si>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</si>
  <si>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</si>
  <si>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</si>
  <si>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</si>
  <si>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</si>
  <si>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</si>
  <si>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</si>
  <si>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</si>
  <si>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</si>
  <si>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</si>
  <si>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</si>
  <si>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</si>
  <si>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</si>
  <si>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</si>
  <si>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</si>
  <si>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</si>
  <si>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</si>
  <si>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</si>
  <si>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</si>
  <si>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</si>
  <si>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</si>
  <si>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</si>
  <si>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</si>
  <si>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</si>
  <si>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</si>
  <si>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</si>
  <si>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</si>
  <si>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</si>
  <si>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</si>
  <si>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</si>
  <si>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</si>
  <si>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</si>
  <si>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</si>
  <si>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</si>
  <si>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</si>
  <si>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</si>
  <si>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</si>
  <si>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</si>
  <si>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</si>
  <si>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</si>
  <si>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</si>
  <si>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</si>
  <si>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</si>
  <si>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</si>
  <si>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</si>
  <si>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</si>
  <si>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</si>
  <si>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</si>
  <si>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</si>
  <si>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</si>
  <si>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</si>
  <si>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</si>
  <si>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</si>
  <si>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</si>
  <si>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</si>
  <si>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</si>
  <si>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</si>
  <si>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</si>
  <si>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</si>
  <si>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</si>
  <si>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</si>
  <si>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</si>
  <si>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</si>
  <si>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</si>
  <si>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</si>
  <si>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</si>
  <si>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</si>
  <si>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</si>
  <si>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</si>
  <si>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</si>
  <si>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</si>
  <si>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</si>
  <si>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</si>
  <si>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</si>
  <si>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</si>
  <si>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</si>
  <si>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</si>
  <si>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</si>
  <si>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</si>
  <si>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</si>
  <si>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</si>
  <si>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</si>
  <si>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</si>
  <si>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</si>
  <si>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</si>
  <si>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</si>
  <si>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</si>
  <si>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</si>
  <si>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</si>
  <si>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</si>
  <si>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</si>
  <si>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</si>
  <si>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</si>
  <si>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</si>
  <si>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</si>
  <si>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</si>
  <si>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</si>
  <si>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</si>
  <si>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</si>
  <si>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</si>
  <si>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</si>
  <si>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</si>
  <si>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</si>
  <si>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</si>
  <si>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</si>
  <si>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</si>
  <si>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</si>
  <si>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</si>
  <si>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</si>
  <si>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</si>
  <si>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</si>
  <si>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</si>
  <si>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</si>
  <si>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</si>
  <si>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</si>
  <si>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</si>
  <si>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</si>
  <si>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</si>
  <si>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</si>
  <si>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</si>
  <si>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</si>
  <si>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</si>
  <si>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</si>
  <si>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</si>
  <si>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</si>
  <si>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</si>
  <si>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</si>
  <si>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</si>
  <si>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</si>
  <si>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</si>
  <si>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</si>
  <si>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</si>
  <si>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</si>
  <si>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</si>
  <si>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</si>
  <si>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</si>
  <si>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</si>
  <si>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</si>
  <si>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</si>
  <si>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</si>
  <si>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</si>
  <si>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</si>
  <si>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</si>
  <si>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</si>
  <si>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</si>
  <si>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</si>
  <si>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</si>
  <si>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</si>
  <si>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</si>
  <si>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</si>
  <si>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</si>
  <si>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</si>
  <si>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</si>
  <si>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</si>
  <si>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</si>
  <si>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</si>
  <si>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</si>
  <si>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</si>
  <si>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</si>
  <si>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</si>
  <si>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</si>
  <si>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</si>
  <si>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</si>
  <si>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</si>
  <si>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</si>
  <si>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</si>
  <si>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</si>
  <si>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</si>
  <si>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</si>
  <si>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</si>
  <si>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</si>
  <si>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</si>
  <si>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</si>
  <si>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</si>
  <si>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</si>
  <si>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</si>
  <si>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</si>
  <si>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</si>
  <si>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</si>
  <si>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</si>
  <si>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</si>
  <si>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</si>
  <si>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</si>
  <si>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</si>
  <si>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</si>
  <si>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</si>
  <si>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</si>
  <si>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</si>
  <si>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</si>
  <si>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</si>
  <si>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</si>
  <si>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</si>
  <si>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</si>
  <si>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</si>
  <si>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</si>
  <si>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</si>
  <si>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</si>
  <si>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</si>
  <si>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</si>
  <si>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</si>
  <si>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</si>
  <si>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</si>
  <si>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</si>
  <si>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</si>
  <si>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</si>
  <si>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</si>
  <si>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</si>
  <si>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</si>
  <si>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</si>
  <si>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</si>
  <si>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</si>
  <si>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</si>
  <si>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</si>
  <si>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</si>
  <si>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</si>
  <si>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</si>
  <si>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</si>
  <si>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</si>
  <si>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</si>
  <si>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</si>
  <si>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</si>
  <si>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</si>
  <si>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</si>
  <si>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</si>
  <si>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</si>
  <si>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</si>
  <si>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</si>
  <si>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</si>
  <si>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</si>
  <si>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</si>
  <si>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</si>
  <si>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</si>
  <si>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</si>
  <si>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</si>
  <si>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</si>
  <si>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</si>
  <si>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</si>
  <si>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</si>
  <si>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</si>
  <si>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</si>
  <si>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</si>
  <si>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</si>
  <si>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</si>
  <si>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</si>
  <si>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</si>
  <si>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</si>
  <si>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</si>
  <si>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</si>
  <si>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</si>
  <si>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</si>
  <si>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</si>
  <si>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</si>
  <si>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</si>
  <si>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</si>
  <si>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</si>
  <si>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</si>
  <si>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</si>
  <si>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</si>
  <si>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</si>
  <si>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</si>
  <si>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</si>
  <si>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</si>
  <si>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</si>
  <si>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</si>
  <si>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</si>
  <si>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</si>
  <si>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</si>
  <si>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</si>
  <si>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</si>
  <si>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</si>
  <si>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</si>
  <si>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</si>
  <si>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</si>
  <si>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</si>
  <si>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</si>
  <si>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</si>
  <si>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</si>
  <si>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</si>
  <si>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</si>
  <si>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</si>
  <si>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</si>
  <si>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</si>
  <si>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</si>
  <si>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</si>
  <si>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</si>
  <si>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</si>
  <si>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</si>
  <si>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</si>
  <si>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</si>
  <si>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</si>
  <si>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</si>
  <si>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</si>
  <si>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</si>
  <si>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</si>
  <si>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</si>
  <si>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</si>
  <si>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</si>
  <si>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</si>
  <si>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</si>
  <si>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</si>
  <si>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</si>
  <si>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</si>
  <si>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</si>
  <si>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</si>
  <si>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</si>
  <si>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</si>
  <si>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</si>
  <si>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</si>
  <si>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</si>
  <si>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</si>
  <si>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</si>
  <si>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</si>
  <si>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</si>
  <si>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</si>
  <si>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</si>
  <si>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</si>
  <si>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</si>
  <si>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</si>
  <si>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</si>
  <si>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</si>
  <si>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</si>
  <si>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</si>
  <si>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</si>
  <si>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</si>
  <si>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</si>
  <si>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</si>
  <si>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</si>
  <si>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</si>
  <si>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</si>
  <si>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</si>
  <si>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</si>
  <si>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</si>
  <si>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</si>
  <si>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</si>
  <si>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</si>
  <si>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</si>
  <si>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</si>
  <si>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</si>
  <si>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</si>
  <si>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</si>
  <si>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</si>
  <si>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</si>
  <si>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</si>
  <si>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</si>
  <si>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</si>
  <si>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</si>
  <si>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</si>
  <si>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</si>
  <si>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</si>
  <si>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</si>
  <si>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</si>
  <si>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</si>
  <si>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</si>
  <si>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</si>
  <si>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</si>
  <si>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</si>
  <si>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</si>
  <si>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</si>
  <si>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</si>
  <si>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</si>
  <si>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</si>
  <si>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</si>
  <si>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</si>
  <si>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</si>
  <si>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</si>
  <si>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</si>
  <si>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</si>
  <si>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</si>
  <si>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</si>
  <si>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</si>
  <si>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</si>
  <si>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</si>
  <si>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</si>
  <si>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</si>
  <si>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</si>
  <si>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</si>
  <si>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</si>
  <si>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</si>
  <si>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</si>
  <si>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</si>
  <si>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</si>
  <si>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</si>
  <si>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</si>
  <si>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</si>
  <si>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</si>
  <si>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</si>
  <si>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</si>
  <si>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</si>
  <si>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</si>
  <si>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</si>
  <si>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</si>
  <si>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</si>
  <si>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</si>
  <si>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</si>
  <si>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</si>
  <si>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</si>
  <si>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</si>
  <si>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</si>
  <si>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</si>
  <si>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</si>
  <si>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</si>
  <si>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</si>
  <si>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</si>
  <si>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</si>
  <si>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</si>
  <si>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</si>
  <si>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</si>
  <si>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</si>
  <si>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</si>
  <si>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</si>
  <si>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</si>
  <si>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</si>
  <si>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</si>
  <si>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</si>
  <si>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</si>
  <si>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</si>
  <si>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</si>
  <si>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</si>
  <si>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</si>
  <si>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</si>
  <si>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</si>
  <si>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</si>
  <si>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</si>
  <si>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</si>
  <si>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</si>
  <si>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</si>
  <si>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</si>
  <si>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</si>
  <si>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</si>
  <si>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</si>
  <si>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</si>
  <si>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</si>
  <si>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</si>
  <si>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</si>
  <si>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</si>
  <si>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</si>
  <si>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</si>
  <si>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</si>
  <si>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</si>
  <si>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</si>
  <si>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</si>
  <si>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</si>
  <si>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</si>
  <si>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</si>
  <si>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</si>
  <si>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</si>
  <si>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</si>
  <si>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</si>
  <si>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</si>
  <si>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</si>
  <si>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</si>
  <si>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</si>
  <si>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</si>
  <si>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</si>
  <si>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</si>
  <si>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</si>
  <si>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</si>
  <si>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</si>
  <si>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</si>
  <si>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</si>
  <si>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</si>
  <si>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</si>
  <si>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</si>
  <si>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</si>
  <si>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</si>
  <si>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</si>
  <si>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</si>
  <si>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</si>
  <si>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</si>
  <si>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</si>
  <si>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</si>
  <si>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</si>
  <si>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</si>
  <si>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</si>
  <si>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</si>
  <si>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</si>
  <si>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</si>
  <si>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</si>
  <si>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</si>
  <si>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</si>
  <si>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</si>
  <si>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</si>
  <si>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</si>
  <si>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</si>
  <si>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</si>
  <si>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</si>
  <si>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</si>
  <si>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</si>
  <si>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</si>
  <si>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</si>
  <si>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</si>
  <si>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</si>
  <si>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</si>
  <si>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</si>
  <si>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</si>
  <si>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</si>
  <si>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</si>
  <si>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</si>
  <si>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</si>
  <si>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</si>
  <si>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</si>
  <si>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</si>
  <si>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</si>
  <si>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</si>
  <si>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</si>
  <si>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</si>
  <si>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</si>
  <si>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</si>
  <si>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</si>
  <si>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</si>
  <si>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</si>
  <si>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</si>
  <si>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</si>
  <si>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</si>
  <si>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</si>
  <si>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</si>
  <si>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</si>
  <si>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</si>
  <si>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</si>
  <si>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</si>
  <si>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</si>
  <si>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</si>
  <si>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</si>
  <si>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</si>
  <si>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</si>
  <si>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</si>
  <si>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</si>
  <si>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</si>
  <si>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</si>
  <si>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</si>
  <si>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</si>
  <si>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</si>
  <si>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</si>
  <si>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</si>
  <si>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</si>
  <si>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</si>
  <si>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</si>
  <si>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</si>
  <si>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</si>
  <si>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</si>
  <si>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</si>
  <si>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</si>
  <si>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</si>
  <si>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</si>
  <si>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</si>
  <si>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</si>
  <si>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</si>
  <si>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</si>
  <si>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</si>
  <si>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</si>
  <si>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</si>
  <si>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</si>
  <si>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</si>
  <si>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</si>
  <si>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</si>
  <si>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</si>
  <si>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</si>
  <si>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</si>
  <si>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</si>
  <si>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</si>
  <si>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</si>
  <si>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</si>
  <si>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</si>
  <si>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</si>
  <si>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</si>
  <si>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</si>
  <si>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</si>
  <si>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</si>
  <si>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</si>
  <si>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</si>
  <si>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</si>
  <si>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</si>
  <si>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</si>
  <si>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</si>
  <si>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</si>
  <si>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</si>
  <si>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</si>
  <si>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</si>
  <si>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</si>
  <si>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</si>
  <si>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</si>
  <si>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</si>
  <si>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</si>
  <si>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</si>
  <si>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</si>
  <si>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</si>
  <si>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</si>
  <si>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</si>
  <si>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</si>
  <si>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</si>
  <si>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</si>
  <si>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</si>
  <si>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</si>
  <si>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</si>
  <si>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</si>
  <si>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</si>
  <si>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</si>
  <si>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</si>
  <si>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</si>
  <si>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</si>
  <si>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</si>
  <si>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</si>
  <si>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</si>
  <si>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</si>
  <si>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</si>
  <si>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</si>
  <si>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</si>
  <si>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</si>
  <si>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</si>
  <si>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</si>
  <si>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</si>
  <si>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</si>
  <si>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</si>
  <si>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</si>
  <si>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</si>
  <si>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</si>
  <si>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</si>
  <si>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</si>
  <si>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</si>
  <si>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</si>
  <si>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</si>
  <si>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</si>
  <si>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</si>
  <si>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</si>
  <si>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</si>
  <si>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</si>
  <si>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</si>
  <si>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</si>
  <si>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</si>
  <si>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</si>
  <si>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</si>
  <si>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</si>
  <si>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</si>
  <si>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</si>
  <si>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</si>
  <si>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</si>
  <si>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</si>
  <si>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</si>
  <si>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</si>
  <si>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</si>
  <si>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</si>
  <si>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</si>
  <si>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</si>
  <si>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</si>
  <si>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</si>
  <si>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</si>
  <si>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</si>
  <si>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</si>
  <si>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</si>
  <si>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</si>
  <si>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</si>
  <si>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</si>
  <si>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</si>
  <si>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</si>
  <si>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</si>
  <si>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</si>
  <si>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</si>
  <si>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</si>
  <si>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</si>
  <si>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</si>
  <si>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</si>
  <si>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</si>
  <si>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</si>
  <si>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</si>
  <si>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</si>
  <si>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</si>
  <si>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</si>
  <si>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</si>
  <si>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</si>
  <si>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</si>
  <si>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</si>
  <si>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</si>
  <si>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</si>
  <si>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</si>
  <si>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</si>
  <si>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</si>
  <si>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</si>
  <si>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</si>
  <si>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</si>
  <si>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</si>
  <si>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</si>
  <si>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</si>
  <si>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</si>
  <si>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</si>
  <si>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</si>
  <si>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</si>
  <si>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</si>
  <si>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</si>
  <si>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</si>
  <si>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</si>
  <si>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</si>
  <si>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</si>
  <si>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</si>
  <si>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</si>
  <si>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</si>
  <si>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</si>
  <si>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</si>
  <si>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</si>
  <si>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</si>
  <si>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</si>
  <si>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</si>
  <si>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</si>
  <si>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</si>
  <si>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</si>
  <si>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</si>
  <si>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</si>
  <si>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</si>
  <si>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</si>
  <si>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</si>
  <si>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</si>
  <si>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</si>
  <si>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</si>
  <si>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</si>
  <si>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</si>
  <si>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</si>
  <si>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</si>
  <si>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</si>
  <si>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</si>
  <si>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</si>
  <si>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</si>
  <si>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</si>
  <si>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</si>
  <si>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</si>
  <si>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</si>
  <si>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</si>
  <si>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</si>
  <si>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</si>
  <si>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</si>
  <si>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</si>
  <si>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</si>
  <si>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</si>
  <si>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</si>
  <si>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</si>
  <si>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</si>
  <si>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</si>
  <si>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</si>
  <si>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</si>
  <si>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</si>
  <si>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</si>
  <si>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</si>
  <si>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</si>
  <si>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</si>
  <si>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</si>
  <si>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</si>
  <si>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</si>
  <si>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</si>
  <si>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</si>
  <si>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</si>
  <si>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</si>
  <si>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</si>
  <si>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</si>
  <si>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</si>
  <si>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</si>
  <si>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</si>
  <si>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</si>
  <si>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</si>
  <si>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</si>
  <si>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</si>
  <si>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</si>
  <si>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</si>
  <si>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</si>
  <si>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</si>
  <si>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</si>
  <si>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</si>
  <si>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</si>
  <si>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</si>
  <si>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</si>
  <si>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</si>
  <si>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</si>
  <si>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</si>
  <si>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</si>
  <si>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</si>
  <si>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</si>
  <si>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</si>
  <si>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</si>
  <si>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</si>
  <si>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</si>
  <si>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</si>
  <si>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</si>
  <si>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</si>
  <si>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</si>
  <si>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</si>
  <si>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</si>
  <si>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</si>
  <si>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</si>
  <si>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</si>
  <si>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</si>
  <si>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</si>
  <si>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</si>
  <si>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</si>
  <si>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</si>
  <si>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</si>
  <si>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</si>
  <si>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</si>
  <si>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</si>
  <si>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</si>
  <si>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</si>
  <si>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</si>
  <si>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</si>
  <si>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</si>
  <si>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</si>
  <si>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</si>
  <si>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</si>
  <si>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</si>
  <si>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</si>
  <si>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</si>
  <si>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</si>
  <si>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</si>
  <si>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</si>
  <si>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</si>
  <si>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</si>
  <si>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</si>
  <si>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</si>
  <si>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</si>
  <si>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</si>
  <si>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</si>
  <si>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</si>
  <si>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</si>
  <si>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</si>
  <si>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</si>
  <si>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</si>
  <si>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</si>
  <si>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</si>
  <si>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</si>
  <si>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</si>
  <si>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</si>
  <si>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</si>
  <si>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</si>
  <si>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</si>
  <si>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</si>
  <si>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</si>
  <si>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</si>
  <si>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</si>
  <si>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</si>
  <si>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</si>
  <si>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</si>
  <si>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</si>
  <si>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</si>
  <si>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</si>
  <si>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</si>
  <si>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</si>
  <si>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</si>
  <si>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</si>
  <si>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</si>
  <si>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</si>
  <si>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</si>
  <si>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</si>
  <si>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</si>
  <si>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</si>
  <si>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</si>
  <si>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</si>
  <si>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</si>
  <si>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</si>
  <si>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</si>
  <si>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</si>
  <si>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</si>
  <si>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</si>
  <si>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</si>
  <si>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</si>
  <si>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</si>
  <si>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</si>
  <si>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</si>
  <si>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</si>
  <si>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</si>
  <si>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</si>
  <si>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</si>
  <si>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</si>
  <si>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</si>
  <si>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</si>
  <si>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</si>
  <si>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</si>
  <si>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</si>
  <si>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</si>
  <si>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</si>
  <si>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</si>
  <si>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</si>
  <si>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</si>
  <si>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</si>
  <si>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</si>
  <si>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</si>
  <si>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</si>
  <si>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</si>
  <si>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</si>
  <si>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</si>
  <si>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</si>
  <si>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</si>
  <si>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</si>
  <si>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</si>
  <si>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</si>
  <si>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</si>
  <si>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</si>
  <si>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</si>
  <si>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</si>
  <si>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</si>
  <si>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</si>
  <si>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</si>
  <si>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</si>
  <si>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</si>
  <si>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</si>
  <si>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</si>
  <si>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</si>
  <si>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</si>
  <si>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</si>
  <si>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</si>
  <si>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</si>
  <si>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</si>
  <si>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</si>
  <si>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</si>
  <si>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</si>
  <si>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</si>
  <si>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</si>
  <si>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</si>
  <si>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</si>
  <si>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</si>
  <si>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</si>
  <si>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</si>
  <si>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</si>
  <si>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</si>
  <si>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</si>
  <si>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</si>
  <si>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</si>
  <si>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</si>
  <si>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</si>
  <si>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</si>
  <si>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</si>
  <si>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</si>
  <si>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</si>
  <si>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</si>
  <si>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</si>
  <si>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</si>
  <si>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</si>
  <si>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</si>
  <si>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</si>
  <si>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</si>
  <si>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</si>
  <si>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</si>
  <si>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</si>
  <si>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</si>
  <si>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</si>
  <si>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</si>
  <si>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</si>
  <si>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</si>
  <si>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</si>
  <si>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</si>
  <si>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</si>
  <si>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</si>
  <si>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</si>
  <si>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</si>
  <si>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</si>
  <si>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</si>
  <si>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</si>
  <si>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</si>
  <si>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</si>
  <si>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</si>
  <si>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</si>
  <si>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</si>
  <si>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</si>
  <si>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</si>
  <si>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</si>
  <si>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</si>
  <si>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</si>
  <si>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</si>
  <si>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</si>
  <si>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</si>
  <si>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</si>
  <si>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</si>
  <si>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</si>
  <si>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</si>
  <si>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</si>
  <si>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</si>
  <si>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</si>
  <si>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</si>
  <si>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</si>
  <si>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</si>
  <si>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</si>
  <si>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</si>
  <si>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</si>
  <si>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</si>
  <si>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</si>
  <si>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</si>
  <si>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</si>
  <si>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</si>
  <si>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</si>
  <si>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</si>
  <si>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</si>
  <si>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</si>
  <si>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</si>
  <si>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</si>
  <si>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</si>
  <si>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</si>
  <si>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</si>
  <si>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</si>
  <si>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</si>
  <si>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</si>
  <si>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</si>
  <si>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</si>
  <si>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</si>
  <si>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</si>
  <si>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</si>
  <si>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</si>
  <si>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</si>
  <si>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</si>
  <si>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</si>
  <si>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</si>
  <si>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</si>
  <si>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</si>
  <si>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</si>
  <si>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</si>
  <si>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</si>
  <si>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</si>
  <si>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</si>
  <si>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</si>
  <si>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</si>
  <si>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</si>
  <si>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</si>
  <si>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</si>
  <si>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</si>
  <si>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</si>
  <si>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</si>
  <si>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</si>
  <si>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</si>
  <si>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</si>
  <si>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</si>
  <si>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</si>
  <si>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</si>
  <si>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</si>
  <si>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</si>
  <si>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</si>
  <si>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</si>
  <si>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</si>
  <si>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</si>
  <si>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</si>
  <si>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</si>
  <si>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</si>
  <si>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</si>
  <si>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</si>
  <si>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</si>
  <si>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</si>
  <si>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</si>
  <si>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</si>
  <si>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</si>
  <si>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</si>
  <si>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</si>
  <si>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</si>
  <si>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</si>
  <si>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</si>
  <si>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</si>
  <si>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</si>
  <si>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</si>
  <si>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</si>
  <si>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</si>
  <si>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</si>
  <si>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</si>
  <si>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</si>
  <si>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</si>
  <si>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</si>
  <si>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</si>
  <si>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</si>
  <si>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</si>
  <si>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</si>
  <si>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</si>
  <si>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</si>
  <si>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</si>
  <si>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</si>
  <si>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</si>
  <si>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</si>
  <si>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</si>
  <si>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</si>
  <si>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</si>
  <si>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</si>
  <si>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</si>
  <si>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</si>
  <si>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</si>
  <si>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</si>
  <si>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</si>
  <si>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</si>
  <si>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</si>
  <si>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</si>
  <si>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</si>
  <si>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</si>
  <si>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</si>
  <si>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</si>
  <si>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</si>
  <si>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</si>
  <si>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</si>
  <si>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</si>
  <si>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</si>
  <si>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</si>
  <si>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</si>
  <si>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</si>
  <si>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</si>
  <si>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</si>
  <si>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</si>
  <si>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</si>
  <si>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</si>
  <si>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</si>
  <si>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</si>
  <si>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</si>
  <si>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</si>
  <si>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</si>
  <si>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</si>
  <si>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</si>
  <si>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</si>
  <si>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</si>
  <si>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</si>
  <si>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</si>
  <si>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</si>
  <si>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</si>
  <si>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</si>
  <si>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</si>
  <si>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</si>
  <si>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</si>
  <si>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</si>
  <si>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</si>
  <si>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</si>
  <si>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</si>
  <si>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</si>
  <si>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</si>
  <si>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</si>
  <si>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</si>
  <si>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</si>
  <si>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</si>
  <si>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</si>
  <si>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</si>
  <si>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</si>
  <si>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</si>
  <si>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</si>
  <si>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</si>
  <si>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</si>
  <si>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</si>
  <si>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</si>
  <si>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</si>
  <si>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</si>
  <si>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</si>
  <si>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</si>
  <si>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</si>
  <si>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</si>
  <si>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</si>
  <si>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</si>
  <si>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</si>
  <si>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</si>
  <si>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</si>
  <si>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</si>
  <si>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</si>
  <si>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</si>
  <si>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</si>
  <si>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</si>
  <si>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</si>
  <si>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</si>
  <si>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</si>
  <si>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</si>
  <si>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</si>
  <si>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</si>
  <si>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</si>
  <si>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</si>
  <si>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</si>
  <si>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</si>
  <si>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</si>
  <si>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</si>
  <si>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</si>
  <si>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</si>
  <si>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</si>
  <si>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</si>
  <si>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</si>
  <si>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</si>
  <si>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</si>
  <si>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</si>
  <si>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</si>
  <si>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</si>
  <si>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</si>
  <si>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</si>
  <si>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</si>
  <si>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</si>
  <si>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</si>
  <si>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</si>
  <si>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</si>
  <si>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</si>
  <si>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</si>
  <si>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</si>
  <si>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</si>
  <si>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</si>
  <si>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</si>
  <si>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</si>
  <si>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</si>
  <si>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</si>
  <si>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</si>
  <si>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</si>
  <si>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</si>
  <si>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</si>
  <si>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</si>
  <si>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</si>
  <si>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</si>
  <si>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</si>
  <si>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</si>
  <si>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</si>
  <si>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</si>
  <si>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</si>
  <si>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</si>
  <si>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</si>
  <si>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</si>
  <si>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</si>
  <si>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</si>
  <si>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</si>
  <si>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</si>
  <si>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</si>
  <si>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</si>
  <si>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</si>
  <si>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</si>
  <si>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</si>
  <si>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</si>
  <si>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</si>
  <si>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</si>
  <si>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</si>
  <si>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</si>
  <si>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</si>
  <si>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</si>
  <si>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</si>
  <si>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</si>
  <si>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</si>
  <si>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</si>
  <si>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</si>
  <si>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</si>
  <si>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</si>
  <si>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</si>
  <si>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</si>
  <si>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</si>
  <si>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</si>
  <si>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</si>
  <si>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</si>
  <si>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</si>
  <si>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</si>
  <si>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</si>
  <si>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</si>
  <si>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</si>
  <si>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</si>
  <si>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</si>
  <si>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</si>
  <si>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</si>
  <si>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</si>
  <si>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</si>
  <si>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</si>
  <si>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</si>
  <si>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</si>
  <si>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</si>
  <si>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</si>
  <si>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</si>
  <si>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</si>
  <si>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</si>
  <si>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</si>
  <si>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</si>
  <si>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</si>
  <si>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</si>
  <si>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</si>
  <si>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</si>
  <si>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</si>
  <si>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</si>
  <si>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</si>
  <si>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</si>
  <si>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</si>
  <si>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</si>
  <si>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</si>
  <si>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</si>
  <si>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</si>
  <si>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</si>
  <si>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</si>
  <si>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</si>
  <si>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</si>
  <si>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</si>
  <si>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</si>
  <si>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</si>
  <si>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</si>
  <si>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</si>
  <si>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</si>
  <si>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</si>
  <si>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</si>
  <si>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</si>
  <si>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</si>
  <si>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</si>
  <si>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</si>
  <si>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</si>
  <si>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</si>
  <si>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</si>
  <si>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</si>
  <si>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</si>
  <si>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</si>
  <si>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</si>
  <si>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</si>
  <si>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</si>
  <si>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</si>
  <si>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</si>
  <si>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</si>
  <si>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</si>
  <si>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</si>
  <si>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</si>
  <si>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</si>
  <si>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</si>
  <si>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</si>
  <si>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</si>
  <si>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</si>
  <si>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</si>
  <si>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</si>
  <si>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</si>
  <si>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</si>
  <si>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</si>
  <si>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</si>
  <si>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</si>
  <si>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</si>
  <si>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</si>
  <si>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</si>
  <si>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</si>
  <si>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</si>
  <si>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</si>
  <si>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</si>
  <si>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</si>
  <si>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</si>
  <si>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</si>
  <si>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</si>
  <si>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</si>
  <si>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</si>
  <si>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</si>
  <si>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</si>
  <si>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</si>
  <si>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</si>
  <si>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</si>
  <si>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</si>
  <si>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</si>
  <si>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</si>
  <si>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</si>
  <si>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</si>
  <si>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</si>
  <si>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</si>
  <si>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</si>
  <si>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</si>
  <si>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</si>
  <si>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</si>
  <si>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</si>
  <si>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</si>
  <si>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</si>
  <si>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</si>
  <si>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</si>
  <si>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</si>
  <si>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</si>
  <si>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</si>
  <si>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</si>
  <si>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</si>
  <si>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</si>
  <si>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</si>
  <si>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</si>
  <si>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</si>
  <si>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</si>
  <si>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</si>
  <si>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</si>
  <si>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</si>
  <si>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</si>
  <si>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</si>
  <si>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</si>
  <si>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</si>
  <si>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</si>
  <si>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</si>
  <si>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</si>
  <si>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</si>
  <si>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</si>
  <si>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</si>
  <si>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</si>
  <si>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</si>
  <si>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</si>
  <si>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</si>
  <si>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</si>
  <si>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</si>
  <si>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</si>
  <si>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</si>
  <si>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</si>
  <si>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</si>
  <si>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</si>
  <si>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</si>
  <si>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</si>
  <si>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</si>
  <si>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</si>
  <si>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</si>
  <si>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</si>
  <si>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</si>
  <si>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</si>
  <si>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</si>
  <si>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</si>
  <si>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</si>
  <si>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</si>
  <si>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</si>
  <si>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</si>
  <si>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</si>
  <si>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</si>
  <si>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</si>
  <si>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</si>
  <si>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</si>
  <si>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</si>
  <si>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</si>
  <si>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</si>
  <si>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</si>
  <si>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</si>
  <si>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</si>
  <si>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</si>
  <si>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</si>
  <si>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</si>
  <si>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</si>
  <si>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</si>
  <si>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</si>
  <si>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</si>
  <si>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</si>
  <si>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</si>
  <si>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</si>
  <si>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</si>
  <si>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</si>
  <si>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</si>
  <si>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</si>
  <si>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</si>
  <si>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</si>
  <si>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</si>
  <si>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</si>
  <si>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</si>
  <si>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</si>
  <si>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</si>
  <si>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</si>
  <si>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</si>
  <si>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</si>
  <si>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</si>
  <si>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</si>
  <si>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</si>
  <si>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</si>
  <si>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</si>
  <si>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</si>
  <si>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</si>
  <si>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</si>
  <si>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</si>
  <si>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</si>
  <si>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</si>
  <si>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</si>
  <si>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</si>
  <si>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</si>
  <si>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</si>
  <si>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</si>
  <si>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</si>
  <si>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</si>
  <si>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</si>
  <si>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</si>
  <si>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</si>
  <si>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</si>
  <si>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</si>
  <si>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</si>
  <si>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</si>
  <si>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</si>
  <si>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</si>
  <si>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</si>
  <si>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</si>
  <si>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</si>
  <si>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</si>
  <si>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</si>
  <si>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</si>
  <si>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</si>
  <si>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</si>
  <si>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</si>
  <si>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</si>
  <si>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</si>
  <si>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</si>
  <si>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</si>
  <si>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</si>
  <si>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</si>
  <si>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</si>
  <si>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</si>
  <si>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</si>
  <si>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</si>
  <si>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</si>
  <si>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</si>
  <si>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</si>
  <si>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</si>
  <si>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</si>
  <si>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</si>
  <si>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</si>
  <si>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</si>
  <si>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</si>
  <si>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</si>
  <si>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</si>
  <si>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</si>
  <si>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</si>
  <si>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</si>
  <si>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</si>
  <si>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</si>
  <si>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</si>
  <si>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</si>
  <si>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</si>
  <si>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</si>
  <si>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</si>
  <si>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</si>
  <si>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</si>
  <si>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</si>
  <si>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</si>
  <si>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</si>
  <si>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</si>
  <si>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</si>
  <si>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</si>
  <si>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</si>
  <si>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</si>
  <si>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</si>
  <si>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</si>
  <si>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</si>
  <si>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</si>
  <si>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</si>
  <si>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</si>
  <si>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</si>
  <si>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</si>
  <si>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</si>
  <si>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</si>
  <si>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</si>
  <si>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</si>
  <si>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</si>
  <si>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</si>
  <si>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</si>
  <si>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</si>
  <si>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</si>
  <si>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</si>
  <si>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</si>
  <si>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</si>
  <si>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</si>
  <si>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</si>
  <si>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</si>
  <si>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</si>
  <si>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</si>
  <si>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</si>
  <si>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</si>
  <si>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</si>
  <si>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</si>
  <si>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</si>
  <si>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</si>
  <si>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</si>
  <si>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</si>
  <si>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</si>
  <si>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</si>
  <si>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</si>
  <si>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</si>
  <si>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</si>
  <si>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</si>
  <si>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</si>
  <si>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</si>
  <si>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</si>
  <si>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</si>
  <si>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</si>
  <si>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</si>
  <si>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</si>
  <si>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</si>
  <si>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</si>
  <si>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</si>
  <si>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</si>
  <si>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</si>
  <si>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</si>
  <si>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</si>
  <si>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</si>
  <si>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</si>
  <si>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</si>
  <si>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</si>
  <si>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</si>
  <si>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</si>
  <si>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</si>
  <si>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</si>
  <si>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</si>
  <si>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</si>
  <si>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</si>
  <si>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</si>
  <si>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</si>
  <si>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</si>
  <si>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</si>
  <si>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</si>
  <si>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</si>
  <si>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</si>
  <si>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</si>
  <si>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</si>
  <si>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</si>
  <si>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</si>
  <si>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</si>
  <si>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</si>
  <si>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</si>
  <si>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</si>
  <si>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</si>
  <si>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</si>
  <si>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</si>
  <si>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</si>
  <si>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</si>
  <si>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</si>
  <si>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</si>
  <si>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</si>
  <si>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</si>
  <si>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</si>
  <si>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</si>
  <si>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</si>
  <si>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</si>
  <si>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</si>
  <si>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</si>
  <si>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</si>
  <si>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</si>
  <si>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</si>
  <si>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</si>
  <si>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</si>
  <si>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</si>
  <si>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</si>
  <si>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</si>
  <si>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</si>
  <si>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</si>
  <si>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</si>
  <si>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</si>
  <si>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</si>
  <si>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</si>
  <si>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</si>
  <si>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</si>
  <si>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</si>
  <si>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</si>
  <si>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</si>
  <si>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</si>
  <si>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</si>
  <si>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</si>
  <si>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</si>
  <si>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</si>
  <si>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</si>
  <si>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</si>
  <si>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</si>
  <si>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</si>
  <si>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</si>
  <si>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</si>
  <si>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</si>
  <si>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</si>
  <si>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</si>
  <si>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</si>
  <si>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</si>
  <si>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</si>
  <si>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</si>
  <si>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</si>
  <si>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</si>
  <si>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</si>
  <si>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</si>
  <si>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</si>
  <si>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</si>
  <si>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</si>
  <si>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</si>
  <si>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</si>
  <si>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</si>
  <si>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</si>
  <si>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</si>
  <si>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</si>
  <si>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</si>
  <si>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</si>
  <si>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</si>
  <si>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</si>
  <si>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</si>
  <si>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</si>
  <si>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</si>
  <si>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</si>
  <si>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</si>
  <si>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</si>
  <si>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</si>
  <si>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</si>
  <si>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</si>
  <si>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</si>
  <si>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</si>
  <si>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</si>
  <si>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</si>
  <si>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</si>
  <si>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</si>
  <si>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</si>
  <si>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</si>
  <si>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</si>
  <si>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</si>
  <si>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</si>
  <si>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</si>
  <si>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</si>
  <si>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</si>
  <si>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</si>
  <si>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</si>
  <si>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</si>
  <si>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</si>
  <si>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</si>
  <si>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</si>
  <si>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</si>
  <si>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</si>
  <si>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</si>
  <si>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</si>
  <si>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</si>
  <si>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</si>
  <si>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</si>
  <si>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</si>
  <si>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</si>
  <si>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</si>
  <si>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</si>
  <si>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</si>
  <si>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</si>
  <si>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</si>
  <si>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</si>
  <si>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</si>
  <si>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</si>
  <si>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</si>
  <si>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</si>
  <si>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</si>
  <si>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</si>
  <si>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</si>
  <si>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</si>
  <si>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</si>
  <si>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</si>
  <si>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</si>
  <si>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</si>
  <si>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</si>
  <si>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</si>
  <si>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</si>
  <si>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</si>
  <si>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</si>
  <si>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</si>
  <si>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</si>
  <si>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</si>
  <si>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</si>
  <si>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</si>
  <si>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</si>
  <si>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</si>
  <si>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</si>
  <si>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</si>
  <si>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</si>
  <si>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</si>
  <si>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</si>
  <si>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</si>
  <si>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</si>
  <si>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</si>
  <si>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</si>
  <si>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</si>
  <si>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</si>
  <si>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</si>
  <si>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</si>
  <si>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</si>
  <si>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</si>
  <si>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</si>
  <si>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</si>
  <si>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</si>
  <si>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</si>
  <si>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</si>
  <si>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</si>
  <si>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</si>
  <si>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</si>
  <si>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</si>
  <si>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</si>
  <si>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</si>
  <si>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</si>
  <si>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</si>
  <si>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</si>
  <si>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</si>
  <si>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</si>
  <si>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</si>
  <si>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</si>
  <si>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</si>
  <si>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</si>
  <si>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</si>
  <si>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</si>
  <si>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</si>
  <si>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</si>
  <si>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</si>
  <si>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</si>
  <si>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</si>
  <si>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</si>
  <si>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</si>
  <si>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</si>
  <si>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</si>
  <si>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</si>
  <si>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</si>
  <si>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</si>
  <si>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</si>
  <si>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</si>
  <si>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</si>
  <si>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</si>
  <si>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</si>
  <si>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</si>
  <si>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</si>
  <si>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</si>
  <si>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</si>
  <si>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</si>
  <si>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</si>
  <si>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</si>
  <si>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</si>
  <si>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</si>
  <si>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</si>
  <si>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</si>
  <si>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</si>
  <si>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</si>
  <si>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</si>
  <si>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</si>
  <si>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</si>
  <si>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</si>
  <si>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</si>
  <si>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</si>
  <si>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</si>
  <si>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</si>
  <si>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</si>
  <si>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</si>
  <si>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</si>
  <si>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</si>
  <si>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</si>
  <si>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</si>
  <si>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</si>
  <si>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</si>
  <si>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</si>
  <si>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</si>
  <si>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</si>
  <si>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</si>
  <si>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</si>
  <si>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</si>
  <si>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</si>
  <si>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</si>
  <si>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</si>
  <si>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</si>
  <si>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</si>
  <si>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</si>
  <si>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</si>
  <si>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</si>
  <si>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</si>
  <si>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</si>
  <si>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</si>
  <si>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</si>
  <si>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</si>
  <si>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</si>
  <si>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</si>
  <si>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</si>
  <si>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</si>
  <si>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</si>
  <si>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</si>
  <si>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</si>
  <si>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</si>
  <si>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</si>
  <si>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</si>
  <si>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</si>
  <si>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</si>
  <si>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</si>
  <si>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</si>
  <si>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</si>
  <si>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</si>
  <si>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</si>
  <si>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</si>
  <si>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</si>
  <si>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</si>
  <si>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</si>
  <si>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</si>
  <si>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</si>
  <si>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</si>
  <si>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</si>
  <si>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</si>
  <si>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</si>
  <si>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</si>
  <si>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</si>
  <si>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</si>
  <si>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</si>
  <si>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</si>
  <si>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</si>
  <si>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</si>
  <si>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</si>
  <si>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</si>
  <si>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</si>
  <si>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</si>
  <si>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</si>
  <si>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</si>
  <si>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</si>
  <si>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</si>
  <si>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</si>
  <si>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</si>
  <si>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</si>
  <si>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</si>
  <si>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</si>
  <si>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</si>
  <si>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</si>
  <si>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</si>
  <si>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</si>
  <si>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</si>
  <si>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</si>
  <si>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</si>
  <si>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</si>
  <si>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</si>
  <si>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</si>
  <si>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</si>
  <si>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</si>
  <si>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</si>
  <si>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</si>
  <si>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</si>
  <si>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</si>
  <si>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</si>
  <si>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</si>
  <si>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</si>
  <si>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</si>
  <si>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</si>
  <si>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</si>
  <si>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</si>
  <si>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</si>
  <si>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</si>
  <si>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</si>
  <si>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</si>
  <si>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</si>
  <si>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</si>
  <si>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</si>
  <si>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</si>
  <si>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</si>
  <si>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</si>
  <si>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</si>
  <si>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</si>
  <si>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</si>
  <si>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</si>
  <si>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</si>
  <si>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</si>
  <si>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</si>
  <si>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</si>
  <si>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</si>
  <si>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</si>
  <si>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</si>
  <si>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</si>
  <si>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</si>
  <si>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</si>
  <si>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</si>
  <si>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</si>
  <si>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</si>
  <si>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</si>
  <si>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</si>
  <si>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</si>
  <si>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</si>
  <si>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</si>
  <si>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</si>
  <si>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</si>
  <si>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</si>
  <si>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</si>
  <si>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</si>
  <si>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</si>
  <si>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</si>
  <si>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</si>
  <si>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</si>
  <si>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</si>
  <si>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</si>
  <si>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</si>
  <si>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</si>
  <si>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</si>
  <si>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</si>
  <si>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</si>
  <si>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</si>
  <si>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</si>
  <si>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</si>
  <si>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</si>
  <si>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</si>
  <si>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</si>
  <si>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</si>
  <si>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</si>
  <si>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</si>
  <si>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</si>
  <si>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</si>
  <si>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</si>
  <si>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</si>
  <si>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</si>
  <si>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</si>
  <si>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</si>
  <si>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</si>
  <si>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</si>
  <si>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</si>
  <si>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</si>
  <si>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</si>
  <si>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</si>
  <si>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</si>
  <si>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</si>
  <si>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</si>
  <si>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</si>
  <si>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</si>
  <si>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</si>
  <si>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</si>
  <si>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</si>
  <si>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</si>
  <si>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</si>
  <si>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</si>
  <si>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</si>
  <si>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</si>
  <si>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</si>
  <si>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</si>
  <si>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</si>
  <si>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</si>
  <si>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</si>
  <si>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</si>
  <si>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</si>
  <si>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</si>
  <si>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</si>
  <si>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</si>
  <si>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</si>
  <si>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</si>
  <si>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</si>
  <si>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</si>
  <si>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</si>
  <si>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</si>
  <si>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</si>
  <si>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</si>
  <si>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</si>
  <si>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</si>
  <si>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</si>
  <si>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</si>
  <si>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</si>
  <si>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</si>
  <si>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</si>
  <si>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</si>
  <si>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</si>
  <si>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</si>
  <si>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</si>
  <si>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</si>
  <si>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</si>
  <si>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</si>
  <si>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</si>
  <si>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</si>
  <si>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</si>
  <si>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</si>
  <si>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</si>
  <si>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</si>
  <si>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</si>
  <si>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</si>
  <si>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</si>
  <si>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</si>
  <si>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</si>
  <si>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</si>
  <si>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</si>
  <si>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</si>
  <si>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</si>
  <si>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</si>
  <si>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</si>
  <si>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</si>
  <si>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</si>
  <si>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</si>
  <si>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</si>
  <si>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</si>
  <si>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</si>
  <si>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</si>
  <si>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</si>
  <si>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</si>
  <si>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</si>
  <si>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</si>
  <si>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</si>
  <si>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</si>
  <si>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</si>
  <si>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</si>
  <si>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</si>
  <si>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</si>
  <si>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</si>
  <si>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</si>
  <si>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</si>
  <si>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</si>
  <si>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</si>
  <si>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</si>
  <si>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</si>
  <si>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</si>
  <si>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</si>
  <si>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</si>
  <si>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</si>
  <si>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</si>
  <si>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</si>
  <si>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</si>
  <si>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</si>
  <si>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</si>
  <si>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</si>
  <si>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</si>
  <si>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</si>
  <si>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</si>
  <si>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</si>
  <si>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</si>
  <si>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</si>
  <si>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</si>
  <si>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</si>
  <si>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</si>
  <si>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</si>
  <si>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</si>
  <si>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</si>
  <si>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</si>
  <si>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</si>
  <si>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</si>
  <si>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</si>
  <si>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</si>
  <si>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</si>
  <si>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</si>
  <si>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</si>
  <si>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</si>
  <si>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</si>
  <si>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</si>
  <si>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</si>
  <si>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</si>
  <si>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</si>
  <si>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</si>
  <si>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</si>
  <si>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</si>
  <si>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</si>
  <si>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</si>
  <si>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</si>
  <si>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</si>
  <si>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</si>
  <si>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</si>
  <si>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</si>
  <si>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</si>
  <si>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</si>
  <si>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</si>
  <si>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</si>
  <si>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</si>
  <si>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</si>
  <si>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</si>
  <si>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</si>
  <si>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</si>
  <si>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</si>
  <si>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</si>
  <si>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</si>
  <si>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</si>
  <si>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</si>
  <si>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</si>
  <si>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</si>
  <si>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</si>
  <si>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</si>
  <si>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</si>
  <si>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</si>
  <si>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</si>
  <si>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</si>
  <si>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</si>
  <si>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</si>
  <si>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</si>
  <si>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</si>
  <si>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</si>
  <si>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</si>
  <si>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</si>
  <si>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</si>
  <si>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</si>
  <si>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</si>
  <si>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</si>
  <si>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</si>
  <si>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</si>
  <si>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</si>
  <si>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</si>
  <si>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</si>
  <si>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</si>
  <si>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</si>
  <si>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</si>
  <si>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</si>
  <si>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</si>
  <si>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</si>
  <si>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</si>
  <si>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</si>
  <si>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</si>
  <si>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</si>
  <si>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</si>
  <si>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</si>
  <si>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</si>
  <si>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</si>
  <si>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</si>
  <si>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</si>
  <si>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</si>
  <si>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</si>
  <si>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</si>
  <si>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</si>
  <si>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</si>
  <si>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</si>
  <si>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</si>
  <si>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</si>
  <si>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</si>
  <si>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</si>
  <si>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</si>
  <si>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</si>
  <si>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</si>
  <si>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</si>
  <si>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</si>
  <si>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</si>
  <si>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</si>
  <si>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</si>
  <si>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</si>
  <si>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</si>
  <si>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</si>
  <si>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</si>
  <si>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</si>
  <si>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</si>
  <si>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</si>
  <si>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</si>
  <si>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</si>
  <si>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</si>
  <si>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</si>
  <si>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</si>
  <si>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</si>
  <si>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</si>
  <si>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</si>
  <si>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</si>
  <si>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</si>
  <si>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</si>
  <si>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</si>
  <si>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</si>
  <si>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</si>
  <si>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</si>
  <si>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</si>
  <si>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</si>
  <si>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</si>
  <si>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</si>
  <si>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</si>
  <si>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</si>
  <si>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</si>
  <si>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</si>
  <si>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</si>
  <si>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</si>
  <si>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</si>
  <si>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</si>
  <si>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</si>
  <si>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</si>
  <si>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</si>
  <si>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</si>
  <si>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</si>
  <si>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</si>
  <si>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</si>
  <si>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</si>
  <si>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</si>
  <si>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</si>
  <si>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</si>
  <si>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</si>
  <si>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</si>
  <si>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</si>
  <si>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</si>
  <si>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</si>
  <si>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</si>
  <si>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</si>
  <si>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</si>
  <si>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</si>
  <si>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</si>
  <si>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</si>
  <si>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</si>
  <si>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</si>
  <si>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</si>
  <si>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</si>
  <si>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</si>
  <si>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</si>
  <si>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</si>
  <si>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</si>
  <si>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</si>
  <si>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</si>
  <si>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</si>
  <si>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</si>
  <si>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</si>
  <si>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</si>
  <si>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</si>
  <si>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</si>
  <si>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</si>
  <si>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</si>
  <si>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</si>
  <si>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</si>
  <si>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</si>
  <si>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</si>
  <si>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</si>
  <si>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</si>
  <si>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</si>
  <si>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</si>
  <si>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</si>
  <si>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</si>
  <si>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</si>
  <si>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</si>
  <si>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</si>
  <si>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</si>
  <si>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</si>
  <si>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</si>
  <si>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</si>
  <si>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</si>
  <si>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</si>
  <si>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</si>
  <si>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</si>
  <si>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</si>
  <si>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</si>
  <si>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</si>
  <si>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</si>
  <si>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</si>
  <si>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</si>
  <si>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</si>
  <si>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</si>
  <si>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</si>
  <si>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</si>
  <si>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</si>
  <si>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</si>
  <si>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</si>
  <si>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</si>
  <si>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</si>
  <si>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</si>
  <si>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</si>
  <si>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</si>
  <si>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</si>
  <si>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</si>
  <si>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</si>
  <si>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</si>
  <si>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</si>
  <si>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</si>
  <si>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</si>
  <si>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</si>
  <si>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</si>
  <si>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</si>
  <si>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</si>
  <si>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</si>
  <si>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</si>
  <si>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</si>
  <si>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</si>
  <si>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</si>
  <si>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</si>
  <si>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</si>
  <si>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</si>
  <si>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</si>
  <si>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</si>
  <si>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</si>
  <si>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</si>
  <si>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</si>
  <si>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</si>
  <si>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</si>
  <si>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</si>
  <si>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</si>
  <si>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</si>
  <si>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</si>
  <si>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</si>
  <si>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</si>
  <si>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</si>
  <si>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</si>
  <si>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</si>
  <si>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</si>
  <si>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</si>
  <si>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</si>
  <si>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</si>
  <si>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</si>
  <si>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</si>
  <si>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</si>
  <si>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</si>
  <si>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</si>
  <si>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</si>
  <si>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</si>
  <si>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</si>
  <si>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</si>
  <si>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</si>
  <si>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</si>
  <si>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</si>
  <si>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</si>
  <si>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</si>
  <si>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</si>
  <si>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</si>
  <si>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</si>
  <si>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</si>
  <si>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</si>
  <si>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</si>
  <si>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</si>
  <si>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</si>
  <si>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</si>
  <si>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</si>
  <si>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</si>
  <si>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</si>
  <si>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</si>
  <si>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</si>
  <si>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</si>
  <si>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</si>
  <si>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</si>
  <si>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</si>
  <si>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</si>
  <si>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</si>
  <si>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</si>
  <si>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</si>
  <si>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</si>
  <si>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</si>
  <si>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</si>
  <si>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</si>
  <si>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</si>
  <si>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</si>
  <si>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</si>
  <si>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</si>
  <si>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</si>
  <si>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</si>
  <si>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</si>
  <si>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</si>
  <si>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</si>
  <si>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</si>
  <si>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</si>
  <si>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</si>
  <si>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</si>
  <si>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</si>
  <si>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</si>
  <si>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</si>
  <si>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</si>
  <si>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</si>
  <si>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</si>
  <si>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</si>
  <si>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</si>
  <si>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</si>
  <si>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</si>
  <si>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</si>
  <si>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</si>
  <si>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</si>
  <si>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</si>
  <si>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</si>
  <si>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</si>
  <si>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</si>
  <si>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</si>
  <si>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</si>
  <si>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</si>
  <si>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</si>
  <si>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</si>
  <si>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</si>
  <si>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</si>
  <si>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</si>
  <si>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</si>
  <si>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</si>
  <si>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</si>
  <si>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</si>
  <si>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</si>
  <si>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</si>
  <si>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</si>
  <si>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</si>
  <si>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</si>
  <si>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</si>
  <si>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</si>
  <si>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</si>
  <si>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</si>
  <si>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</si>
  <si>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</si>
  <si>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</si>
  <si>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</si>
  <si>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</si>
  <si>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</si>
  <si>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</si>
  <si>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</si>
  <si>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</si>
  <si>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</si>
  <si>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</si>
  <si>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</si>
  <si>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</si>
  <si>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</si>
  <si>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</si>
  <si>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</si>
  <si>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</si>
  <si>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</si>
  <si>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</si>
  <si>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</si>
  <si>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</si>
  <si>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</si>
  <si>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</si>
  <si>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</si>
  <si>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</si>
  <si>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</si>
  <si>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</si>
  <si>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</si>
  <si>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</si>
  <si>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</si>
  <si>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</si>
  <si>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</si>
  <si>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</si>
  <si>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</si>
  <si>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</si>
  <si>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</si>
  <si>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</si>
  <si>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</si>
  <si>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</si>
  <si>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</si>
  <si>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</si>
  <si>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</si>
  <si>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</si>
  <si>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</si>
  <si>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</si>
  <si>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</si>
  <si>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</si>
  <si>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</si>
  <si>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</si>
  <si>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</si>
  <si>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</si>
  <si>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</si>
  <si>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</si>
  <si>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</si>
  <si>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</si>
  <si>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</si>
  <si>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</si>
  <si>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</si>
  <si>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</si>
  <si>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</si>
  <si>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</si>
  <si>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</si>
  <si>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</si>
  <si>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</si>
  <si>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</si>
  <si>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</si>
  <si>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</si>
  <si>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</si>
  <si>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</si>
  <si>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</si>
  <si>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</si>
  <si>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</si>
  <si>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</si>
  <si>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</si>
  <si>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</si>
  <si>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</si>
  <si>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</si>
  <si>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</si>
  <si>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</si>
  <si>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</si>
  <si>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</si>
  <si>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</si>
  <si>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</si>
  <si>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</si>
  <si>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</si>
  <si>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</si>
  <si>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</si>
  <si>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</si>
  <si>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</si>
  <si>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</si>
  <si>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</si>
  <si>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</si>
  <si>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</si>
  <si>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</si>
  <si>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</si>
  <si>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</si>
  <si>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</si>
  <si>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</si>
  <si>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</si>
  <si>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</si>
  <si>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</si>
  <si>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</si>
  <si>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</si>
  <si>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</si>
  <si>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</si>
  <si>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</si>
  <si>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</si>
  <si>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</si>
  <si>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</si>
  <si>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</si>
  <si>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</si>
  <si>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</si>
  <si>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</si>
  <si>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</si>
  <si>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</si>
  <si>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</si>
  <si>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</si>
  <si>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</si>
  <si>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</si>
  <si>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</si>
  <si>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</si>
  <si>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</si>
  <si>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</si>
  <si>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</si>
  <si>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</si>
  <si>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</si>
  <si>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</si>
  <si>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</si>
  <si>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</si>
  <si>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</si>
  <si>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</si>
  <si>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</si>
  <si>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</si>
  <si>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</si>
  <si>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</si>
  <si>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</si>
  <si>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</si>
  <si>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</si>
  <si>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</si>
  <si>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</si>
  <si>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</si>
  <si>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</si>
  <si>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</si>
  <si>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</si>
  <si>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</si>
  <si>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</si>
  <si>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</si>
  <si>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</si>
  <si>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</si>
  <si>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</si>
  <si>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</si>
  <si>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</si>
  <si>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</si>
  <si>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</si>
  <si>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</si>
  <si>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</si>
  <si>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</si>
  <si>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</si>
  <si>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</si>
  <si>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</si>
  <si>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</si>
  <si>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</si>
  <si>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</si>
  <si>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</si>
  <si>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</si>
  <si>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</si>
  <si>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</si>
  <si>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</si>
  <si>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</si>
  <si>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</si>
  <si>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</si>
  <si>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</si>
  <si>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</si>
  <si>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</si>
  <si>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</si>
  <si>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</si>
  <si>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</si>
  <si>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</si>
  <si>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</si>
  <si>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</si>
  <si>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</si>
  <si>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</si>
  <si>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</si>
  <si>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</si>
  <si>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</si>
  <si>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</si>
  <si>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</si>
  <si>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</si>
  <si>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</si>
  <si>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</si>
  <si>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</si>
  <si>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</si>
  <si>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</si>
  <si>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</si>
  <si>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</si>
  <si>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</si>
  <si>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</si>
  <si>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</si>
  <si>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</si>
  <si>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</si>
  <si>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</si>
  <si>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</si>
  <si>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</si>
  <si>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</si>
  <si>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</si>
  <si>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</si>
  <si>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</si>
  <si>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</si>
  <si>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</si>
  <si>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</si>
  <si>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</si>
  <si>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</si>
  <si>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</si>
  <si>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</si>
  <si>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</si>
  <si>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</si>
  <si>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</si>
  <si>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</si>
  <si>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</si>
  <si>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</si>
  <si>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</si>
  <si>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</si>
  <si>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</si>
  <si>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</si>
  <si>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</si>
  <si>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</si>
  <si>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</si>
  <si>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</si>
  <si>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</si>
  <si>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</si>
  <si>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</si>
  <si>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</si>
  <si>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</si>
  <si>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</si>
  <si>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</si>
  <si>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</si>
  <si>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</si>
  <si>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</si>
  <si>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</si>
  <si>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</si>
  <si>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</si>
  <si>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</si>
  <si>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</si>
  <si>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</si>
  <si>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</si>
  <si>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</si>
  <si>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</si>
  <si>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</si>
  <si>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</si>
  <si>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</si>
  <si>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</si>
  <si>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</si>
  <si>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</si>
  <si>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</si>
  <si>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</si>
  <si>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</si>
  <si>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</si>
  <si>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</si>
  <si>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</si>
  <si>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</si>
  <si>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</si>
  <si>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</si>
  <si>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</si>
  <si>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</si>
  <si>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</si>
  <si>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</si>
  <si>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</si>
  <si>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</si>
  <si>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</si>
  <si>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</si>
  <si>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</si>
  <si>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</si>
  <si>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</si>
  <si>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</si>
  <si>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</si>
  <si>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</si>
  <si>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</si>
  <si>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</si>
  <si>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</si>
  <si>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</si>
  <si>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</si>
  <si>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</si>
  <si>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</si>
  <si>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</si>
  <si>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</si>
  <si>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</si>
  <si>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</si>
  <si>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</si>
  <si>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</si>
  <si>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</si>
  <si>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</si>
  <si>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</si>
  <si>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</si>
  <si>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</si>
  <si>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</si>
  <si>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</si>
  <si>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</si>
  <si>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</si>
  <si>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</si>
  <si>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</si>
  <si>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</si>
  <si>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</si>
  <si>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</si>
  <si>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</si>
  <si>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</si>
  <si>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</si>
  <si>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</si>
  <si>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</si>
  <si>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</si>
  <si>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</si>
  <si>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</si>
  <si>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</si>
  <si>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</si>
  <si>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</si>
  <si>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</si>
  <si>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</si>
  <si>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</si>
  <si>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</si>
  <si>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</si>
  <si>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</si>
  <si>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</si>
  <si>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</si>
  <si>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</si>
  <si>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</si>
  <si>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</si>
  <si>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</si>
  <si>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</si>
  <si>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</si>
  <si>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</si>
  <si>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</si>
  <si>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</si>
  <si>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</si>
  <si>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</si>
  <si>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</si>
  <si>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</si>
  <si>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</si>
  <si>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</si>
  <si>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</si>
  <si>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</si>
  <si>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</si>
  <si>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</si>
  <si>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</si>
  <si>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</si>
  <si>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</si>
  <si>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</si>
  <si>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</si>
  <si>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</si>
  <si>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</si>
  <si>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</si>
  <si>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</si>
  <si>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</si>
  <si>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</si>
  <si>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</si>
  <si>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</si>
  <si>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</si>
  <si>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</si>
  <si>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</si>
  <si>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</si>
  <si>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</si>
  <si>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</si>
  <si>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</si>
  <si>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</si>
  <si>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</si>
  <si>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</si>
  <si>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</si>
  <si>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</si>
  <si>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</si>
  <si>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</si>
  <si>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</si>
  <si>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</si>
  <si>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</si>
  <si>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</si>
  <si>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</si>
  <si>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</si>
  <si>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</si>
  <si>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</si>
  <si>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</si>
  <si>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</si>
  <si>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</si>
  <si>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</si>
  <si>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</si>
  <si>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</si>
  <si>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</si>
  <si>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</si>
  <si>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</si>
  <si>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</si>
  <si>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</si>
  <si>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</si>
  <si>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</si>
  <si>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</si>
  <si>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</si>
  <si>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</si>
  <si>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</si>
  <si>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</si>
  <si>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</si>
  <si>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</si>
  <si>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</si>
  <si>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</si>
  <si>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</si>
  <si>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</si>
  <si>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</si>
  <si>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</si>
  <si>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</si>
  <si>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</si>
  <si>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</si>
  <si>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</si>
  <si>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</si>
  <si>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</si>
  <si>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</si>
  <si>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</si>
  <si>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</si>
  <si>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</si>
  <si>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</si>
  <si>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</si>
  <si>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</si>
  <si>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</si>
  <si>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</si>
  <si>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</si>
  <si>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</si>
  <si>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</si>
  <si>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</si>
  <si>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</si>
  <si>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</si>
  <si>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</si>
  <si>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</si>
  <si>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</si>
  <si>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</si>
  <si>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</si>
  <si>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</si>
  <si>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</si>
  <si>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</si>
  <si>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</si>
  <si>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</si>
  <si>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</si>
  <si>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</si>
  <si>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</si>
  <si>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</si>
  <si>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</si>
  <si>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</si>
  <si>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</si>
  <si>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</si>
  <si>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</si>
  <si>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</si>
  <si>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</si>
  <si>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</si>
  <si>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</si>
  <si>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</si>
  <si>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</si>
  <si>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</si>
  <si>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</si>
  <si>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</si>
  <si>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</si>
  <si>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</si>
  <si>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</si>
  <si>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</si>
  <si>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</si>
  <si>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</si>
  <si>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</si>
  <si>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</si>
  <si>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</si>
  <si>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</si>
  <si>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</si>
  <si>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</si>
  <si>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</si>
  <si>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</si>
  <si>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</si>
  <si>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</si>
  <si>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</si>
  <si>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</si>
  <si>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</si>
  <si>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</si>
  <si>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</si>
  <si>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</si>
  <si>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</si>
  <si>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</si>
  <si>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</si>
  <si>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</si>
  <si>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</si>
  <si>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</si>
  <si>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</si>
  <si>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</si>
  <si>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</si>
  <si>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</si>
  <si>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</si>
  <si>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</si>
  <si>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</si>
  <si>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</si>
  <si>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</si>
  <si>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</si>
  <si>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</si>
  <si>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</si>
  <si>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</si>
  <si>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</si>
  <si>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</si>
  <si>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</si>
  <si>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</si>
  <si>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</si>
  <si>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</si>
  <si>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</si>
  <si>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</si>
  <si>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</si>
  <si>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</si>
  <si>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</si>
  <si>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</si>
  <si>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</si>
  <si>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</si>
  <si>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</si>
  <si>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</si>
  <si>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</si>
  <si>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</si>
  <si>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</si>
  <si>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</si>
  <si>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</si>
  <si>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</si>
  <si>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</si>
  <si>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</si>
  <si>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</si>
  <si>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</si>
  <si>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</si>
  <si>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</si>
  <si>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</si>
  <si>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</si>
  <si>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</si>
  <si>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</si>
  <si>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</si>
  <si>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</si>
  <si>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</si>
  <si>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</si>
  <si>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</si>
  <si>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</si>
  <si>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</si>
  <si>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</si>
  <si>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</si>
  <si>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</si>
  <si>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</si>
  <si>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</si>
  <si>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</si>
  <si>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</si>
  <si>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</si>
  <si>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</si>
  <si>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</si>
  <si>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</si>
  <si>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</si>
  <si>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</si>
  <si>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</si>
  <si>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</si>
  <si>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</si>
  <si>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</si>
  <si>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</si>
  <si>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</si>
  <si>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</si>
  <si>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</si>
  <si>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</si>
  <si>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</si>
  <si>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</si>
  <si>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</si>
  <si>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</si>
  <si>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</si>
  <si>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</si>
  <si>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</si>
  <si>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</si>
  <si>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</si>
  <si>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</si>
  <si>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</si>
  <si>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</si>
  <si>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</si>
  <si>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</si>
  <si>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</si>
  <si>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</si>
  <si>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</si>
  <si>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</si>
  <si>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</si>
  <si>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</si>
  <si>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</si>
  <si>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</si>
  <si>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</si>
  <si>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</si>
  <si>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</si>
  <si>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</si>
  <si>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</si>
  <si>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</si>
  <si>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</si>
  <si>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</si>
  <si>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</si>
  <si>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</si>
  <si>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</si>
  <si>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</si>
  <si>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</si>
  <si>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</si>
  <si>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</si>
  <si>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</si>
  <si>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</si>
  <si>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</si>
  <si>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</si>
  <si>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</si>
  <si>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</si>
  <si>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</si>
  <si>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</si>
  <si>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</si>
  <si>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</si>
  <si>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</si>
  <si>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</si>
  <si>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</si>
  <si>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</si>
  <si>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</si>
  <si>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</si>
  <si>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</si>
  <si>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</si>
  <si>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</si>
  <si>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</si>
  <si>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</si>
  <si>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</si>
  <si>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</si>
  <si>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</si>
  <si>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</si>
  <si>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</si>
  <si>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</si>
  <si>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</si>
  <si>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</si>
  <si>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</si>
  <si>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</si>
  <si>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</si>
  <si>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</si>
  <si>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</si>
  <si>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</si>
  <si>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</si>
  <si>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</si>
  <si>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</si>
  <si>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</si>
  <si>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</si>
  <si>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</si>
  <si>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</si>
  <si>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</si>
  <si>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</si>
  <si>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</si>
  <si>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</si>
  <si>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</si>
  <si>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</si>
  <si>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</si>
  <si>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</si>
  <si>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</si>
  <si>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</si>
  <si>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</si>
  <si>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</si>
  <si>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</si>
  <si>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</si>
  <si>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</si>
  <si>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</si>
  <si>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</si>
  <si>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</si>
  <si>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</si>
  <si>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</si>
  <si>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</si>
  <si>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</si>
  <si>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</si>
  <si>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</si>
  <si>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</si>
  <si>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</si>
  <si>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</si>
  <si>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</si>
  <si>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</si>
  <si>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</si>
  <si>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</si>
  <si>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</si>
  <si>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</si>
  <si>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</si>
  <si>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</si>
  <si>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</si>
  <si>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</si>
  <si>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</si>
  <si>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</si>
  <si>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</si>
  <si>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</si>
  <si>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</si>
  <si>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</si>
  <si>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</si>
  <si>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</si>
  <si>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</si>
  <si>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</si>
  <si>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</si>
  <si>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</si>
  <si>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</si>
  <si>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</si>
  <si>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</si>
  <si>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</si>
  <si>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</si>
  <si>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</si>
  <si>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</si>
  <si>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</si>
  <si>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</si>
  <si>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</si>
  <si>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</si>
  <si>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</si>
  <si>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</si>
  <si>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</si>
  <si>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</si>
  <si>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</si>
  <si>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</si>
  <si>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</si>
  <si>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</si>
  <si>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</si>
  <si>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</si>
  <si>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</si>
  <si>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</si>
  <si>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</si>
  <si>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</si>
  <si>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</si>
  <si>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</si>
  <si>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</si>
  <si>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</si>
  <si>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</si>
  <si>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</si>
  <si>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</si>
  <si>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</si>
  <si>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</si>
  <si>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</si>
  <si>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</si>
  <si>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</si>
  <si>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</si>
  <si>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</si>
  <si>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</si>
  <si>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</si>
  <si>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</si>
  <si>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</si>
  <si>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</si>
  <si>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</si>
  <si>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</si>
  <si>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</si>
  <si>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</si>
  <si>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</si>
  <si>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</si>
  <si>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</si>
  <si>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</si>
  <si>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</si>
  <si>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</si>
  <si>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</si>
  <si>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</si>
  <si>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</si>
  <si>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</si>
  <si>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</si>
  <si>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</si>
  <si>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</si>
  <si>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</si>
  <si>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</si>
  <si>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</si>
  <si>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</si>
  <si>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</si>
  <si>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</si>
  <si>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</si>
  <si>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</si>
  <si>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</si>
  <si>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</si>
  <si>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</si>
  <si>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</si>
  <si>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</si>
  <si>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</si>
  <si>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</si>
  <si>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</si>
  <si>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</si>
  <si>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</si>
  <si>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</si>
  <si>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</si>
  <si>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</si>
  <si>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</si>
  <si>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</si>
  <si>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</si>
  <si>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</si>
  <si>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</si>
  <si>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</si>
  <si>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</si>
  <si>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</si>
  <si>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</si>
  <si>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</si>
  <si>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</si>
  <si>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</si>
  <si>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</si>
  <si>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</si>
  <si>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</si>
  <si>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</si>
  <si>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</si>
  <si>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</si>
  <si>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</si>
  <si>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</si>
  <si>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</si>
  <si>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</si>
  <si>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</si>
  <si>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</si>
  <si>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</si>
  <si>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</si>
  <si>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</si>
  <si>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</si>
  <si>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</si>
  <si>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</si>
  <si>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</si>
  <si>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</si>
  <si>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</si>
  <si>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</si>
  <si>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</si>
  <si>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</si>
  <si>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</si>
  <si>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</si>
  <si>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</si>
  <si>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</si>
  <si>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</si>
  <si>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</si>
  <si>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</si>
  <si>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</si>
  <si>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</si>
  <si>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</si>
  <si>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</si>
  <si>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</si>
  <si>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</si>
  <si>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</si>
  <si>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</si>
  <si>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</si>
  <si>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</si>
  <si>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</si>
  <si>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</si>
  <si>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</si>
  <si>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</si>
  <si>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</si>
  <si>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</si>
  <si>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</si>
  <si>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</si>
  <si>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</si>
  <si>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</si>
  <si>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</si>
  <si>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</si>
  <si>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</si>
  <si>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</si>
  <si>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</si>
  <si>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</si>
  <si>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</si>
  <si>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</si>
  <si>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</si>
  <si>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</si>
  <si>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</si>
  <si>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</si>
  <si>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</si>
  <si>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</si>
  <si>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</si>
  <si>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</si>
  <si>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</si>
  <si>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</si>
  <si>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</si>
  <si>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</si>
  <si>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</si>
  <si>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</si>
  <si>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</si>
  <si>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</si>
  <si>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</si>
  <si>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</si>
  <si>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</si>
  <si>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</si>
  <si>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</si>
  <si>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</si>
  <si>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</si>
  <si>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</si>
  <si>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</si>
  <si>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</si>
  <si>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</si>
  <si>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</si>
  <si>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(All)</t>
  </si>
  <si>
    <t>Column Labels</t>
  </si>
  <si>
    <t>Create a stacked column pivot chart that can be filtered by country and parent-category based on the table you have created.</t>
  </si>
  <si>
    <r>
      <t>Create a new sheet with a pivot table that will analyze your initial sheet to count how many campaigns were successful, failed, or canceled, or are currently live per </t>
    </r>
    <r>
      <rPr>
        <b/>
        <sz val="14"/>
        <color rgb="FF333333"/>
        <rFont val="Helvetica Neue"/>
        <family val="2"/>
      </rPr>
      <t>sub-category</t>
    </r>
    <r>
      <rPr>
        <sz val="14"/>
        <color rgb="FF333333"/>
        <rFont val="Helvetica Neue"/>
        <family val="2"/>
      </rPr>
      <t>.</t>
    </r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</si>
  <si>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</si>
  <si>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</si>
  <si>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</si>
  <si>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</si>
  <si>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</si>
  <si>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</si>
  <si>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</si>
  <si>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</si>
  <si>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</si>
  <si>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</si>
  <si>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</si>
  <si>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</si>
  <si>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</si>
  <si>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</si>
  <si>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</si>
  <si>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</si>
  <si>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</si>
  <si>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</si>
  <si>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</si>
  <si>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</si>
  <si>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</si>
  <si>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</si>
  <si>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</si>
  <si>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</si>
  <si>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</si>
  <si>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</si>
  <si>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</si>
  <si>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</si>
  <si>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</si>
  <si>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</si>
  <si>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</si>
  <si>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</si>
  <si>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</si>
  <si>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</si>
  <si>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</si>
  <si>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Failed</t>
  </si>
  <si>
    <t>Mean</t>
  </si>
  <si>
    <t>Median</t>
  </si>
  <si>
    <t>Min</t>
  </si>
  <si>
    <t>Max</t>
  </si>
  <si>
    <t>Variance</t>
  </si>
  <si>
    <t>SD</t>
  </si>
  <si>
    <t>Successful</t>
  </si>
  <si>
    <t>outcome</t>
  </si>
  <si>
    <t>The median is a better metric to summarize the data, also there's more variability in the successful campaigns because the variance and standard deviation of the successful campaigns is much higher than those failed.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</si>
</sst>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rgb="FF333333"/>
      <name val="Helvetica Neue"/>
      <family val="2"/>
    </font>
    <font>
      <b/>
      <sz val="14"/>
      <color rgb="FF333333"/>
      <name val="Helvetica Neue"/>
      <family val="2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1" applyNumberFormat="1" applyFont="1" applyAlignment="1">
      <alignment horizontal="left"/>
    </xf>
    <xf numFmtId="0" fontId="0" fillId="0" borderId="0" xfId="1" applyNumberFormat="1" applyFont="1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/>
    <xf numFmtId="0" fontId="3" fillId="0" borderId="0" xfId="0" applyFont="1"/>
    <xf numFmtId="14" fontId="5" fillId="0" borderId="0" xfId="0" applyNumberFormat="1" applyFont="1" applyAlignment="1">
      <alignment horizontal="left" vertical="center"/>
    </xf>
    <xf numFmtId="0" fontId="1" fillId="0" borderId="0" xfId="0" applyFont="1"/>
    <xf numFmtId="9" fontId="0" fillId="0" borderId="0" xfId="1" applyFont="1"/>
    <xf numFmtId="0" fontId="0" fillId="0" borderId="1" xfId="0" applyBorder="1"/>
    <xf numFmtId="1" fontId="0" fillId="0" borderId="1" xfId="0" applyNumberFormat="1" applyBorder="1"/>
    <xf numFmtId="0" fontId="0" fillId="0" borderId="0" xfId="0" applyAlignment="1">
      <alignment vertical="center"/>
    </xf>
  </cellXfs>
  <cellStyles count="2">
    <cellStyle name="Normal" xfId="0" builtinId="0"/>
    <cellStyle name="Percent" xfId="1" builtinId="5"/>
  </cellStyles>
  <dxfs count="16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[Week1.aq.xlsx]Sheet1!PivotTable2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Category</a:t>
            </a:r>
            <a:r>
              <a:rPr lang="en-US" baseline="0"/>
              <a:t> Status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AF-904C-AD8C-89C1BDB95917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AF-904C-AD8C-89C1BDB95917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AF-904C-AD8C-89C1BDB95917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6AF-904C-AD8C-89C1BDB95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93539023"/>
        <c:axId val="993208799"/>
      </c:barChart>
      <c:catAx>
        <c:axId val="993539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208799"/>
        <c:crosses val="autoZero"/>
        <c:auto val="1"/>
        <c:lblAlgn val="ctr"/>
        <c:lblOffset val="100"/>
        <c:noMultiLvlLbl val="0"/>
      </c:catAx>
      <c:valAx>
        <c:axId val="993208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539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[Week1.aq.xlsx]Sheet2!PivotTable4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Status Based on Country and Category</a:t>
            </a:r>
            <a:endParaRPr lang="en-US"/>
          </a:p>
        </c:rich>
      </c:tx>
      <c:layout>
        <c:manualLayout>
          <c:xMode val="edge"/>
          <c:yMode val="edge"/>
          <c:x val="0.31813641900121803"/>
          <c:y val="3.854875283446711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5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6.2623037172256577E-2"/>
          <c:y val="8.410430839002267E-2"/>
          <c:w val="0.90898443419298536"/>
          <c:h val="0.701303408502508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Sheet2!$B$54:$B$55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Sheet2!$A$56:$A$97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Sheet2!$B$56:$B$97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0D6-7444-BBC8-CE80CB63A740}"/>
            </c:ext>
          </c:extLst>
        </c:ser>
        <c:ser>
          <c:idx val="1"/>
          <c:order val="1"/>
          <c:tx>
            <c:strRef>
              <c:f>Sheet2!$C$54:$C$55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Sheet2!$A$56:$A$97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Sheet2!$C$56:$C$97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E0D6-7444-BBC8-CE80CB63A740}"/>
            </c:ext>
          </c:extLst>
        </c:ser>
        <c:ser>
          <c:idx val="2"/>
          <c:order val="2"/>
          <c:tx>
            <c:strRef>
              <c:f>Sheet2!$D$54:$D$55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8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539-E744-BBF5-835923A70F03}"/>
              </c:ext>
            </c:extLst>
          </c:dPt>
          <c:cat>
            <c:strRef>
              <c:f>Sheet2!$A$56:$A$97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Sheet2!$D$56:$D$97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E0D6-7444-BBC8-CE80CB63A740}"/>
            </c:ext>
          </c:extLst>
        </c:ser>
        <c:ser>
          <c:idx val="3"/>
          <c:order val="3"/>
          <c:tx>
            <c:strRef>
              <c:f>Sheet2!$E$54:$E$55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Sheet2!$A$56:$A$97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Sheet2!$E$56:$E$97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0D6-7444-BBC8-CE80CB63A7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86276527"/>
        <c:axId val="1486462815"/>
      </c:barChart>
      <c:catAx>
        <c:axId val="1486276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6462815"/>
        <c:crosses val="autoZero"/>
        <c:auto val="1"/>
        <c:lblAlgn val="ctr"/>
        <c:lblOffset val="100"/>
        <c:noMultiLvlLbl val="0"/>
      </c:catAx>
      <c:valAx>
        <c:axId val="1486462815"/>
        <c:scaling>
          <c:orientation val="minMax"/>
          <c:max val="1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6276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4634074059865533"/>
          <c:y val="0.91242576820754551"/>
          <c:w val="0.29513815492917223"/>
          <c:h val="5.5828200046422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Sub-category Status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8988672627173037E-2"/>
          <c:y val="8.0281385281385287E-2"/>
          <c:w val="0.91838216548993379"/>
          <c:h val="0.70666632580018418"/>
        </c:manualLayout>
      </c:layout>
      <c:barChart>
        <c:barDir val="col"/>
        <c:grouping val="stacked"/>
        <c:varyColors val="0"/>
        <c:ser>
          <c:idx val="0"/>
          <c:order val="0"/>
          <c:tx>
            <c:v>canceled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41"/>
              <c:pt idx="0">
                <c:v>animation</c:v>
              </c:pt>
              <c:pt idx="1">
                <c:v>art books</c:v>
              </c:pt>
              <c:pt idx="2">
                <c:v>audio</c:v>
              </c:pt>
              <c:pt idx="3">
                <c:v>children's books</c:v>
              </c:pt>
              <c:pt idx="4">
                <c:v>classical music</c:v>
              </c:pt>
              <c:pt idx="5">
                <c:v>documentary</c:v>
              </c:pt>
              <c:pt idx="6">
                <c:v>drama</c:v>
              </c:pt>
              <c:pt idx="7">
                <c:v>electronic music</c:v>
              </c:pt>
              <c:pt idx="8">
                <c:v>faith</c:v>
              </c:pt>
              <c:pt idx="9">
                <c:v>fiction</c:v>
              </c:pt>
              <c:pt idx="10">
                <c:v>food trucks</c:v>
              </c:pt>
              <c:pt idx="11">
                <c:v>gadgets</c:v>
              </c:pt>
              <c:pt idx="12">
                <c:v>hardware</c:v>
              </c:pt>
              <c:pt idx="13">
                <c:v>indie rock</c:v>
              </c:pt>
              <c:pt idx="14">
                <c:v>jazz</c:v>
              </c:pt>
              <c:pt idx="15">
                <c:v>makerspaces</c:v>
              </c:pt>
              <c:pt idx="16">
                <c:v>metal</c:v>
              </c:pt>
              <c:pt idx="17">
                <c:v>mobile games</c:v>
              </c:pt>
              <c:pt idx="18">
                <c:v>musical</c:v>
              </c:pt>
              <c:pt idx="19">
                <c:v>nature</c:v>
              </c:pt>
              <c:pt idx="20">
                <c:v>nonfiction</c:v>
              </c:pt>
              <c:pt idx="21">
                <c:v>people</c:v>
              </c:pt>
              <c:pt idx="22">
                <c:v>photobooks</c:v>
              </c:pt>
              <c:pt idx="23">
                <c:v>places</c:v>
              </c:pt>
              <c:pt idx="24">
                <c:v>plays</c:v>
              </c:pt>
              <c:pt idx="25">
                <c:v>pop</c:v>
              </c:pt>
              <c:pt idx="26">
                <c:v>radio &amp; podcasts</c:v>
              </c:pt>
              <c:pt idx="27">
                <c:v>restaurants</c:v>
              </c:pt>
              <c:pt idx="28">
                <c:v>rock</c:v>
              </c:pt>
              <c:pt idx="29">
                <c:v>science fiction</c:v>
              </c:pt>
              <c:pt idx="30">
                <c:v>shorts</c:v>
              </c:pt>
              <c:pt idx="31">
                <c:v>small batch</c:v>
              </c:pt>
              <c:pt idx="32">
                <c:v>space exploration</c:v>
              </c:pt>
              <c:pt idx="33">
                <c:v>spaces</c:v>
              </c:pt>
              <c:pt idx="34">
                <c:v>tabletop games</c:v>
              </c:pt>
              <c:pt idx="35">
                <c:v>television</c:v>
              </c:pt>
              <c:pt idx="36">
                <c:v>translations</c:v>
              </c:pt>
              <c:pt idx="37">
                <c:v>video games</c:v>
              </c:pt>
              <c:pt idx="38">
                <c:v>wearables</c:v>
              </c:pt>
              <c:pt idx="39">
                <c:v>web</c:v>
              </c:pt>
              <c:pt idx="40">
                <c:v>world music</c:v>
              </c:pt>
            </c:strLit>
          </c:cat>
          <c:val>
            <c:numLit>
              <c:formatCode>General</c:formatCode>
              <c:ptCount val="41"/>
              <c:pt idx="0">
                <c:v>0</c:v>
              </c:pt>
              <c:pt idx="1">
                <c:v>20</c:v>
              </c:pt>
              <c:pt idx="2">
                <c:v>24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20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20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40</c:v>
              </c:pt>
              <c:pt idx="30">
                <c:v>0</c:v>
              </c:pt>
              <c:pt idx="31">
                <c:v>0</c:v>
              </c:pt>
              <c:pt idx="32">
                <c:v>18</c:v>
              </c:pt>
              <c:pt idx="33">
                <c:v>17</c:v>
              </c:pt>
              <c:pt idx="34">
                <c:v>0</c:v>
              </c:pt>
              <c:pt idx="35">
                <c:v>0</c:v>
              </c:pt>
              <c:pt idx="36">
                <c:v>10</c:v>
              </c:pt>
              <c:pt idx="37">
                <c:v>0</c:v>
              </c:pt>
              <c:pt idx="38">
                <c:v>60</c:v>
              </c:pt>
              <c:pt idx="39">
                <c:v>100</c:v>
              </c:pt>
              <c:pt idx="40">
                <c:v>20</c:v>
              </c:pt>
            </c:numLit>
          </c:val>
          <c:extLst>
            <c:ext xmlns:c16="http://schemas.microsoft.com/office/drawing/2014/chart" uri="{C3380CC4-5D6E-409C-BE32-E72D297353CC}">
              <c16:uniqueId val="{00000000-B693-3344-BADD-6E96DB4D128B}"/>
            </c:ext>
          </c:extLst>
        </c:ser>
        <c:ser>
          <c:idx val="1"/>
          <c:order val="1"/>
          <c:tx>
            <c:v>failed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41"/>
              <c:pt idx="0">
                <c:v>animation</c:v>
              </c:pt>
              <c:pt idx="1">
                <c:v>art books</c:v>
              </c:pt>
              <c:pt idx="2">
                <c:v>audio</c:v>
              </c:pt>
              <c:pt idx="3">
                <c:v>children's books</c:v>
              </c:pt>
              <c:pt idx="4">
                <c:v>classical music</c:v>
              </c:pt>
              <c:pt idx="5">
                <c:v>documentary</c:v>
              </c:pt>
              <c:pt idx="6">
                <c:v>drama</c:v>
              </c:pt>
              <c:pt idx="7">
                <c:v>electronic music</c:v>
              </c:pt>
              <c:pt idx="8">
                <c:v>faith</c:v>
              </c:pt>
              <c:pt idx="9">
                <c:v>fiction</c:v>
              </c:pt>
              <c:pt idx="10">
                <c:v>food trucks</c:v>
              </c:pt>
              <c:pt idx="11">
                <c:v>gadgets</c:v>
              </c:pt>
              <c:pt idx="12">
                <c:v>hardware</c:v>
              </c:pt>
              <c:pt idx="13">
                <c:v>indie rock</c:v>
              </c:pt>
              <c:pt idx="14">
                <c:v>jazz</c:v>
              </c:pt>
              <c:pt idx="15">
                <c:v>makerspaces</c:v>
              </c:pt>
              <c:pt idx="16">
                <c:v>metal</c:v>
              </c:pt>
              <c:pt idx="17">
                <c:v>mobile games</c:v>
              </c:pt>
              <c:pt idx="18">
                <c:v>musical</c:v>
              </c:pt>
              <c:pt idx="19">
                <c:v>nature</c:v>
              </c:pt>
              <c:pt idx="20">
                <c:v>nonfiction</c:v>
              </c:pt>
              <c:pt idx="21">
                <c:v>people</c:v>
              </c:pt>
              <c:pt idx="22">
                <c:v>photobooks</c:v>
              </c:pt>
              <c:pt idx="23">
                <c:v>places</c:v>
              </c:pt>
              <c:pt idx="24">
                <c:v>plays</c:v>
              </c:pt>
              <c:pt idx="25">
                <c:v>pop</c:v>
              </c:pt>
              <c:pt idx="26">
                <c:v>radio &amp; podcasts</c:v>
              </c:pt>
              <c:pt idx="27">
                <c:v>restaurants</c:v>
              </c:pt>
              <c:pt idx="28">
                <c:v>rock</c:v>
              </c:pt>
              <c:pt idx="29">
                <c:v>science fiction</c:v>
              </c:pt>
              <c:pt idx="30">
                <c:v>shorts</c:v>
              </c:pt>
              <c:pt idx="31">
                <c:v>small batch</c:v>
              </c:pt>
              <c:pt idx="32">
                <c:v>space exploration</c:v>
              </c:pt>
              <c:pt idx="33">
                <c:v>spaces</c:v>
              </c:pt>
              <c:pt idx="34">
                <c:v>tabletop games</c:v>
              </c:pt>
              <c:pt idx="35">
                <c:v>television</c:v>
              </c:pt>
              <c:pt idx="36">
                <c:v>translations</c:v>
              </c:pt>
              <c:pt idx="37">
                <c:v>video games</c:v>
              </c:pt>
              <c:pt idx="38">
                <c:v>wearables</c:v>
              </c:pt>
              <c:pt idx="39">
                <c:v>web</c:v>
              </c:pt>
              <c:pt idx="40">
                <c:v>world music</c:v>
              </c:pt>
            </c:strLit>
          </c:cat>
          <c:val>
            <c:numLit>
              <c:formatCode>General</c:formatCode>
              <c:ptCount val="41"/>
              <c:pt idx="0">
                <c:v>100</c:v>
              </c:pt>
              <c:pt idx="1">
                <c:v>0</c:v>
              </c:pt>
              <c:pt idx="2">
                <c:v>0</c:v>
              </c:pt>
              <c:pt idx="3">
                <c:v>40</c:v>
              </c:pt>
              <c:pt idx="4">
                <c:v>0</c:v>
              </c:pt>
              <c:pt idx="5">
                <c:v>0</c:v>
              </c:pt>
              <c:pt idx="6">
                <c:v>80</c:v>
              </c:pt>
              <c:pt idx="7">
                <c:v>0</c:v>
              </c:pt>
              <c:pt idx="8">
                <c:v>40</c:v>
              </c:pt>
              <c:pt idx="9">
                <c:v>40</c:v>
              </c:pt>
              <c:pt idx="10">
                <c:v>120</c:v>
              </c:pt>
              <c:pt idx="11">
                <c:v>20</c:v>
              </c:pt>
              <c:pt idx="12">
                <c:v>0</c:v>
              </c:pt>
              <c:pt idx="13">
                <c:v>20</c:v>
              </c:pt>
              <c:pt idx="14">
                <c:v>60</c:v>
              </c:pt>
              <c:pt idx="15">
                <c:v>11</c:v>
              </c:pt>
              <c:pt idx="16">
                <c:v>0</c:v>
              </c:pt>
              <c:pt idx="17">
                <c:v>40</c:v>
              </c:pt>
              <c:pt idx="18">
                <c:v>60</c:v>
              </c:pt>
              <c:pt idx="19">
                <c:v>20</c:v>
              </c:pt>
              <c:pt idx="20">
                <c:v>0</c:v>
              </c:pt>
              <c:pt idx="21">
                <c:v>20</c:v>
              </c:pt>
              <c:pt idx="22">
                <c:v>57</c:v>
              </c:pt>
              <c:pt idx="23">
                <c:v>20</c:v>
              </c:pt>
              <c:pt idx="24">
                <c:v>353</c:v>
              </c:pt>
              <c:pt idx="25">
                <c:v>0</c:v>
              </c:pt>
              <c:pt idx="26">
                <c:v>0</c:v>
              </c:pt>
              <c:pt idx="27">
                <c:v>20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2</c:v>
              </c:pt>
              <c:pt idx="33">
                <c:v>80</c:v>
              </c:pt>
              <c:pt idx="34">
                <c:v>0</c:v>
              </c:pt>
              <c:pt idx="35">
                <c:v>0</c:v>
              </c:pt>
              <c:pt idx="36">
                <c:v>47</c:v>
              </c:pt>
              <c:pt idx="37">
                <c:v>100</c:v>
              </c:pt>
              <c:pt idx="38">
                <c:v>120</c:v>
              </c:pt>
              <c:pt idx="39">
                <c:v>60</c:v>
              </c:pt>
              <c:pt idx="4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1-B693-3344-BADD-6E96DB4D128B}"/>
            </c:ext>
          </c:extLst>
        </c:ser>
        <c:ser>
          <c:idx val="2"/>
          <c:order val="2"/>
          <c:tx>
            <c:v>live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41"/>
              <c:pt idx="0">
                <c:v>animation</c:v>
              </c:pt>
              <c:pt idx="1">
                <c:v>art books</c:v>
              </c:pt>
              <c:pt idx="2">
                <c:v>audio</c:v>
              </c:pt>
              <c:pt idx="3">
                <c:v>children's books</c:v>
              </c:pt>
              <c:pt idx="4">
                <c:v>classical music</c:v>
              </c:pt>
              <c:pt idx="5">
                <c:v>documentary</c:v>
              </c:pt>
              <c:pt idx="6">
                <c:v>drama</c:v>
              </c:pt>
              <c:pt idx="7">
                <c:v>electronic music</c:v>
              </c:pt>
              <c:pt idx="8">
                <c:v>faith</c:v>
              </c:pt>
              <c:pt idx="9">
                <c:v>fiction</c:v>
              </c:pt>
              <c:pt idx="10">
                <c:v>food trucks</c:v>
              </c:pt>
              <c:pt idx="11">
                <c:v>gadgets</c:v>
              </c:pt>
              <c:pt idx="12">
                <c:v>hardware</c:v>
              </c:pt>
              <c:pt idx="13">
                <c:v>indie rock</c:v>
              </c:pt>
              <c:pt idx="14">
                <c:v>jazz</c:v>
              </c:pt>
              <c:pt idx="15">
                <c:v>makerspaces</c:v>
              </c:pt>
              <c:pt idx="16">
                <c:v>metal</c:v>
              </c:pt>
              <c:pt idx="17">
                <c:v>mobile games</c:v>
              </c:pt>
              <c:pt idx="18">
                <c:v>musical</c:v>
              </c:pt>
              <c:pt idx="19">
                <c:v>nature</c:v>
              </c:pt>
              <c:pt idx="20">
                <c:v>nonfiction</c:v>
              </c:pt>
              <c:pt idx="21">
                <c:v>people</c:v>
              </c:pt>
              <c:pt idx="22">
                <c:v>photobooks</c:v>
              </c:pt>
              <c:pt idx="23">
                <c:v>places</c:v>
              </c:pt>
              <c:pt idx="24">
                <c:v>plays</c:v>
              </c:pt>
              <c:pt idx="25">
                <c:v>pop</c:v>
              </c:pt>
              <c:pt idx="26">
                <c:v>radio &amp; podcasts</c:v>
              </c:pt>
              <c:pt idx="27">
                <c:v>restaurants</c:v>
              </c:pt>
              <c:pt idx="28">
                <c:v>rock</c:v>
              </c:pt>
              <c:pt idx="29">
                <c:v>science fiction</c:v>
              </c:pt>
              <c:pt idx="30">
                <c:v>shorts</c:v>
              </c:pt>
              <c:pt idx="31">
                <c:v>small batch</c:v>
              </c:pt>
              <c:pt idx="32">
                <c:v>space exploration</c:v>
              </c:pt>
              <c:pt idx="33">
                <c:v>spaces</c:v>
              </c:pt>
              <c:pt idx="34">
                <c:v>tabletop games</c:v>
              </c:pt>
              <c:pt idx="35">
                <c:v>television</c:v>
              </c:pt>
              <c:pt idx="36">
                <c:v>translations</c:v>
              </c:pt>
              <c:pt idx="37">
                <c:v>video games</c:v>
              </c:pt>
              <c:pt idx="38">
                <c:v>wearables</c:v>
              </c:pt>
              <c:pt idx="39">
                <c:v>web</c:v>
              </c:pt>
              <c:pt idx="40">
                <c:v>world music</c:v>
              </c:pt>
            </c:strLit>
          </c:cat>
          <c:val>
            <c:numLit>
              <c:formatCode>General</c:formatCode>
              <c:ptCount val="4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20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19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6</c:v>
              </c:pt>
              <c:pt idx="32">
                <c:v>0</c:v>
              </c:pt>
              <c:pt idx="33">
                <c:v>5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2-B693-3344-BADD-6E96DB4D128B}"/>
            </c:ext>
          </c:extLst>
        </c:ser>
        <c:ser>
          <c:idx val="3"/>
          <c:order val="3"/>
          <c:tx>
            <c:v>successful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41"/>
              <c:pt idx="0">
                <c:v>animation</c:v>
              </c:pt>
              <c:pt idx="1">
                <c:v>art books</c:v>
              </c:pt>
              <c:pt idx="2">
                <c:v>audio</c:v>
              </c:pt>
              <c:pt idx="3">
                <c:v>children's books</c:v>
              </c:pt>
              <c:pt idx="4">
                <c:v>classical music</c:v>
              </c:pt>
              <c:pt idx="5">
                <c:v>documentary</c:v>
              </c:pt>
              <c:pt idx="6">
                <c:v>drama</c:v>
              </c:pt>
              <c:pt idx="7">
                <c:v>electronic music</c:v>
              </c:pt>
              <c:pt idx="8">
                <c:v>faith</c:v>
              </c:pt>
              <c:pt idx="9">
                <c:v>fiction</c:v>
              </c:pt>
              <c:pt idx="10">
                <c:v>food trucks</c:v>
              </c:pt>
              <c:pt idx="11">
                <c:v>gadgets</c:v>
              </c:pt>
              <c:pt idx="12">
                <c:v>hardware</c:v>
              </c:pt>
              <c:pt idx="13">
                <c:v>indie rock</c:v>
              </c:pt>
              <c:pt idx="14">
                <c:v>jazz</c:v>
              </c:pt>
              <c:pt idx="15">
                <c:v>makerspaces</c:v>
              </c:pt>
              <c:pt idx="16">
                <c:v>metal</c:v>
              </c:pt>
              <c:pt idx="17">
                <c:v>mobile games</c:v>
              </c:pt>
              <c:pt idx="18">
                <c:v>musical</c:v>
              </c:pt>
              <c:pt idx="19">
                <c:v>nature</c:v>
              </c:pt>
              <c:pt idx="20">
                <c:v>nonfiction</c:v>
              </c:pt>
              <c:pt idx="21">
                <c:v>people</c:v>
              </c:pt>
              <c:pt idx="22">
                <c:v>photobooks</c:v>
              </c:pt>
              <c:pt idx="23">
                <c:v>places</c:v>
              </c:pt>
              <c:pt idx="24">
                <c:v>plays</c:v>
              </c:pt>
              <c:pt idx="25">
                <c:v>pop</c:v>
              </c:pt>
              <c:pt idx="26">
                <c:v>radio &amp; podcasts</c:v>
              </c:pt>
              <c:pt idx="27">
                <c:v>restaurants</c:v>
              </c:pt>
              <c:pt idx="28">
                <c:v>rock</c:v>
              </c:pt>
              <c:pt idx="29">
                <c:v>science fiction</c:v>
              </c:pt>
              <c:pt idx="30">
                <c:v>shorts</c:v>
              </c:pt>
              <c:pt idx="31">
                <c:v>small batch</c:v>
              </c:pt>
              <c:pt idx="32">
                <c:v>space exploration</c:v>
              </c:pt>
              <c:pt idx="33">
                <c:v>spaces</c:v>
              </c:pt>
              <c:pt idx="34">
                <c:v>tabletop games</c:v>
              </c:pt>
              <c:pt idx="35">
                <c:v>television</c:v>
              </c:pt>
              <c:pt idx="36">
                <c:v>translations</c:v>
              </c:pt>
              <c:pt idx="37">
                <c:v>video games</c:v>
              </c:pt>
              <c:pt idx="38">
                <c:v>wearables</c:v>
              </c:pt>
              <c:pt idx="39">
                <c:v>web</c:v>
              </c:pt>
              <c:pt idx="40">
                <c:v>world music</c:v>
              </c:pt>
            </c:strLit>
          </c:cat>
          <c:val>
            <c:numLit>
              <c:formatCode>General</c:formatCode>
              <c:ptCount val="4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40</c:v>
              </c:pt>
              <c:pt idx="5">
                <c:v>180</c:v>
              </c:pt>
              <c:pt idx="6">
                <c:v>0</c:v>
              </c:pt>
              <c:pt idx="7">
                <c:v>40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140</c:v>
              </c:pt>
              <c:pt idx="13">
                <c:v>140</c:v>
              </c:pt>
              <c:pt idx="14">
                <c:v>0</c:v>
              </c:pt>
              <c:pt idx="15">
                <c:v>9</c:v>
              </c:pt>
              <c:pt idx="16">
                <c:v>20</c:v>
              </c:pt>
              <c:pt idx="17">
                <c:v>0</c:v>
              </c:pt>
              <c:pt idx="18">
                <c:v>60</c:v>
              </c:pt>
              <c:pt idx="19">
                <c:v>0</c:v>
              </c:pt>
              <c:pt idx="20">
                <c:v>60</c:v>
              </c:pt>
              <c:pt idx="21">
                <c:v>0</c:v>
              </c:pt>
              <c:pt idx="22">
                <c:v>103</c:v>
              </c:pt>
              <c:pt idx="23">
                <c:v>0</c:v>
              </c:pt>
              <c:pt idx="24">
                <c:v>694</c:v>
              </c:pt>
              <c:pt idx="25">
                <c:v>40</c:v>
              </c:pt>
              <c:pt idx="26">
                <c:v>20</c:v>
              </c:pt>
              <c:pt idx="27">
                <c:v>0</c:v>
              </c:pt>
              <c:pt idx="28">
                <c:v>260</c:v>
              </c:pt>
              <c:pt idx="29">
                <c:v>0</c:v>
              </c:pt>
              <c:pt idx="30">
                <c:v>60</c:v>
              </c:pt>
              <c:pt idx="31">
                <c:v>34</c:v>
              </c:pt>
              <c:pt idx="32">
                <c:v>40</c:v>
              </c:pt>
              <c:pt idx="33">
                <c:v>85</c:v>
              </c:pt>
              <c:pt idx="34">
                <c:v>80</c:v>
              </c:pt>
              <c:pt idx="35">
                <c:v>60</c:v>
              </c:pt>
              <c:pt idx="36">
                <c:v>0</c:v>
              </c:pt>
              <c:pt idx="37">
                <c:v>0</c:v>
              </c:pt>
              <c:pt idx="38">
                <c:v>20</c:v>
              </c:pt>
              <c:pt idx="39">
                <c:v>0</c:v>
              </c:pt>
              <c:pt idx="4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3-B693-3344-BADD-6E96DB4D12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07531583"/>
        <c:axId val="1507533263"/>
      </c:barChart>
      <c:catAx>
        <c:axId val="1507531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533263"/>
        <c:crosses val="autoZero"/>
        <c:auto val="1"/>
        <c:lblAlgn val="ctr"/>
        <c:lblOffset val="100"/>
        <c:noMultiLvlLbl val="0"/>
      </c:catAx>
      <c:valAx>
        <c:axId val="1507533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531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[Week1.aq.xlsx]Sheet3!PivotTable6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9525">
              <a:solidFill>
                <a:srgbClr val="92D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ED-7740-AD4C-64B9A2293043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ED-7740-AD4C-64B9A2293043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ED-7740-AD4C-64B9A2293043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9ED-7740-AD4C-64B9A22930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9154047"/>
        <c:axId val="1507067599"/>
      </c:lineChart>
      <c:catAx>
        <c:axId val="1489154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067599"/>
        <c:crosses val="autoZero"/>
        <c:auto val="1"/>
        <c:lblAlgn val="ctr"/>
        <c:lblOffset val="100"/>
        <c:noMultiLvlLbl val="0"/>
      </c:catAx>
      <c:valAx>
        <c:axId val="150706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9154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7373999615687508E-2"/>
          <c:y val="0.15927474401394806"/>
          <c:w val="0.93236738212760395"/>
          <c:h val="0.64755554591537023"/>
        </c:manualLayout>
      </c:layout>
      <c:lineChart>
        <c:grouping val="standard"/>
        <c:varyColors val="0"/>
        <c:ser>
          <c:idx val="0"/>
          <c:order val="0"/>
          <c:tx>
            <c:strRef>
              <c:f>Bonus1!$F$1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EA-D74D-A425-5E42AC2A0B3B}"/>
            </c:ext>
          </c:extLst>
        </c:ser>
        <c:ser>
          <c:idx val="1"/>
          <c:order val="1"/>
          <c:tx>
            <c:strRef>
              <c:f>Bonus1!$G$1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EA-D74D-A425-5E42AC2A0B3B}"/>
            </c:ext>
          </c:extLst>
        </c:ser>
        <c:ser>
          <c:idx val="2"/>
          <c:order val="2"/>
          <c:tx>
            <c:strRef>
              <c:f>Bonus1!$H$1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EA-D74D-A425-5E42AC2A0B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2159023"/>
        <c:axId val="1022162879"/>
      </c:lineChart>
      <c:catAx>
        <c:axId val="1022159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162879"/>
        <c:crosses val="autoZero"/>
        <c:auto val="1"/>
        <c:lblAlgn val="ctr"/>
        <c:lblOffset val="100"/>
        <c:noMultiLvlLbl val="0"/>
      </c:catAx>
      <c:valAx>
        <c:axId val="1022162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159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450850</xdr:colOff>
      <xdr:row>1</xdr:row>
      <xdr:rowOff>171450</xdr:rowOff>
    </xdr:from>
    <xdr:to>
      <xdr:col>14</xdr:col>
      <xdr:colOff>533400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85CCB4-EF23-CB4B-9C03-DB6474441F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51</xdr:row>
      <xdr:rowOff>0</xdr:rowOff>
    </xdr:from>
    <xdr:to>
      <xdr:col>17</xdr:col>
      <xdr:colOff>228600</xdr:colOff>
      <xdr:row>80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7A1FD5-AB73-B34F-B357-6A251B1382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596900</xdr:colOff>
      <xdr:row>6</xdr:row>
      <xdr:rowOff>88900</xdr:rowOff>
    </xdr:from>
    <xdr:to>
      <xdr:col>17</xdr:col>
      <xdr:colOff>698500</xdr:colOff>
      <xdr:row>37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F7AC01-301A-574C-9904-0676658867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444500</xdr:colOff>
      <xdr:row>21</xdr:row>
      <xdr:rowOff>57150</xdr:rowOff>
    </xdr:from>
    <xdr:to>
      <xdr:col>12</xdr:col>
      <xdr:colOff>25400</xdr:colOff>
      <xdr:row>42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45E286-BDE3-CF44-80B2-BAAE07212D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753894</xdr:colOff>
      <xdr:row>16</xdr:row>
      <xdr:rowOff>148617</xdr:rowOff>
    </xdr:from>
    <xdr:to>
      <xdr:col>5</xdr:col>
      <xdr:colOff>40533</xdr:colOff>
      <xdr:row>40</xdr:row>
      <xdr:rowOff>81064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0C77E9-B448-9540-B78C-9A77EF466F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90.886878472222" createdVersion="6" refreshedVersion="6" minRefreshableVersion="3" recordCount="4114" xr:uid="{361D3396-3902-8C45-BE3F-7AEC2F7B28BF}">
  <cacheSource type="worksheet">
    <worksheetSource ref="F1:R4115" sheet="main"/>
  </cacheSource>
  <cacheFields count="13"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90.943576504629" createdVersion="6" refreshedVersion="6" minRefreshableVersion="3" recordCount="4114" xr:uid="{5B25AF4A-E7BD-9849-862B-E7539D7CA860}">
  <cacheSource type="worksheet">
    <worksheetSource ref="F1:T4115" sheet="main"/>
  </cacheSource>
  <cacheFields count="17"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6" base="13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3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3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USD"/>
    <n v="1437620400"/>
    <n v="1434931811"/>
    <b v="0"/>
    <n v="182"/>
    <b v="1"/>
    <s v="film &amp; video/television"/>
    <n v="136.86000000000001"/>
    <n v="63.92"/>
    <x v="0"/>
    <x v="0"/>
  </r>
  <r>
    <x v="0"/>
    <x v="0"/>
    <s v="USD"/>
    <n v="1488464683"/>
    <n v="1485872683"/>
    <b v="0"/>
    <n v="79"/>
    <b v="1"/>
    <s v="film &amp; video/television"/>
    <n v="142.61000000000001"/>
    <n v="185.48"/>
    <x v="0"/>
    <x v="0"/>
  </r>
  <r>
    <x v="0"/>
    <x v="1"/>
    <s v="GBP"/>
    <n v="1455555083"/>
    <n v="1454691083"/>
    <b v="0"/>
    <n v="35"/>
    <b v="1"/>
    <s v="film &amp; video/television"/>
    <n v="105"/>
    <n v="15"/>
    <x v="0"/>
    <x v="0"/>
  </r>
  <r>
    <x v="0"/>
    <x v="0"/>
    <s v="USD"/>
    <n v="1407414107"/>
    <n v="1404822107"/>
    <b v="0"/>
    <n v="150"/>
    <b v="1"/>
    <s v="film &amp; video/television"/>
    <n v="103.9"/>
    <n v="69.27"/>
    <x v="0"/>
    <x v="0"/>
  </r>
  <r>
    <x v="0"/>
    <x v="0"/>
    <s v="USD"/>
    <n v="1450555279"/>
    <n v="1447963279"/>
    <b v="0"/>
    <n v="284"/>
    <b v="1"/>
    <s v="film &amp; video/television"/>
    <n v="122.99"/>
    <n v="190.55"/>
    <x v="0"/>
    <x v="0"/>
  </r>
  <r>
    <x v="0"/>
    <x v="0"/>
    <s v="USD"/>
    <n v="1469770500"/>
    <n v="1468362207"/>
    <b v="0"/>
    <n v="47"/>
    <b v="1"/>
    <s v="film &amp; video/television"/>
    <n v="109.78"/>
    <n v="93.4"/>
    <x v="0"/>
    <x v="0"/>
  </r>
  <r>
    <x v="0"/>
    <x v="0"/>
    <s v="USD"/>
    <n v="1402710250"/>
    <n v="1401846250"/>
    <b v="0"/>
    <n v="58"/>
    <b v="1"/>
    <s v="film &amp; video/television"/>
    <n v="106.49"/>
    <n v="146.88"/>
    <x v="0"/>
    <x v="0"/>
  </r>
  <r>
    <x v="0"/>
    <x v="0"/>
    <s v="USD"/>
    <n v="1467680867"/>
    <n v="1464224867"/>
    <b v="0"/>
    <n v="57"/>
    <b v="1"/>
    <s v="film &amp; video/television"/>
    <n v="101.22"/>
    <n v="159.82"/>
    <x v="0"/>
    <x v="0"/>
  </r>
  <r>
    <x v="0"/>
    <x v="0"/>
    <s v="USD"/>
    <n v="1460754000"/>
    <n v="1460155212"/>
    <b v="0"/>
    <n v="12"/>
    <b v="1"/>
    <s v="film &amp; video/television"/>
    <n v="100.04"/>
    <n v="291.79000000000002"/>
    <x v="0"/>
    <x v="0"/>
  </r>
  <r>
    <x v="0"/>
    <x v="0"/>
    <s v="USD"/>
    <n v="1460860144"/>
    <n v="1458268144"/>
    <b v="0"/>
    <n v="20"/>
    <b v="1"/>
    <s v="film &amp; video/television"/>
    <n v="126"/>
    <n v="31.5"/>
    <x v="0"/>
    <x v="0"/>
  </r>
  <r>
    <x v="0"/>
    <x v="0"/>
    <s v="USD"/>
    <n v="1403660279"/>
    <n v="1400636279"/>
    <b v="0"/>
    <n v="19"/>
    <b v="1"/>
    <s v="film &amp; video/television"/>
    <n v="100.5"/>
    <n v="158.68"/>
    <x v="0"/>
    <x v="0"/>
  </r>
  <r>
    <x v="0"/>
    <x v="0"/>
    <s v="USD"/>
    <n v="1471834800"/>
    <n v="1469126462"/>
    <b v="0"/>
    <n v="75"/>
    <b v="1"/>
    <s v="film &amp; video/television"/>
    <n v="120.5"/>
    <n v="80.33"/>
    <x v="0"/>
    <x v="0"/>
  </r>
  <r>
    <x v="0"/>
    <x v="0"/>
    <s v="USD"/>
    <n v="1405479600"/>
    <n v="1401642425"/>
    <b v="0"/>
    <n v="827"/>
    <b v="1"/>
    <s v="film &amp; video/television"/>
    <n v="165.29"/>
    <n v="59.96"/>
    <x v="0"/>
    <x v="0"/>
  </r>
  <r>
    <x v="0"/>
    <x v="0"/>
    <s v="USD"/>
    <n v="1466713620"/>
    <n v="1463588109"/>
    <b v="0"/>
    <n v="51"/>
    <b v="1"/>
    <s v="film &amp; video/television"/>
    <n v="159.97"/>
    <n v="109.78"/>
    <x v="0"/>
    <x v="0"/>
  </r>
  <r>
    <x v="0"/>
    <x v="2"/>
    <s v="AUD"/>
    <n v="1405259940"/>
    <n v="1403051888"/>
    <b v="0"/>
    <n v="41"/>
    <b v="1"/>
    <s v="film &amp; video/television"/>
    <n v="100.93"/>
    <n v="147.71"/>
    <x v="0"/>
    <x v="0"/>
  </r>
  <r>
    <x v="0"/>
    <x v="3"/>
    <s v="EUR"/>
    <n v="1443384840"/>
    <n v="1441790658"/>
    <b v="0"/>
    <n v="98"/>
    <b v="1"/>
    <s v="film &amp; video/television"/>
    <n v="106.6"/>
    <n v="21.76"/>
    <x v="0"/>
    <x v="0"/>
  </r>
  <r>
    <x v="0"/>
    <x v="0"/>
    <s v="USD"/>
    <n v="1402896600"/>
    <n v="1398971211"/>
    <b v="0"/>
    <n v="70"/>
    <b v="1"/>
    <s v="film &amp; video/television"/>
    <n v="100.24"/>
    <n v="171.84"/>
    <x v="0"/>
    <x v="0"/>
  </r>
  <r>
    <x v="0"/>
    <x v="1"/>
    <s v="GBP"/>
    <n v="1415126022"/>
    <n v="1412530422"/>
    <b v="0"/>
    <n v="36"/>
    <b v="1"/>
    <s v="film &amp; video/television"/>
    <n v="100.67"/>
    <n v="41.94"/>
    <x v="0"/>
    <x v="0"/>
  </r>
  <r>
    <x v="0"/>
    <x v="0"/>
    <s v="USD"/>
    <n v="1410958856"/>
    <n v="1408366856"/>
    <b v="0"/>
    <n v="342"/>
    <b v="1"/>
    <s v="film &amp; video/television"/>
    <n v="106.32"/>
    <n v="93.26"/>
    <x v="0"/>
    <x v="0"/>
  </r>
  <r>
    <x v="0"/>
    <x v="0"/>
    <s v="USD"/>
    <n v="1437420934"/>
    <n v="1434828934"/>
    <b v="0"/>
    <n v="22"/>
    <b v="1"/>
    <s v="film &amp; video/television"/>
    <n v="145.29"/>
    <n v="56.14"/>
    <x v="0"/>
    <x v="0"/>
  </r>
  <r>
    <x v="0"/>
    <x v="0"/>
    <s v="USD"/>
    <n v="1442167912"/>
    <n v="1436983912"/>
    <b v="0"/>
    <n v="25"/>
    <b v="1"/>
    <s v="film &amp; video/television"/>
    <n v="100.2"/>
    <n v="80.16"/>
    <x v="0"/>
    <x v="0"/>
  </r>
  <r>
    <x v="0"/>
    <x v="0"/>
    <s v="USD"/>
    <n v="1411743789"/>
    <n v="1409151789"/>
    <b v="0"/>
    <n v="101"/>
    <b v="1"/>
    <s v="film &amp; video/television"/>
    <n v="109.14"/>
    <n v="199.9"/>
    <x v="0"/>
    <x v="0"/>
  </r>
  <r>
    <x v="0"/>
    <x v="0"/>
    <s v="USD"/>
    <n v="1420099140"/>
    <n v="1418766740"/>
    <b v="0"/>
    <n v="8"/>
    <b v="1"/>
    <s v="film &amp; video/television"/>
    <n v="117.14"/>
    <n v="51.25"/>
    <x v="0"/>
    <x v="0"/>
  </r>
  <r>
    <x v="0"/>
    <x v="0"/>
    <s v="USD"/>
    <n v="1430407200"/>
    <n v="1428086501"/>
    <b v="0"/>
    <n v="23"/>
    <b v="1"/>
    <s v="film &amp; video/television"/>
    <n v="118.5"/>
    <n v="103.04"/>
    <x v="0"/>
    <x v="0"/>
  </r>
  <r>
    <x v="0"/>
    <x v="0"/>
    <s v="USD"/>
    <n v="1442345940"/>
    <n v="1439494863"/>
    <b v="0"/>
    <n v="574"/>
    <b v="1"/>
    <s v="film &amp; video/television"/>
    <n v="108.81"/>
    <n v="66.349999999999994"/>
    <x v="0"/>
    <x v="0"/>
  </r>
  <r>
    <x v="0"/>
    <x v="0"/>
    <s v="USD"/>
    <n v="1452299761"/>
    <n v="1447115761"/>
    <b v="0"/>
    <n v="14"/>
    <b v="1"/>
    <s v="film &amp; video/television"/>
    <n v="133.33000000000001"/>
    <n v="57.14"/>
    <x v="0"/>
    <x v="0"/>
  </r>
  <r>
    <x v="0"/>
    <x v="0"/>
    <s v="USD"/>
    <n v="1408278144"/>
    <n v="1404822144"/>
    <b v="0"/>
    <n v="19"/>
    <b v="1"/>
    <s v="film &amp; video/television"/>
    <n v="155.19999999999999"/>
    <n v="102.11"/>
    <x v="0"/>
    <x v="0"/>
  </r>
  <r>
    <x v="0"/>
    <x v="4"/>
    <s v="NZD"/>
    <n v="1416113833"/>
    <n v="1413518233"/>
    <b v="0"/>
    <n v="150"/>
    <b v="1"/>
    <s v="film &amp; video/television"/>
    <n v="111.73"/>
    <n v="148.97"/>
    <x v="0"/>
    <x v="0"/>
  </r>
  <r>
    <x v="0"/>
    <x v="0"/>
    <s v="USD"/>
    <n v="1450307284"/>
    <n v="1447715284"/>
    <b v="0"/>
    <n v="71"/>
    <b v="1"/>
    <s v="film &amp; video/television"/>
    <n v="100.35"/>
    <n v="169.61"/>
    <x v="0"/>
    <x v="0"/>
  </r>
  <r>
    <x v="0"/>
    <x v="1"/>
    <s v="GBP"/>
    <n v="1406045368"/>
    <n v="1403453368"/>
    <b v="0"/>
    <n v="117"/>
    <b v="1"/>
    <s v="film &amp; video/television"/>
    <n v="123.33"/>
    <n v="31.62"/>
    <x v="0"/>
    <x v="0"/>
  </r>
  <r>
    <x v="0"/>
    <x v="0"/>
    <s v="USD"/>
    <n v="1408604515"/>
    <n v="1406012515"/>
    <b v="0"/>
    <n v="53"/>
    <b v="1"/>
    <s v="film &amp; video/television"/>
    <n v="101.3"/>
    <n v="76.45"/>
    <x v="0"/>
    <x v="0"/>
  </r>
  <r>
    <x v="0"/>
    <x v="0"/>
    <s v="USD"/>
    <n v="1453748434"/>
    <n v="1452193234"/>
    <b v="0"/>
    <n v="1"/>
    <b v="1"/>
    <s v="film &amp; video/television"/>
    <n v="100"/>
    <n v="13"/>
    <x v="0"/>
    <x v="0"/>
  </r>
  <r>
    <x v="0"/>
    <x v="0"/>
    <s v="USD"/>
    <n v="1463111940"/>
    <n v="1459523017"/>
    <b v="0"/>
    <n v="89"/>
    <b v="1"/>
    <s v="film &amp; video/television"/>
    <n v="100.25"/>
    <n v="320.45"/>
    <x v="0"/>
    <x v="0"/>
  </r>
  <r>
    <x v="0"/>
    <x v="0"/>
    <s v="USD"/>
    <n v="1447001501"/>
    <n v="1444405901"/>
    <b v="0"/>
    <n v="64"/>
    <b v="1"/>
    <s v="film &amp; video/television"/>
    <n v="102.1"/>
    <n v="83.75"/>
    <x v="0"/>
    <x v="0"/>
  </r>
  <r>
    <x v="0"/>
    <x v="0"/>
    <s v="USD"/>
    <n v="1407224601"/>
    <n v="1405928601"/>
    <b v="0"/>
    <n v="68"/>
    <b v="1"/>
    <s v="film &amp; video/television"/>
    <n v="130.46"/>
    <n v="49.88"/>
    <x v="0"/>
    <x v="0"/>
  </r>
  <r>
    <x v="0"/>
    <x v="0"/>
    <s v="USD"/>
    <n v="1430179200"/>
    <n v="1428130814"/>
    <b v="0"/>
    <n v="28"/>
    <b v="1"/>
    <s v="film &amp; video/television"/>
    <n v="166.5"/>
    <n v="59.46"/>
    <x v="0"/>
    <x v="0"/>
  </r>
  <r>
    <x v="0"/>
    <x v="0"/>
    <s v="USD"/>
    <n v="1428128525"/>
    <n v="1425540125"/>
    <b v="0"/>
    <n v="44"/>
    <b v="1"/>
    <s v="film &amp; video/television"/>
    <n v="142.15"/>
    <n v="193.84"/>
    <x v="0"/>
    <x v="0"/>
  </r>
  <r>
    <x v="0"/>
    <x v="0"/>
    <s v="USD"/>
    <n v="1425055079"/>
    <n v="1422463079"/>
    <b v="0"/>
    <n v="253"/>
    <b v="1"/>
    <s v="film &amp; video/television"/>
    <n v="183.44"/>
    <n v="159.51"/>
    <x v="0"/>
    <x v="0"/>
  </r>
  <r>
    <x v="0"/>
    <x v="0"/>
    <s v="USD"/>
    <n v="1368235344"/>
    <n v="1365643344"/>
    <b v="0"/>
    <n v="66"/>
    <b v="1"/>
    <s v="film &amp; video/television"/>
    <n v="110.04"/>
    <n v="41.68"/>
    <x v="0"/>
    <x v="0"/>
  </r>
  <r>
    <x v="0"/>
    <x v="1"/>
    <s v="GBP"/>
    <n v="1401058740"/>
    <n v="1398388068"/>
    <b v="0"/>
    <n v="217"/>
    <b v="1"/>
    <s v="film &amp; video/television"/>
    <n v="130.97999999999999"/>
    <n v="150.9"/>
    <x v="0"/>
    <x v="0"/>
  </r>
  <r>
    <x v="0"/>
    <x v="0"/>
    <s v="USD"/>
    <n v="1403150400"/>
    <n v="1401426488"/>
    <b v="0"/>
    <n v="16"/>
    <b v="1"/>
    <s v="film &amp; video/television"/>
    <n v="101.35"/>
    <n v="126.69"/>
    <x v="0"/>
    <x v="0"/>
  </r>
  <r>
    <x v="0"/>
    <x v="0"/>
    <s v="USD"/>
    <n v="1412516354"/>
    <n v="1409924354"/>
    <b v="0"/>
    <n v="19"/>
    <b v="1"/>
    <s v="film &amp; video/television"/>
    <n v="100"/>
    <n v="105.26"/>
    <x v="0"/>
    <x v="0"/>
  </r>
  <r>
    <x v="0"/>
    <x v="0"/>
    <s v="USD"/>
    <n v="1419780026"/>
    <n v="1417188026"/>
    <b v="0"/>
    <n v="169"/>
    <b v="1"/>
    <s v="film &amp; video/television"/>
    <n v="141.86000000000001"/>
    <n v="117.51"/>
    <x v="0"/>
    <x v="0"/>
  </r>
  <r>
    <x v="0"/>
    <x v="0"/>
    <s v="USD"/>
    <n v="1405209600"/>
    <n v="1402599486"/>
    <b v="0"/>
    <n v="263"/>
    <b v="1"/>
    <s v="film &amp; video/television"/>
    <n v="308.66000000000003"/>
    <n v="117.36"/>
    <x v="0"/>
    <x v="0"/>
  </r>
  <r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x v="0"/>
    <x v="0"/>
    <s v="USD"/>
    <n v="1461769107"/>
    <n v="1459177107"/>
    <b v="0"/>
    <n v="61"/>
    <b v="1"/>
    <s v="film &amp; video/television"/>
    <n v="120"/>
    <n v="98.36"/>
    <x v="0"/>
    <x v="0"/>
  </r>
  <r>
    <x v="0"/>
    <x v="2"/>
    <s v="AUD"/>
    <n v="1450220974"/>
    <n v="1447628974"/>
    <b v="0"/>
    <n v="45"/>
    <b v="1"/>
    <s v="film &amp; video/television"/>
    <n v="104.17"/>
    <n v="194.44"/>
    <x v="0"/>
    <x v="0"/>
  </r>
  <r>
    <x v="0"/>
    <x v="0"/>
    <s v="USD"/>
    <n v="1419021607"/>
    <n v="1413834007"/>
    <b v="0"/>
    <n v="70"/>
    <b v="1"/>
    <s v="film &amp; video/television"/>
    <n v="107.61"/>
    <n v="76.87"/>
    <x v="0"/>
    <x v="0"/>
  </r>
  <r>
    <x v="0"/>
    <x v="1"/>
    <s v="GBP"/>
    <n v="1425211200"/>
    <n v="1422534260"/>
    <b v="0"/>
    <n v="38"/>
    <b v="1"/>
    <s v="film &amp; video/television"/>
    <n v="107.95"/>
    <n v="56.82"/>
    <x v="0"/>
    <x v="0"/>
  </r>
  <r>
    <x v="0"/>
    <x v="0"/>
    <s v="USD"/>
    <n v="1445660045"/>
    <n v="1443068045"/>
    <b v="0"/>
    <n v="87"/>
    <b v="1"/>
    <s v="film &amp; video/television"/>
    <n v="100"/>
    <n v="137.93"/>
    <x v="0"/>
    <x v="0"/>
  </r>
  <r>
    <x v="0"/>
    <x v="1"/>
    <s v="GBP"/>
    <n v="1422637200"/>
    <n v="1419271458"/>
    <b v="0"/>
    <n v="22"/>
    <b v="1"/>
    <s v="film &amp; video/television"/>
    <n v="100"/>
    <n v="27.27"/>
    <x v="0"/>
    <x v="0"/>
  </r>
  <r>
    <x v="0"/>
    <x v="0"/>
    <s v="USD"/>
    <n v="1439245037"/>
    <n v="1436653037"/>
    <b v="0"/>
    <n v="119"/>
    <b v="1"/>
    <s v="film &amp; video/television"/>
    <n v="128.02000000000001"/>
    <n v="118.34"/>
    <x v="0"/>
    <x v="0"/>
  </r>
  <r>
    <x v="0"/>
    <x v="0"/>
    <s v="USD"/>
    <n v="1405615846"/>
    <n v="1403023846"/>
    <b v="0"/>
    <n v="52"/>
    <b v="1"/>
    <s v="film &amp; video/television"/>
    <n v="116.21"/>
    <n v="223.48"/>
    <x v="0"/>
    <x v="0"/>
  </r>
  <r>
    <x v="0"/>
    <x v="0"/>
    <s v="USD"/>
    <n v="1396648800"/>
    <n v="1395407445"/>
    <b v="0"/>
    <n v="117"/>
    <b v="1"/>
    <s v="film &amp; video/television"/>
    <n v="109.63"/>
    <n v="28.11"/>
    <x v="0"/>
    <x v="0"/>
  </r>
  <r>
    <x v="0"/>
    <x v="0"/>
    <s v="USD"/>
    <n v="1451063221"/>
    <n v="1448471221"/>
    <b v="0"/>
    <n v="52"/>
    <b v="1"/>
    <s v="film &amp; video/television"/>
    <n v="101"/>
    <n v="194.23"/>
    <x v="0"/>
    <x v="0"/>
  </r>
  <r>
    <x v="0"/>
    <x v="0"/>
    <s v="USD"/>
    <n v="1464390916"/>
    <n v="1462576516"/>
    <b v="0"/>
    <n v="86"/>
    <b v="1"/>
    <s v="film &amp; video/television"/>
    <n v="128.94999999999999"/>
    <n v="128.94999999999999"/>
    <x v="0"/>
    <x v="0"/>
  </r>
  <r>
    <x v="0"/>
    <x v="1"/>
    <s v="GBP"/>
    <n v="1433779200"/>
    <n v="1432559424"/>
    <b v="0"/>
    <n v="174"/>
    <b v="1"/>
    <s v="film &amp; video/television"/>
    <n v="107.26"/>
    <n v="49.32"/>
    <x v="0"/>
    <x v="0"/>
  </r>
  <r>
    <x v="0"/>
    <x v="0"/>
    <s v="USD"/>
    <n v="1429991962"/>
    <n v="1427399962"/>
    <b v="0"/>
    <n v="69"/>
    <b v="1"/>
    <s v="film &amp; video/television"/>
    <n v="101.9"/>
    <n v="221.52"/>
    <x v="0"/>
    <x v="0"/>
  </r>
  <r>
    <x v="0"/>
    <x v="0"/>
    <s v="USD"/>
    <n v="1416423172"/>
    <n v="1413827572"/>
    <b v="0"/>
    <n v="75"/>
    <b v="1"/>
    <s v="film &amp; video/television"/>
    <n v="102.91"/>
    <n v="137.21"/>
    <x v="0"/>
    <x v="0"/>
  </r>
  <r>
    <x v="0"/>
    <x v="0"/>
    <s v="USD"/>
    <n v="1442264400"/>
    <n v="1439530776"/>
    <b v="0"/>
    <n v="33"/>
    <b v="1"/>
    <s v="film &amp; video/television"/>
    <n v="100.13"/>
    <n v="606.82000000000005"/>
    <x v="0"/>
    <x v="0"/>
  </r>
  <r>
    <x v="0"/>
    <x v="1"/>
    <s v="GBP"/>
    <n v="1395532800"/>
    <n v="1393882717"/>
    <b v="0"/>
    <n v="108"/>
    <b v="1"/>
    <s v="film &amp; video/shorts"/>
    <n v="103.3"/>
    <n v="43.04"/>
    <x v="0"/>
    <x v="1"/>
  </r>
  <r>
    <x v="0"/>
    <x v="0"/>
    <s v="USD"/>
    <n v="1370547157"/>
    <n v="1368646357"/>
    <b v="0"/>
    <n v="23"/>
    <b v="1"/>
    <s v="film &amp; video/shorts"/>
    <n v="148.30000000000001"/>
    <n v="322.39"/>
    <x v="0"/>
    <x v="1"/>
  </r>
  <r>
    <x v="0"/>
    <x v="0"/>
    <s v="USD"/>
    <n v="1362337878"/>
    <n v="1360177878"/>
    <b v="0"/>
    <n v="48"/>
    <b v="1"/>
    <s v="film &amp; video/shorts"/>
    <n v="154.72999999999999"/>
    <n v="96.71"/>
    <x v="0"/>
    <x v="1"/>
  </r>
  <r>
    <x v="0"/>
    <x v="0"/>
    <s v="USD"/>
    <n v="1388206740"/>
    <n v="1386194013"/>
    <b v="0"/>
    <n v="64"/>
    <b v="1"/>
    <s v="film &amp; video/shorts"/>
    <n v="113.52"/>
    <n v="35.47"/>
    <x v="0"/>
    <x v="1"/>
  </r>
  <r>
    <x v="0"/>
    <x v="0"/>
    <s v="USD"/>
    <n v="1373243181"/>
    <n v="1370651181"/>
    <b v="0"/>
    <n v="24"/>
    <b v="1"/>
    <s v="film &amp; video/shorts"/>
    <n v="173.33"/>
    <n v="86.67"/>
    <x v="0"/>
    <x v="1"/>
  </r>
  <r>
    <x v="0"/>
    <x v="5"/>
    <s v="CAD"/>
    <n v="1407736740"/>
    <n v="1405453354"/>
    <b v="0"/>
    <n v="57"/>
    <b v="1"/>
    <s v="film &amp; video/shorts"/>
    <n v="107.53"/>
    <n v="132.05000000000001"/>
    <x v="0"/>
    <x v="1"/>
  </r>
  <r>
    <x v="0"/>
    <x v="0"/>
    <s v="USD"/>
    <n v="1468873420"/>
    <n v="1466281420"/>
    <b v="0"/>
    <n v="26"/>
    <b v="1"/>
    <s v="film &amp; video/shorts"/>
    <n v="118.6"/>
    <n v="91.23"/>
    <x v="0"/>
    <x v="1"/>
  </r>
  <r>
    <x v="0"/>
    <x v="0"/>
    <s v="USD"/>
    <n v="1342360804"/>
    <n v="1339768804"/>
    <b v="0"/>
    <n v="20"/>
    <b v="1"/>
    <s v="film &amp; video/shorts"/>
    <n v="116.25"/>
    <n v="116.25"/>
    <x v="0"/>
    <x v="1"/>
  </r>
  <r>
    <x v="0"/>
    <x v="1"/>
    <s v="GBP"/>
    <n v="1393162791"/>
    <n v="1390570791"/>
    <b v="0"/>
    <n v="36"/>
    <b v="1"/>
    <s v="film &amp; video/shorts"/>
    <n v="127.17"/>
    <n v="21.19"/>
    <x v="0"/>
    <x v="1"/>
  </r>
  <r>
    <x v="0"/>
    <x v="0"/>
    <s v="USD"/>
    <n v="1317538740"/>
    <n v="1314765025"/>
    <b v="0"/>
    <n v="178"/>
    <b v="1"/>
    <s v="film &amp; video/shorts"/>
    <n v="110.94"/>
    <n v="62.33"/>
    <x v="0"/>
    <x v="1"/>
  </r>
  <r>
    <x v="0"/>
    <x v="0"/>
    <s v="USD"/>
    <n v="1315171845"/>
    <n v="1309987845"/>
    <b v="0"/>
    <n v="17"/>
    <b v="1"/>
    <s v="film &amp; video/shorts"/>
    <n v="127.2"/>
    <n v="37.409999999999997"/>
    <x v="0"/>
    <x v="1"/>
  </r>
  <r>
    <x v="0"/>
    <x v="0"/>
    <s v="USD"/>
    <n v="1338186657"/>
    <n v="1333002657"/>
    <b v="0"/>
    <n v="32"/>
    <b v="1"/>
    <s v="film &amp; video/shorts"/>
    <n v="123.94"/>
    <n v="69.72"/>
    <x v="0"/>
    <x v="1"/>
  </r>
  <r>
    <x v="0"/>
    <x v="0"/>
    <s v="USD"/>
    <n v="1352937600"/>
    <n v="1351210481"/>
    <b v="0"/>
    <n v="41"/>
    <b v="1"/>
    <s v="film &amp; video/shorts"/>
    <n v="108.41"/>
    <n v="58.17"/>
    <x v="0"/>
    <x v="1"/>
  </r>
  <r>
    <x v="0"/>
    <x v="0"/>
    <s v="USD"/>
    <n v="1304395140"/>
    <n v="1297620584"/>
    <b v="0"/>
    <n v="18"/>
    <b v="1"/>
    <s v="film &amp; video/shorts"/>
    <n v="100"/>
    <n v="50"/>
    <x v="0"/>
    <x v="1"/>
  </r>
  <r>
    <x v="0"/>
    <x v="6"/>
    <s v="EUR"/>
    <n v="1453376495"/>
    <n v="1450784495"/>
    <b v="0"/>
    <n v="29"/>
    <b v="1"/>
    <s v="film &amp; video/shorts"/>
    <n v="112.93"/>
    <n v="19.47"/>
    <x v="0"/>
    <x v="1"/>
  </r>
  <r>
    <x v="0"/>
    <x v="0"/>
    <s v="USD"/>
    <n v="1366693272"/>
    <n v="1364101272"/>
    <b v="0"/>
    <n v="47"/>
    <b v="1"/>
    <s v="film &amp; video/shorts"/>
    <n v="115.43"/>
    <n v="85.96"/>
    <x v="0"/>
    <x v="1"/>
  </r>
  <r>
    <x v="0"/>
    <x v="0"/>
    <s v="USD"/>
    <n v="1325007358"/>
    <n v="1319819758"/>
    <b v="0"/>
    <n v="15"/>
    <b v="1"/>
    <s v="film &amp; video/shorts"/>
    <n v="153.33000000000001"/>
    <n v="30.67"/>
    <x v="0"/>
    <x v="1"/>
  </r>
  <r>
    <x v="0"/>
    <x v="0"/>
    <s v="USD"/>
    <n v="1337569140"/>
    <n v="1332991717"/>
    <b v="0"/>
    <n v="26"/>
    <b v="1"/>
    <s v="film &amp; video/shorts"/>
    <n v="392.5"/>
    <n v="60.38"/>
    <x v="0"/>
    <x v="1"/>
  </r>
  <r>
    <x v="0"/>
    <x v="6"/>
    <s v="EUR"/>
    <n v="1472751121"/>
    <n v="1471887121"/>
    <b v="0"/>
    <n v="35"/>
    <b v="1"/>
    <s v="film &amp; video/shorts"/>
    <n v="2702"/>
    <n v="38.6"/>
    <x v="0"/>
    <x v="1"/>
  </r>
  <r>
    <x v="0"/>
    <x v="1"/>
    <s v="GBP"/>
    <n v="1398451093"/>
    <n v="1395859093"/>
    <b v="0"/>
    <n v="41"/>
    <b v="1"/>
    <s v="film &amp; video/shorts"/>
    <n v="127"/>
    <n v="40.270000000000003"/>
    <x v="0"/>
    <x v="1"/>
  </r>
  <r>
    <x v="0"/>
    <x v="0"/>
    <s v="USD"/>
    <n v="1386640856"/>
    <n v="1383616856"/>
    <b v="0"/>
    <n v="47"/>
    <b v="1"/>
    <s v="film &amp; video/shorts"/>
    <n v="107.25"/>
    <n v="273.83"/>
    <x v="0"/>
    <x v="1"/>
  </r>
  <r>
    <x v="0"/>
    <x v="0"/>
    <s v="USD"/>
    <n v="1342234920"/>
    <n v="1341892127"/>
    <b v="0"/>
    <n v="28"/>
    <b v="1"/>
    <s v="film &amp; video/shorts"/>
    <n v="198"/>
    <n v="53.04"/>
    <x v="0"/>
    <x v="1"/>
  </r>
  <r>
    <x v="0"/>
    <x v="0"/>
    <s v="USD"/>
    <n v="1318189261"/>
    <n v="1315597261"/>
    <b v="0"/>
    <n v="100"/>
    <b v="1"/>
    <s v="film &amp; video/shorts"/>
    <n v="100.01"/>
    <n v="40.01"/>
    <x v="0"/>
    <x v="1"/>
  </r>
  <r>
    <x v="0"/>
    <x v="1"/>
    <s v="GBP"/>
    <n v="1424604600"/>
    <n v="1423320389"/>
    <b v="0"/>
    <n v="13"/>
    <b v="1"/>
    <s v="film &amp; video/shorts"/>
    <n v="102.5"/>
    <n v="15.77"/>
    <x v="0"/>
    <x v="1"/>
  </r>
  <r>
    <x v="0"/>
    <x v="0"/>
    <s v="USD"/>
    <n v="1305483086"/>
    <n v="1302891086"/>
    <b v="0"/>
    <n v="7"/>
    <b v="1"/>
    <s v="film &amp; video/shorts"/>
    <n v="100"/>
    <n v="71.430000000000007"/>
    <x v="0"/>
    <x v="1"/>
  </r>
  <r>
    <x v="0"/>
    <x v="0"/>
    <s v="USD"/>
    <n v="1316746837"/>
    <n v="1314154837"/>
    <b v="0"/>
    <n v="21"/>
    <b v="1"/>
    <s v="film &amp; video/shorts"/>
    <n v="125.5"/>
    <n v="71.709999999999994"/>
    <x v="0"/>
    <x v="1"/>
  </r>
  <r>
    <x v="0"/>
    <x v="6"/>
    <s v="EUR"/>
    <n v="1451226045"/>
    <n v="1444828845"/>
    <b v="0"/>
    <n v="17"/>
    <b v="1"/>
    <s v="film &amp; video/shorts"/>
    <n v="106.47"/>
    <n v="375.76"/>
    <x v="0"/>
    <x v="1"/>
  </r>
  <r>
    <x v="0"/>
    <x v="0"/>
    <s v="USD"/>
    <n v="1275529260"/>
    <n v="1274705803"/>
    <b v="0"/>
    <n v="25"/>
    <b v="1"/>
    <s v="film &amp; video/shorts"/>
    <n v="104.6"/>
    <n v="104.6"/>
    <x v="0"/>
    <x v="1"/>
  </r>
  <r>
    <x v="0"/>
    <x v="0"/>
    <s v="USD"/>
    <n v="1403452131"/>
    <n v="1401205731"/>
    <b v="0"/>
    <n v="60"/>
    <b v="1"/>
    <s v="film &amp; video/shorts"/>
    <n v="102.86"/>
    <n v="60"/>
    <x v="0"/>
    <x v="1"/>
  </r>
  <r>
    <x v="0"/>
    <x v="0"/>
    <s v="USD"/>
    <n v="1370196192"/>
    <n v="1368036192"/>
    <b v="0"/>
    <n v="56"/>
    <b v="1"/>
    <s v="film &amp; video/shorts"/>
    <n v="115.07"/>
    <n v="123.29"/>
    <x v="0"/>
    <x v="1"/>
  </r>
  <r>
    <x v="0"/>
    <x v="0"/>
    <s v="USD"/>
    <n v="1310454499"/>
    <n v="1307862499"/>
    <b v="0"/>
    <n v="16"/>
    <b v="1"/>
    <s v="film &amp; video/shorts"/>
    <n v="100.4"/>
    <n v="31.38"/>
    <x v="0"/>
    <x v="1"/>
  </r>
  <r>
    <x v="0"/>
    <x v="0"/>
    <s v="USD"/>
    <n v="1305625164"/>
    <n v="1300354764"/>
    <b v="0"/>
    <n v="46"/>
    <b v="1"/>
    <s v="film &amp; video/shorts"/>
    <n v="120"/>
    <n v="78.260000000000005"/>
    <x v="0"/>
    <x v="1"/>
  </r>
  <r>
    <x v="0"/>
    <x v="5"/>
    <s v="CAD"/>
    <n v="1485936000"/>
    <n v="1481949983"/>
    <b v="0"/>
    <n v="43"/>
    <b v="1"/>
    <s v="film &amp; video/shorts"/>
    <n v="105.2"/>
    <n v="122.33"/>
    <x v="0"/>
    <x v="1"/>
  </r>
  <r>
    <x v="0"/>
    <x v="0"/>
    <s v="USD"/>
    <n v="1341349200"/>
    <n v="1338928537"/>
    <b v="0"/>
    <n v="15"/>
    <b v="1"/>
    <s v="film &amp; video/shorts"/>
    <n v="110.6"/>
    <n v="73.73"/>
    <x v="0"/>
    <x v="1"/>
  </r>
  <r>
    <x v="0"/>
    <x v="1"/>
    <s v="GBP"/>
    <n v="1396890822"/>
    <n v="1395162822"/>
    <b v="0"/>
    <n v="12"/>
    <b v="1"/>
    <s v="film &amp; video/shorts"/>
    <n v="104"/>
    <n v="21.67"/>
    <x v="0"/>
    <x v="1"/>
  </r>
  <r>
    <x v="0"/>
    <x v="0"/>
    <s v="USD"/>
    <n v="1330214841"/>
    <n v="1327622841"/>
    <b v="0"/>
    <n v="21"/>
    <b v="1"/>
    <s v="film &amp; video/shorts"/>
    <n v="131.43"/>
    <n v="21.9"/>
    <x v="0"/>
    <x v="1"/>
  </r>
  <r>
    <x v="0"/>
    <x v="0"/>
    <s v="USD"/>
    <n v="1280631600"/>
    <n v="1274889241"/>
    <b v="0"/>
    <n v="34"/>
    <b v="1"/>
    <s v="film &amp; video/shorts"/>
    <n v="114.67"/>
    <n v="50.59"/>
    <x v="0"/>
    <x v="1"/>
  </r>
  <r>
    <x v="0"/>
    <x v="0"/>
    <s v="USD"/>
    <n v="1310440482"/>
    <n v="1307848482"/>
    <b v="0"/>
    <n v="8"/>
    <b v="1"/>
    <s v="film &amp; video/shorts"/>
    <n v="106.25"/>
    <n v="53.13"/>
    <x v="0"/>
    <x v="1"/>
  </r>
  <r>
    <x v="0"/>
    <x v="0"/>
    <s v="USD"/>
    <n v="1354923000"/>
    <n v="1351796674"/>
    <b v="0"/>
    <n v="60"/>
    <b v="1"/>
    <s v="film &amp; video/shorts"/>
    <n v="106.25"/>
    <n v="56.67"/>
    <x v="0"/>
    <x v="1"/>
  </r>
  <r>
    <x v="0"/>
    <x v="0"/>
    <s v="USD"/>
    <n v="1390426799"/>
    <n v="1387834799"/>
    <b v="0"/>
    <n v="39"/>
    <b v="1"/>
    <s v="film &amp; video/shorts"/>
    <n v="106.02"/>
    <n v="40.78"/>
    <x v="0"/>
    <x v="1"/>
  </r>
  <r>
    <x v="0"/>
    <x v="0"/>
    <s v="USD"/>
    <n v="1352055886"/>
    <n v="1350324286"/>
    <b v="0"/>
    <n v="26"/>
    <b v="1"/>
    <s v="film &amp; video/shorts"/>
    <n v="100"/>
    <n v="192.31"/>
    <x v="0"/>
    <x v="1"/>
  </r>
  <r>
    <x v="0"/>
    <x v="0"/>
    <s v="USD"/>
    <n v="1359052710"/>
    <n v="1356979110"/>
    <b v="0"/>
    <n v="35"/>
    <b v="1"/>
    <s v="film &amp; video/shorts"/>
    <n v="100"/>
    <n v="100"/>
    <x v="0"/>
    <x v="1"/>
  </r>
  <r>
    <x v="0"/>
    <x v="0"/>
    <s v="USD"/>
    <n v="1293073733"/>
    <n v="1290481733"/>
    <b v="0"/>
    <n v="65"/>
    <b v="1"/>
    <s v="film &amp; video/shorts"/>
    <n v="127.75"/>
    <n v="117.92"/>
    <x v="0"/>
    <x v="1"/>
  </r>
  <r>
    <x v="0"/>
    <x v="1"/>
    <s v="GBP"/>
    <n v="1394220030"/>
    <n v="1392232830"/>
    <b v="0"/>
    <n v="49"/>
    <b v="1"/>
    <s v="film &amp; video/shorts"/>
    <n v="105.15"/>
    <n v="27.9"/>
    <x v="0"/>
    <x v="1"/>
  </r>
  <r>
    <x v="0"/>
    <x v="0"/>
    <s v="USD"/>
    <n v="1301792400"/>
    <n v="1299775266"/>
    <b v="0"/>
    <n v="10"/>
    <b v="1"/>
    <s v="film &amp; video/shorts"/>
    <n v="120"/>
    <n v="60"/>
    <x v="0"/>
    <x v="1"/>
  </r>
  <r>
    <x v="0"/>
    <x v="0"/>
    <s v="USD"/>
    <n v="1463184000"/>
    <n v="1461605020"/>
    <b v="0"/>
    <n v="60"/>
    <b v="1"/>
    <s v="film &amp; video/shorts"/>
    <n v="107.41"/>
    <n v="39.380000000000003"/>
    <x v="0"/>
    <x v="1"/>
  </r>
  <r>
    <x v="0"/>
    <x v="0"/>
    <s v="USD"/>
    <n v="1333391901"/>
    <n v="1332182301"/>
    <b v="0"/>
    <n v="27"/>
    <b v="1"/>
    <s v="film &amp; video/shorts"/>
    <n v="100.5"/>
    <n v="186.11"/>
    <x v="0"/>
    <x v="1"/>
  </r>
  <r>
    <x v="0"/>
    <x v="0"/>
    <s v="USD"/>
    <n v="1303688087"/>
    <n v="1301787287"/>
    <b v="0"/>
    <n v="69"/>
    <b v="1"/>
    <s v="film &amp; video/shorts"/>
    <n v="102.47"/>
    <n v="111.38"/>
    <x v="0"/>
    <x v="1"/>
  </r>
  <r>
    <x v="0"/>
    <x v="0"/>
    <s v="USD"/>
    <n v="1370011370"/>
    <n v="1364827370"/>
    <b v="0"/>
    <n v="47"/>
    <b v="1"/>
    <s v="film &amp; video/shorts"/>
    <n v="246.67"/>
    <n v="78.72"/>
    <x v="0"/>
    <x v="1"/>
  </r>
  <r>
    <x v="0"/>
    <x v="0"/>
    <s v="USD"/>
    <n v="1298680630"/>
    <n v="1296088630"/>
    <b v="0"/>
    <n v="47"/>
    <b v="1"/>
    <s v="film &amp; video/shorts"/>
    <n v="219.5"/>
    <n v="46.7"/>
    <x v="0"/>
    <x v="1"/>
  </r>
  <r>
    <x v="0"/>
    <x v="0"/>
    <s v="USD"/>
    <n v="1384408740"/>
    <n v="1381445253"/>
    <b v="0"/>
    <n v="26"/>
    <b v="1"/>
    <s v="film &amp; video/shorts"/>
    <n v="130.77000000000001"/>
    <n v="65.38"/>
    <x v="0"/>
    <x v="1"/>
  </r>
  <r>
    <x v="0"/>
    <x v="2"/>
    <s v="AUD"/>
    <n v="1433059187"/>
    <n v="1430467187"/>
    <b v="0"/>
    <n v="53"/>
    <b v="1"/>
    <s v="film &amp; video/shorts"/>
    <n v="154.57"/>
    <n v="102.08"/>
    <x v="0"/>
    <x v="1"/>
  </r>
  <r>
    <x v="0"/>
    <x v="0"/>
    <s v="USD"/>
    <n v="1397354400"/>
    <n v="1395277318"/>
    <b v="0"/>
    <n v="81"/>
    <b v="1"/>
    <s v="film &amp; video/shorts"/>
    <n v="104"/>
    <n v="64.2"/>
    <x v="0"/>
    <x v="1"/>
  </r>
  <r>
    <x v="0"/>
    <x v="0"/>
    <s v="USD"/>
    <n v="1312642800"/>
    <n v="1311963128"/>
    <b v="0"/>
    <n v="78"/>
    <b v="1"/>
    <s v="film &amp; video/shorts"/>
    <n v="141"/>
    <n v="90.38"/>
    <x v="0"/>
    <x v="1"/>
  </r>
  <r>
    <x v="0"/>
    <x v="0"/>
    <s v="USD"/>
    <n v="1326436488"/>
    <n v="1321252488"/>
    <b v="0"/>
    <n v="35"/>
    <b v="1"/>
    <s v="film &amp; video/shorts"/>
    <n v="103.33"/>
    <n v="88.57"/>
    <x v="0"/>
    <x v="1"/>
  </r>
  <r>
    <x v="0"/>
    <x v="0"/>
    <s v="USD"/>
    <n v="1328377444"/>
    <n v="1326217444"/>
    <b v="0"/>
    <n v="22"/>
    <b v="1"/>
    <s v="film &amp; video/shorts"/>
    <n v="140.44"/>
    <n v="28.73"/>
    <x v="0"/>
    <x v="1"/>
  </r>
  <r>
    <x v="0"/>
    <x v="0"/>
    <s v="USD"/>
    <n v="1302260155"/>
    <n v="1298289355"/>
    <b v="0"/>
    <n v="57"/>
    <b v="1"/>
    <s v="film &amp; video/shorts"/>
    <n v="113.66"/>
    <n v="69.790000000000006"/>
    <x v="0"/>
    <x v="1"/>
  </r>
  <r>
    <x v="0"/>
    <x v="0"/>
    <s v="USD"/>
    <n v="1276110000"/>
    <n v="1268337744"/>
    <b v="0"/>
    <n v="27"/>
    <b v="1"/>
    <s v="film &amp; video/shorts"/>
    <n v="100.49"/>
    <n v="167.49"/>
    <x v="0"/>
    <x v="1"/>
  </r>
  <r>
    <x v="0"/>
    <x v="0"/>
    <s v="USD"/>
    <n v="1311902236"/>
    <n v="1309310236"/>
    <b v="0"/>
    <n v="39"/>
    <b v="1"/>
    <s v="film &amp; video/shorts"/>
    <n v="113.03"/>
    <n v="144.91"/>
    <x v="0"/>
    <x v="1"/>
  </r>
  <r>
    <x v="0"/>
    <x v="0"/>
    <s v="USD"/>
    <n v="1313276400"/>
    <n v="1310693986"/>
    <b v="0"/>
    <n v="37"/>
    <b v="1"/>
    <s v="film &amp; video/shorts"/>
    <n v="104.56"/>
    <n v="91.84"/>
    <x v="0"/>
    <x v="1"/>
  </r>
  <r>
    <x v="1"/>
    <x v="7"/>
    <s v="HKD"/>
    <n v="1475457107"/>
    <n v="1472865107"/>
    <b v="0"/>
    <n v="1"/>
    <b v="0"/>
    <s v="film &amp; video/science fiction"/>
    <n v="0.01"/>
    <n v="10"/>
    <x v="0"/>
    <x v="2"/>
  </r>
  <r>
    <x v="1"/>
    <x v="0"/>
    <s v="USD"/>
    <n v="1429352160"/>
    <n v="1427993710"/>
    <b v="0"/>
    <n v="1"/>
    <b v="0"/>
    <s v="film &amp; video/science fiction"/>
    <n v="0.03"/>
    <n v="1"/>
    <x v="0"/>
    <x v="2"/>
  </r>
  <r>
    <x v="1"/>
    <x v="0"/>
    <s v="USD"/>
    <n v="1476094907"/>
    <n v="1470910907"/>
    <b v="0"/>
    <n v="0"/>
    <b v="0"/>
    <s v="film &amp; video/science fiction"/>
    <n v="0"/>
    <e v="#DIV/0!"/>
    <x v="0"/>
    <x v="2"/>
  </r>
  <r>
    <x v="1"/>
    <x v="0"/>
    <s v="USD"/>
    <n v="1414533600"/>
    <n v="1411411564"/>
    <b v="0"/>
    <n v="6"/>
    <b v="0"/>
    <s v="film &amp; video/science fiction"/>
    <n v="0.27"/>
    <n v="25.17"/>
    <x v="0"/>
    <x v="2"/>
  </r>
  <r>
    <x v="1"/>
    <x v="0"/>
    <s v="USD"/>
    <n v="1431728242"/>
    <n v="1429568242"/>
    <b v="0"/>
    <n v="0"/>
    <b v="0"/>
    <s v="film &amp; video/science fiction"/>
    <n v="0"/>
    <e v="#DIV/0!"/>
    <x v="0"/>
    <x v="2"/>
  </r>
  <r>
    <x v="1"/>
    <x v="5"/>
    <s v="CAD"/>
    <n v="1486165880"/>
    <n v="1480981880"/>
    <b v="0"/>
    <n v="6"/>
    <b v="0"/>
    <s v="film &amp; video/science fiction"/>
    <n v="14"/>
    <n v="11.67"/>
    <x v="0"/>
    <x v="2"/>
  </r>
  <r>
    <x v="1"/>
    <x v="0"/>
    <s v="USD"/>
    <n v="1433988000"/>
    <n v="1431353337"/>
    <b v="0"/>
    <n v="13"/>
    <b v="0"/>
    <s v="film &amp; video/science fiction"/>
    <n v="5.55"/>
    <n v="106.69"/>
    <x v="0"/>
    <x v="2"/>
  </r>
  <r>
    <x v="1"/>
    <x v="0"/>
    <s v="USD"/>
    <n v="1428069541"/>
    <n v="1425481141"/>
    <b v="0"/>
    <n v="4"/>
    <b v="0"/>
    <s v="film &amp; video/science fiction"/>
    <n v="2.38"/>
    <n v="47.5"/>
    <x v="0"/>
    <x v="2"/>
  </r>
  <r>
    <x v="1"/>
    <x v="0"/>
    <s v="USD"/>
    <n v="1476941293"/>
    <n v="1473917293"/>
    <b v="0"/>
    <n v="6"/>
    <b v="0"/>
    <s v="film &amp; video/science fiction"/>
    <n v="1.87"/>
    <n v="311.17"/>
    <x v="0"/>
    <x v="2"/>
  </r>
  <r>
    <x v="1"/>
    <x v="0"/>
    <s v="USD"/>
    <n v="1414708183"/>
    <n v="1409524183"/>
    <b v="0"/>
    <n v="0"/>
    <b v="0"/>
    <s v="film &amp; video/science fiction"/>
    <n v="0"/>
    <e v="#DIV/0!"/>
    <x v="0"/>
    <x v="2"/>
  </r>
  <r>
    <x v="1"/>
    <x v="1"/>
    <s v="GBP"/>
    <n v="1402949760"/>
    <n v="1400536692"/>
    <b v="0"/>
    <n v="0"/>
    <b v="0"/>
    <s v="film &amp; video/science fiction"/>
    <n v="0"/>
    <e v="#DIV/0!"/>
    <x v="0"/>
    <x v="2"/>
  </r>
  <r>
    <x v="1"/>
    <x v="0"/>
    <s v="USD"/>
    <n v="1467763200"/>
    <n v="1466453161"/>
    <b v="0"/>
    <n v="0"/>
    <b v="0"/>
    <s v="film &amp; video/science fiction"/>
    <n v="0"/>
    <e v="#DIV/0!"/>
    <x v="0"/>
    <x v="2"/>
  </r>
  <r>
    <x v="1"/>
    <x v="0"/>
    <s v="USD"/>
    <n v="1415392207"/>
    <n v="1411500607"/>
    <b v="0"/>
    <n v="81"/>
    <b v="0"/>
    <s v="film &amp; video/science fiction"/>
    <n v="9.57"/>
    <n v="94.51"/>
    <x v="0"/>
    <x v="2"/>
  </r>
  <r>
    <x v="1"/>
    <x v="0"/>
    <s v="USD"/>
    <n v="1464715860"/>
    <n v="1462130584"/>
    <b v="0"/>
    <n v="0"/>
    <b v="0"/>
    <s v="film &amp; video/science fiction"/>
    <n v="0"/>
    <e v="#DIV/0!"/>
    <x v="0"/>
    <x v="2"/>
  </r>
  <r>
    <x v="1"/>
    <x v="0"/>
    <s v="USD"/>
    <n v="1441386000"/>
    <n v="1438811418"/>
    <b v="0"/>
    <n v="0"/>
    <b v="0"/>
    <s v="film &amp; video/science fiction"/>
    <n v="0"/>
    <e v="#DIV/0!"/>
    <x v="0"/>
    <x v="2"/>
  </r>
  <r>
    <x v="1"/>
    <x v="0"/>
    <s v="USD"/>
    <n v="1404241200"/>
    <n v="1401354597"/>
    <b v="0"/>
    <n v="5"/>
    <b v="0"/>
    <s v="film &amp; video/science fiction"/>
    <n v="13.43"/>
    <n v="80.599999999999994"/>
    <x v="0"/>
    <x v="2"/>
  </r>
  <r>
    <x v="1"/>
    <x v="0"/>
    <s v="USD"/>
    <n v="1431771360"/>
    <n v="1427968234"/>
    <b v="0"/>
    <n v="0"/>
    <b v="0"/>
    <s v="film &amp; video/science fiction"/>
    <n v="0"/>
    <e v="#DIV/0!"/>
    <x v="0"/>
    <x v="2"/>
  </r>
  <r>
    <x v="1"/>
    <x v="8"/>
    <s v="DKK"/>
    <n v="1444657593"/>
    <n v="1440337593"/>
    <b v="0"/>
    <n v="0"/>
    <b v="0"/>
    <s v="film &amp; video/science fiction"/>
    <n v="0"/>
    <e v="#DIV/0!"/>
    <x v="0"/>
    <x v="2"/>
  </r>
  <r>
    <x v="1"/>
    <x v="0"/>
    <s v="USD"/>
    <n v="1438405140"/>
    <n v="1435731041"/>
    <b v="0"/>
    <n v="58"/>
    <b v="0"/>
    <s v="film &amp; video/science fiction"/>
    <n v="3.14"/>
    <n v="81.239999999999995"/>
    <x v="0"/>
    <x v="2"/>
  </r>
  <r>
    <x v="1"/>
    <x v="0"/>
    <s v="USD"/>
    <n v="1436738772"/>
    <n v="1435874772"/>
    <b v="0"/>
    <n v="1"/>
    <b v="0"/>
    <s v="film &amp; video/science fiction"/>
    <n v="100"/>
    <n v="500"/>
    <x v="0"/>
    <x v="2"/>
  </r>
  <r>
    <x v="1"/>
    <x v="0"/>
    <s v="USD"/>
    <n v="1426823132"/>
    <n v="1424234732"/>
    <b v="0"/>
    <n v="0"/>
    <b v="0"/>
    <s v="film &amp; video/science fiction"/>
    <n v="0"/>
    <e v="#DIV/0!"/>
    <x v="0"/>
    <x v="2"/>
  </r>
  <r>
    <x v="1"/>
    <x v="0"/>
    <s v="USD"/>
    <n v="1433043623"/>
    <n v="1429155623"/>
    <b v="0"/>
    <n v="28"/>
    <b v="0"/>
    <s v="film &amp; video/science fiction"/>
    <n v="10.78"/>
    <n v="46.18"/>
    <x v="0"/>
    <x v="2"/>
  </r>
  <r>
    <x v="1"/>
    <x v="0"/>
    <s v="USD"/>
    <n v="1416176778"/>
    <n v="1414358778"/>
    <b v="0"/>
    <n v="1"/>
    <b v="0"/>
    <s v="film &amp; video/science fiction"/>
    <n v="0.33"/>
    <n v="10"/>
    <x v="0"/>
    <x v="2"/>
  </r>
  <r>
    <x v="1"/>
    <x v="2"/>
    <s v="AUD"/>
    <n v="1472882100"/>
    <n v="1467941542"/>
    <b v="0"/>
    <n v="0"/>
    <b v="0"/>
    <s v="film &amp; video/science fiction"/>
    <n v="0"/>
    <e v="#DIV/0!"/>
    <x v="0"/>
    <x v="2"/>
  </r>
  <r>
    <x v="1"/>
    <x v="5"/>
    <s v="CAD"/>
    <n v="1428945472"/>
    <n v="1423765072"/>
    <b v="0"/>
    <n v="37"/>
    <b v="0"/>
    <s v="film &amp; video/science fiction"/>
    <n v="27.6"/>
    <n v="55.95"/>
    <x v="0"/>
    <x v="2"/>
  </r>
  <r>
    <x v="1"/>
    <x v="0"/>
    <s v="USD"/>
    <n v="1439298052"/>
    <n v="1436965252"/>
    <b v="0"/>
    <n v="9"/>
    <b v="0"/>
    <s v="film &amp; video/science fiction"/>
    <n v="7.51"/>
    <n v="37.56"/>
    <x v="0"/>
    <x v="2"/>
  </r>
  <r>
    <x v="1"/>
    <x v="0"/>
    <s v="USD"/>
    <n v="1484698998"/>
    <n v="1479514998"/>
    <b v="0"/>
    <n v="3"/>
    <b v="0"/>
    <s v="film &amp; video/science fiction"/>
    <n v="0.57999999999999996"/>
    <n v="38.33"/>
    <x v="0"/>
    <x v="2"/>
  </r>
  <r>
    <x v="1"/>
    <x v="1"/>
    <s v="GBP"/>
    <n v="1420741080"/>
    <n v="1417026340"/>
    <b v="0"/>
    <n v="0"/>
    <b v="0"/>
    <s v="film &amp; video/science fiction"/>
    <n v="0"/>
    <e v="#DIV/0!"/>
    <x v="0"/>
    <x v="2"/>
  </r>
  <r>
    <x v="1"/>
    <x v="0"/>
    <s v="USD"/>
    <n v="1456555536"/>
    <n v="1453963536"/>
    <b v="0"/>
    <n v="2"/>
    <b v="0"/>
    <s v="film &amp; video/science fiction"/>
    <n v="0.08"/>
    <n v="20"/>
    <x v="0"/>
    <x v="2"/>
  </r>
  <r>
    <x v="1"/>
    <x v="0"/>
    <s v="USD"/>
    <n v="1419494400"/>
    <n v="1416888470"/>
    <b v="0"/>
    <n v="6"/>
    <b v="0"/>
    <s v="film &amp; video/science fiction"/>
    <n v="0.92"/>
    <n v="15.33"/>
    <x v="0"/>
    <x v="2"/>
  </r>
  <r>
    <x v="1"/>
    <x v="0"/>
    <s v="USD"/>
    <n v="1432612382"/>
    <n v="1427428382"/>
    <b v="0"/>
    <n v="67"/>
    <b v="0"/>
    <s v="film &amp; video/science fiction"/>
    <n v="23.16"/>
    <n v="449.43"/>
    <x v="0"/>
    <x v="2"/>
  </r>
  <r>
    <x v="1"/>
    <x v="2"/>
    <s v="AUD"/>
    <n v="1434633191"/>
    <n v="1429449191"/>
    <b v="0"/>
    <n v="5"/>
    <b v="0"/>
    <s v="film &amp; video/science fiction"/>
    <n v="0.06"/>
    <n v="28"/>
    <x v="0"/>
    <x v="2"/>
  </r>
  <r>
    <x v="1"/>
    <x v="0"/>
    <s v="USD"/>
    <n v="1411437100"/>
    <n v="1408845100"/>
    <b v="0"/>
    <n v="2"/>
    <b v="0"/>
    <s v="film &amp; video/science fiction"/>
    <n v="0.01"/>
    <n v="15"/>
    <x v="0"/>
    <x v="2"/>
  </r>
  <r>
    <x v="1"/>
    <x v="0"/>
    <s v="USD"/>
    <n v="1417532644"/>
    <n v="1413900244"/>
    <b v="0"/>
    <n v="10"/>
    <b v="0"/>
    <s v="film &amp; video/science fiction"/>
    <n v="0.72"/>
    <n v="35.9"/>
    <x v="0"/>
    <x v="2"/>
  </r>
  <r>
    <x v="1"/>
    <x v="0"/>
    <s v="USD"/>
    <n v="1433336895"/>
    <n v="1429621695"/>
    <b v="0"/>
    <n v="3"/>
    <b v="0"/>
    <s v="film &amp; video/science fiction"/>
    <n v="2.67"/>
    <n v="13.33"/>
    <x v="0"/>
    <x v="2"/>
  </r>
  <r>
    <x v="1"/>
    <x v="0"/>
    <s v="USD"/>
    <n v="1437657935"/>
    <n v="1434201935"/>
    <b v="0"/>
    <n v="4"/>
    <b v="0"/>
    <s v="film &amp; video/science fiction"/>
    <n v="0.01"/>
    <n v="20.25"/>
    <x v="0"/>
    <x v="2"/>
  </r>
  <r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x v="1"/>
    <x v="0"/>
    <s v="USD"/>
    <n v="1456523572"/>
    <n v="1453931572"/>
    <b v="0"/>
    <n v="2"/>
    <b v="0"/>
    <s v="film &amp; video/science fiction"/>
    <n v="0.27"/>
    <n v="4"/>
    <x v="0"/>
    <x v="2"/>
  </r>
  <r>
    <x v="1"/>
    <x v="0"/>
    <s v="USD"/>
    <n v="1413942628"/>
    <n v="1411350628"/>
    <b v="0"/>
    <n v="0"/>
    <b v="0"/>
    <s v="film &amp; video/science fiction"/>
    <n v="0"/>
    <e v="#DIV/0!"/>
    <x v="0"/>
    <x v="2"/>
  </r>
  <r>
    <x v="1"/>
    <x v="0"/>
    <s v="USD"/>
    <n v="1467541545"/>
    <n v="1464085545"/>
    <b v="0"/>
    <n v="1"/>
    <b v="0"/>
    <s v="film &amp; video/science fiction"/>
    <n v="0"/>
    <n v="10"/>
    <x v="0"/>
    <x v="2"/>
  </r>
  <r>
    <x v="2"/>
    <x v="0"/>
    <s v="USD"/>
    <n v="1439675691"/>
    <n v="1434491691"/>
    <b v="0"/>
    <n v="0"/>
    <b v="0"/>
    <s v="film &amp; video/drama"/>
    <n v="0"/>
    <e v="#DIV/0!"/>
    <x v="0"/>
    <x v="3"/>
  </r>
  <r>
    <x v="2"/>
    <x v="0"/>
    <s v="USD"/>
    <n v="1404318595"/>
    <n v="1401726595"/>
    <b v="0"/>
    <n v="1"/>
    <b v="0"/>
    <s v="film &amp; video/drama"/>
    <n v="0.01"/>
    <n v="5"/>
    <x v="0"/>
    <x v="3"/>
  </r>
  <r>
    <x v="2"/>
    <x v="0"/>
    <s v="USD"/>
    <n v="1408232520"/>
    <n v="1405393356"/>
    <b v="0"/>
    <n v="10"/>
    <b v="0"/>
    <s v="film &amp; video/drama"/>
    <n v="15.54"/>
    <n v="43.5"/>
    <x v="0"/>
    <x v="3"/>
  </r>
  <r>
    <x v="2"/>
    <x v="0"/>
    <s v="USD"/>
    <n v="1443657600"/>
    <n v="1440716654"/>
    <b v="0"/>
    <n v="0"/>
    <b v="0"/>
    <s v="film &amp; video/drama"/>
    <n v="0"/>
    <e v="#DIV/0!"/>
    <x v="0"/>
    <x v="3"/>
  </r>
  <r>
    <x v="2"/>
    <x v="0"/>
    <s v="USD"/>
    <n v="1411150701"/>
    <n v="1405966701"/>
    <b v="0"/>
    <n v="7"/>
    <b v="0"/>
    <s v="film &amp; video/drama"/>
    <n v="0.53"/>
    <n v="91.43"/>
    <x v="0"/>
    <x v="3"/>
  </r>
  <r>
    <x v="2"/>
    <x v="1"/>
    <s v="GBP"/>
    <n v="1452613724"/>
    <n v="1450021724"/>
    <b v="0"/>
    <n v="0"/>
    <b v="0"/>
    <s v="film &amp; video/drama"/>
    <n v="0"/>
    <e v="#DIV/0!"/>
    <x v="0"/>
    <x v="3"/>
  </r>
  <r>
    <x v="2"/>
    <x v="0"/>
    <s v="USD"/>
    <n v="1484531362"/>
    <n v="1481939362"/>
    <b v="0"/>
    <n v="1"/>
    <b v="0"/>
    <s v="film &amp; video/drama"/>
    <n v="60"/>
    <n v="3000"/>
    <x v="0"/>
    <x v="3"/>
  </r>
  <r>
    <x v="2"/>
    <x v="0"/>
    <s v="USD"/>
    <n v="1438726535"/>
    <n v="1433542535"/>
    <b v="0"/>
    <n v="2"/>
    <b v="0"/>
    <s v="film &amp; video/drama"/>
    <n v="0.01"/>
    <n v="5.5"/>
    <x v="0"/>
    <x v="3"/>
  </r>
  <r>
    <x v="2"/>
    <x v="0"/>
    <s v="USD"/>
    <n v="1426791770"/>
    <n v="1424203370"/>
    <b v="0"/>
    <n v="3"/>
    <b v="0"/>
    <s v="film &amp; video/drama"/>
    <n v="4.0599999999999996"/>
    <n v="108.33"/>
    <x v="0"/>
    <x v="3"/>
  </r>
  <r>
    <x v="2"/>
    <x v="1"/>
    <s v="GBP"/>
    <n v="1413634059"/>
    <n v="1411042059"/>
    <b v="0"/>
    <n v="10"/>
    <b v="0"/>
    <s v="film &amp; video/drama"/>
    <n v="22.4"/>
    <n v="56"/>
    <x v="0"/>
    <x v="3"/>
  </r>
  <r>
    <x v="2"/>
    <x v="0"/>
    <s v="USD"/>
    <n v="1440912480"/>
    <n v="1438385283"/>
    <b v="0"/>
    <n v="10"/>
    <b v="0"/>
    <s v="film &amp; video/drama"/>
    <n v="3.25"/>
    <n v="32.5"/>
    <x v="0"/>
    <x v="3"/>
  </r>
  <r>
    <x v="2"/>
    <x v="0"/>
    <s v="USD"/>
    <n v="1470975614"/>
    <n v="1465791614"/>
    <b v="0"/>
    <n v="1"/>
    <b v="0"/>
    <s v="film &amp; video/drama"/>
    <n v="0"/>
    <n v="1"/>
    <x v="0"/>
    <x v="3"/>
  </r>
  <r>
    <x v="2"/>
    <x v="0"/>
    <s v="USD"/>
    <n v="1426753723"/>
    <n v="1423733323"/>
    <b v="0"/>
    <n v="0"/>
    <b v="0"/>
    <s v="film &amp; video/drama"/>
    <n v="0"/>
    <e v="#DIV/0!"/>
    <x v="0"/>
    <x v="3"/>
  </r>
  <r>
    <x v="2"/>
    <x v="1"/>
    <s v="GBP"/>
    <n v="1425131108"/>
    <n v="1422539108"/>
    <b v="0"/>
    <n v="0"/>
    <b v="0"/>
    <s v="film &amp; video/drama"/>
    <n v="0"/>
    <e v="#DIV/0!"/>
    <x v="0"/>
    <x v="3"/>
  </r>
  <r>
    <x v="2"/>
    <x v="9"/>
    <s v="EUR"/>
    <n v="1431108776"/>
    <n v="1425924776"/>
    <b v="0"/>
    <n v="0"/>
    <b v="0"/>
    <s v="film &amp; video/drama"/>
    <n v="0"/>
    <e v="#DIV/0!"/>
    <x v="0"/>
    <x v="3"/>
  </r>
  <r>
    <x v="2"/>
    <x v="1"/>
    <s v="GBP"/>
    <n v="1409337611"/>
    <n v="1407177611"/>
    <b v="0"/>
    <n v="26"/>
    <b v="0"/>
    <s v="film &amp; video/drama"/>
    <n v="6.49"/>
    <n v="49.88"/>
    <x v="0"/>
    <x v="3"/>
  </r>
  <r>
    <x v="2"/>
    <x v="0"/>
    <s v="USD"/>
    <n v="1438803999"/>
    <n v="1436211999"/>
    <b v="0"/>
    <n v="0"/>
    <b v="0"/>
    <s v="film &amp; video/drama"/>
    <n v="0"/>
    <e v="#DIV/0!"/>
    <x v="0"/>
    <x v="3"/>
  </r>
  <r>
    <x v="2"/>
    <x v="0"/>
    <s v="USD"/>
    <n v="1427155726"/>
    <n v="1425690526"/>
    <b v="0"/>
    <n v="7"/>
    <b v="0"/>
    <s v="film &amp; video/drama"/>
    <n v="40"/>
    <n v="25.71"/>
    <x v="0"/>
    <x v="3"/>
  </r>
  <r>
    <x v="2"/>
    <x v="3"/>
    <s v="EUR"/>
    <n v="1448582145"/>
    <n v="1445986545"/>
    <b v="0"/>
    <n v="0"/>
    <b v="0"/>
    <s v="film &amp; video/drama"/>
    <n v="0"/>
    <e v="#DIV/0!"/>
    <x v="0"/>
    <x v="3"/>
  </r>
  <r>
    <x v="2"/>
    <x v="0"/>
    <s v="USD"/>
    <n v="1457056555"/>
    <n v="1454464555"/>
    <b v="0"/>
    <n v="2"/>
    <b v="0"/>
    <s v="film &amp; video/drama"/>
    <n v="20"/>
    <n v="100"/>
    <x v="0"/>
    <x v="3"/>
  </r>
  <r>
    <x v="2"/>
    <x v="1"/>
    <s v="GBP"/>
    <n v="1428951600"/>
    <n v="1425512843"/>
    <b v="0"/>
    <n v="13"/>
    <b v="0"/>
    <s v="film &amp; video/drama"/>
    <n v="33.42"/>
    <n v="30.85"/>
    <x v="0"/>
    <x v="3"/>
  </r>
  <r>
    <x v="2"/>
    <x v="1"/>
    <s v="GBP"/>
    <n v="1434995295"/>
    <n v="1432403295"/>
    <b v="0"/>
    <n v="4"/>
    <b v="0"/>
    <s v="film &amp; video/drama"/>
    <n v="21.09"/>
    <n v="180.5"/>
    <x v="0"/>
    <x v="3"/>
  </r>
  <r>
    <x v="2"/>
    <x v="0"/>
    <s v="USD"/>
    <n v="1483748232"/>
    <n v="1481156232"/>
    <b v="0"/>
    <n v="0"/>
    <b v="0"/>
    <s v="film &amp; video/drama"/>
    <n v="0"/>
    <e v="#DIV/0!"/>
    <x v="0"/>
    <x v="3"/>
  </r>
  <r>
    <x v="2"/>
    <x v="1"/>
    <s v="GBP"/>
    <n v="1417033610"/>
    <n v="1414438010"/>
    <b v="0"/>
    <n v="12"/>
    <b v="0"/>
    <s v="film &amp; video/drama"/>
    <n v="35.86"/>
    <n v="373.5"/>
    <x v="0"/>
    <x v="3"/>
  </r>
  <r>
    <x v="2"/>
    <x v="5"/>
    <s v="CAD"/>
    <n v="1409543940"/>
    <n v="1404586762"/>
    <b v="0"/>
    <n v="2"/>
    <b v="0"/>
    <s v="film &amp; video/drama"/>
    <n v="3.4"/>
    <n v="25.5"/>
    <x v="0"/>
    <x v="3"/>
  </r>
  <r>
    <x v="2"/>
    <x v="10"/>
    <s v="NOK"/>
    <n v="1471557139"/>
    <n v="1468965139"/>
    <b v="0"/>
    <n v="10"/>
    <b v="0"/>
    <s v="film &amp; video/drama"/>
    <n v="5.5"/>
    <n v="220"/>
    <x v="0"/>
    <x v="3"/>
  </r>
  <r>
    <x v="2"/>
    <x v="0"/>
    <s v="USD"/>
    <n v="1488571200"/>
    <n v="1485977434"/>
    <b v="0"/>
    <n v="0"/>
    <b v="0"/>
    <s v="film &amp; video/drama"/>
    <n v="0"/>
    <e v="#DIV/0!"/>
    <x v="0"/>
    <x v="3"/>
  </r>
  <r>
    <x v="2"/>
    <x v="0"/>
    <s v="USD"/>
    <n v="1437461940"/>
    <n v="1435383457"/>
    <b v="0"/>
    <n v="5"/>
    <b v="0"/>
    <s v="film &amp; video/drama"/>
    <n v="16"/>
    <n v="160"/>
    <x v="0"/>
    <x v="3"/>
  </r>
  <r>
    <x v="2"/>
    <x v="0"/>
    <s v="USD"/>
    <n v="1409891015"/>
    <n v="1407299015"/>
    <b v="0"/>
    <n v="0"/>
    <b v="0"/>
    <s v="film &amp; video/drama"/>
    <n v="0"/>
    <e v="#DIV/0!"/>
    <x v="0"/>
    <x v="3"/>
  </r>
  <r>
    <x v="2"/>
    <x v="0"/>
    <s v="USD"/>
    <n v="1472920477"/>
    <n v="1467736477"/>
    <b v="0"/>
    <n v="5"/>
    <b v="0"/>
    <s v="film &amp; video/drama"/>
    <n v="7.0000000000000007E-2"/>
    <n v="69"/>
    <x v="0"/>
    <x v="3"/>
  </r>
  <r>
    <x v="2"/>
    <x v="0"/>
    <s v="USD"/>
    <n v="1466091446"/>
    <n v="1465227446"/>
    <b v="0"/>
    <n v="1"/>
    <b v="0"/>
    <s v="film &amp; video/drama"/>
    <n v="0.42"/>
    <n v="50"/>
    <x v="0"/>
    <x v="3"/>
  </r>
  <r>
    <x v="2"/>
    <x v="2"/>
    <s v="AUD"/>
    <n v="1443782138"/>
    <n v="1440326138"/>
    <b v="0"/>
    <n v="3"/>
    <b v="0"/>
    <s v="film &amp; video/drama"/>
    <n v="5"/>
    <n v="83.33"/>
    <x v="0"/>
    <x v="3"/>
  </r>
  <r>
    <x v="2"/>
    <x v="0"/>
    <s v="USD"/>
    <n v="1413572432"/>
    <n v="1410980432"/>
    <b v="0"/>
    <n v="3"/>
    <b v="0"/>
    <s v="film &amp; video/drama"/>
    <n v="0"/>
    <n v="5.67"/>
    <x v="0"/>
    <x v="3"/>
  </r>
  <r>
    <x v="2"/>
    <x v="1"/>
    <s v="GBP"/>
    <n v="1417217166"/>
    <n v="1412029566"/>
    <b v="0"/>
    <n v="0"/>
    <b v="0"/>
    <s v="film &amp; video/drama"/>
    <n v="0"/>
    <e v="#DIV/0!"/>
    <x v="0"/>
    <x v="3"/>
  </r>
  <r>
    <x v="2"/>
    <x v="1"/>
    <s v="GBP"/>
    <n v="1457308531"/>
    <n v="1452124531"/>
    <b v="0"/>
    <n v="3"/>
    <b v="0"/>
    <s v="film &amp; video/drama"/>
    <n v="0.12"/>
    <n v="1"/>
    <x v="0"/>
    <x v="3"/>
  </r>
  <r>
    <x v="2"/>
    <x v="0"/>
    <s v="USD"/>
    <n v="1436544332"/>
    <n v="1431360332"/>
    <b v="0"/>
    <n v="0"/>
    <b v="0"/>
    <s v="film &amp; video/drama"/>
    <n v="0"/>
    <e v="#DIV/0!"/>
    <x v="0"/>
    <x v="3"/>
  </r>
  <r>
    <x v="2"/>
    <x v="1"/>
    <s v="GBP"/>
    <n v="1444510800"/>
    <n v="1442062898"/>
    <b v="0"/>
    <n v="19"/>
    <b v="0"/>
    <s v="film &amp; video/drama"/>
    <n v="41.86"/>
    <n v="77.11"/>
    <x v="0"/>
    <x v="3"/>
  </r>
  <r>
    <x v="2"/>
    <x v="1"/>
    <s v="GBP"/>
    <n v="1487365200"/>
    <n v="1483734100"/>
    <b v="0"/>
    <n v="8"/>
    <b v="0"/>
    <s v="film &amp; video/drama"/>
    <n v="10.48"/>
    <n v="32.75"/>
    <x v="0"/>
    <x v="3"/>
  </r>
  <r>
    <x v="2"/>
    <x v="0"/>
    <s v="USD"/>
    <n v="1412500322"/>
    <n v="1409908322"/>
    <b v="0"/>
    <n v="6"/>
    <b v="0"/>
    <s v="film &amp; video/drama"/>
    <n v="1.1200000000000001"/>
    <n v="46.5"/>
    <x v="0"/>
    <x v="3"/>
  </r>
  <r>
    <x v="2"/>
    <x v="0"/>
    <s v="USD"/>
    <n v="1472698702"/>
    <n v="1470106702"/>
    <b v="0"/>
    <n v="0"/>
    <b v="0"/>
    <s v="film &amp; video/drama"/>
    <n v="0"/>
    <e v="#DIV/0!"/>
    <x v="0"/>
    <x v="3"/>
  </r>
  <r>
    <x v="2"/>
    <x v="0"/>
    <s v="USD"/>
    <n v="1410746403"/>
    <n v="1408154403"/>
    <b v="0"/>
    <n v="18"/>
    <b v="0"/>
    <s v="film &amp; video/drama"/>
    <n v="26.19"/>
    <n v="87.31"/>
    <x v="0"/>
    <x v="3"/>
  </r>
  <r>
    <x v="2"/>
    <x v="0"/>
    <s v="USD"/>
    <n v="1423424329"/>
    <n v="1421696329"/>
    <b v="0"/>
    <n v="7"/>
    <b v="0"/>
    <s v="film &amp; video/drama"/>
    <n v="58.46"/>
    <n v="54.29"/>
    <x v="0"/>
    <x v="3"/>
  </r>
  <r>
    <x v="2"/>
    <x v="0"/>
    <s v="USD"/>
    <n v="1444337940"/>
    <n v="1441750564"/>
    <b v="0"/>
    <n v="0"/>
    <b v="0"/>
    <s v="film &amp; video/drama"/>
    <n v="0"/>
    <e v="#DIV/0!"/>
    <x v="0"/>
    <x v="3"/>
  </r>
  <r>
    <x v="2"/>
    <x v="1"/>
    <s v="GBP"/>
    <n v="1422562864"/>
    <n v="1417378864"/>
    <b v="0"/>
    <n v="8"/>
    <b v="0"/>
    <s v="film &amp; video/drama"/>
    <n v="29.84"/>
    <n v="93.25"/>
    <x v="0"/>
    <x v="3"/>
  </r>
  <r>
    <x v="2"/>
    <x v="2"/>
    <s v="AUD"/>
    <n v="1470319203"/>
    <n v="1467727203"/>
    <b v="0"/>
    <n v="1293"/>
    <b v="0"/>
    <s v="film &amp; video/drama"/>
    <n v="50.72"/>
    <n v="117.68"/>
    <x v="0"/>
    <x v="3"/>
  </r>
  <r>
    <x v="2"/>
    <x v="0"/>
    <s v="USD"/>
    <n v="1444144222"/>
    <n v="1441120222"/>
    <b v="0"/>
    <n v="17"/>
    <b v="0"/>
    <s v="film &amp; video/drama"/>
    <n v="16.25"/>
    <n v="76.47"/>
    <x v="0"/>
    <x v="3"/>
  </r>
  <r>
    <x v="2"/>
    <x v="0"/>
    <s v="USD"/>
    <n v="1470441983"/>
    <n v="1468627583"/>
    <b v="0"/>
    <n v="0"/>
    <b v="0"/>
    <s v="film &amp; video/drama"/>
    <n v="0"/>
    <e v="#DIV/0!"/>
    <x v="0"/>
    <x v="3"/>
  </r>
  <r>
    <x v="2"/>
    <x v="5"/>
    <s v="CAD"/>
    <n v="1420346638"/>
    <n v="1417754638"/>
    <b v="0"/>
    <n v="13"/>
    <b v="0"/>
    <s v="film &amp; video/drama"/>
    <n v="15.21"/>
    <n v="163.85"/>
    <x v="0"/>
    <x v="3"/>
  </r>
  <r>
    <x v="2"/>
    <x v="2"/>
    <s v="AUD"/>
    <n v="1418719967"/>
    <n v="1416127967"/>
    <b v="0"/>
    <n v="0"/>
    <b v="0"/>
    <s v="film &amp; video/drama"/>
    <n v="0"/>
    <e v="#DIV/0!"/>
    <x v="0"/>
    <x v="3"/>
  </r>
  <r>
    <x v="2"/>
    <x v="0"/>
    <s v="USD"/>
    <n v="1436566135"/>
    <n v="1433974135"/>
    <b v="0"/>
    <n v="0"/>
    <b v="0"/>
    <s v="film &amp; video/drama"/>
    <n v="0"/>
    <e v="#DIV/0!"/>
    <x v="0"/>
    <x v="3"/>
  </r>
  <r>
    <x v="2"/>
    <x v="0"/>
    <s v="USD"/>
    <n v="1443675600"/>
    <n v="1441157592"/>
    <b v="0"/>
    <n v="33"/>
    <b v="0"/>
    <s v="film &amp; video/drama"/>
    <n v="25.25"/>
    <n v="91.82"/>
    <x v="0"/>
    <x v="3"/>
  </r>
  <r>
    <x v="2"/>
    <x v="0"/>
    <s v="USD"/>
    <n v="1442634617"/>
    <n v="1440042617"/>
    <b v="0"/>
    <n v="12"/>
    <b v="0"/>
    <s v="film &amp; video/drama"/>
    <n v="44.6"/>
    <n v="185.83"/>
    <x v="0"/>
    <x v="3"/>
  </r>
  <r>
    <x v="2"/>
    <x v="0"/>
    <s v="USD"/>
    <n v="1460837320"/>
    <n v="1455656920"/>
    <b v="0"/>
    <n v="1"/>
    <b v="0"/>
    <s v="film &amp; video/drama"/>
    <n v="0.02"/>
    <n v="1"/>
    <x v="0"/>
    <x v="3"/>
  </r>
  <r>
    <x v="2"/>
    <x v="0"/>
    <s v="USD"/>
    <n v="1439734001"/>
    <n v="1437142547"/>
    <b v="0"/>
    <n v="1"/>
    <b v="0"/>
    <s v="film &amp; video/drama"/>
    <n v="0.04"/>
    <n v="20"/>
    <x v="0"/>
    <x v="3"/>
  </r>
  <r>
    <x v="2"/>
    <x v="0"/>
    <s v="USD"/>
    <n v="1425655349"/>
    <n v="1420471349"/>
    <b v="0"/>
    <n v="1"/>
    <b v="0"/>
    <s v="film &amp; video/drama"/>
    <n v="0.01"/>
    <n v="1"/>
    <x v="0"/>
    <x v="3"/>
  </r>
  <r>
    <x v="2"/>
    <x v="1"/>
    <s v="GBP"/>
    <n v="1455753540"/>
    <n v="1452058282"/>
    <b v="0"/>
    <n v="1"/>
    <b v="0"/>
    <s v="film &amp; video/drama"/>
    <n v="0.23"/>
    <n v="10"/>
    <x v="0"/>
    <x v="3"/>
  </r>
  <r>
    <x v="2"/>
    <x v="0"/>
    <s v="USD"/>
    <n v="1429740037"/>
    <n v="1425423637"/>
    <b v="0"/>
    <n v="84"/>
    <b v="0"/>
    <s v="film &amp; video/drama"/>
    <n v="55.7"/>
    <n v="331.54"/>
    <x v="0"/>
    <x v="3"/>
  </r>
  <r>
    <x v="2"/>
    <x v="11"/>
    <s v="SEK"/>
    <n v="1419780149"/>
    <n v="1417101749"/>
    <b v="0"/>
    <n v="38"/>
    <b v="0"/>
    <s v="film &amp; video/drama"/>
    <n v="11.94"/>
    <n v="314.29000000000002"/>
    <x v="0"/>
    <x v="3"/>
  </r>
  <r>
    <x v="2"/>
    <x v="0"/>
    <s v="USD"/>
    <n v="1431702289"/>
    <n v="1426518289"/>
    <b v="0"/>
    <n v="1"/>
    <b v="0"/>
    <s v="film &amp; video/drama"/>
    <n v="2"/>
    <n v="100"/>
    <x v="0"/>
    <x v="3"/>
  </r>
  <r>
    <x v="2"/>
    <x v="0"/>
    <s v="USD"/>
    <n v="1459493940"/>
    <n v="1456732225"/>
    <b v="0"/>
    <n v="76"/>
    <b v="0"/>
    <s v="film &amp; video/drama"/>
    <n v="17.63"/>
    <n v="115.99"/>
    <x v="0"/>
    <x v="3"/>
  </r>
  <r>
    <x v="2"/>
    <x v="0"/>
    <s v="USD"/>
    <n v="1440101160"/>
    <n v="1436542030"/>
    <b v="0"/>
    <n v="3"/>
    <b v="0"/>
    <s v="film &amp; video/drama"/>
    <n v="0.72"/>
    <n v="120"/>
    <x v="0"/>
    <x v="3"/>
  </r>
  <r>
    <x v="2"/>
    <x v="0"/>
    <s v="USD"/>
    <n v="1427569564"/>
    <n v="1422389164"/>
    <b v="0"/>
    <n v="0"/>
    <b v="0"/>
    <s v="film &amp; video/drama"/>
    <n v="0"/>
    <e v="#DIV/0!"/>
    <x v="0"/>
    <x v="3"/>
  </r>
  <r>
    <x v="2"/>
    <x v="0"/>
    <s v="USD"/>
    <n v="1427423940"/>
    <n v="1422383318"/>
    <b v="0"/>
    <n v="2"/>
    <b v="0"/>
    <s v="film &amp; video/drama"/>
    <n v="13"/>
    <n v="65"/>
    <x v="0"/>
    <x v="3"/>
  </r>
  <r>
    <x v="2"/>
    <x v="0"/>
    <s v="USD"/>
    <n v="1463879100"/>
    <n v="1461287350"/>
    <b v="0"/>
    <n v="0"/>
    <b v="0"/>
    <s v="film &amp; video/drama"/>
    <n v="0"/>
    <e v="#DIV/0!"/>
    <x v="0"/>
    <x v="3"/>
  </r>
  <r>
    <x v="2"/>
    <x v="2"/>
    <s v="AUD"/>
    <n v="1436506726"/>
    <n v="1431322726"/>
    <b v="0"/>
    <n v="0"/>
    <b v="0"/>
    <s v="film &amp; video/drama"/>
    <n v="0"/>
    <e v="#DIV/0!"/>
    <x v="0"/>
    <x v="3"/>
  </r>
  <r>
    <x v="2"/>
    <x v="0"/>
    <s v="USD"/>
    <n v="1460153054"/>
    <n v="1457564654"/>
    <b v="0"/>
    <n v="0"/>
    <b v="0"/>
    <s v="film &amp; video/drama"/>
    <n v="0"/>
    <e v="#DIV/0!"/>
    <x v="0"/>
    <x v="3"/>
  </r>
  <r>
    <x v="2"/>
    <x v="1"/>
    <s v="GBP"/>
    <n v="1433064540"/>
    <n v="1428854344"/>
    <b v="0"/>
    <n v="2"/>
    <b v="0"/>
    <s v="film &amp; video/drama"/>
    <n v="0.86"/>
    <n v="125"/>
    <x v="0"/>
    <x v="3"/>
  </r>
  <r>
    <x v="2"/>
    <x v="0"/>
    <s v="USD"/>
    <n v="1436477241"/>
    <n v="1433885241"/>
    <b v="0"/>
    <n v="0"/>
    <b v="0"/>
    <s v="film &amp; video/drama"/>
    <n v="0"/>
    <e v="#DIV/0!"/>
    <x v="0"/>
    <x v="3"/>
  </r>
  <r>
    <x v="2"/>
    <x v="1"/>
    <s v="GBP"/>
    <n v="1433176105"/>
    <n v="1427992105"/>
    <b v="0"/>
    <n v="0"/>
    <b v="0"/>
    <s v="film &amp; video/drama"/>
    <n v="0"/>
    <e v="#DIV/0!"/>
    <x v="0"/>
    <x v="3"/>
  </r>
  <r>
    <x v="2"/>
    <x v="12"/>
    <s v="EUR"/>
    <n v="1455402297"/>
    <n v="1452810297"/>
    <b v="0"/>
    <n v="0"/>
    <b v="0"/>
    <s v="film &amp; video/drama"/>
    <n v="0"/>
    <e v="#DIV/0!"/>
    <x v="0"/>
    <x v="3"/>
  </r>
  <r>
    <x v="2"/>
    <x v="0"/>
    <s v="USD"/>
    <n v="1433443151"/>
    <n v="1430851151"/>
    <b v="0"/>
    <n v="2"/>
    <b v="0"/>
    <s v="film &amp; video/drama"/>
    <n v="0.4"/>
    <n v="30"/>
    <x v="0"/>
    <x v="3"/>
  </r>
  <r>
    <x v="2"/>
    <x v="0"/>
    <s v="USD"/>
    <n v="1451775651"/>
    <n v="1449183651"/>
    <b v="0"/>
    <n v="0"/>
    <b v="0"/>
    <s v="film &amp; video/drama"/>
    <n v="0"/>
    <e v="#DIV/0!"/>
    <x v="0"/>
    <x v="3"/>
  </r>
  <r>
    <x v="2"/>
    <x v="1"/>
    <s v="GBP"/>
    <n v="1425066546"/>
    <n v="1422474546"/>
    <b v="0"/>
    <n v="7"/>
    <b v="0"/>
    <s v="film &amp; video/drama"/>
    <n v="2.75"/>
    <n v="15.71"/>
    <x v="0"/>
    <x v="3"/>
  </r>
  <r>
    <x v="2"/>
    <x v="0"/>
    <s v="USD"/>
    <n v="1475185972"/>
    <n v="1472593972"/>
    <b v="0"/>
    <n v="0"/>
    <b v="0"/>
    <s v="film &amp; video/drama"/>
    <n v="0"/>
    <e v="#DIV/0!"/>
    <x v="0"/>
    <x v="3"/>
  </r>
  <r>
    <x v="2"/>
    <x v="0"/>
    <s v="USD"/>
    <n v="1434847859"/>
    <n v="1431391859"/>
    <b v="0"/>
    <n v="5"/>
    <b v="0"/>
    <s v="film &amp; video/drama"/>
    <n v="40.1"/>
    <n v="80.2"/>
    <x v="0"/>
    <x v="3"/>
  </r>
  <r>
    <x v="2"/>
    <x v="0"/>
    <s v="USD"/>
    <n v="1436478497"/>
    <n v="1433886497"/>
    <b v="0"/>
    <n v="0"/>
    <b v="0"/>
    <s v="film &amp; video/drama"/>
    <n v="0"/>
    <e v="#DIV/0!"/>
    <x v="0"/>
    <x v="3"/>
  </r>
  <r>
    <x v="2"/>
    <x v="0"/>
    <s v="USD"/>
    <n v="1451952000"/>
    <n v="1447380099"/>
    <b v="0"/>
    <n v="0"/>
    <b v="0"/>
    <s v="film &amp; video/drama"/>
    <n v="0"/>
    <e v="#DIV/0!"/>
    <x v="0"/>
    <x v="3"/>
  </r>
  <r>
    <x v="2"/>
    <x v="0"/>
    <s v="USD"/>
    <n v="1457445069"/>
    <n v="1452261069"/>
    <b v="0"/>
    <n v="1"/>
    <b v="0"/>
    <s v="film &amp; video/drama"/>
    <n v="0.33"/>
    <n v="50"/>
    <x v="0"/>
    <x v="3"/>
  </r>
  <r>
    <x v="2"/>
    <x v="0"/>
    <s v="USD"/>
    <n v="1483088400"/>
    <n v="1481324760"/>
    <b v="0"/>
    <n v="0"/>
    <b v="0"/>
    <s v="film &amp; video/drama"/>
    <n v="0"/>
    <e v="#DIV/0!"/>
    <x v="0"/>
    <x v="3"/>
  </r>
  <r>
    <x v="2"/>
    <x v="2"/>
    <s v="AUD"/>
    <n v="1446984000"/>
    <n v="1445308730"/>
    <b v="0"/>
    <n v="5"/>
    <b v="0"/>
    <s v="film &amp; video/drama"/>
    <n v="25"/>
    <n v="50"/>
    <x v="0"/>
    <x v="3"/>
  </r>
  <r>
    <x v="0"/>
    <x v="0"/>
    <s v="USD"/>
    <n v="1367773211"/>
    <n v="1363885211"/>
    <b v="1"/>
    <n v="137"/>
    <b v="1"/>
    <s v="film &amp; video/documentary"/>
    <n v="107.63"/>
    <n v="117.85"/>
    <x v="0"/>
    <x v="4"/>
  </r>
  <r>
    <x v="0"/>
    <x v="0"/>
    <s v="USD"/>
    <n v="1419180304"/>
    <n v="1415292304"/>
    <b v="1"/>
    <n v="376"/>
    <b v="1"/>
    <s v="film &amp; video/documentary"/>
    <n v="112.64"/>
    <n v="109.04"/>
    <x v="0"/>
    <x v="4"/>
  </r>
  <r>
    <x v="0"/>
    <x v="0"/>
    <s v="USD"/>
    <n v="1324381790"/>
    <n v="1321357790"/>
    <b v="1"/>
    <n v="202"/>
    <b v="1"/>
    <s v="film &amp; video/documentary"/>
    <n v="113.46"/>
    <n v="73.02"/>
    <x v="0"/>
    <x v="4"/>
  </r>
  <r>
    <x v="0"/>
    <x v="0"/>
    <s v="USD"/>
    <n v="1393031304"/>
    <n v="1390439304"/>
    <b v="1"/>
    <n v="328"/>
    <b v="1"/>
    <s v="film &amp; video/documentary"/>
    <n v="102.59"/>
    <n v="78.2"/>
    <x v="0"/>
    <x v="4"/>
  </r>
  <r>
    <x v="0"/>
    <x v="0"/>
    <s v="USD"/>
    <n v="1268723160"/>
    <n v="1265269559"/>
    <b v="1"/>
    <n v="84"/>
    <b v="1"/>
    <s v="film &amp; video/documentary"/>
    <n v="113.76"/>
    <n v="47.4"/>
    <x v="0"/>
    <x v="4"/>
  </r>
  <r>
    <x v="0"/>
    <x v="0"/>
    <s v="USD"/>
    <n v="1345079785"/>
    <n v="1342487785"/>
    <b v="1"/>
    <n v="96"/>
    <b v="1"/>
    <s v="film &amp; video/documentary"/>
    <n v="103.72"/>
    <n v="54.02"/>
    <x v="0"/>
    <x v="4"/>
  </r>
  <r>
    <x v="0"/>
    <x v="0"/>
    <s v="USD"/>
    <n v="1292665405"/>
    <n v="1288341805"/>
    <b v="1"/>
    <n v="223"/>
    <b v="1"/>
    <s v="film &amp; video/documentary"/>
    <n v="305.45999999999998"/>
    <n v="68.489999999999995"/>
    <x v="0"/>
    <x v="4"/>
  </r>
  <r>
    <x v="0"/>
    <x v="0"/>
    <s v="USD"/>
    <n v="1287200340"/>
    <n v="1284042614"/>
    <b v="1"/>
    <n v="62"/>
    <b v="1"/>
    <s v="film &amp; video/documentary"/>
    <n v="134.1"/>
    <n v="108.15"/>
    <x v="0"/>
    <x v="4"/>
  </r>
  <r>
    <x v="0"/>
    <x v="0"/>
    <s v="USD"/>
    <n v="1325961309"/>
    <n v="1322073309"/>
    <b v="1"/>
    <n v="146"/>
    <b v="1"/>
    <s v="film &amp; video/documentary"/>
    <n v="101.33"/>
    <n v="589.95000000000005"/>
    <x v="0"/>
    <x v="4"/>
  </r>
  <r>
    <x v="0"/>
    <x v="0"/>
    <s v="USD"/>
    <n v="1282498800"/>
    <n v="1275603020"/>
    <b v="1"/>
    <n v="235"/>
    <b v="1"/>
    <s v="film &amp; video/documentary"/>
    <n v="112.92"/>
    <n v="48.05"/>
    <x v="0"/>
    <x v="4"/>
  </r>
  <r>
    <x v="0"/>
    <x v="0"/>
    <s v="USD"/>
    <n v="1370525691"/>
    <n v="1367933691"/>
    <b v="1"/>
    <n v="437"/>
    <b v="1"/>
    <s v="film &amp; video/documentary"/>
    <n v="105.58"/>
    <n v="72.48"/>
    <x v="0"/>
    <x v="4"/>
  </r>
  <r>
    <x v="0"/>
    <x v="0"/>
    <s v="USD"/>
    <n v="1337194800"/>
    <n v="1334429646"/>
    <b v="1"/>
    <n v="77"/>
    <b v="1"/>
    <s v="film &amp; video/documentary"/>
    <n v="125.57"/>
    <n v="57.08"/>
    <x v="0"/>
    <x v="4"/>
  </r>
  <r>
    <x v="0"/>
    <x v="0"/>
    <s v="USD"/>
    <n v="1275364740"/>
    <n v="1269878058"/>
    <b v="1"/>
    <n v="108"/>
    <b v="1"/>
    <s v="film &amp; video/documentary"/>
    <n v="184.56"/>
    <n v="85.44"/>
    <x v="0"/>
    <x v="4"/>
  </r>
  <r>
    <x v="0"/>
    <x v="0"/>
    <s v="USD"/>
    <n v="1329320235"/>
    <n v="1326728235"/>
    <b v="1"/>
    <n v="7"/>
    <b v="1"/>
    <s v="film &amp; video/documentary"/>
    <n v="100.73"/>
    <n v="215.86"/>
    <x v="0"/>
    <x v="4"/>
  </r>
  <r>
    <x v="0"/>
    <x v="0"/>
    <s v="USD"/>
    <n v="1445047200"/>
    <n v="1442443910"/>
    <b v="1"/>
    <n v="314"/>
    <b v="1"/>
    <s v="film &amp; video/documentary"/>
    <n v="116.95"/>
    <n v="89.39"/>
    <x v="0"/>
    <x v="4"/>
  </r>
  <r>
    <x v="0"/>
    <x v="0"/>
    <s v="USD"/>
    <n v="1300275482"/>
    <n v="1297687082"/>
    <b v="1"/>
    <n v="188"/>
    <b v="1"/>
    <s v="film &amp; video/documentary"/>
    <n v="106.73"/>
    <n v="45.42"/>
    <x v="0"/>
    <x v="4"/>
  </r>
  <r>
    <x v="0"/>
    <x v="0"/>
    <s v="USD"/>
    <n v="1363458467"/>
    <n v="1360866467"/>
    <b v="1"/>
    <n v="275"/>
    <b v="1"/>
    <s v="film &amp; video/documentary"/>
    <n v="139.1"/>
    <n v="65.760000000000005"/>
    <x v="0"/>
    <x v="4"/>
  </r>
  <r>
    <x v="0"/>
    <x v="0"/>
    <s v="USD"/>
    <n v="1463670162"/>
    <n v="1461078162"/>
    <b v="1"/>
    <n v="560"/>
    <b v="1"/>
    <s v="film &amp; video/documentary"/>
    <n v="106.73"/>
    <n v="66.7"/>
    <x v="0"/>
    <x v="4"/>
  </r>
  <r>
    <x v="0"/>
    <x v="0"/>
    <s v="USD"/>
    <n v="1308359666"/>
    <n v="1305767666"/>
    <b v="1"/>
    <n v="688"/>
    <b v="1"/>
    <s v="film &amp; video/documentary"/>
    <n v="191.14"/>
    <n v="83.35"/>
    <x v="0"/>
    <x v="4"/>
  </r>
  <r>
    <x v="0"/>
    <x v="0"/>
    <s v="USD"/>
    <n v="1428514969"/>
    <n v="1425922969"/>
    <b v="1"/>
    <n v="942"/>
    <b v="1"/>
    <s v="film &amp; video/documentary"/>
    <n v="131.94"/>
    <n v="105.05"/>
    <x v="0"/>
    <x v="4"/>
  </r>
  <r>
    <x v="0"/>
    <x v="0"/>
    <s v="USD"/>
    <n v="1279360740"/>
    <n v="1275415679"/>
    <b v="1"/>
    <n v="88"/>
    <b v="1"/>
    <s v="film &amp; video/documentary"/>
    <n v="106.4"/>
    <n v="120.91"/>
    <x v="0"/>
    <x v="4"/>
  </r>
  <r>
    <x v="0"/>
    <x v="0"/>
    <s v="USD"/>
    <n v="1339080900"/>
    <n v="1334783704"/>
    <b v="1"/>
    <n v="220"/>
    <b v="1"/>
    <s v="film &amp; video/documentary"/>
    <n v="107.4"/>
    <n v="97.64"/>
    <x v="0"/>
    <x v="4"/>
  </r>
  <r>
    <x v="0"/>
    <x v="0"/>
    <s v="USD"/>
    <n v="1298699828"/>
    <n v="1294811828"/>
    <b v="1"/>
    <n v="145"/>
    <b v="1"/>
    <s v="film &amp; video/documentary"/>
    <n v="240"/>
    <n v="41.38"/>
    <x v="0"/>
    <x v="4"/>
  </r>
  <r>
    <x v="0"/>
    <x v="0"/>
    <s v="USD"/>
    <n v="1348786494"/>
    <n v="1346194494"/>
    <b v="1"/>
    <n v="963"/>
    <b v="1"/>
    <s v="film &amp; video/documentary"/>
    <n v="118.08"/>
    <n v="30.65"/>
    <x v="0"/>
    <x v="4"/>
  </r>
  <r>
    <x v="0"/>
    <x v="0"/>
    <s v="USD"/>
    <n v="1336747995"/>
    <n v="1334155995"/>
    <b v="1"/>
    <n v="91"/>
    <b v="1"/>
    <s v="film &amp; video/documentary"/>
    <n v="118.2"/>
    <n v="64.95"/>
    <x v="0"/>
    <x v="4"/>
  </r>
  <r>
    <x v="0"/>
    <x v="0"/>
    <s v="USD"/>
    <n v="1273522560"/>
    <n v="1269928430"/>
    <b v="1"/>
    <n v="58"/>
    <b v="1"/>
    <s v="film &amp; video/documentary"/>
    <n v="111.1"/>
    <n v="95.78"/>
    <x v="0"/>
    <x v="4"/>
  </r>
  <r>
    <x v="0"/>
    <x v="0"/>
    <s v="USD"/>
    <n v="1271994660"/>
    <n v="1264565507"/>
    <b v="1"/>
    <n v="36"/>
    <b v="1"/>
    <s v="film &amp; video/documentary"/>
    <n v="145.5"/>
    <n v="40.42"/>
    <x v="0"/>
    <x v="4"/>
  </r>
  <r>
    <x v="0"/>
    <x v="1"/>
    <s v="GBP"/>
    <n v="1403693499"/>
    <n v="1401101499"/>
    <b v="1"/>
    <n v="165"/>
    <b v="1"/>
    <s v="film &amp; video/documentary"/>
    <n v="131.63"/>
    <n v="78.58"/>
    <x v="0"/>
    <x v="4"/>
  </r>
  <r>
    <x v="0"/>
    <x v="0"/>
    <s v="USD"/>
    <n v="1320640778"/>
    <n v="1316749178"/>
    <b v="1"/>
    <n v="111"/>
    <b v="1"/>
    <s v="film &amp; video/documentary"/>
    <n v="111.4"/>
    <n v="50.18"/>
    <x v="0"/>
    <x v="4"/>
  </r>
  <r>
    <x v="0"/>
    <x v="2"/>
    <s v="AUD"/>
    <n v="1487738622"/>
    <n v="1485146622"/>
    <b v="1"/>
    <n v="1596"/>
    <b v="1"/>
    <s v="film &amp; video/documentary"/>
    <n v="147.22999999999999"/>
    <n v="92.25"/>
    <x v="0"/>
    <x v="4"/>
  </r>
  <r>
    <x v="0"/>
    <x v="0"/>
    <s v="USD"/>
    <n v="1306296000"/>
    <n v="1301950070"/>
    <b v="1"/>
    <n v="61"/>
    <b v="1"/>
    <s v="film &amp; video/documentary"/>
    <n v="152.61000000000001"/>
    <n v="57.54"/>
    <x v="0"/>
    <x v="4"/>
  </r>
  <r>
    <x v="0"/>
    <x v="0"/>
    <s v="USD"/>
    <n v="1388649600"/>
    <n v="1386123861"/>
    <b v="1"/>
    <n v="287"/>
    <b v="1"/>
    <s v="film &amp; video/documentary"/>
    <n v="104.68"/>
    <n v="109.42"/>
    <x v="0"/>
    <x v="4"/>
  </r>
  <r>
    <x v="0"/>
    <x v="0"/>
    <s v="USD"/>
    <n v="1272480540"/>
    <n v="1267220191"/>
    <b v="1"/>
    <n v="65"/>
    <b v="1"/>
    <s v="film &amp; video/documentary"/>
    <n v="177.43"/>
    <n v="81.89"/>
    <x v="0"/>
    <x v="4"/>
  </r>
  <r>
    <x v="0"/>
    <x v="0"/>
    <s v="USD"/>
    <n v="1309694266"/>
    <n v="1307102266"/>
    <b v="1"/>
    <n v="118"/>
    <b v="1"/>
    <s v="film &amp; video/documentary"/>
    <n v="107.78"/>
    <n v="45.67"/>
    <x v="0"/>
    <x v="4"/>
  </r>
  <r>
    <x v="0"/>
    <x v="0"/>
    <s v="USD"/>
    <n v="1333609140"/>
    <n v="1330638829"/>
    <b v="1"/>
    <n v="113"/>
    <b v="1"/>
    <s v="film &amp; video/documentary"/>
    <n v="156"/>
    <n v="55.22"/>
    <x v="0"/>
    <x v="4"/>
  </r>
  <r>
    <x v="0"/>
    <x v="0"/>
    <s v="USD"/>
    <n v="1352511966"/>
    <n v="1349916366"/>
    <b v="1"/>
    <n v="332"/>
    <b v="1"/>
    <s v="film &amp; video/documentary"/>
    <n v="108.4"/>
    <n v="65.3"/>
    <x v="0"/>
    <x v="4"/>
  </r>
  <r>
    <x v="0"/>
    <x v="0"/>
    <s v="USD"/>
    <n v="1335574674"/>
    <n v="1330394274"/>
    <b v="1"/>
    <n v="62"/>
    <b v="1"/>
    <s v="film &amp; video/documentary"/>
    <n v="147.6"/>
    <n v="95.23"/>
    <x v="0"/>
    <x v="4"/>
  </r>
  <r>
    <x v="0"/>
    <x v="0"/>
    <s v="USD"/>
    <n v="1432416219"/>
    <n v="1429824219"/>
    <b v="1"/>
    <n v="951"/>
    <b v="1"/>
    <s v="film &amp; video/documentary"/>
    <n v="110.38"/>
    <n v="75.44"/>
    <x v="0"/>
    <x v="4"/>
  </r>
  <r>
    <x v="0"/>
    <x v="0"/>
    <s v="USD"/>
    <n v="1350003539"/>
    <n v="1347411539"/>
    <b v="1"/>
    <n v="415"/>
    <b v="1"/>
    <s v="film &amp; video/documentary"/>
    <n v="150.35"/>
    <n v="97.82"/>
    <x v="0"/>
    <x v="4"/>
  </r>
  <r>
    <x v="0"/>
    <x v="0"/>
    <s v="USD"/>
    <n v="1488160860"/>
    <n v="1485237096"/>
    <b v="1"/>
    <n v="305"/>
    <b v="1"/>
    <s v="film &amp; video/documentary"/>
    <n v="157.32"/>
    <n v="87.69"/>
    <x v="0"/>
    <x v="4"/>
  </r>
  <r>
    <x v="0"/>
    <x v="0"/>
    <s v="USD"/>
    <n v="1401459035"/>
    <n v="1397571035"/>
    <b v="1"/>
    <n v="2139"/>
    <b v="1"/>
    <s v="film &amp; video/documentary"/>
    <n v="156.13999999999999"/>
    <n v="54.75"/>
    <x v="0"/>
    <x v="4"/>
  </r>
  <r>
    <x v="0"/>
    <x v="0"/>
    <s v="USD"/>
    <n v="1249932360"/>
    <n v="1242532513"/>
    <b v="1"/>
    <n v="79"/>
    <b v="1"/>
    <s v="film &amp; video/documentary"/>
    <n v="120.59"/>
    <n v="83.95"/>
    <x v="0"/>
    <x v="4"/>
  </r>
  <r>
    <x v="0"/>
    <x v="0"/>
    <s v="USD"/>
    <n v="1266876000"/>
    <n v="1263679492"/>
    <b v="1"/>
    <n v="179"/>
    <b v="1"/>
    <s v="film &amp; video/documentary"/>
    <n v="101.19"/>
    <n v="254.39"/>
    <x v="0"/>
    <x v="4"/>
  </r>
  <r>
    <x v="0"/>
    <x v="0"/>
    <s v="USD"/>
    <n v="1306904340"/>
    <n v="1305219744"/>
    <b v="1"/>
    <n v="202"/>
    <b v="1"/>
    <s v="film &amp; video/documentary"/>
    <n v="114.27"/>
    <n v="101.83"/>
    <x v="0"/>
    <x v="4"/>
  </r>
  <r>
    <x v="0"/>
    <x v="0"/>
    <s v="USD"/>
    <n v="1327167780"/>
    <n v="1325007780"/>
    <b v="1"/>
    <n v="760"/>
    <b v="1"/>
    <s v="film &amp; video/documentary"/>
    <n v="104.63"/>
    <n v="55.07"/>
    <x v="0"/>
    <x v="4"/>
  </r>
  <r>
    <x v="0"/>
    <x v="0"/>
    <s v="USD"/>
    <n v="1379614128"/>
    <n v="1377022128"/>
    <b v="1"/>
    <n v="563"/>
    <b v="1"/>
    <s v="film &amp; video/documentary"/>
    <n v="228.83"/>
    <n v="56.9"/>
    <x v="0"/>
    <x v="4"/>
  </r>
  <r>
    <x v="0"/>
    <x v="0"/>
    <s v="USD"/>
    <n v="1364236524"/>
    <n v="1360352124"/>
    <b v="1"/>
    <n v="135"/>
    <b v="1"/>
    <s v="film &amp; video/documentary"/>
    <n v="109.15"/>
    <n v="121.28"/>
    <x v="0"/>
    <x v="4"/>
  </r>
  <r>
    <x v="0"/>
    <x v="0"/>
    <s v="USD"/>
    <n v="1351828800"/>
    <n v="1349160018"/>
    <b v="1"/>
    <n v="290"/>
    <b v="1"/>
    <s v="film &amp; video/documentary"/>
    <n v="176.3"/>
    <n v="91.19"/>
    <x v="0"/>
    <x v="4"/>
  </r>
  <r>
    <x v="0"/>
    <x v="0"/>
    <s v="USD"/>
    <n v="1340683393"/>
    <n v="1337659393"/>
    <b v="1"/>
    <n v="447"/>
    <b v="1"/>
    <s v="film &amp; video/documentary"/>
    <n v="103.21"/>
    <n v="115.45"/>
    <x v="0"/>
    <x v="4"/>
  </r>
  <r>
    <x v="0"/>
    <x v="1"/>
    <s v="GBP"/>
    <n v="1383389834"/>
    <n v="1380797834"/>
    <b v="1"/>
    <n v="232"/>
    <b v="1"/>
    <s v="film &amp; video/documentary"/>
    <n v="104.82"/>
    <n v="67.77"/>
    <x v="0"/>
    <x v="4"/>
  </r>
  <r>
    <x v="0"/>
    <x v="0"/>
    <s v="USD"/>
    <n v="1296633540"/>
    <n v="1292316697"/>
    <b v="1"/>
    <n v="168"/>
    <b v="1"/>
    <s v="film &amp; video/documentary"/>
    <n v="106.68"/>
    <n v="28.58"/>
    <x v="0"/>
    <x v="4"/>
  </r>
  <r>
    <x v="0"/>
    <x v="0"/>
    <s v="USD"/>
    <n v="1367366460"/>
    <n v="1365791246"/>
    <b v="1"/>
    <n v="128"/>
    <b v="1"/>
    <s v="film &amp; video/documentary"/>
    <n v="120.02"/>
    <n v="46.88"/>
    <x v="0"/>
    <x v="4"/>
  </r>
  <r>
    <x v="0"/>
    <x v="0"/>
    <s v="USD"/>
    <n v="1319860740"/>
    <n v="1317064599"/>
    <b v="1"/>
    <n v="493"/>
    <b v="1"/>
    <s v="film &amp; video/documentary"/>
    <n v="101.51"/>
    <n v="154.41999999999999"/>
    <x v="0"/>
    <x v="4"/>
  </r>
  <r>
    <x v="0"/>
    <x v="0"/>
    <s v="USD"/>
    <n v="1398009714"/>
    <n v="1395417714"/>
    <b v="1"/>
    <n v="131"/>
    <b v="1"/>
    <s v="film &amp; video/documentary"/>
    <n v="101.38"/>
    <n v="201.22"/>
    <x v="0"/>
    <x v="4"/>
  </r>
  <r>
    <x v="0"/>
    <x v="0"/>
    <s v="USD"/>
    <n v="1279555200"/>
    <n v="1276480894"/>
    <b v="1"/>
    <n v="50"/>
    <b v="1"/>
    <s v="film &amp; video/documentary"/>
    <n v="100"/>
    <n v="100"/>
    <x v="0"/>
    <x v="4"/>
  </r>
  <r>
    <x v="0"/>
    <x v="0"/>
    <s v="USD"/>
    <n v="1383264000"/>
    <n v="1378080409"/>
    <b v="1"/>
    <n v="665"/>
    <b v="1"/>
    <s v="film &amp; video/documentary"/>
    <n v="133.11000000000001"/>
    <n v="100.08"/>
    <x v="0"/>
    <x v="4"/>
  </r>
  <r>
    <x v="0"/>
    <x v="0"/>
    <s v="USD"/>
    <n v="1347017083"/>
    <n v="1344857083"/>
    <b v="1"/>
    <n v="129"/>
    <b v="1"/>
    <s v="film &amp; video/documentary"/>
    <n v="118.73"/>
    <n v="230.09"/>
    <x v="0"/>
    <x v="4"/>
  </r>
  <r>
    <x v="0"/>
    <x v="0"/>
    <s v="USD"/>
    <n v="1430452740"/>
    <n v="1427390901"/>
    <b v="1"/>
    <n v="142"/>
    <b v="1"/>
    <s v="film &amp; video/documentary"/>
    <n v="100.64"/>
    <n v="141.75"/>
    <x v="0"/>
    <x v="4"/>
  </r>
  <r>
    <x v="0"/>
    <x v="0"/>
    <s v="USD"/>
    <n v="1399669200"/>
    <n v="1394536048"/>
    <b v="1"/>
    <n v="2436"/>
    <b v="1"/>
    <s v="film &amp; video/documentary"/>
    <n v="108.93"/>
    <n v="56.34"/>
    <x v="0"/>
    <x v="4"/>
  </r>
  <r>
    <x v="0"/>
    <x v="0"/>
    <s v="USD"/>
    <n v="1289975060"/>
    <n v="1287379460"/>
    <b v="1"/>
    <n v="244"/>
    <b v="1"/>
    <s v="film &amp; video/documentary"/>
    <n v="178.95"/>
    <n v="73.34"/>
    <x v="0"/>
    <x v="4"/>
  </r>
  <r>
    <x v="0"/>
    <x v="0"/>
    <s v="USD"/>
    <n v="1303686138"/>
    <n v="1301007738"/>
    <b v="1"/>
    <n v="298"/>
    <b v="1"/>
    <s v="film &amp; video/documentary"/>
    <n v="101.72"/>
    <n v="85.34"/>
    <x v="0"/>
    <x v="4"/>
  </r>
  <r>
    <x v="0"/>
    <x v="0"/>
    <s v="USD"/>
    <n v="1363711335"/>
    <n v="1360258935"/>
    <b v="1"/>
    <n v="251"/>
    <b v="1"/>
    <s v="film &amp; video/documentary"/>
    <n v="118.74"/>
    <n v="61.5"/>
    <x v="0"/>
    <x v="4"/>
  </r>
  <r>
    <x v="0"/>
    <x v="0"/>
    <s v="USD"/>
    <n v="1330115638"/>
    <n v="1327523638"/>
    <b v="1"/>
    <n v="108"/>
    <b v="1"/>
    <s v="film &amp; video/documentary"/>
    <n v="100.46"/>
    <n v="93.02"/>
    <x v="0"/>
    <x v="4"/>
  </r>
  <r>
    <x v="0"/>
    <x v="0"/>
    <s v="USD"/>
    <n v="1338601346"/>
    <n v="1336009346"/>
    <b v="1"/>
    <n v="82"/>
    <b v="1"/>
    <s v="film &amp; video/documentary"/>
    <n v="137.47"/>
    <n v="50.29"/>
    <x v="0"/>
    <x v="4"/>
  </r>
  <r>
    <x v="0"/>
    <x v="0"/>
    <s v="USD"/>
    <n v="1346464800"/>
    <n v="1343096197"/>
    <b v="1"/>
    <n v="74"/>
    <b v="1"/>
    <s v="film &amp; video/documentary"/>
    <n v="231.65"/>
    <n v="106.43"/>
    <x v="0"/>
    <x v="4"/>
  </r>
  <r>
    <x v="0"/>
    <x v="0"/>
    <s v="USD"/>
    <n v="1331392049"/>
    <n v="1328800049"/>
    <b v="1"/>
    <n v="189"/>
    <b v="1"/>
    <s v="film &amp; video/documentary"/>
    <n v="130.33000000000001"/>
    <n v="51.72"/>
    <x v="0"/>
    <x v="4"/>
  </r>
  <r>
    <x v="0"/>
    <x v="0"/>
    <s v="USD"/>
    <n v="1363806333"/>
    <n v="1362081933"/>
    <b v="1"/>
    <n v="80"/>
    <b v="1"/>
    <s v="film &amp; video/documentary"/>
    <n v="292.89999999999998"/>
    <n v="36.61"/>
    <x v="0"/>
    <x v="4"/>
  </r>
  <r>
    <x v="0"/>
    <x v="0"/>
    <s v="USD"/>
    <n v="1360276801"/>
    <n v="1357684801"/>
    <b v="1"/>
    <n v="576"/>
    <b v="1"/>
    <s v="film &amp; video/documentary"/>
    <n v="111.32"/>
    <n v="42.52"/>
    <x v="0"/>
    <x v="4"/>
  </r>
  <r>
    <x v="0"/>
    <x v="0"/>
    <s v="USD"/>
    <n v="1299775210"/>
    <n v="1295887210"/>
    <b v="1"/>
    <n v="202"/>
    <b v="1"/>
    <s v="film &amp; video/documentary"/>
    <n v="105.57"/>
    <n v="62.71"/>
    <x v="0"/>
    <x v="4"/>
  </r>
  <r>
    <x v="0"/>
    <x v="0"/>
    <s v="USD"/>
    <n v="1346695334"/>
    <n v="1344880934"/>
    <b v="1"/>
    <n v="238"/>
    <b v="1"/>
    <s v="film &amp; video/documentary"/>
    <n v="118.94"/>
    <n v="89.96"/>
    <x v="0"/>
    <x v="4"/>
  </r>
  <r>
    <x v="0"/>
    <x v="0"/>
    <s v="USD"/>
    <n v="1319076000"/>
    <n v="1317788623"/>
    <b v="1"/>
    <n v="36"/>
    <b v="1"/>
    <s v="film &amp; video/documentary"/>
    <n v="104.13"/>
    <n v="28.92"/>
    <x v="0"/>
    <x v="4"/>
  </r>
  <r>
    <x v="0"/>
    <x v="0"/>
    <s v="USD"/>
    <n v="1325404740"/>
    <n v="1321852592"/>
    <b v="1"/>
    <n v="150"/>
    <b v="1"/>
    <s v="film &amp; video/documentary"/>
    <n v="104.1"/>
    <n v="138.80000000000001"/>
    <x v="0"/>
    <x v="4"/>
  </r>
  <r>
    <x v="0"/>
    <x v="0"/>
    <s v="USD"/>
    <n v="1365973432"/>
    <n v="1363381432"/>
    <b v="1"/>
    <n v="146"/>
    <b v="1"/>
    <s v="film &amp; video/documentary"/>
    <n v="111.88"/>
    <n v="61.3"/>
    <x v="0"/>
    <x v="4"/>
  </r>
  <r>
    <x v="0"/>
    <x v="0"/>
    <s v="USD"/>
    <n v="1281542340"/>
    <n v="1277702894"/>
    <b v="1"/>
    <n v="222"/>
    <b v="1"/>
    <s v="film &amp; video/documentary"/>
    <n v="104.74"/>
    <n v="80.2"/>
    <x v="0"/>
    <x v="4"/>
  </r>
  <r>
    <x v="0"/>
    <x v="0"/>
    <s v="USD"/>
    <n v="1362167988"/>
    <n v="1359575988"/>
    <b v="1"/>
    <n v="120"/>
    <b v="1"/>
    <s v="film &amp; video/documentary"/>
    <n v="385.15"/>
    <n v="32.1"/>
    <x v="0"/>
    <x v="4"/>
  </r>
  <r>
    <x v="0"/>
    <x v="0"/>
    <s v="USD"/>
    <n v="1345660334"/>
    <n v="1343068334"/>
    <b v="1"/>
    <n v="126"/>
    <b v="1"/>
    <s v="film &amp; video/documentary"/>
    <n v="101.25"/>
    <n v="200.89"/>
    <x v="0"/>
    <x v="4"/>
  </r>
  <r>
    <x v="0"/>
    <x v="5"/>
    <s v="CAD"/>
    <n v="1418273940"/>
    <n v="1415398197"/>
    <b v="1"/>
    <n v="158"/>
    <b v="1"/>
    <s v="film &amp; video/documentary"/>
    <n v="113.77"/>
    <n v="108.01"/>
    <x v="0"/>
    <x v="4"/>
  </r>
  <r>
    <x v="0"/>
    <x v="0"/>
    <s v="USD"/>
    <n v="1386778483"/>
    <n v="1384186483"/>
    <b v="1"/>
    <n v="316"/>
    <b v="1"/>
    <s v="film &amp; video/documentary"/>
    <n v="100.8"/>
    <n v="95.7"/>
    <x v="0"/>
    <x v="4"/>
  </r>
  <r>
    <x v="0"/>
    <x v="0"/>
    <s v="USD"/>
    <n v="1364342151"/>
    <n v="1361753751"/>
    <b v="1"/>
    <n v="284"/>
    <b v="1"/>
    <s v="film &amp; video/documentary"/>
    <n v="283.32"/>
    <n v="49.88"/>
    <x v="0"/>
    <x v="4"/>
  </r>
  <r>
    <x v="0"/>
    <x v="0"/>
    <s v="USD"/>
    <n v="1265097540"/>
    <n v="1257538029"/>
    <b v="1"/>
    <n v="51"/>
    <b v="1"/>
    <s v="film &amp; video/documentary"/>
    <n v="112.68"/>
    <n v="110.47"/>
    <x v="0"/>
    <x v="4"/>
  </r>
  <r>
    <x v="0"/>
    <x v="1"/>
    <s v="GBP"/>
    <n v="1450825200"/>
    <n v="1448284433"/>
    <b v="1"/>
    <n v="158"/>
    <b v="1"/>
    <s v="film &amp; video/documentary"/>
    <n v="106.58"/>
    <n v="134.91"/>
    <x v="0"/>
    <x v="4"/>
  </r>
  <r>
    <x v="0"/>
    <x v="12"/>
    <s v="EUR"/>
    <n v="1478605386"/>
    <n v="1475577786"/>
    <b v="1"/>
    <n v="337"/>
    <b v="1"/>
    <s v="film &amp; video/documentary"/>
    <n v="102.66"/>
    <n v="106.62"/>
    <x v="0"/>
    <x v="4"/>
  </r>
  <r>
    <x v="0"/>
    <x v="0"/>
    <s v="USD"/>
    <n v="1463146848"/>
    <n v="1460554848"/>
    <b v="1"/>
    <n v="186"/>
    <b v="1"/>
    <s v="film &amp; video/documentary"/>
    <n v="107.91"/>
    <n v="145.04"/>
    <x v="0"/>
    <x v="4"/>
  </r>
  <r>
    <x v="0"/>
    <x v="0"/>
    <s v="USD"/>
    <n v="1482307140"/>
    <n v="1479886966"/>
    <b v="1"/>
    <n v="58"/>
    <b v="1"/>
    <s v="film &amp; video/documentary"/>
    <n v="123.07"/>
    <n v="114.59"/>
    <x v="0"/>
    <x v="4"/>
  </r>
  <r>
    <x v="0"/>
    <x v="0"/>
    <s v="USD"/>
    <n v="1438441308"/>
    <n v="1435590108"/>
    <b v="1"/>
    <n v="82"/>
    <b v="1"/>
    <s v="film &amp; video/documentary"/>
    <n v="101.6"/>
    <n v="105.32"/>
    <x v="0"/>
    <x v="4"/>
  </r>
  <r>
    <x v="0"/>
    <x v="0"/>
    <s v="USD"/>
    <n v="1482208233"/>
    <n v="1479184233"/>
    <b v="1"/>
    <n v="736"/>
    <b v="1"/>
    <s v="film &amp; video/documentary"/>
    <n v="104.4"/>
    <n v="70.92"/>
    <x v="0"/>
    <x v="4"/>
  </r>
  <r>
    <x v="0"/>
    <x v="0"/>
    <s v="USD"/>
    <n v="1489532220"/>
    <n v="1486625606"/>
    <b v="1"/>
    <n v="1151"/>
    <b v="1"/>
    <s v="film &amp; video/documentary"/>
    <n v="112.93"/>
    <n v="147.16999999999999"/>
    <x v="0"/>
    <x v="4"/>
  </r>
  <r>
    <x v="0"/>
    <x v="0"/>
    <s v="USD"/>
    <n v="1427011200"/>
    <n v="1424669929"/>
    <b v="1"/>
    <n v="34"/>
    <b v="1"/>
    <s v="film &amp; video/documentary"/>
    <n v="136.4"/>
    <n v="160.47"/>
    <x v="0"/>
    <x v="4"/>
  </r>
  <r>
    <x v="0"/>
    <x v="0"/>
    <s v="USD"/>
    <n v="1446350400"/>
    <n v="1443739388"/>
    <b v="1"/>
    <n v="498"/>
    <b v="1"/>
    <s v="film &amp; video/documentary"/>
    <n v="103.61"/>
    <n v="156.05000000000001"/>
    <x v="0"/>
    <x v="4"/>
  </r>
  <r>
    <x v="0"/>
    <x v="0"/>
    <s v="USD"/>
    <n v="1446868800"/>
    <n v="1444821127"/>
    <b v="1"/>
    <n v="167"/>
    <b v="1"/>
    <s v="film &amp; video/documentary"/>
    <n v="105.5"/>
    <n v="63.17"/>
    <x v="0"/>
    <x v="4"/>
  </r>
  <r>
    <x v="0"/>
    <x v="0"/>
    <s v="USD"/>
    <n v="1368763140"/>
    <n v="1366028563"/>
    <b v="1"/>
    <n v="340"/>
    <b v="1"/>
    <s v="film &amp; video/documentary"/>
    <n v="101.83"/>
    <n v="104.82"/>
    <x v="0"/>
    <x v="4"/>
  </r>
  <r>
    <x v="0"/>
    <x v="0"/>
    <s v="USD"/>
    <n v="1466171834"/>
    <n v="1463493434"/>
    <b v="1"/>
    <n v="438"/>
    <b v="1"/>
    <s v="film &amp; video/documentary"/>
    <n v="106.61"/>
    <n v="97.36"/>
    <x v="0"/>
    <x v="4"/>
  </r>
  <r>
    <x v="0"/>
    <x v="0"/>
    <s v="USD"/>
    <n v="1446019200"/>
    <n v="1442420377"/>
    <b v="1"/>
    <n v="555"/>
    <b v="1"/>
    <s v="film &amp; video/documentary"/>
    <n v="113.02"/>
    <n v="203.63"/>
    <x v="0"/>
    <x v="4"/>
  </r>
  <r>
    <x v="0"/>
    <x v="0"/>
    <s v="USD"/>
    <n v="1460038591"/>
    <n v="1457450191"/>
    <b v="1"/>
    <n v="266"/>
    <b v="1"/>
    <s v="film &amp; video/documentary"/>
    <n v="125.23"/>
    <n v="188.31"/>
    <x v="0"/>
    <x v="4"/>
  </r>
  <r>
    <x v="0"/>
    <x v="0"/>
    <s v="USD"/>
    <n v="1431716400"/>
    <n v="1428423757"/>
    <b v="1"/>
    <n v="69"/>
    <b v="1"/>
    <s v="film &amp; video/documentary"/>
    <n v="101.19"/>
    <n v="146.65"/>
    <x v="0"/>
    <x v="4"/>
  </r>
  <r>
    <x v="0"/>
    <x v="0"/>
    <s v="USD"/>
    <n v="1431122400"/>
    <n v="1428428515"/>
    <b v="1"/>
    <n v="80"/>
    <b v="1"/>
    <s v="film &amp; video/documentary"/>
    <n v="102.76"/>
    <n v="109.19"/>
    <x v="0"/>
    <x v="4"/>
  </r>
  <r>
    <x v="0"/>
    <x v="0"/>
    <s v="USD"/>
    <n v="1447427918"/>
    <n v="1444832318"/>
    <b v="1"/>
    <n v="493"/>
    <b v="1"/>
    <s v="film &amp; video/documentary"/>
    <n v="116.84"/>
    <n v="59.25"/>
    <x v="0"/>
    <x v="4"/>
  </r>
  <r>
    <x v="0"/>
    <x v="0"/>
    <s v="USD"/>
    <n v="1426298708"/>
    <n v="1423710308"/>
    <b v="1"/>
    <n v="31"/>
    <b v="1"/>
    <s v="film &amp; video/documentary"/>
    <n v="101.17"/>
    <n v="97.9"/>
    <x v="0"/>
    <x v="4"/>
  </r>
  <r>
    <x v="0"/>
    <x v="0"/>
    <s v="USD"/>
    <n v="1472864400"/>
    <n v="1468001290"/>
    <b v="1"/>
    <n v="236"/>
    <b v="1"/>
    <s v="film &amp; video/documentary"/>
    <n v="110.13"/>
    <n v="70"/>
    <x v="0"/>
    <x v="4"/>
  </r>
  <r>
    <x v="0"/>
    <x v="0"/>
    <s v="USD"/>
    <n v="1430331268"/>
    <n v="1427739268"/>
    <b v="1"/>
    <n v="89"/>
    <b v="1"/>
    <s v="film &amp; video/documentary"/>
    <n v="108.08"/>
    <n v="72.87"/>
    <x v="0"/>
    <x v="4"/>
  </r>
  <r>
    <x v="0"/>
    <x v="0"/>
    <s v="USD"/>
    <n v="1489006800"/>
    <n v="1486397007"/>
    <b v="1"/>
    <n v="299"/>
    <b v="1"/>
    <s v="film &amp; video/documentary"/>
    <n v="125.02"/>
    <n v="146.35"/>
    <x v="0"/>
    <x v="4"/>
  </r>
  <r>
    <x v="0"/>
    <x v="0"/>
    <s v="USD"/>
    <n v="1412135940"/>
    <n v="1410555998"/>
    <b v="1"/>
    <n v="55"/>
    <b v="1"/>
    <s v="film &amp; video/documentary"/>
    <n v="106.71"/>
    <n v="67.91"/>
    <x v="0"/>
    <x v="4"/>
  </r>
  <r>
    <x v="0"/>
    <x v="0"/>
    <s v="USD"/>
    <n v="1461955465"/>
    <n v="1459363465"/>
    <b v="1"/>
    <n v="325"/>
    <b v="1"/>
    <s v="film &amp; video/documentary"/>
    <n v="100.37"/>
    <n v="169.85"/>
    <x v="0"/>
    <x v="4"/>
  </r>
  <r>
    <x v="0"/>
    <x v="0"/>
    <s v="USD"/>
    <n v="1415934000"/>
    <n v="1413308545"/>
    <b v="1"/>
    <n v="524"/>
    <b v="1"/>
    <s v="film &amp; video/documentary"/>
    <n v="102.03"/>
    <n v="58.41"/>
    <x v="0"/>
    <x v="4"/>
  </r>
  <r>
    <x v="0"/>
    <x v="0"/>
    <s v="USD"/>
    <n v="1433125200"/>
    <n v="1429312694"/>
    <b v="1"/>
    <n v="285"/>
    <b v="1"/>
    <s v="film &amp; video/documentary"/>
    <n v="102.08"/>
    <n v="119.99"/>
    <x v="0"/>
    <x v="4"/>
  </r>
  <r>
    <x v="0"/>
    <x v="0"/>
    <s v="USD"/>
    <n v="1432161590"/>
    <n v="1429569590"/>
    <b v="1"/>
    <n v="179"/>
    <b v="1"/>
    <s v="film &amp; video/documentary"/>
    <n v="123.28"/>
    <n v="99.86"/>
    <x v="0"/>
    <x v="4"/>
  </r>
  <r>
    <x v="0"/>
    <x v="0"/>
    <s v="USD"/>
    <n v="1444824021"/>
    <n v="1442232021"/>
    <b v="1"/>
    <n v="188"/>
    <b v="1"/>
    <s v="film &amp; video/documentary"/>
    <n v="170.29"/>
    <n v="90.58"/>
    <x v="0"/>
    <x v="4"/>
  </r>
  <r>
    <x v="0"/>
    <x v="0"/>
    <s v="USD"/>
    <n v="1447505609"/>
    <n v="1444910009"/>
    <b v="1"/>
    <n v="379"/>
    <b v="1"/>
    <s v="film &amp; video/documentary"/>
    <n v="111.59"/>
    <n v="117.77"/>
    <x v="0"/>
    <x v="4"/>
  </r>
  <r>
    <x v="0"/>
    <x v="0"/>
    <s v="USD"/>
    <n v="1440165916"/>
    <n v="1437573916"/>
    <b v="1"/>
    <n v="119"/>
    <b v="1"/>
    <s v="film &amp; video/documentary"/>
    <n v="103"/>
    <n v="86.55"/>
    <x v="0"/>
    <x v="4"/>
  </r>
  <r>
    <x v="0"/>
    <x v="0"/>
    <s v="USD"/>
    <n v="1487937508"/>
    <n v="1485345508"/>
    <b v="1"/>
    <n v="167"/>
    <b v="1"/>
    <s v="film &amp; video/documentary"/>
    <n v="106.64"/>
    <n v="71.900000000000006"/>
    <x v="0"/>
    <x v="4"/>
  </r>
  <r>
    <x v="0"/>
    <x v="0"/>
    <s v="USD"/>
    <n v="1473566340"/>
    <n v="1470274509"/>
    <b v="1"/>
    <n v="221"/>
    <b v="1"/>
    <s v="film &amp; video/documentary"/>
    <n v="114.76"/>
    <n v="129.82"/>
    <x v="0"/>
    <x v="4"/>
  </r>
  <r>
    <x v="0"/>
    <x v="3"/>
    <s v="EUR"/>
    <n v="1460066954"/>
    <n v="1456614554"/>
    <b v="1"/>
    <n v="964"/>
    <b v="1"/>
    <s v="film &amp; video/documentary"/>
    <n v="127.34"/>
    <n v="44.91"/>
    <x v="0"/>
    <x v="4"/>
  </r>
  <r>
    <x v="0"/>
    <x v="0"/>
    <s v="USD"/>
    <n v="1412740868"/>
    <n v="1410148868"/>
    <b v="1"/>
    <n v="286"/>
    <b v="1"/>
    <s v="film &amp; video/documentary"/>
    <n v="116.56"/>
    <n v="40.76"/>
    <x v="0"/>
    <x v="4"/>
  </r>
  <r>
    <x v="0"/>
    <x v="0"/>
    <s v="USD"/>
    <n v="1447963219"/>
    <n v="1445367619"/>
    <b v="1"/>
    <n v="613"/>
    <b v="1"/>
    <s v="film &amp; video/documentary"/>
    <n v="108.62"/>
    <n v="103.52"/>
    <x v="0"/>
    <x v="4"/>
  </r>
  <r>
    <x v="0"/>
    <x v="0"/>
    <s v="USD"/>
    <n v="1460141521"/>
    <n v="1457553121"/>
    <b v="1"/>
    <n v="29"/>
    <b v="1"/>
    <s v="film &amp; video/documentary"/>
    <n v="103.94"/>
    <n v="125.45"/>
    <x v="0"/>
    <x v="4"/>
  </r>
  <r>
    <x v="0"/>
    <x v="0"/>
    <s v="USD"/>
    <n v="1417420994"/>
    <n v="1414738994"/>
    <b v="1"/>
    <n v="165"/>
    <b v="1"/>
    <s v="film &amp; video/documentary"/>
    <n v="116.26"/>
    <n v="246.61"/>
    <x v="0"/>
    <x v="4"/>
  </r>
  <r>
    <x v="0"/>
    <x v="0"/>
    <s v="USD"/>
    <n v="1458152193"/>
    <n v="1455563793"/>
    <b v="1"/>
    <n v="97"/>
    <b v="1"/>
    <s v="film &amp; video/documentary"/>
    <n v="102.69"/>
    <n v="79.400000000000006"/>
    <x v="0"/>
    <x v="4"/>
  </r>
  <r>
    <x v="0"/>
    <x v="0"/>
    <s v="USD"/>
    <n v="1429852797"/>
    <n v="1426396797"/>
    <b v="1"/>
    <n v="303"/>
    <b v="1"/>
    <s v="film &amp; video/documentary"/>
    <n v="174"/>
    <n v="86.14"/>
    <x v="0"/>
    <x v="4"/>
  </r>
  <r>
    <x v="0"/>
    <x v="0"/>
    <s v="USD"/>
    <n v="1466002800"/>
    <n v="1463517521"/>
    <b v="1"/>
    <n v="267"/>
    <b v="1"/>
    <s v="film &amp; video/documentary"/>
    <n v="103.09"/>
    <n v="193.05"/>
    <x v="0"/>
    <x v="4"/>
  </r>
  <r>
    <x v="0"/>
    <x v="0"/>
    <s v="USD"/>
    <n v="1415941920"/>
    <n v="1414028490"/>
    <b v="1"/>
    <n v="302"/>
    <b v="1"/>
    <s v="film &amp; video/documentary"/>
    <n v="104.86"/>
    <n v="84.02"/>
    <x v="0"/>
    <x v="4"/>
  </r>
  <r>
    <x v="0"/>
    <x v="0"/>
    <s v="USD"/>
    <n v="1437621060"/>
    <n v="1433799180"/>
    <b v="0"/>
    <n v="87"/>
    <b v="1"/>
    <s v="film &amp; video/documentary"/>
    <n v="101.38"/>
    <n v="139.83000000000001"/>
    <x v="0"/>
    <x v="4"/>
  </r>
  <r>
    <x v="0"/>
    <x v="0"/>
    <s v="USD"/>
    <n v="1416704506"/>
    <n v="1414108906"/>
    <b v="0"/>
    <n v="354"/>
    <b v="1"/>
    <s v="film &amp; video/documentary"/>
    <n v="111.08"/>
    <n v="109.82"/>
    <x v="0"/>
    <x v="4"/>
  </r>
  <r>
    <x v="0"/>
    <x v="0"/>
    <s v="USD"/>
    <n v="1407456000"/>
    <n v="1405573391"/>
    <b v="0"/>
    <n v="86"/>
    <b v="1"/>
    <s v="film &amp; video/documentary"/>
    <n v="124.16"/>
    <n v="139.53"/>
    <x v="0"/>
    <x v="4"/>
  </r>
  <r>
    <x v="0"/>
    <x v="0"/>
    <s v="USD"/>
    <n v="1272828120"/>
    <n v="1268934736"/>
    <b v="0"/>
    <n v="26"/>
    <b v="1"/>
    <s v="film &amp; video/documentary"/>
    <n v="101.33"/>
    <n v="347.85"/>
    <x v="0"/>
    <x v="4"/>
  </r>
  <r>
    <x v="0"/>
    <x v="0"/>
    <s v="USD"/>
    <n v="1403323140"/>
    <n v="1400704672"/>
    <b v="0"/>
    <n v="113"/>
    <b v="1"/>
    <s v="film &amp; video/documentary"/>
    <n v="110.16"/>
    <n v="68.239999999999995"/>
    <x v="0"/>
    <x v="4"/>
  </r>
  <r>
    <x v="0"/>
    <x v="1"/>
    <s v="GBP"/>
    <n v="1393597999"/>
    <n v="1391005999"/>
    <b v="0"/>
    <n v="65"/>
    <b v="1"/>
    <s v="film &amp; video/documentary"/>
    <n v="103.97"/>
    <n v="239.94"/>
    <x v="0"/>
    <x v="4"/>
  </r>
  <r>
    <x v="0"/>
    <x v="0"/>
    <s v="USD"/>
    <n v="1337540518"/>
    <n v="1334948518"/>
    <b v="0"/>
    <n v="134"/>
    <b v="1"/>
    <s v="film &amp; video/documentary"/>
    <n v="101.32"/>
    <n v="287.31"/>
    <x v="0"/>
    <x v="4"/>
  </r>
  <r>
    <x v="0"/>
    <x v="0"/>
    <s v="USD"/>
    <n v="1367384340"/>
    <n v="1363960278"/>
    <b v="0"/>
    <n v="119"/>
    <b v="1"/>
    <s v="film &amp; video/documentary"/>
    <n v="103.35"/>
    <n v="86.85"/>
    <x v="0"/>
    <x v="4"/>
  </r>
  <r>
    <x v="0"/>
    <x v="0"/>
    <s v="USD"/>
    <n v="1426426322"/>
    <n v="1423405922"/>
    <b v="0"/>
    <n v="159"/>
    <b v="1"/>
    <s v="film &amp; video/documentary"/>
    <n v="104.11"/>
    <n v="81.849999999999994"/>
    <x v="0"/>
    <x v="4"/>
  </r>
  <r>
    <x v="0"/>
    <x v="0"/>
    <s v="USD"/>
    <n v="1326633269"/>
    <n v="1324041269"/>
    <b v="0"/>
    <n v="167"/>
    <b v="1"/>
    <s v="film &amp; video/documentary"/>
    <n v="110.16"/>
    <n v="42.87"/>
    <x v="0"/>
    <x v="4"/>
  </r>
  <r>
    <x v="0"/>
    <x v="0"/>
    <s v="USD"/>
    <n v="1483729500"/>
    <n v="1481137500"/>
    <b v="0"/>
    <n v="43"/>
    <b v="1"/>
    <s v="film &amp; video/documentary"/>
    <n v="122.02"/>
    <n v="709.42"/>
    <x v="0"/>
    <x v="4"/>
  </r>
  <r>
    <x v="0"/>
    <x v="0"/>
    <s v="USD"/>
    <n v="1359743139"/>
    <n v="1355855139"/>
    <b v="0"/>
    <n v="1062"/>
    <b v="1"/>
    <s v="film &amp; video/documentary"/>
    <n v="114.17"/>
    <n v="161.26"/>
    <x v="0"/>
    <x v="4"/>
  </r>
  <r>
    <x v="0"/>
    <x v="1"/>
    <s v="GBP"/>
    <n v="1459872000"/>
    <n v="1456408244"/>
    <b v="0"/>
    <n v="9"/>
    <b v="1"/>
    <s v="film &amp; video/documentary"/>
    <n v="125.33"/>
    <n v="41.78"/>
    <x v="0"/>
    <x v="4"/>
  </r>
  <r>
    <x v="0"/>
    <x v="0"/>
    <s v="USD"/>
    <n v="1342648398"/>
    <n v="1340056398"/>
    <b v="0"/>
    <n v="89"/>
    <b v="1"/>
    <s v="film &amp; video/documentary"/>
    <n v="106.67"/>
    <n v="89.89"/>
    <x v="0"/>
    <x v="4"/>
  </r>
  <r>
    <x v="0"/>
    <x v="0"/>
    <s v="USD"/>
    <n v="1316208031"/>
    <n v="1312320031"/>
    <b v="0"/>
    <n v="174"/>
    <b v="1"/>
    <s v="film &amp; video/documentary"/>
    <n v="130.65"/>
    <n v="45.05"/>
    <x v="0"/>
    <x v="4"/>
  </r>
  <r>
    <x v="0"/>
    <x v="0"/>
    <s v="USD"/>
    <n v="1393694280"/>
    <n v="1390088311"/>
    <b v="0"/>
    <n v="14"/>
    <b v="1"/>
    <s v="film &amp; video/documentary"/>
    <n v="120"/>
    <n v="42.86"/>
    <x v="0"/>
    <x v="4"/>
  </r>
  <r>
    <x v="0"/>
    <x v="1"/>
    <s v="GBP"/>
    <n v="1472122316"/>
    <n v="1469443916"/>
    <b v="0"/>
    <n v="48"/>
    <b v="1"/>
    <s v="film &amp; video/documentary"/>
    <n v="105.96"/>
    <n v="54.08"/>
    <x v="0"/>
    <x v="4"/>
  </r>
  <r>
    <x v="0"/>
    <x v="0"/>
    <s v="USD"/>
    <n v="1447484460"/>
    <n v="1444888868"/>
    <b v="0"/>
    <n v="133"/>
    <b v="1"/>
    <s v="film &amp; video/documentary"/>
    <n v="114.4"/>
    <n v="103.22"/>
    <x v="0"/>
    <x v="4"/>
  </r>
  <r>
    <x v="0"/>
    <x v="5"/>
    <s v="CAD"/>
    <n v="1453765920"/>
    <n v="1451655808"/>
    <b v="0"/>
    <n v="83"/>
    <b v="1"/>
    <s v="film &amp; video/documentary"/>
    <n v="111.77"/>
    <n v="40.4"/>
    <x v="0"/>
    <x v="4"/>
  </r>
  <r>
    <x v="0"/>
    <x v="0"/>
    <s v="USD"/>
    <n v="1336062672"/>
    <n v="1332174672"/>
    <b v="0"/>
    <n v="149"/>
    <b v="1"/>
    <s v="film &amp; video/documentary"/>
    <n v="116.08"/>
    <n v="116.86"/>
    <x v="0"/>
    <x v="4"/>
  </r>
  <r>
    <x v="0"/>
    <x v="0"/>
    <s v="USD"/>
    <n v="1453569392"/>
    <n v="1451409392"/>
    <b v="0"/>
    <n v="49"/>
    <b v="1"/>
    <s v="film &amp; video/documentary"/>
    <n v="141.5"/>
    <n v="115.51"/>
    <x v="0"/>
    <x v="4"/>
  </r>
  <r>
    <x v="0"/>
    <x v="0"/>
    <s v="USD"/>
    <n v="1343624400"/>
    <n v="1340642717"/>
    <b v="0"/>
    <n v="251"/>
    <b v="1"/>
    <s v="film &amp; video/documentary"/>
    <n v="104.73"/>
    <n v="104.31"/>
    <x v="0"/>
    <x v="4"/>
  </r>
  <r>
    <x v="0"/>
    <x v="0"/>
    <s v="USD"/>
    <n v="1346950900"/>
    <n v="1345741300"/>
    <b v="0"/>
    <n v="22"/>
    <b v="1"/>
    <s v="film &amp; video/documentary"/>
    <n v="255.83"/>
    <n v="69.77"/>
    <x v="0"/>
    <x v="4"/>
  </r>
  <r>
    <x v="0"/>
    <x v="0"/>
    <s v="USD"/>
    <n v="1400467759"/>
    <n v="1398480559"/>
    <b v="0"/>
    <n v="48"/>
    <b v="1"/>
    <s v="film &amp; video/documentary"/>
    <n v="206.71"/>
    <n v="43.02"/>
    <x v="0"/>
    <x v="4"/>
  </r>
  <r>
    <x v="0"/>
    <x v="0"/>
    <s v="USD"/>
    <n v="1420569947"/>
    <n v="1417977947"/>
    <b v="0"/>
    <n v="383"/>
    <b v="1"/>
    <s v="film &amp; video/documentary"/>
    <n v="112.11"/>
    <n v="58.54"/>
    <x v="0"/>
    <x v="4"/>
  </r>
  <r>
    <x v="0"/>
    <x v="0"/>
    <s v="USD"/>
    <n v="1416582101"/>
    <n v="1413986501"/>
    <b v="0"/>
    <n v="237"/>
    <b v="1"/>
    <s v="film &amp; video/documentary"/>
    <n v="105.98"/>
    <n v="111.8"/>
    <x v="0"/>
    <x v="4"/>
  </r>
  <r>
    <x v="0"/>
    <x v="0"/>
    <s v="USD"/>
    <n v="1439246991"/>
    <n v="1437950991"/>
    <b v="0"/>
    <n v="13"/>
    <b v="1"/>
    <s v="film &amp; video/documentary"/>
    <n v="100.17"/>
    <n v="46.23"/>
    <x v="0"/>
    <x v="4"/>
  </r>
  <r>
    <x v="0"/>
    <x v="0"/>
    <s v="USD"/>
    <n v="1439618400"/>
    <n v="1436976858"/>
    <b v="0"/>
    <n v="562"/>
    <b v="1"/>
    <s v="film &amp; video/documentary"/>
    <n v="213.99"/>
    <n v="144.69"/>
    <x v="0"/>
    <x v="4"/>
  </r>
  <r>
    <x v="0"/>
    <x v="0"/>
    <s v="USD"/>
    <n v="1469670580"/>
    <n v="1467078580"/>
    <b v="0"/>
    <n v="71"/>
    <b v="1"/>
    <s v="film &amp; video/documentary"/>
    <n v="126.16"/>
    <n v="88.85"/>
    <x v="0"/>
    <x v="4"/>
  </r>
  <r>
    <x v="0"/>
    <x v="0"/>
    <s v="USD"/>
    <n v="1394233140"/>
    <n v="1391477450"/>
    <b v="0"/>
    <n v="1510"/>
    <b v="1"/>
    <s v="film &amp; video/documentary"/>
    <n v="181.54"/>
    <n v="81.75"/>
    <x v="0"/>
    <x v="4"/>
  </r>
  <r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x v="0"/>
    <x v="0"/>
    <s v="USD"/>
    <n v="1324169940"/>
    <n v="1321578051"/>
    <b v="0"/>
    <n v="193"/>
    <b v="1"/>
    <s v="film &amp; video/documentary"/>
    <n v="100.61"/>
    <n v="104.26"/>
    <x v="0"/>
    <x v="4"/>
  </r>
  <r>
    <x v="0"/>
    <x v="0"/>
    <s v="USD"/>
    <n v="1315450800"/>
    <n v="1312823571"/>
    <b v="0"/>
    <n v="206"/>
    <b v="1"/>
    <s v="film &amp; video/documentary"/>
    <n v="100.9"/>
    <n v="90.62"/>
    <x v="0"/>
    <x v="4"/>
  </r>
  <r>
    <x v="0"/>
    <x v="0"/>
    <s v="USD"/>
    <n v="1381424452"/>
    <n v="1378746052"/>
    <b v="0"/>
    <n v="351"/>
    <b v="1"/>
    <s v="film &amp; video/documentary"/>
    <n v="110.45"/>
    <n v="157.33000000000001"/>
    <x v="0"/>
    <x v="4"/>
  </r>
  <r>
    <x v="0"/>
    <x v="3"/>
    <s v="EUR"/>
    <n v="1460918282"/>
    <n v="1455737882"/>
    <b v="0"/>
    <n v="50"/>
    <b v="1"/>
    <s v="film &amp; video/documentary"/>
    <n v="111.89"/>
    <n v="105.18"/>
    <x v="0"/>
    <x v="4"/>
  </r>
  <r>
    <x v="0"/>
    <x v="0"/>
    <s v="USD"/>
    <n v="1335562320"/>
    <n v="1332452960"/>
    <b v="0"/>
    <n v="184"/>
    <b v="1"/>
    <s v="film &amp; video/documentary"/>
    <n v="108.04"/>
    <n v="58.72"/>
    <x v="0"/>
    <x v="4"/>
  </r>
  <r>
    <x v="0"/>
    <x v="0"/>
    <s v="USD"/>
    <n v="1341668006"/>
    <n v="1340372006"/>
    <b v="0"/>
    <n v="196"/>
    <b v="1"/>
    <s v="film &amp; video/documentary"/>
    <n v="106.67"/>
    <n v="81.63"/>
    <x v="0"/>
    <x v="4"/>
  </r>
  <r>
    <x v="0"/>
    <x v="0"/>
    <s v="USD"/>
    <n v="1283312640"/>
    <n v="1279651084"/>
    <b v="0"/>
    <n v="229"/>
    <b v="1"/>
    <s v="film &amp; video/documentary"/>
    <n v="103.9"/>
    <n v="56.46"/>
    <x v="0"/>
    <x v="4"/>
  </r>
  <r>
    <x v="0"/>
    <x v="0"/>
    <s v="USD"/>
    <n v="1430334126"/>
    <n v="1426446126"/>
    <b v="0"/>
    <n v="67"/>
    <b v="1"/>
    <s v="film &amp; video/documentary"/>
    <n v="125.16"/>
    <n v="140.1"/>
    <x v="0"/>
    <x v="4"/>
  </r>
  <r>
    <x v="0"/>
    <x v="1"/>
    <s v="GBP"/>
    <n v="1481716800"/>
    <n v="1479070867"/>
    <b v="0"/>
    <n v="95"/>
    <b v="1"/>
    <s v="film &amp; video/documentary"/>
    <n v="106.81"/>
    <n v="224.85"/>
    <x v="0"/>
    <x v="4"/>
  </r>
  <r>
    <x v="0"/>
    <x v="0"/>
    <s v="USD"/>
    <n v="1400297400"/>
    <n v="1397661347"/>
    <b v="0"/>
    <n v="62"/>
    <b v="1"/>
    <s v="film &amp; video/documentary"/>
    <n v="112.3"/>
    <n v="181.13"/>
    <x v="0"/>
    <x v="4"/>
  </r>
  <r>
    <x v="0"/>
    <x v="0"/>
    <s v="USD"/>
    <n v="1312747970"/>
    <n v="1310155970"/>
    <b v="0"/>
    <n v="73"/>
    <b v="1"/>
    <s v="film &amp; video/documentary"/>
    <n v="103.81"/>
    <n v="711.04"/>
    <x v="0"/>
    <x v="4"/>
  </r>
  <r>
    <x v="0"/>
    <x v="0"/>
    <s v="USD"/>
    <n v="1446731817"/>
    <n v="1444913817"/>
    <b v="0"/>
    <n v="43"/>
    <b v="1"/>
    <s v="film &amp; video/documentary"/>
    <n v="141.65"/>
    <n v="65.88"/>
    <x v="0"/>
    <x v="4"/>
  </r>
  <r>
    <x v="0"/>
    <x v="0"/>
    <s v="USD"/>
    <n v="1312960080"/>
    <n v="1308900441"/>
    <b v="0"/>
    <n v="70"/>
    <b v="1"/>
    <s v="film &amp; video/documentary"/>
    <n v="105.26"/>
    <n v="75.19"/>
    <x v="0"/>
    <x v="4"/>
  </r>
  <r>
    <x v="0"/>
    <x v="0"/>
    <s v="USD"/>
    <n v="1391641440"/>
    <n v="1389107062"/>
    <b v="0"/>
    <n v="271"/>
    <b v="1"/>
    <s v="film &amp; video/documentary"/>
    <n v="103.09"/>
    <n v="133.13999999999999"/>
    <x v="0"/>
    <x v="4"/>
  </r>
  <r>
    <x v="0"/>
    <x v="0"/>
    <s v="USD"/>
    <n v="1394071339"/>
    <n v="1391479339"/>
    <b v="0"/>
    <n v="55"/>
    <b v="1"/>
    <s v="film &amp; video/documentary"/>
    <n v="107.66"/>
    <n v="55.2"/>
    <x v="0"/>
    <x v="4"/>
  </r>
  <r>
    <x v="0"/>
    <x v="0"/>
    <s v="USD"/>
    <n v="1304920740"/>
    <n v="1301975637"/>
    <b v="0"/>
    <n v="35"/>
    <b v="1"/>
    <s v="film &amp; video/documentary"/>
    <n v="107.7"/>
    <n v="86.16"/>
    <x v="0"/>
    <x v="4"/>
  </r>
  <r>
    <x v="0"/>
    <x v="0"/>
    <s v="USD"/>
    <n v="1321739650"/>
    <n v="1316552050"/>
    <b v="0"/>
    <n v="22"/>
    <b v="1"/>
    <s v="film &amp; video/documentary"/>
    <n v="101.55"/>
    <n v="92.32"/>
    <x v="0"/>
    <x v="4"/>
  </r>
  <r>
    <x v="0"/>
    <x v="0"/>
    <s v="USD"/>
    <n v="1383676790"/>
    <n v="1380217190"/>
    <b v="0"/>
    <n v="38"/>
    <b v="1"/>
    <s v="film &amp; video/documentary"/>
    <n v="101.44"/>
    <n v="160.16"/>
    <x v="0"/>
    <x v="4"/>
  </r>
  <r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x v="0"/>
    <x v="5"/>
    <s v="CAD"/>
    <n v="1434670397"/>
    <n v="1429486397"/>
    <b v="0"/>
    <n v="7"/>
    <b v="1"/>
    <s v="film &amp; video/documentary"/>
    <n v="128.30000000000001"/>
    <n v="183.29"/>
    <x v="0"/>
    <x v="4"/>
  </r>
  <r>
    <x v="0"/>
    <x v="0"/>
    <s v="USD"/>
    <n v="1387688400"/>
    <n v="1384920804"/>
    <b v="0"/>
    <n v="241"/>
    <b v="1"/>
    <s v="film &amp; video/documentary"/>
    <n v="101.05"/>
    <n v="125.79"/>
    <x v="0"/>
    <x v="4"/>
  </r>
  <r>
    <x v="0"/>
    <x v="0"/>
    <s v="USD"/>
    <n v="1343238578"/>
    <n v="1341856178"/>
    <b v="0"/>
    <n v="55"/>
    <b v="1"/>
    <s v="film &amp; video/documentary"/>
    <n v="126.84"/>
    <n v="57.65"/>
    <x v="0"/>
    <x v="4"/>
  </r>
  <r>
    <x v="0"/>
    <x v="0"/>
    <s v="USD"/>
    <n v="1342731811"/>
    <n v="1340139811"/>
    <b v="0"/>
    <n v="171"/>
    <b v="1"/>
    <s v="film &amp; video/documentary"/>
    <n v="105.09"/>
    <n v="78.66"/>
    <x v="0"/>
    <x v="4"/>
  </r>
  <r>
    <x v="0"/>
    <x v="0"/>
    <s v="USD"/>
    <n v="1381541465"/>
    <n v="1378949465"/>
    <b v="0"/>
    <n v="208"/>
    <b v="1"/>
    <s v="film &amp; video/documentary"/>
    <n v="102.85"/>
    <n v="91.48"/>
    <x v="0"/>
    <x v="4"/>
  </r>
  <r>
    <x v="0"/>
    <x v="5"/>
    <s v="CAD"/>
    <n v="1413547200"/>
    <n v="1411417602"/>
    <b v="0"/>
    <n v="21"/>
    <b v="1"/>
    <s v="film &amp; video/documentary"/>
    <n v="102.15"/>
    <n v="68.099999999999994"/>
    <x v="0"/>
    <x v="4"/>
  </r>
  <r>
    <x v="0"/>
    <x v="0"/>
    <s v="USD"/>
    <n v="1391851831"/>
    <n v="1389259831"/>
    <b v="0"/>
    <n v="25"/>
    <b v="1"/>
    <s v="film &amp; video/documentary"/>
    <n v="120.22"/>
    <n v="48.09"/>
    <x v="0"/>
    <x v="4"/>
  </r>
  <r>
    <x v="0"/>
    <x v="0"/>
    <s v="USD"/>
    <n v="1365395580"/>
    <n v="1364426260"/>
    <b v="0"/>
    <n v="52"/>
    <b v="1"/>
    <s v="film &amp; video/documentary"/>
    <n v="100.25"/>
    <n v="202.42"/>
    <x v="0"/>
    <x v="4"/>
  </r>
  <r>
    <x v="0"/>
    <x v="0"/>
    <s v="USD"/>
    <n v="1437633997"/>
    <n v="1435041997"/>
    <b v="0"/>
    <n v="104"/>
    <b v="1"/>
    <s v="film &amp; video/documentary"/>
    <n v="100.63"/>
    <n v="216.75"/>
    <x v="0"/>
    <x v="4"/>
  </r>
  <r>
    <x v="0"/>
    <x v="0"/>
    <s v="USD"/>
    <n v="1372536787"/>
    <n v="1367352787"/>
    <b v="0"/>
    <n v="73"/>
    <b v="1"/>
    <s v="film &amp; video/documentary"/>
    <n v="100.44"/>
    <n v="110.07"/>
    <x v="0"/>
    <x v="4"/>
  </r>
  <r>
    <x v="2"/>
    <x v="0"/>
    <s v="USD"/>
    <n v="1394772031"/>
    <n v="1392183631"/>
    <b v="0"/>
    <n v="3"/>
    <b v="0"/>
    <s v="film &amp; video/animation"/>
    <n v="0.44"/>
    <n v="4.83"/>
    <x v="0"/>
    <x v="5"/>
  </r>
  <r>
    <x v="2"/>
    <x v="0"/>
    <s v="USD"/>
    <n v="1440157656"/>
    <n v="1434973656"/>
    <b v="0"/>
    <n v="6"/>
    <b v="0"/>
    <s v="film &amp; video/animation"/>
    <n v="2.0099999999999998"/>
    <n v="50.17"/>
    <x v="0"/>
    <x v="5"/>
  </r>
  <r>
    <x v="2"/>
    <x v="0"/>
    <s v="USD"/>
    <n v="1410416097"/>
    <n v="1407824097"/>
    <b v="0"/>
    <n v="12"/>
    <b v="0"/>
    <s v="film &amp; video/animation"/>
    <n v="1.08"/>
    <n v="35.83"/>
    <x v="0"/>
    <x v="5"/>
  </r>
  <r>
    <x v="2"/>
    <x v="0"/>
    <s v="USD"/>
    <n v="1370470430"/>
    <n v="1367878430"/>
    <b v="0"/>
    <n v="13"/>
    <b v="0"/>
    <s v="film &amp; video/animation"/>
    <n v="0.77"/>
    <n v="11.77"/>
    <x v="0"/>
    <x v="5"/>
  </r>
  <r>
    <x v="2"/>
    <x v="0"/>
    <s v="USD"/>
    <n v="1332748899"/>
    <n v="1327568499"/>
    <b v="0"/>
    <n v="5"/>
    <b v="0"/>
    <s v="film &amp; video/animation"/>
    <n v="6.8"/>
    <n v="40.78"/>
    <x v="0"/>
    <x v="5"/>
  </r>
  <r>
    <x v="2"/>
    <x v="0"/>
    <s v="USD"/>
    <n v="1448660404"/>
    <n v="1443472804"/>
    <b v="0"/>
    <n v="2"/>
    <b v="0"/>
    <s v="film &amp; video/animation"/>
    <n v="0.01"/>
    <n v="3"/>
    <x v="0"/>
    <x v="5"/>
  </r>
  <r>
    <x v="2"/>
    <x v="0"/>
    <s v="USD"/>
    <n v="1456851914"/>
    <n v="1454259914"/>
    <b v="0"/>
    <n v="8"/>
    <b v="0"/>
    <s v="film &amp; video/animation"/>
    <n v="1.33"/>
    <n v="16.63"/>
    <x v="0"/>
    <x v="5"/>
  </r>
  <r>
    <x v="2"/>
    <x v="0"/>
    <s v="USD"/>
    <n v="1445540340"/>
    <n v="1444340940"/>
    <b v="0"/>
    <n v="0"/>
    <b v="0"/>
    <s v="film &amp; video/animation"/>
    <n v="0"/>
    <e v="#DIV/0!"/>
    <x v="0"/>
    <x v="5"/>
  </r>
  <r>
    <x v="2"/>
    <x v="0"/>
    <s v="USD"/>
    <n v="1402956000"/>
    <n v="1400523845"/>
    <b v="0"/>
    <n v="13"/>
    <b v="0"/>
    <s v="film &amp; video/animation"/>
    <n v="5.63"/>
    <n v="52"/>
    <x v="0"/>
    <x v="5"/>
  </r>
  <r>
    <x v="2"/>
    <x v="0"/>
    <s v="USD"/>
    <n v="1259297940"/>
    <n v="1252964282"/>
    <b v="0"/>
    <n v="0"/>
    <b v="0"/>
    <s v="film &amp; video/animation"/>
    <n v="0"/>
    <e v="#DIV/0!"/>
    <x v="0"/>
    <x v="5"/>
  </r>
  <r>
    <x v="2"/>
    <x v="0"/>
    <s v="USD"/>
    <n v="1378866867"/>
    <n v="1377570867"/>
    <b v="0"/>
    <n v="5"/>
    <b v="0"/>
    <s v="film &amp; video/animation"/>
    <n v="2.4"/>
    <n v="4.8"/>
    <x v="0"/>
    <x v="5"/>
  </r>
  <r>
    <x v="2"/>
    <x v="1"/>
    <s v="GBP"/>
    <n v="1467752083"/>
    <n v="1465160083"/>
    <b v="0"/>
    <n v="8"/>
    <b v="0"/>
    <s v="film &amp; video/animation"/>
    <n v="13.83"/>
    <n v="51.88"/>
    <x v="0"/>
    <x v="5"/>
  </r>
  <r>
    <x v="2"/>
    <x v="0"/>
    <s v="USD"/>
    <n v="1445448381"/>
    <n v="1440264381"/>
    <b v="0"/>
    <n v="8"/>
    <b v="0"/>
    <s v="film &amp; video/animation"/>
    <n v="9.5"/>
    <n v="71.25"/>
    <x v="0"/>
    <x v="5"/>
  </r>
  <r>
    <x v="2"/>
    <x v="0"/>
    <s v="USD"/>
    <n v="1444576022"/>
    <n v="1439392022"/>
    <b v="0"/>
    <n v="0"/>
    <b v="0"/>
    <s v="film &amp; video/animation"/>
    <n v="0"/>
    <e v="#DIV/0!"/>
    <x v="0"/>
    <x v="5"/>
  </r>
  <r>
    <x v="2"/>
    <x v="0"/>
    <s v="USD"/>
    <n v="1385931702"/>
    <n v="1383076902"/>
    <b v="0"/>
    <n v="2"/>
    <b v="0"/>
    <s v="film &amp; video/animation"/>
    <n v="5"/>
    <n v="62.5"/>
    <x v="0"/>
    <x v="5"/>
  </r>
  <r>
    <x v="2"/>
    <x v="0"/>
    <s v="USD"/>
    <n v="1379094980"/>
    <n v="1376502980"/>
    <b v="0"/>
    <n v="3"/>
    <b v="0"/>
    <s v="film &amp; video/animation"/>
    <n v="0"/>
    <n v="1"/>
    <x v="0"/>
    <x v="5"/>
  </r>
  <r>
    <x v="2"/>
    <x v="0"/>
    <s v="USD"/>
    <n v="1375260113"/>
    <n v="1372668113"/>
    <b v="0"/>
    <n v="0"/>
    <b v="0"/>
    <s v="film &amp; video/animation"/>
    <n v="0"/>
    <e v="#DIV/0!"/>
    <x v="0"/>
    <x v="5"/>
  </r>
  <r>
    <x v="2"/>
    <x v="5"/>
    <s v="CAD"/>
    <n v="1475912326"/>
    <n v="1470728326"/>
    <b v="0"/>
    <n v="0"/>
    <b v="0"/>
    <s v="film &amp; video/animation"/>
    <n v="0"/>
    <e v="#DIV/0!"/>
    <x v="0"/>
    <x v="5"/>
  </r>
  <r>
    <x v="2"/>
    <x v="0"/>
    <s v="USD"/>
    <n v="1447830958"/>
    <n v="1445235358"/>
    <b v="0"/>
    <n v="11"/>
    <b v="0"/>
    <s v="film &amp; video/animation"/>
    <n v="9.3800000000000008"/>
    <n v="170.55"/>
    <x v="0"/>
    <x v="5"/>
  </r>
  <r>
    <x v="2"/>
    <x v="0"/>
    <s v="USD"/>
    <n v="1413569818"/>
    <n v="1412705818"/>
    <b v="0"/>
    <n v="0"/>
    <b v="0"/>
    <s v="film &amp; video/animation"/>
    <n v="0"/>
    <e v="#DIV/0!"/>
    <x v="0"/>
    <x v="5"/>
  </r>
  <r>
    <x v="2"/>
    <x v="0"/>
    <s v="USD"/>
    <n v="1458859153"/>
    <n v="1456270753"/>
    <b v="0"/>
    <n v="1"/>
    <b v="0"/>
    <s v="film &amp; video/animation"/>
    <n v="0.1"/>
    <n v="5"/>
    <x v="0"/>
    <x v="5"/>
  </r>
  <r>
    <x v="2"/>
    <x v="1"/>
    <s v="GBP"/>
    <n v="1383418996"/>
    <n v="1380826996"/>
    <b v="0"/>
    <n v="0"/>
    <b v="0"/>
    <s v="film &amp; video/animation"/>
    <n v="0"/>
    <e v="#DIV/0!"/>
    <x v="0"/>
    <x v="5"/>
  </r>
  <r>
    <x v="2"/>
    <x v="0"/>
    <s v="USD"/>
    <n v="1424380783"/>
    <n v="1421788783"/>
    <b v="0"/>
    <n v="17"/>
    <b v="0"/>
    <s v="film &amp; video/animation"/>
    <n v="39.36"/>
    <n v="393.59"/>
    <x v="0"/>
    <x v="5"/>
  </r>
  <r>
    <x v="2"/>
    <x v="5"/>
    <s v="CAD"/>
    <n v="1391991701"/>
    <n v="1389399701"/>
    <b v="0"/>
    <n v="2"/>
    <b v="0"/>
    <s v="film &amp; video/animation"/>
    <n v="0.1"/>
    <n v="5"/>
    <x v="0"/>
    <x v="5"/>
  </r>
  <r>
    <x v="2"/>
    <x v="0"/>
    <s v="USD"/>
    <n v="1329342361"/>
    <n v="1324158361"/>
    <b v="0"/>
    <n v="1"/>
    <b v="0"/>
    <s v="film &amp; video/animation"/>
    <n v="5"/>
    <n v="50"/>
    <x v="0"/>
    <x v="5"/>
  </r>
  <r>
    <x v="2"/>
    <x v="0"/>
    <s v="USD"/>
    <n v="1432195375"/>
    <n v="1430899375"/>
    <b v="0"/>
    <n v="2"/>
    <b v="0"/>
    <s v="film &amp; video/animation"/>
    <n v="0"/>
    <n v="1"/>
    <x v="0"/>
    <x v="5"/>
  </r>
  <r>
    <x v="2"/>
    <x v="0"/>
    <s v="USD"/>
    <n v="1425434420"/>
    <n v="1422842420"/>
    <b v="0"/>
    <n v="16"/>
    <b v="0"/>
    <s v="film &amp; video/animation"/>
    <n v="7.3"/>
    <n v="47.88"/>
    <x v="0"/>
    <x v="5"/>
  </r>
  <r>
    <x v="2"/>
    <x v="1"/>
    <s v="GBP"/>
    <n v="1364041163"/>
    <n v="1361884763"/>
    <b v="0"/>
    <n v="1"/>
    <b v="0"/>
    <s v="film &amp; video/animation"/>
    <n v="0.02"/>
    <n v="5"/>
    <x v="0"/>
    <x v="5"/>
  </r>
  <r>
    <x v="2"/>
    <x v="0"/>
    <s v="USD"/>
    <n v="1400091095"/>
    <n v="1398363095"/>
    <b v="0"/>
    <n v="4"/>
    <b v="0"/>
    <s v="film &amp; video/animation"/>
    <n v="3.28"/>
    <n v="20.5"/>
    <x v="0"/>
    <x v="5"/>
  </r>
  <r>
    <x v="2"/>
    <x v="1"/>
    <s v="GBP"/>
    <n v="1382017085"/>
    <n v="1379425085"/>
    <b v="0"/>
    <n v="5"/>
    <b v="0"/>
    <s v="film &amp; video/animation"/>
    <n v="2.25"/>
    <n v="9"/>
    <x v="0"/>
    <x v="5"/>
  </r>
  <r>
    <x v="2"/>
    <x v="0"/>
    <s v="USD"/>
    <n v="1392417800"/>
    <n v="1389825800"/>
    <b v="0"/>
    <n v="7"/>
    <b v="0"/>
    <s v="film &amp; video/animation"/>
    <n v="0.79"/>
    <n v="56.57"/>
    <x v="0"/>
    <x v="5"/>
  </r>
  <r>
    <x v="2"/>
    <x v="0"/>
    <s v="USD"/>
    <n v="1390669791"/>
    <n v="1388077791"/>
    <b v="0"/>
    <n v="0"/>
    <b v="0"/>
    <s v="film &amp; video/animation"/>
    <n v="0"/>
    <e v="#DIV/0!"/>
    <x v="0"/>
    <x v="5"/>
  </r>
  <r>
    <x v="2"/>
    <x v="0"/>
    <s v="USD"/>
    <n v="1431536015"/>
    <n v="1428944015"/>
    <b v="0"/>
    <n v="12"/>
    <b v="0"/>
    <s v="film &amp; video/animation"/>
    <n v="64"/>
    <n v="40"/>
    <x v="0"/>
    <x v="5"/>
  </r>
  <r>
    <x v="2"/>
    <x v="0"/>
    <s v="USD"/>
    <n v="1424375279"/>
    <n v="1422992879"/>
    <b v="0"/>
    <n v="2"/>
    <b v="0"/>
    <s v="film &amp; video/animation"/>
    <n v="0.03"/>
    <n v="13"/>
    <x v="0"/>
    <x v="5"/>
  </r>
  <r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x v="2"/>
    <x v="0"/>
    <s v="USD"/>
    <n v="1334622660"/>
    <n v="1330733022"/>
    <b v="0"/>
    <n v="2"/>
    <b v="0"/>
    <s v="film &amp; video/animation"/>
    <n v="7.0000000000000007E-2"/>
    <n v="22.5"/>
    <x v="0"/>
    <x v="5"/>
  </r>
  <r>
    <x v="2"/>
    <x v="0"/>
    <s v="USD"/>
    <n v="1382414340"/>
    <n v="1380559201"/>
    <b v="0"/>
    <n v="3"/>
    <b v="0"/>
    <s v="film &amp; video/animation"/>
    <n v="0.69"/>
    <n v="20.329999999999998"/>
    <x v="0"/>
    <x v="5"/>
  </r>
  <r>
    <x v="2"/>
    <x v="5"/>
    <s v="CAD"/>
    <n v="1408213512"/>
    <n v="1405621512"/>
    <b v="0"/>
    <n v="0"/>
    <b v="0"/>
    <s v="film &amp; video/animation"/>
    <n v="0"/>
    <e v="#DIV/0!"/>
    <x v="0"/>
    <x v="5"/>
  </r>
  <r>
    <x v="2"/>
    <x v="1"/>
    <s v="GBP"/>
    <n v="1368550060"/>
    <n v="1365958060"/>
    <b v="0"/>
    <n v="49"/>
    <b v="0"/>
    <s v="film &amp; video/animation"/>
    <n v="8.2100000000000009"/>
    <n v="16.760000000000002"/>
    <x v="0"/>
    <x v="5"/>
  </r>
  <r>
    <x v="2"/>
    <x v="0"/>
    <s v="USD"/>
    <n v="1321201327"/>
    <n v="1316013727"/>
    <b v="0"/>
    <n v="1"/>
    <b v="0"/>
    <s v="film &amp; video/animation"/>
    <n v="0.06"/>
    <n v="25"/>
    <x v="0"/>
    <x v="5"/>
  </r>
  <r>
    <x v="2"/>
    <x v="0"/>
    <s v="USD"/>
    <n v="1401595200"/>
    <n v="1398862875"/>
    <b v="0"/>
    <n v="2"/>
    <b v="0"/>
    <s v="film &amp; video/animation"/>
    <n v="0.28999999999999998"/>
    <n v="12.5"/>
    <x v="0"/>
    <x v="5"/>
  </r>
  <r>
    <x v="2"/>
    <x v="1"/>
    <s v="GBP"/>
    <n v="1370204367"/>
    <n v="1368476367"/>
    <b v="0"/>
    <n v="0"/>
    <b v="0"/>
    <s v="film &amp; video/animation"/>
    <n v="0"/>
    <e v="#DIV/0!"/>
    <x v="0"/>
    <x v="5"/>
  </r>
  <r>
    <x v="2"/>
    <x v="0"/>
    <s v="USD"/>
    <n v="1312945341"/>
    <n v="1307761341"/>
    <b v="0"/>
    <n v="0"/>
    <b v="0"/>
    <s v="film &amp; video/animation"/>
    <n v="0"/>
    <e v="#DIV/0!"/>
    <x v="0"/>
    <x v="5"/>
  </r>
  <r>
    <x v="2"/>
    <x v="0"/>
    <s v="USD"/>
    <n v="1316883753"/>
    <n v="1311699753"/>
    <b v="0"/>
    <n v="11"/>
    <b v="0"/>
    <s v="film &amp; video/animation"/>
    <n v="2.27"/>
    <n v="113.64"/>
    <x v="0"/>
    <x v="5"/>
  </r>
  <r>
    <x v="2"/>
    <x v="12"/>
    <s v="EUR"/>
    <n v="1463602935"/>
    <n v="1461874935"/>
    <b v="0"/>
    <n v="1"/>
    <b v="0"/>
    <s v="film &amp; video/animation"/>
    <n v="0.1"/>
    <n v="1"/>
    <x v="0"/>
    <x v="5"/>
  </r>
  <r>
    <x v="2"/>
    <x v="0"/>
    <s v="USD"/>
    <n v="1403837574"/>
    <n v="1402455174"/>
    <b v="0"/>
    <n v="8"/>
    <b v="0"/>
    <s v="film &amp; video/animation"/>
    <n v="26.95"/>
    <n v="17.25"/>
    <x v="0"/>
    <x v="5"/>
  </r>
  <r>
    <x v="2"/>
    <x v="0"/>
    <s v="USD"/>
    <n v="1347057464"/>
    <n v="1344465464"/>
    <b v="0"/>
    <n v="5"/>
    <b v="0"/>
    <s v="film &amp; video/animation"/>
    <n v="0.76"/>
    <n v="15.2"/>
    <x v="0"/>
    <x v="5"/>
  </r>
  <r>
    <x v="2"/>
    <x v="0"/>
    <s v="USD"/>
    <n v="1348849134"/>
    <n v="1344961134"/>
    <b v="0"/>
    <n v="39"/>
    <b v="0"/>
    <s v="film &amp; video/animation"/>
    <n v="21.58"/>
    <n v="110.64"/>
    <x v="0"/>
    <x v="5"/>
  </r>
  <r>
    <x v="2"/>
    <x v="0"/>
    <s v="USD"/>
    <n v="1341978665"/>
    <n v="1336795283"/>
    <b v="0"/>
    <n v="0"/>
    <b v="0"/>
    <s v="film &amp; video/animation"/>
    <n v="0"/>
    <e v="#DIV/0!"/>
    <x v="0"/>
    <x v="5"/>
  </r>
  <r>
    <x v="2"/>
    <x v="1"/>
    <s v="GBP"/>
    <n v="1409960724"/>
    <n v="1404776724"/>
    <b v="0"/>
    <n v="0"/>
    <b v="0"/>
    <s v="film &amp; video/animation"/>
    <n v="0"/>
    <e v="#DIV/0!"/>
    <x v="0"/>
    <x v="5"/>
  </r>
  <r>
    <x v="2"/>
    <x v="0"/>
    <s v="USD"/>
    <n v="1389844800"/>
    <n v="1385524889"/>
    <b v="0"/>
    <n v="2"/>
    <b v="0"/>
    <s v="film &amp; video/animation"/>
    <n v="1.02"/>
    <n v="25.5"/>
    <x v="0"/>
    <x v="5"/>
  </r>
  <r>
    <x v="2"/>
    <x v="0"/>
    <s v="USD"/>
    <n v="1397924379"/>
    <n v="1394039979"/>
    <b v="0"/>
    <n v="170"/>
    <b v="0"/>
    <s v="film &amp; video/animation"/>
    <n v="11.89"/>
    <n v="38.479999999999997"/>
    <x v="0"/>
    <x v="5"/>
  </r>
  <r>
    <x v="2"/>
    <x v="0"/>
    <s v="USD"/>
    <n v="1408831718"/>
    <n v="1406239718"/>
    <b v="0"/>
    <n v="5"/>
    <b v="0"/>
    <s v="film &amp; video/animation"/>
    <n v="17.63"/>
    <n v="28.2"/>
    <x v="0"/>
    <x v="5"/>
  </r>
  <r>
    <x v="2"/>
    <x v="0"/>
    <s v="USD"/>
    <n v="1410972319"/>
    <n v="1408380319"/>
    <b v="0"/>
    <n v="14"/>
    <b v="0"/>
    <s v="film &amp; video/animation"/>
    <n v="2.87"/>
    <n v="61.5"/>
    <x v="0"/>
    <x v="5"/>
  </r>
  <r>
    <x v="2"/>
    <x v="0"/>
    <s v="USD"/>
    <n v="1487318029"/>
    <n v="1484726029"/>
    <b v="0"/>
    <n v="1"/>
    <b v="0"/>
    <s v="film &amp; video/animation"/>
    <n v="0.03"/>
    <n v="1"/>
    <x v="0"/>
    <x v="5"/>
  </r>
  <r>
    <x v="2"/>
    <x v="0"/>
    <s v="USD"/>
    <n v="1430877843"/>
    <n v="1428285843"/>
    <b v="0"/>
    <n v="0"/>
    <b v="0"/>
    <s v="film &amp; video/animation"/>
    <n v="0"/>
    <e v="#DIV/0!"/>
    <x v="0"/>
    <x v="5"/>
  </r>
  <r>
    <x v="2"/>
    <x v="0"/>
    <s v="USD"/>
    <n v="1401767940"/>
    <n v="1398727441"/>
    <b v="0"/>
    <n v="124"/>
    <b v="0"/>
    <s v="film &amp; video/animation"/>
    <n v="2.23"/>
    <n v="39.57"/>
    <x v="0"/>
    <x v="5"/>
  </r>
  <r>
    <x v="2"/>
    <x v="0"/>
    <s v="USD"/>
    <n v="1337371334"/>
    <n v="1332187334"/>
    <b v="0"/>
    <n v="0"/>
    <b v="0"/>
    <s v="film &amp; video/animation"/>
    <n v="0"/>
    <e v="#DIV/0!"/>
    <x v="0"/>
    <x v="5"/>
  </r>
  <r>
    <x v="2"/>
    <x v="0"/>
    <s v="USD"/>
    <n v="1427921509"/>
    <n v="1425333109"/>
    <b v="0"/>
    <n v="0"/>
    <b v="0"/>
    <s v="film &amp; video/animation"/>
    <n v="0"/>
    <e v="#DIV/0!"/>
    <x v="0"/>
    <x v="5"/>
  </r>
  <r>
    <x v="2"/>
    <x v="0"/>
    <s v="USD"/>
    <n v="1416566835"/>
    <n v="1411379235"/>
    <b v="0"/>
    <n v="55"/>
    <b v="0"/>
    <s v="film &amp; video/animation"/>
    <n v="32.56"/>
    <n v="88.8"/>
    <x v="0"/>
    <x v="5"/>
  </r>
  <r>
    <x v="2"/>
    <x v="0"/>
    <s v="USD"/>
    <n v="1376049615"/>
    <n v="1373457615"/>
    <b v="0"/>
    <n v="140"/>
    <b v="0"/>
    <s v="film &amp; video/animation"/>
    <n v="19.41"/>
    <n v="55.46"/>
    <x v="0"/>
    <x v="5"/>
  </r>
  <r>
    <x v="2"/>
    <x v="0"/>
    <s v="USD"/>
    <n v="1349885289"/>
    <n v="1347293289"/>
    <b v="0"/>
    <n v="21"/>
    <b v="0"/>
    <s v="film &amp; video/animation"/>
    <n v="6.1"/>
    <n v="87.14"/>
    <x v="0"/>
    <x v="5"/>
  </r>
  <r>
    <x v="2"/>
    <x v="0"/>
    <s v="USD"/>
    <n v="1460644440"/>
    <n v="1458336690"/>
    <b v="0"/>
    <n v="1"/>
    <b v="0"/>
    <s v="film &amp; video/animation"/>
    <n v="0.1"/>
    <n v="10"/>
    <x v="0"/>
    <x v="5"/>
  </r>
  <r>
    <x v="2"/>
    <x v="1"/>
    <s v="GBP"/>
    <n v="1359434672"/>
    <n v="1354250672"/>
    <b v="0"/>
    <n v="147"/>
    <b v="0"/>
    <s v="film &amp; video/animation"/>
    <n v="50.2"/>
    <n v="51.22"/>
    <x v="0"/>
    <x v="5"/>
  </r>
  <r>
    <x v="2"/>
    <x v="1"/>
    <s v="GBP"/>
    <n v="1446766372"/>
    <n v="1443220372"/>
    <b v="0"/>
    <n v="11"/>
    <b v="0"/>
    <s v="film &amp; video/animation"/>
    <n v="0.19"/>
    <n v="13.55"/>
    <x v="0"/>
    <x v="5"/>
  </r>
  <r>
    <x v="2"/>
    <x v="1"/>
    <s v="GBP"/>
    <n v="1368792499"/>
    <n v="1366200499"/>
    <b v="0"/>
    <n v="125"/>
    <b v="0"/>
    <s v="film &amp; video/animation"/>
    <n v="21.91"/>
    <n v="66.52"/>
    <x v="0"/>
    <x v="5"/>
  </r>
  <r>
    <x v="2"/>
    <x v="2"/>
    <s v="AUD"/>
    <n v="1401662239"/>
    <n v="1399070239"/>
    <b v="0"/>
    <n v="1"/>
    <b v="0"/>
    <s v="film &amp; video/animation"/>
    <n v="0.01"/>
    <n v="50"/>
    <x v="0"/>
    <x v="5"/>
  </r>
  <r>
    <x v="2"/>
    <x v="5"/>
    <s v="CAD"/>
    <n v="1482678994"/>
    <n v="1477491394"/>
    <b v="0"/>
    <n v="0"/>
    <b v="0"/>
    <s v="film &amp; video/animation"/>
    <n v="0"/>
    <e v="#DIV/0!"/>
    <x v="0"/>
    <x v="5"/>
  </r>
  <r>
    <x v="2"/>
    <x v="0"/>
    <s v="USD"/>
    <n v="1483924700"/>
    <n v="1481332700"/>
    <b v="0"/>
    <n v="0"/>
    <b v="0"/>
    <s v="film &amp; video/animation"/>
    <n v="0"/>
    <e v="#DIV/0!"/>
    <x v="0"/>
    <x v="5"/>
  </r>
  <r>
    <x v="2"/>
    <x v="0"/>
    <s v="USD"/>
    <n v="1325763180"/>
    <n v="1323084816"/>
    <b v="0"/>
    <n v="3"/>
    <b v="0"/>
    <s v="film &amp; video/animation"/>
    <n v="0.28999999999999998"/>
    <n v="71.67"/>
    <x v="0"/>
    <x v="5"/>
  </r>
  <r>
    <x v="2"/>
    <x v="0"/>
    <s v="USD"/>
    <n v="1345677285"/>
    <n v="1343085285"/>
    <b v="0"/>
    <n v="0"/>
    <b v="0"/>
    <s v="film &amp; video/animation"/>
    <n v="0"/>
    <e v="#DIV/0!"/>
    <x v="0"/>
    <x v="5"/>
  </r>
  <r>
    <x v="2"/>
    <x v="0"/>
    <s v="USD"/>
    <n v="1453937699"/>
    <n v="1451345699"/>
    <b v="0"/>
    <n v="0"/>
    <b v="0"/>
    <s v="film &amp; video/animation"/>
    <n v="0"/>
    <e v="#DIV/0!"/>
    <x v="0"/>
    <x v="5"/>
  </r>
  <r>
    <x v="2"/>
    <x v="11"/>
    <s v="SEK"/>
    <n v="1476319830"/>
    <n v="1471135830"/>
    <b v="0"/>
    <n v="0"/>
    <b v="0"/>
    <s v="film &amp; video/animation"/>
    <n v="0"/>
    <e v="#DIV/0!"/>
    <x v="0"/>
    <x v="5"/>
  </r>
  <r>
    <x v="2"/>
    <x v="1"/>
    <s v="GBP"/>
    <n v="1432142738"/>
    <n v="1429550738"/>
    <b v="0"/>
    <n v="0"/>
    <b v="0"/>
    <s v="film &amp; video/animation"/>
    <n v="0"/>
    <e v="#DIV/0!"/>
    <x v="0"/>
    <x v="5"/>
  </r>
  <r>
    <x v="2"/>
    <x v="0"/>
    <s v="USD"/>
    <n v="1404356400"/>
    <n v="1402343765"/>
    <b v="0"/>
    <n v="3"/>
    <b v="0"/>
    <s v="film &amp; video/animation"/>
    <n v="0.16"/>
    <n v="10.33"/>
    <x v="0"/>
    <x v="5"/>
  </r>
  <r>
    <x v="2"/>
    <x v="0"/>
    <s v="USD"/>
    <n v="1437076305"/>
    <n v="1434484305"/>
    <b v="0"/>
    <n v="0"/>
    <b v="0"/>
    <s v="film &amp; video/animation"/>
    <n v="0"/>
    <e v="#DIV/0!"/>
    <x v="0"/>
    <x v="5"/>
  </r>
  <r>
    <x v="2"/>
    <x v="0"/>
    <s v="USD"/>
    <n v="1392070874"/>
    <n v="1386886874"/>
    <b v="0"/>
    <n v="1"/>
    <b v="0"/>
    <s v="film &amp; video/animation"/>
    <n v="0"/>
    <n v="1"/>
    <x v="0"/>
    <x v="5"/>
  </r>
  <r>
    <x v="2"/>
    <x v="0"/>
    <s v="USD"/>
    <n v="1419483600"/>
    <n v="1414889665"/>
    <b v="0"/>
    <n v="3"/>
    <b v="0"/>
    <s v="film &amp; video/animation"/>
    <n v="0.67"/>
    <n v="10"/>
    <x v="0"/>
    <x v="5"/>
  </r>
  <r>
    <x v="2"/>
    <x v="0"/>
    <s v="USD"/>
    <n v="1324664249"/>
    <n v="1321035449"/>
    <b v="0"/>
    <n v="22"/>
    <b v="0"/>
    <s v="film &amp; video/animation"/>
    <n v="4.5999999999999996"/>
    <n v="136.09"/>
    <x v="0"/>
    <x v="5"/>
  </r>
  <r>
    <x v="2"/>
    <x v="0"/>
    <s v="USD"/>
    <n v="1255381140"/>
    <n v="1250630968"/>
    <b v="0"/>
    <n v="26"/>
    <b v="0"/>
    <s v="film &amp; video/animation"/>
    <n v="9.5500000000000007"/>
    <n v="73.459999999999994"/>
    <x v="0"/>
    <x v="5"/>
  </r>
  <r>
    <x v="2"/>
    <x v="0"/>
    <s v="USD"/>
    <n v="1273356960"/>
    <n v="1268255751"/>
    <b v="0"/>
    <n v="4"/>
    <b v="0"/>
    <s v="film &amp; video/animation"/>
    <n v="3.31"/>
    <n v="53.75"/>
    <x v="0"/>
    <x v="5"/>
  </r>
  <r>
    <x v="2"/>
    <x v="0"/>
    <s v="USD"/>
    <n v="1310189851"/>
    <n v="1307597851"/>
    <b v="0"/>
    <n v="0"/>
    <b v="0"/>
    <s v="film &amp; video/animation"/>
    <n v="0"/>
    <e v="#DIV/0!"/>
    <x v="0"/>
    <x v="5"/>
  </r>
  <r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x v="2"/>
    <x v="1"/>
    <s v="GBP"/>
    <n v="1421498303"/>
    <n v="1418906303"/>
    <b v="0"/>
    <n v="9"/>
    <b v="0"/>
    <s v="film &amp; video/animation"/>
    <n v="1.75"/>
    <n v="12.67"/>
    <x v="0"/>
    <x v="5"/>
  </r>
  <r>
    <x v="2"/>
    <x v="0"/>
    <s v="USD"/>
    <n v="1334097387"/>
    <n v="1328916987"/>
    <b v="0"/>
    <n v="5"/>
    <b v="0"/>
    <s v="film &amp; video/animation"/>
    <n v="1.37"/>
    <n v="67"/>
    <x v="0"/>
    <x v="5"/>
  </r>
  <r>
    <x v="2"/>
    <x v="0"/>
    <s v="USD"/>
    <n v="1451010086"/>
    <n v="1447122086"/>
    <b v="0"/>
    <n v="14"/>
    <b v="0"/>
    <s v="film &amp; video/animation"/>
    <n v="0.43"/>
    <n v="3.71"/>
    <x v="0"/>
    <x v="5"/>
  </r>
  <r>
    <x v="2"/>
    <x v="0"/>
    <s v="USD"/>
    <n v="1376140520"/>
    <n v="1373548520"/>
    <b v="0"/>
    <n v="1"/>
    <b v="0"/>
    <s v="film &amp; video/animation"/>
    <n v="0.13"/>
    <n v="250"/>
    <x v="0"/>
    <x v="5"/>
  </r>
  <r>
    <x v="2"/>
    <x v="0"/>
    <s v="USD"/>
    <n v="1350687657"/>
    <n v="1346799657"/>
    <b v="0"/>
    <n v="10"/>
    <b v="0"/>
    <s v="film &amp; video/animation"/>
    <n v="3.2"/>
    <n v="64"/>
    <x v="0"/>
    <x v="5"/>
  </r>
  <r>
    <x v="2"/>
    <x v="0"/>
    <s v="USD"/>
    <n v="1337955240"/>
    <n v="1332808501"/>
    <b v="0"/>
    <n v="3"/>
    <b v="0"/>
    <s v="film &amp; video/animation"/>
    <n v="0.8"/>
    <n v="133.33000000000001"/>
    <x v="0"/>
    <x v="5"/>
  </r>
  <r>
    <x v="2"/>
    <x v="1"/>
    <s v="GBP"/>
    <n v="1435504170"/>
    <n v="1432912170"/>
    <b v="0"/>
    <n v="1"/>
    <b v="0"/>
    <s v="film &amp; video/animation"/>
    <n v="0.2"/>
    <n v="10"/>
    <x v="0"/>
    <x v="5"/>
  </r>
  <r>
    <x v="2"/>
    <x v="0"/>
    <s v="USD"/>
    <n v="1456805639"/>
    <n v="1454213639"/>
    <b v="0"/>
    <n v="0"/>
    <b v="0"/>
    <s v="film &amp; video/animation"/>
    <n v="0"/>
    <e v="#DIV/0!"/>
    <x v="0"/>
    <x v="5"/>
  </r>
  <r>
    <x v="2"/>
    <x v="0"/>
    <s v="USD"/>
    <n v="1365228982"/>
    <n v="1362640582"/>
    <b v="0"/>
    <n v="5"/>
    <b v="0"/>
    <s v="film &amp; video/animation"/>
    <n v="3"/>
    <n v="30"/>
    <x v="0"/>
    <x v="5"/>
  </r>
  <r>
    <x v="2"/>
    <x v="0"/>
    <s v="USD"/>
    <n v="1479667727"/>
    <n v="1475776127"/>
    <b v="0"/>
    <n v="2"/>
    <b v="0"/>
    <s v="film &amp; video/animation"/>
    <n v="0.14000000000000001"/>
    <n v="5.5"/>
    <x v="0"/>
    <x v="5"/>
  </r>
  <r>
    <x v="2"/>
    <x v="0"/>
    <s v="USD"/>
    <n v="1471244400"/>
    <n v="1467387705"/>
    <b v="0"/>
    <n v="68"/>
    <b v="0"/>
    <s v="film &amp; video/animation"/>
    <n v="13.92"/>
    <n v="102.38"/>
    <x v="0"/>
    <x v="5"/>
  </r>
  <r>
    <x v="2"/>
    <x v="5"/>
    <s v="CAD"/>
    <n v="1407595447"/>
    <n v="1405003447"/>
    <b v="0"/>
    <n v="3"/>
    <b v="0"/>
    <s v="film &amp; video/animation"/>
    <n v="3.33"/>
    <n v="16.670000000000002"/>
    <x v="0"/>
    <x v="5"/>
  </r>
  <r>
    <x v="2"/>
    <x v="0"/>
    <s v="USD"/>
    <n v="1451389601"/>
    <n v="1447933601"/>
    <b v="0"/>
    <n v="34"/>
    <b v="0"/>
    <s v="film &amp; video/animation"/>
    <n v="25.41"/>
    <n v="725.03"/>
    <x v="0"/>
    <x v="5"/>
  </r>
  <r>
    <x v="2"/>
    <x v="1"/>
    <s v="GBP"/>
    <n v="1432752080"/>
    <n v="1427568080"/>
    <b v="0"/>
    <n v="0"/>
    <b v="0"/>
    <s v="film &amp; video/animation"/>
    <n v="0"/>
    <e v="#DIV/0!"/>
    <x v="0"/>
    <x v="5"/>
  </r>
  <r>
    <x v="2"/>
    <x v="0"/>
    <s v="USD"/>
    <n v="1486046761"/>
    <n v="1483454761"/>
    <b v="0"/>
    <n v="3"/>
    <b v="0"/>
    <s v="film &amp; video/animation"/>
    <n v="1.37"/>
    <n v="68.33"/>
    <x v="0"/>
    <x v="5"/>
  </r>
  <r>
    <x v="2"/>
    <x v="0"/>
    <s v="USD"/>
    <n v="1441550760"/>
    <n v="1438958824"/>
    <b v="0"/>
    <n v="0"/>
    <b v="0"/>
    <s v="film &amp; video/animation"/>
    <n v="0"/>
    <e v="#DIV/0!"/>
    <x v="0"/>
    <x v="5"/>
  </r>
  <r>
    <x v="2"/>
    <x v="0"/>
    <s v="USD"/>
    <n v="1354699421"/>
    <n v="1352107421"/>
    <b v="0"/>
    <n v="70"/>
    <b v="0"/>
    <s v="film &amp; video/animation"/>
    <n v="22.88"/>
    <n v="39.229999999999997"/>
    <x v="0"/>
    <x v="5"/>
  </r>
  <r>
    <x v="0"/>
    <x v="1"/>
    <s v="GBP"/>
    <n v="1449766261"/>
    <n v="1447174261"/>
    <b v="0"/>
    <n v="34"/>
    <b v="1"/>
    <s v="theater/plays"/>
    <n v="102.1"/>
    <n v="150.15"/>
    <x v="1"/>
    <x v="6"/>
  </r>
  <r>
    <x v="0"/>
    <x v="0"/>
    <s v="USD"/>
    <n v="1477976340"/>
    <n v="1475460819"/>
    <b v="0"/>
    <n v="56"/>
    <b v="1"/>
    <s v="theater/plays"/>
    <n v="104.64"/>
    <n v="93.43"/>
    <x v="1"/>
    <x v="6"/>
  </r>
  <r>
    <x v="0"/>
    <x v="0"/>
    <s v="USD"/>
    <n v="1458518325"/>
    <n v="1456793925"/>
    <b v="0"/>
    <n v="31"/>
    <b v="1"/>
    <s v="theater/plays"/>
    <n v="114.67"/>
    <n v="110.97"/>
    <x v="1"/>
    <x v="6"/>
  </r>
  <r>
    <x v="0"/>
    <x v="0"/>
    <s v="USD"/>
    <n v="1442805076"/>
    <n v="1440213076"/>
    <b v="0"/>
    <n v="84"/>
    <b v="1"/>
    <s v="theater/plays"/>
    <n v="120.6"/>
    <n v="71.790000000000006"/>
    <x v="1"/>
    <x v="6"/>
  </r>
  <r>
    <x v="0"/>
    <x v="1"/>
    <s v="GBP"/>
    <n v="1464801169"/>
    <n v="1462209169"/>
    <b v="0"/>
    <n v="130"/>
    <b v="1"/>
    <s v="theater/plays"/>
    <n v="108.67"/>
    <n v="29.26"/>
    <x v="1"/>
    <x v="6"/>
  </r>
  <r>
    <x v="0"/>
    <x v="0"/>
    <s v="USD"/>
    <n v="1410601041"/>
    <n v="1406713041"/>
    <b v="0"/>
    <n v="12"/>
    <b v="1"/>
    <s v="theater/plays"/>
    <n v="100"/>
    <n v="1000"/>
    <x v="1"/>
    <x v="6"/>
  </r>
  <r>
    <x v="0"/>
    <x v="1"/>
    <s v="GBP"/>
    <n v="1438966800"/>
    <n v="1436278344"/>
    <b v="0"/>
    <n v="23"/>
    <b v="1"/>
    <s v="theater/plays"/>
    <n v="114"/>
    <n v="74.349999999999994"/>
    <x v="1"/>
    <x v="6"/>
  </r>
  <r>
    <x v="0"/>
    <x v="0"/>
    <s v="USD"/>
    <n v="1487347500"/>
    <n v="1484715366"/>
    <b v="0"/>
    <n v="158"/>
    <b v="1"/>
    <s v="theater/plays"/>
    <n v="100.85"/>
    <n v="63.83"/>
    <x v="1"/>
    <x v="6"/>
  </r>
  <r>
    <x v="0"/>
    <x v="0"/>
    <s v="USD"/>
    <n v="1434921600"/>
    <n v="1433109907"/>
    <b v="0"/>
    <n v="30"/>
    <b v="1"/>
    <s v="theater/plays"/>
    <n v="115.65"/>
    <n v="44.33"/>
    <x v="1"/>
    <x v="6"/>
  </r>
  <r>
    <x v="0"/>
    <x v="5"/>
    <s v="CAD"/>
    <n v="1484110800"/>
    <n v="1482281094"/>
    <b v="0"/>
    <n v="18"/>
    <b v="1"/>
    <s v="theater/plays"/>
    <n v="130.41999999999999"/>
    <n v="86.94"/>
    <x v="1"/>
    <x v="6"/>
  </r>
  <r>
    <x v="0"/>
    <x v="0"/>
    <s v="USD"/>
    <n v="1435111200"/>
    <n v="1433254268"/>
    <b v="0"/>
    <n v="29"/>
    <b v="1"/>
    <s v="theater/plays"/>
    <n v="107.78"/>
    <n v="126.55"/>
    <x v="1"/>
    <x v="6"/>
  </r>
  <r>
    <x v="0"/>
    <x v="0"/>
    <s v="USD"/>
    <n v="1481957940"/>
    <n v="1478050429"/>
    <b v="0"/>
    <n v="31"/>
    <b v="1"/>
    <s v="theater/plays"/>
    <n v="100"/>
    <n v="129.03"/>
    <x v="1"/>
    <x v="6"/>
  </r>
  <r>
    <x v="0"/>
    <x v="0"/>
    <s v="USD"/>
    <n v="1463098208"/>
    <n v="1460506208"/>
    <b v="0"/>
    <n v="173"/>
    <b v="1"/>
    <s v="theater/plays"/>
    <n v="123.25"/>
    <n v="71.239999999999995"/>
    <x v="1"/>
    <x v="6"/>
  </r>
  <r>
    <x v="0"/>
    <x v="1"/>
    <s v="GBP"/>
    <n v="1463394365"/>
    <n v="1461320765"/>
    <b v="0"/>
    <n v="17"/>
    <b v="1"/>
    <s v="theater/plays"/>
    <n v="100.2"/>
    <n v="117.88"/>
    <x v="1"/>
    <x v="6"/>
  </r>
  <r>
    <x v="0"/>
    <x v="10"/>
    <s v="NOK"/>
    <n v="1446418800"/>
    <n v="1443036470"/>
    <b v="0"/>
    <n v="48"/>
    <b v="1"/>
    <s v="theater/plays"/>
    <n v="104.67"/>
    <n v="327.08"/>
    <x v="1"/>
    <x v="6"/>
  </r>
  <r>
    <x v="0"/>
    <x v="1"/>
    <s v="GBP"/>
    <n v="1483707905"/>
    <n v="1481115905"/>
    <b v="0"/>
    <n v="59"/>
    <b v="1"/>
    <s v="theater/plays"/>
    <n v="102.5"/>
    <n v="34.75"/>
    <x v="1"/>
    <x v="6"/>
  </r>
  <r>
    <x v="0"/>
    <x v="1"/>
    <s v="GBP"/>
    <n v="1438624800"/>
    <n v="1435133807"/>
    <b v="0"/>
    <n v="39"/>
    <b v="1"/>
    <s v="theater/plays"/>
    <n v="118.26"/>
    <n v="100.06"/>
    <x v="1"/>
    <x v="6"/>
  </r>
  <r>
    <x v="0"/>
    <x v="0"/>
    <s v="USD"/>
    <n v="1446665191"/>
    <n v="1444069591"/>
    <b v="0"/>
    <n v="59"/>
    <b v="1"/>
    <s v="theater/plays"/>
    <n v="120.5"/>
    <n v="40.85"/>
    <x v="1"/>
    <x v="6"/>
  </r>
  <r>
    <x v="0"/>
    <x v="0"/>
    <s v="USD"/>
    <n v="1463166263"/>
    <n v="1460574263"/>
    <b v="0"/>
    <n v="60"/>
    <b v="1"/>
    <s v="theater/plays"/>
    <n v="302.42"/>
    <n v="252.02"/>
    <x v="1"/>
    <x v="6"/>
  </r>
  <r>
    <x v="0"/>
    <x v="1"/>
    <s v="GBP"/>
    <n v="1467681107"/>
    <n v="1465866707"/>
    <b v="0"/>
    <n v="20"/>
    <b v="1"/>
    <s v="theater/plays"/>
    <n v="100.64"/>
    <n v="25.16"/>
    <x v="1"/>
    <x v="6"/>
  </r>
  <r>
    <x v="2"/>
    <x v="0"/>
    <s v="USD"/>
    <n v="1423078606"/>
    <n v="1420486606"/>
    <b v="0"/>
    <n v="1"/>
    <b v="0"/>
    <s v="technology/web"/>
    <n v="0.01"/>
    <n v="1"/>
    <x v="2"/>
    <x v="7"/>
  </r>
  <r>
    <x v="2"/>
    <x v="0"/>
    <s v="USD"/>
    <n v="1446080834"/>
    <n v="1443488834"/>
    <b v="0"/>
    <n v="1"/>
    <b v="0"/>
    <s v="technology/web"/>
    <n v="0.56000000000000005"/>
    <n v="25"/>
    <x v="2"/>
    <x v="7"/>
  </r>
  <r>
    <x v="2"/>
    <x v="0"/>
    <s v="USD"/>
    <n v="1462293716"/>
    <n v="1457113316"/>
    <b v="0"/>
    <n v="1"/>
    <b v="0"/>
    <s v="technology/web"/>
    <n v="0"/>
    <n v="1"/>
    <x v="2"/>
    <x v="7"/>
  </r>
  <r>
    <x v="2"/>
    <x v="2"/>
    <s v="AUD"/>
    <n v="1414807962"/>
    <n v="1412215962"/>
    <b v="0"/>
    <n v="2"/>
    <b v="0"/>
    <s v="technology/web"/>
    <n v="0.32"/>
    <n v="35"/>
    <x v="2"/>
    <x v="7"/>
  </r>
  <r>
    <x v="2"/>
    <x v="0"/>
    <s v="USD"/>
    <n v="1467647160"/>
    <n v="1465055160"/>
    <b v="0"/>
    <n v="2"/>
    <b v="0"/>
    <s v="technology/web"/>
    <n v="1.2"/>
    <n v="3"/>
    <x v="2"/>
    <x v="7"/>
  </r>
  <r>
    <x v="2"/>
    <x v="6"/>
    <s v="EUR"/>
    <n v="1447600389"/>
    <n v="1444140789"/>
    <b v="0"/>
    <n v="34"/>
    <b v="0"/>
    <s v="technology/web"/>
    <n v="27.38"/>
    <n v="402.71"/>
    <x v="2"/>
    <x v="7"/>
  </r>
  <r>
    <x v="2"/>
    <x v="0"/>
    <s v="USD"/>
    <n v="1445097715"/>
    <n v="1441209715"/>
    <b v="0"/>
    <n v="2"/>
    <b v="0"/>
    <s v="technology/web"/>
    <n v="0.09"/>
    <n v="26"/>
    <x v="2"/>
    <x v="7"/>
  </r>
  <r>
    <x v="2"/>
    <x v="1"/>
    <s v="GBP"/>
    <n v="1455122564"/>
    <n v="1452530564"/>
    <b v="0"/>
    <n v="0"/>
    <b v="0"/>
    <s v="technology/web"/>
    <n v="0"/>
    <e v="#DIV/0!"/>
    <x v="2"/>
    <x v="7"/>
  </r>
  <r>
    <x v="2"/>
    <x v="1"/>
    <s v="GBP"/>
    <n v="1446154848"/>
    <n v="1443562848"/>
    <b v="0"/>
    <n v="1"/>
    <b v="0"/>
    <s v="technology/web"/>
    <n v="0.09"/>
    <n v="9"/>
    <x v="2"/>
    <x v="7"/>
  </r>
  <r>
    <x v="2"/>
    <x v="1"/>
    <s v="GBP"/>
    <n v="1436368622"/>
    <n v="1433776622"/>
    <b v="0"/>
    <n v="8"/>
    <b v="0"/>
    <s v="technology/web"/>
    <n v="2.72"/>
    <n v="8.5"/>
    <x v="2"/>
    <x v="7"/>
  </r>
  <r>
    <x v="2"/>
    <x v="5"/>
    <s v="CAD"/>
    <n v="1485838800"/>
    <n v="1484756245"/>
    <b v="0"/>
    <n v="4"/>
    <b v="0"/>
    <s v="technology/web"/>
    <n v="0.7"/>
    <n v="8.75"/>
    <x v="2"/>
    <x v="7"/>
  </r>
  <r>
    <x v="2"/>
    <x v="0"/>
    <s v="USD"/>
    <n v="1438451580"/>
    <n v="1434609424"/>
    <b v="0"/>
    <n v="28"/>
    <b v="0"/>
    <s v="technology/web"/>
    <n v="5.04"/>
    <n v="135.04"/>
    <x v="2"/>
    <x v="7"/>
  </r>
  <r>
    <x v="2"/>
    <x v="5"/>
    <s v="CAD"/>
    <n v="1452350896"/>
    <n v="1447166896"/>
    <b v="0"/>
    <n v="0"/>
    <b v="0"/>
    <s v="technology/web"/>
    <n v="0"/>
    <e v="#DIV/0!"/>
    <x v="2"/>
    <x v="7"/>
  </r>
  <r>
    <x v="2"/>
    <x v="0"/>
    <s v="USD"/>
    <n v="1415988991"/>
    <n v="1413393391"/>
    <b v="0"/>
    <n v="6"/>
    <b v="0"/>
    <s v="technology/web"/>
    <n v="0.49"/>
    <n v="20.5"/>
    <x v="2"/>
    <x v="7"/>
  </r>
  <r>
    <x v="2"/>
    <x v="0"/>
    <s v="USD"/>
    <n v="1413735972"/>
    <n v="1411143972"/>
    <b v="0"/>
    <n v="22"/>
    <b v="0"/>
    <s v="technology/web"/>
    <n v="36.590000000000003"/>
    <n v="64.36"/>
    <x v="2"/>
    <x v="7"/>
  </r>
  <r>
    <x v="2"/>
    <x v="1"/>
    <s v="GBP"/>
    <n v="1465720143"/>
    <n v="1463128143"/>
    <b v="0"/>
    <n v="0"/>
    <b v="0"/>
    <s v="technology/web"/>
    <n v="0"/>
    <e v="#DIV/0!"/>
    <x v="2"/>
    <x v="7"/>
  </r>
  <r>
    <x v="2"/>
    <x v="0"/>
    <s v="USD"/>
    <n v="1452112717"/>
    <n v="1449520717"/>
    <b v="0"/>
    <n v="1"/>
    <b v="0"/>
    <s v="technology/web"/>
    <n v="2.5"/>
    <n v="200"/>
    <x v="2"/>
    <x v="7"/>
  </r>
  <r>
    <x v="2"/>
    <x v="12"/>
    <s v="EUR"/>
    <n v="1480721803"/>
    <n v="1478126203"/>
    <b v="0"/>
    <n v="20"/>
    <b v="0"/>
    <s v="technology/web"/>
    <n v="0.91"/>
    <n v="68.3"/>
    <x v="2"/>
    <x v="7"/>
  </r>
  <r>
    <x v="2"/>
    <x v="0"/>
    <s v="USD"/>
    <n v="1427227905"/>
    <n v="1424639505"/>
    <b v="0"/>
    <n v="0"/>
    <b v="0"/>
    <s v="technology/web"/>
    <n v="0"/>
    <e v="#DIV/0!"/>
    <x v="2"/>
    <x v="7"/>
  </r>
  <r>
    <x v="2"/>
    <x v="0"/>
    <s v="USD"/>
    <n v="1449989260"/>
    <n v="1447397260"/>
    <b v="0"/>
    <n v="1"/>
    <b v="0"/>
    <s v="technology/web"/>
    <n v="0.02"/>
    <n v="50"/>
    <x v="2"/>
    <x v="7"/>
  </r>
  <r>
    <x v="2"/>
    <x v="5"/>
    <s v="CAD"/>
    <n v="1418841045"/>
    <n v="1416249045"/>
    <b v="0"/>
    <n v="3"/>
    <b v="0"/>
    <s v="technology/web"/>
    <n v="0.01"/>
    <n v="4"/>
    <x v="2"/>
    <x v="7"/>
  </r>
  <r>
    <x v="2"/>
    <x v="0"/>
    <s v="USD"/>
    <n v="1445874513"/>
    <n v="1442850513"/>
    <b v="0"/>
    <n v="2"/>
    <b v="0"/>
    <s v="technology/web"/>
    <n v="0.37"/>
    <n v="27.5"/>
    <x v="2"/>
    <x v="7"/>
  </r>
  <r>
    <x v="2"/>
    <x v="9"/>
    <s v="EUR"/>
    <n v="1482052815"/>
    <n v="1479460815"/>
    <b v="0"/>
    <n v="0"/>
    <b v="0"/>
    <s v="technology/web"/>
    <n v="0"/>
    <e v="#DIV/0!"/>
    <x v="2"/>
    <x v="7"/>
  </r>
  <r>
    <x v="2"/>
    <x v="2"/>
    <s v="AUD"/>
    <n v="1424137247"/>
    <n v="1421545247"/>
    <b v="0"/>
    <n v="2"/>
    <b v="0"/>
    <s v="technology/web"/>
    <n v="0.09"/>
    <n v="34"/>
    <x v="2"/>
    <x v="7"/>
  </r>
  <r>
    <x v="2"/>
    <x v="6"/>
    <s v="EUR"/>
    <n v="1457822275"/>
    <n v="1455230275"/>
    <b v="0"/>
    <n v="1"/>
    <b v="0"/>
    <s v="technology/web"/>
    <n v="0.01"/>
    <n v="1"/>
    <x v="2"/>
    <x v="7"/>
  </r>
  <r>
    <x v="2"/>
    <x v="1"/>
    <s v="GBP"/>
    <n v="1436554249"/>
    <n v="1433962249"/>
    <b v="0"/>
    <n v="0"/>
    <b v="0"/>
    <s v="technology/web"/>
    <n v="0"/>
    <e v="#DIV/0!"/>
    <x v="2"/>
    <x v="7"/>
  </r>
  <r>
    <x v="2"/>
    <x v="0"/>
    <s v="USD"/>
    <n v="1468513533"/>
    <n v="1465921533"/>
    <b v="0"/>
    <n v="1"/>
    <b v="0"/>
    <s v="technology/web"/>
    <n v="0.02"/>
    <n v="1"/>
    <x v="2"/>
    <x v="7"/>
  </r>
  <r>
    <x v="2"/>
    <x v="0"/>
    <s v="USD"/>
    <n v="1420143194"/>
    <n v="1417551194"/>
    <b v="0"/>
    <n v="0"/>
    <b v="0"/>
    <s v="technology/web"/>
    <n v="0"/>
    <e v="#DIV/0!"/>
    <x v="2"/>
    <x v="7"/>
  </r>
  <r>
    <x v="2"/>
    <x v="4"/>
    <s v="NZD"/>
    <n v="1452942000"/>
    <n v="1449785223"/>
    <b v="0"/>
    <n v="5"/>
    <b v="0"/>
    <s v="technology/web"/>
    <n v="1"/>
    <n v="49"/>
    <x v="2"/>
    <x v="7"/>
  </r>
  <r>
    <x v="2"/>
    <x v="5"/>
    <s v="CAD"/>
    <n v="1451679612"/>
    <n v="1449087612"/>
    <b v="0"/>
    <n v="1"/>
    <b v="0"/>
    <s v="technology/web"/>
    <n v="0.8"/>
    <n v="20"/>
    <x v="2"/>
    <x v="7"/>
  </r>
  <r>
    <x v="2"/>
    <x v="0"/>
    <s v="USD"/>
    <n v="1455822569"/>
    <n v="1453230569"/>
    <b v="0"/>
    <n v="1"/>
    <b v="0"/>
    <s v="technology/web"/>
    <n v="0.17"/>
    <n v="142"/>
    <x v="2"/>
    <x v="7"/>
  </r>
  <r>
    <x v="2"/>
    <x v="0"/>
    <s v="USD"/>
    <n v="1437969540"/>
    <n v="1436297723"/>
    <b v="0"/>
    <n v="2"/>
    <b v="0"/>
    <s v="technology/web"/>
    <n v="0.42"/>
    <n v="53"/>
    <x v="2"/>
    <x v="7"/>
  </r>
  <r>
    <x v="2"/>
    <x v="0"/>
    <s v="USD"/>
    <n v="1446660688"/>
    <n v="1444065088"/>
    <b v="0"/>
    <n v="0"/>
    <b v="0"/>
    <s v="technology/web"/>
    <n v="0"/>
    <e v="#DIV/0!"/>
    <x v="2"/>
    <x v="7"/>
  </r>
  <r>
    <x v="2"/>
    <x v="0"/>
    <s v="USD"/>
    <n v="1421543520"/>
    <n v="1416445931"/>
    <b v="0"/>
    <n v="9"/>
    <b v="0"/>
    <s v="technology/web"/>
    <n v="0.39"/>
    <n v="38.44"/>
    <x v="2"/>
    <x v="7"/>
  </r>
  <r>
    <x v="2"/>
    <x v="1"/>
    <s v="GBP"/>
    <n v="1476873507"/>
    <n v="1474281507"/>
    <b v="0"/>
    <n v="4"/>
    <b v="0"/>
    <s v="technology/web"/>
    <n v="0.72"/>
    <n v="20"/>
    <x v="2"/>
    <x v="7"/>
  </r>
  <r>
    <x v="2"/>
    <x v="12"/>
    <s v="EUR"/>
    <n v="1434213443"/>
    <n v="1431621443"/>
    <b v="0"/>
    <n v="4"/>
    <b v="0"/>
    <s v="technology/web"/>
    <n v="0.43"/>
    <n v="64.75"/>
    <x v="2"/>
    <x v="7"/>
  </r>
  <r>
    <x v="2"/>
    <x v="0"/>
    <s v="USD"/>
    <n v="1427537952"/>
    <n v="1422357552"/>
    <b v="0"/>
    <n v="1"/>
    <b v="0"/>
    <s v="technology/web"/>
    <n v="0"/>
    <n v="1"/>
    <x v="2"/>
    <x v="7"/>
  </r>
  <r>
    <x v="2"/>
    <x v="0"/>
    <s v="USD"/>
    <n v="1463753302"/>
    <n v="1458569302"/>
    <b v="0"/>
    <n v="1"/>
    <b v="0"/>
    <s v="technology/web"/>
    <n v="0.2"/>
    <n v="10"/>
    <x v="2"/>
    <x v="7"/>
  </r>
  <r>
    <x v="2"/>
    <x v="1"/>
    <s v="GBP"/>
    <n v="1441633993"/>
    <n v="1439560393"/>
    <b v="0"/>
    <n v="7"/>
    <b v="0"/>
    <s v="technology/web"/>
    <n v="0.01"/>
    <n v="2"/>
    <x v="2"/>
    <x v="7"/>
  </r>
  <r>
    <x v="2"/>
    <x v="0"/>
    <s v="USD"/>
    <n v="1419539223"/>
    <n v="1416947223"/>
    <b v="0"/>
    <n v="5"/>
    <b v="0"/>
    <s v="technology/web"/>
    <n v="1.46"/>
    <n v="35"/>
    <x v="2"/>
    <x v="7"/>
  </r>
  <r>
    <x v="2"/>
    <x v="0"/>
    <s v="USD"/>
    <n v="1474580867"/>
    <n v="1471988867"/>
    <b v="0"/>
    <n v="1"/>
    <b v="0"/>
    <s v="technology/web"/>
    <n v="0.03"/>
    <n v="1"/>
    <x v="2"/>
    <x v="7"/>
  </r>
  <r>
    <x v="2"/>
    <x v="0"/>
    <s v="USD"/>
    <n v="1438474704"/>
    <n v="1435882704"/>
    <b v="0"/>
    <n v="0"/>
    <b v="0"/>
    <s v="technology/web"/>
    <n v="0"/>
    <e v="#DIV/0!"/>
    <x v="2"/>
    <x v="7"/>
  </r>
  <r>
    <x v="2"/>
    <x v="0"/>
    <s v="USD"/>
    <n v="1426442400"/>
    <n v="1424454319"/>
    <b v="0"/>
    <n v="0"/>
    <b v="0"/>
    <s v="technology/web"/>
    <n v="0"/>
    <e v="#DIV/0!"/>
    <x v="2"/>
    <x v="7"/>
  </r>
  <r>
    <x v="2"/>
    <x v="0"/>
    <s v="USD"/>
    <n v="1426800687"/>
    <n v="1424212287"/>
    <b v="0"/>
    <n v="1"/>
    <b v="0"/>
    <s v="technology/web"/>
    <n v="0.01"/>
    <n v="1"/>
    <x v="2"/>
    <x v="7"/>
  </r>
  <r>
    <x v="2"/>
    <x v="0"/>
    <s v="USD"/>
    <n v="1426522316"/>
    <n v="1423933916"/>
    <b v="0"/>
    <n v="2"/>
    <b v="0"/>
    <s v="technology/web"/>
    <n v="1"/>
    <n v="5"/>
    <x v="2"/>
    <x v="7"/>
  </r>
  <r>
    <x v="2"/>
    <x v="1"/>
    <s v="GBP"/>
    <n v="1448928000"/>
    <n v="1444123377"/>
    <b v="0"/>
    <n v="0"/>
    <b v="0"/>
    <s v="technology/web"/>
    <n v="0"/>
    <e v="#DIV/0!"/>
    <x v="2"/>
    <x v="7"/>
  </r>
  <r>
    <x v="2"/>
    <x v="0"/>
    <s v="USD"/>
    <n v="1424032207"/>
    <n v="1421440207"/>
    <b v="0"/>
    <n v="4"/>
    <b v="0"/>
    <s v="technology/web"/>
    <n v="0.56000000000000005"/>
    <n v="14"/>
    <x v="2"/>
    <x v="7"/>
  </r>
  <r>
    <x v="2"/>
    <x v="5"/>
    <s v="CAD"/>
    <n v="1429207833"/>
    <n v="1426615833"/>
    <b v="0"/>
    <n v="7"/>
    <b v="0"/>
    <s v="technology/web"/>
    <n v="9.08"/>
    <n v="389.29"/>
    <x v="2"/>
    <x v="7"/>
  </r>
  <r>
    <x v="2"/>
    <x v="13"/>
    <s v="EUR"/>
    <n v="1479410886"/>
    <n v="1474223286"/>
    <b v="0"/>
    <n v="2"/>
    <b v="0"/>
    <s v="technology/web"/>
    <n v="3.34"/>
    <n v="150.5"/>
    <x v="2"/>
    <x v="7"/>
  </r>
  <r>
    <x v="2"/>
    <x v="0"/>
    <s v="USD"/>
    <n v="1436366699"/>
    <n v="1435070699"/>
    <b v="0"/>
    <n v="1"/>
    <b v="0"/>
    <s v="technology/web"/>
    <n v="0.01"/>
    <n v="1"/>
    <x v="2"/>
    <x v="7"/>
  </r>
  <r>
    <x v="2"/>
    <x v="1"/>
    <s v="GBP"/>
    <n v="1454936460"/>
    <n v="1452259131"/>
    <b v="0"/>
    <n v="9"/>
    <b v="0"/>
    <s v="technology/web"/>
    <n v="4.46"/>
    <n v="24.78"/>
    <x v="2"/>
    <x v="7"/>
  </r>
  <r>
    <x v="2"/>
    <x v="0"/>
    <s v="USD"/>
    <n v="1437570130"/>
    <n v="1434978130"/>
    <b v="0"/>
    <n v="2"/>
    <b v="0"/>
    <s v="technology/web"/>
    <n v="0.06"/>
    <n v="30.5"/>
    <x v="2"/>
    <x v="7"/>
  </r>
  <r>
    <x v="2"/>
    <x v="0"/>
    <s v="USD"/>
    <n v="1417584860"/>
    <n v="1414992860"/>
    <b v="0"/>
    <n v="1"/>
    <b v="0"/>
    <s v="technology/web"/>
    <n v="3.33"/>
    <n v="250"/>
    <x v="2"/>
    <x v="7"/>
  </r>
  <r>
    <x v="2"/>
    <x v="1"/>
    <s v="GBP"/>
    <n v="1428333345"/>
    <n v="1425744945"/>
    <b v="0"/>
    <n v="7"/>
    <b v="0"/>
    <s v="technology/web"/>
    <n v="23"/>
    <n v="16.43"/>
    <x v="2"/>
    <x v="7"/>
  </r>
  <r>
    <x v="2"/>
    <x v="0"/>
    <s v="USD"/>
    <n v="1460832206"/>
    <n v="1458240206"/>
    <b v="0"/>
    <n v="2"/>
    <b v="0"/>
    <s v="technology/web"/>
    <n v="0.1"/>
    <n v="13"/>
    <x v="2"/>
    <x v="7"/>
  </r>
  <r>
    <x v="2"/>
    <x v="0"/>
    <s v="USD"/>
    <n v="1430703638"/>
    <n v="1426815638"/>
    <b v="0"/>
    <n v="8"/>
    <b v="0"/>
    <s v="technology/web"/>
    <n v="0.43"/>
    <n v="53.25"/>
    <x v="2"/>
    <x v="7"/>
  </r>
  <r>
    <x v="2"/>
    <x v="0"/>
    <s v="USD"/>
    <n v="1478122292"/>
    <n v="1475530292"/>
    <b v="0"/>
    <n v="2"/>
    <b v="0"/>
    <s v="technology/web"/>
    <n v="0.03"/>
    <n v="3"/>
    <x v="2"/>
    <x v="7"/>
  </r>
  <r>
    <x v="2"/>
    <x v="0"/>
    <s v="USD"/>
    <n v="1469980800"/>
    <n v="1466787335"/>
    <b v="0"/>
    <n v="2"/>
    <b v="0"/>
    <s v="technology/web"/>
    <n v="0.27"/>
    <n v="10"/>
    <x v="2"/>
    <x v="7"/>
  </r>
  <r>
    <x v="2"/>
    <x v="0"/>
    <s v="USD"/>
    <n v="1417737781"/>
    <n v="1415145781"/>
    <b v="0"/>
    <n v="7"/>
    <b v="0"/>
    <s v="technology/web"/>
    <n v="34"/>
    <n v="121.43"/>
    <x v="2"/>
    <x v="7"/>
  </r>
  <r>
    <x v="2"/>
    <x v="0"/>
    <s v="USD"/>
    <n v="1425827760"/>
    <n v="1423769402"/>
    <b v="0"/>
    <n v="2"/>
    <b v="0"/>
    <s v="technology/web"/>
    <n v="0.06"/>
    <n v="15.5"/>
    <x v="2"/>
    <x v="7"/>
  </r>
  <r>
    <x v="1"/>
    <x v="0"/>
    <s v="USD"/>
    <n v="1431198562"/>
    <n v="1426014562"/>
    <b v="0"/>
    <n v="1"/>
    <b v="0"/>
    <s v="technology/web"/>
    <n v="2"/>
    <n v="100"/>
    <x v="2"/>
    <x v="7"/>
  </r>
  <r>
    <x v="1"/>
    <x v="5"/>
    <s v="CAD"/>
    <n v="1419626139"/>
    <n v="1417034139"/>
    <b v="0"/>
    <n v="6"/>
    <b v="0"/>
    <s v="technology/web"/>
    <n v="1.4"/>
    <n v="23.33"/>
    <x v="2"/>
    <x v="7"/>
  </r>
  <r>
    <x v="1"/>
    <x v="0"/>
    <s v="USD"/>
    <n v="1434654215"/>
    <n v="1432062215"/>
    <b v="0"/>
    <n v="0"/>
    <b v="0"/>
    <s v="technology/web"/>
    <n v="0"/>
    <e v="#DIV/0!"/>
    <x v="2"/>
    <x v="7"/>
  </r>
  <r>
    <x v="1"/>
    <x v="0"/>
    <s v="USD"/>
    <n v="1408029623"/>
    <n v="1405437623"/>
    <b v="0"/>
    <n v="13"/>
    <b v="0"/>
    <s v="technology/web"/>
    <n v="3.93"/>
    <n v="45.39"/>
    <x v="2"/>
    <x v="7"/>
  </r>
  <r>
    <x v="1"/>
    <x v="0"/>
    <s v="USD"/>
    <n v="1409187056"/>
    <n v="1406595056"/>
    <b v="0"/>
    <n v="0"/>
    <b v="0"/>
    <s v="technology/web"/>
    <n v="0"/>
    <e v="#DIV/0!"/>
    <x v="2"/>
    <x v="7"/>
  </r>
  <r>
    <x v="1"/>
    <x v="0"/>
    <s v="USD"/>
    <n v="1440318908"/>
    <n v="1436430908"/>
    <b v="0"/>
    <n v="8"/>
    <b v="0"/>
    <s v="technology/web"/>
    <n v="2.62"/>
    <n v="16.38"/>
    <x v="2"/>
    <x v="7"/>
  </r>
  <r>
    <x v="1"/>
    <x v="9"/>
    <s v="EUR"/>
    <n v="1432479600"/>
    <n v="1428507409"/>
    <b v="0"/>
    <n v="1"/>
    <b v="0"/>
    <s v="technology/web"/>
    <n v="0.2"/>
    <n v="10"/>
    <x v="2"/>
    <x v="7"/>
  </r>
  <r>
    <x v="1"/>
    <x v="0"/>
    <s v="USD"/>
    <n v="1448225336"/>
    <n v="1445629736"/>
    <b v="0"/>
    <n v="0"/>
    <b v="0"/>
    <s v="technology/web"/>
    <n v="0"/>
    <e v="#DIV/0!"/>
    <x v="2"/>
    <x v="7"/>
  </r>
  <r>
    <x v="1"/>
    <x v="0"/>
    <s v="USD"/>
    <n v="1434405980"/>
    <n v="1431813980"/>
    <b v="0"/>
    <n v="5"/>
    <b v="0"/>
    <s v="technology/web"/>
    <n v="0.97"/>
    <n v="292.2"/>
    <x v="2"/>
    <x v="7"/>
  </r>
  <r>
    <x v="1"/>
    <x v="1"/>
    <s v="GBP"/>
    <n v="1448761744"/>
    <n v="1446166144"/>
    <b v="0"/>
    <n v="1"/>
    <b v="0"/>
    <s v="technology/web"/>
    <n v="0.64"/>
    <n v="5"/>
    <x v="2"/>
    <x v="7"/>
  </r>
  <r>
    <x v="1"/>
    <x v="0"/>
    <s v="USD"/>
    <n v="1429732586"/>
    <n v="1427140586"/>
    <b v="0"/>
    <n v="0"/>
    <b v="0"/>
    <s v="technology/web"/>
    <n v="0"/>
    <e v="#DIV/0!"/>
    <x v="2"/>
    <x v="7"/>
  </r>
  <r>
    <x v="1"/>
    <x v="6"/>
    <s v="EUR"/>
    <n v="1453210037"/>
    <n v="1448026037"/>
    <b v="0"/>
    <n v="0"/>
    <b v="0"/>
    <s v="technology/web"/>
    <n v="0"/>
    <e v="#DIV/0!"/>
    <x v="2"/>
    <x v="7"/>
  </r>
  <r>
    <x v="1"/>
    <x v="13"/>
    <s v="EUR"/>
    <n v="1472777146"/>
    <n v="1470185146"/>
    <b v="0"/>
    <n v="0"/>
    <b v="0"/>
    <s v="technology/web"/>
    <n v="0"/>
    <e v="#DIV/0!"/>
    <x v="2"/>
    <x v="7"/>
  </r>
  <r>
    <x v="1"/>
    <x v="0"/>
    <s v="USD"/>
    <n v="1443675540"/>
    <n v="1441022120"/>
    <b v="0"/>
    <n v="121"/>
    <b v="0"/>
    <s v="technology/web"/>
    <n v="21.36"/>
    <n v="105.93"/>
    <x v="2"/>
    <x v="7"/>
  </r>
  <r>
    <x v="1"/>
    <x v="0"/>
    <s v="USD"/>
    <n v="1466731740"/>
    <n v="1464139740"/>
    <b v="0"/>
    <n v="0"/>
    <b v="0"/>
    <s v="technology/web"/>
    <n v="0"/>
    <e v="#DIV/0!"/>
    <x v="2"/>
    <x v="7"/>
  </r>
  <r>
    <x v="1"/>
    <x v="4"/>
    <s v="NZD"/>
    <n v="1443149759"/>
    <n v="1440557759"/>
    <b v="0"/>
    <n v="0"/>
    <b v="0"/>
    <s v="technology/web"/>
    <n v="0"/>
    <e v="#DIV/0!"/>
    <x v="2"/>
    <x v="7"/>
  </r>
  <r>
    <x v="1"/>
    <x v="6"/>
    <s v="EUR"/>
    <n v="1488013307"/>
    <n v="1485421307"/>
    <b v="0"/>
    <n v="0"/>
    <b v="0"/>
    <s v="technology/web"/>
    <n v="0"/>
    <e v="#DIV/0!"/>
    <x v="2"/>
    <x v="7"/>
  </r>
  <r>
    <x v="1"/>
    <x v="1"/>
    <s v="GBP"/>
    <n v="1431072843"/>
    <n v="1427184843"/>
    <b v="0"/>
    <n v="3"/>
    <b v="0"/>
    <s v="technology/web"/>
    <n v="3"/>
    <n v="20"/>
    <x v="2"/>
    <x v="7"/>
  </r>
  <r>
    <x v="1"/>
    <x v="0"/>
    <s v="USD"/>
    <n v="1449689203"/>
    <n v="1447097203"/>
    <b v="0"/>
    <n v="0"/>
    <b v="0"/>
    <s v="technology/web"/>
    <n v="0"/>
    <e v="#DIV/0!"/>
    <x v="2"/>
    <x v="7"/>
  </r>
  <r>
    <x v="1"/>
    <x v="0"/>
    <s v="USD"/>
    <n v="1416933390"/>
    <n v="1411745790"/>
    <b v="0"/>
    <n v="1"/>
    <b v="0"/>
    <s v="technology/web"/>
    <n v="0"/>
    <n v="1"/>
    <x v="2"/>
    <x v="7"/>
  </r>
  <r>
    <x v="1"/>
    <x v="5"/>
    <s v="CAD"/>
    <n v="1408986738"/>
    <n v="1405098738"/>
    <b v="0"/>
    <n v="1"/>
    <b v="0"/>
    <s v="technology/web"/>
    <n v="1"/>
    <n v="300"/>
    <x v="2"/>
    <x v="7"/>
  </r>
  <r>
    <x v="1"/>
    <x v="0"/>
    <s v="USD"/>
    <n v="1467934937"/>
    <n v="1465342937"/>
    <b v="0"/>
    <n v="3"/>
    <b v="0"/>
    <s v="technology/web"/>
    <n v="1.04"/>
    <n v="87"/>
    <x v="2"/>
    <x v="7"/>
  </r>
  <r>
    <x v="1"/>
    <x v="0"/>
    <s v="USD"/>
    <n v="1467398138"/>
    <n v="1465670138"/>
    <b v="0"/>
    <n v="9"/>
    <b v="0"/>
    <s v="technology/web"/>
    <n v="5.68"/>
    <n v="37.89"/>
    <x v="2"/>
    <x v="7"/>
  </r>
  <r>
    <x v="1"/>
    <x v="2"/>
    <s v="AUD"/>
    <n v="1432771997"/>
    <n v="1430179997"/>
    <b v="0"/>
    <n v="0"/>
    <b v="0"/>
    <s v="technology/web"/>
    <n v="0"/>
    <e v="#DIV/0!"/>
    <x v="2"/>
    <x v="7"/>
  </r>
  <r>
    <x v="1"/>
    <x v="0"/>
    <s v="USD"/>
    <n v="1431647041"/>
    <n v="1429055041"/>
    <b v="0"/>
    <n v="0"/>
    <b v="0"/>
    <s v="technology/web"/>
    <n v="0"/>
    <e v="#DIV/0!"/>
    <x v="2"/>
    <x v="7"/>
  </r>
  <r>
    <x v="1"/>
    <x v="5"/>
    <s v="CAD"/>
    <n v="1490560177"/>
    <n v="1487971777"/>
    <b v="0"/>
    <n v="0"/>
    <b v="0"/>
    <s v="technology/web"/>
    <n v="0"/>
    <e v="#DIV/0!"/>
    <x v="2"/>
    <x v="7"/>
  </r>
  <r>
    <x v="1"/>
    <x v="0"/>
    <s v="USD"/>
    <n v="1439644920"/>
    <n v="1436793939"/>
    <b v="0"/>
    <n v="39"/>
    <b v="0"/>
    <s v="technology/web"/>
    <n v="17.38"/>
    <n v="111.41"/>
    <x v="2"/>
    <x v="7"/>
  </r>
  <r>
    <x v="1"/>
    <x v="11"/>
    <s v="SEK"/>
    <n v="1457996400"/>
    <n v="1452842511"/>
    <b v="0"/>
    <n v="1"/>
    <b v="0"/>
    <s v="technology/web"/>
    <n v="0.02"/>
    <n v="90"/>
    <x v="2"/>
    <x v="7"/>
  </r>
  <r>
    <x v="1"/>
    <x v="0"/>
    <s v="USD"/>
    <n v="1405269457"/>
    <n v="1402677457"/>
    <b v="0"/>
    <n v="0"/>
    <b v="0"/>
    <s v="technology/web"/>
    <n v="0"/>
    <e v="#DIV/0!"/>
    <x v="2"/>
    <x v="7"/>
  </r>
  <r>
    <x v="1"/>
    <x v="2"/>
    <s v="AUD"/>
    <n v="1463239108"/>
    <n v="1460647108"/>
    <b v="0"/>
    <n v="3"/>
    <b v="0"/>
    <s v="technology/web"/>
    <n v="0.18"/>
    <n v="116.67"/>
    <x v="2"/>
    <x v="7"/>
  </r>
  <r>
    <x v="1"/>
    <x v="0"/>
    <s v="USD"/>
    <n v="1441516200"/>
    <n v="1438959121"/>
    <b v="0"/>
    <n v="1"/>
    <b v="0"/>
    <s v="technology/web"/>
    <n v="0.08"/>
    <n v="10"/>
    <x v="2"/>
    <x v="7"/>
  </r>
  <r>
    <x v="1"/>
    <x v="5"/>
    <s v="CAD"/>
    <n v="1464460329"/>
    <n v="1461954729"/>
    <b v="0"/>
    <n v="9"/>
    <b v="0"/>
    <s v="technology/web"/>
    <n v="1.38"/>
    <n v="76.67"/>
    <x v="2"/>
    <x v="7"/>
  </r>
  <r>
    <x v="1"/>
    <x v="9"/>
    <s v="EUR"/>
    <n v="1448470165"/>
    <n v="1445874565"/>
    <b v="0"/>
    <n v="0"/>
    <b v="0"/>
    <s v="technology/web"/>
    <n v="0"/>
    <e v="#DIV/0!"/>
    <x v="2"/>
    <x v="7"/>
  </r>
  <r>
    <x v="1"/>
    <x v="0"/>
    <s v="USD"/>
    <n v="1466204400"/>
    <n v="1463469062"/>
    <b v="0"/>
    <n v="25"/>
    <b v="0"/>
    <s v="technology/web"/>
    <n v="12.45"/>
    <n v="49.8"/>
    <x v="2"/>
    <x v="7"/>
  </r>
  <r>
    <x v="1"/>
    <x v="0"/>
    <s v="USD"/>
    <n v="1424989029"/>
    <n v="1422397029"/>
    <b v="0"/>
    <n v="1"/>
    <b v="0"/>
    <s v="technology/web"/>
    <n v="0.02"/>
    <n v="1"/>
    <x v="2"/>
    <x v="7"/>
  </r>
  <r>
    <x v="1"/>
    <x v="0"/>
    <s v="USD"/>
    <n v="1428804762"/>
    <n v="1426212762"/>
    <b v="0"/>
    <n v="1"/>
    <b v="0"/>
    <s v="technology/web"/>
    <n v="0.01"/>
    <n v="2"/>
    <x v="2"/>
    <x v="7"/>
  </r>
  <r>
    <x v="1"/>
    <x v="1"/>
    <s v="GBP"/>
    <n v="1433587620"/>
    <n v="1430996150"/>
    <b v="0"/>
    <n v="1"/>
    <b v="0"/>
    <s v="technology/web"/>
    <n v="0.2"/>
    <n v="4"/>
    <x v="2"/>
    <x v="7"/>
  </r>
  <r>
    <x v="1"/>
    <x v="1"/>
    <s v="GBP"/>
    <n v="1488063840"/>
    <n v="1485558318"/>
    <b v="0"/>
    <n v="0"/>
    <b v="0"/>
    <s v="technology/web"/>
    <n v="0"/>
    <e v="#DIV/0!"/>
    <x v="2"/>
    <x v="7"/>
  </r>
  <r>
    <x v="1"/>
    <x v="12"/>
    <s v="EUR"/>
    <n v="1490447662"/>
    <n v="1485267262"/>
    <b v="0"/>
    <n v="6"/>
    <b v="0"/>
    <s v="technology/web"/>
    <n v="0.01"/>
    <n v="3"/>
    <x v="2"/>
    <x v="7"/>
  </r>
  <r>
    <x v="1"/>
    <x v="0"/>
    <s v="USD"/>
    <n v="1413208795"/>
    <n v="1408024795"/>
    <b v="0"/>
    <n v="1"/>
    <b v="0"/>
    <s v="technology/web"/>
    <n v="0"/>
    <n v="1"/>
    <x v="2"/>
    <x v="7"/>
  </r>
  <r>
    <x v="0"/>
    <x v="6"/>
    <s v="EUR"/>
    <n v="1480028400"/>
    <n v="1478685915"/>
    <b v="0"/>
    <n v="2"/>
    <b v="1"/>
    <s v="technology/wearables"/>
    <n v="144.29"/>
    <n v="50.5"/>
    <x v="2"/>
    <x v="8"/>
  </r>
  <r>
    <x v="0"/>
    <x v="0"/>
    <s v="USD"/>
    <n v="1439473248"/>
    <n v="1436881248"/>
    <b v="0"/>
    <n v="315"/>
    <b v="1"/>
    <s v="technology/wearables"/>
    <n v="119.16"/>
    <n v="151.32"/>
    <x v="2"/>
    <x v="8"/>
  </r>
  <r>
    <x v="0"/>
    <x v="12"/>
    <s v="EUR"/>
    <n v="1439998674"/>
    <n v="1436888274"/>
    <b v="0"/>
    <n v="2174"/>
    <b v="1"/>
    <s v="technology/wearables"/>
    <n v="1460.49"/>
    <n v="134.36000000000001"/>
    <x v="2"/>
    <x v="8"/>
  </r>
  <r>
    <x v="0"/>
    <x v="0"/>
    <s v="USD"/>
    <n v="1433085875"/>
    <n v="1428333875"/>
    <b v="0"/>
    <n v="152"/>
    <b v="1"/>
    <s v="technology/wearables"/>
    <n v="105.81"/>
    <n v="174.03"/>
    <x v="2"/>
    <x v="8"/>
  </r>
  <r>
    <x v="0"/>
    <x v="0"/>
    <s v="USD"/>
    <n v="1414544400"/>
    <n v="1410883139"/>
    <b v="0"/>
    <n v="1021"/>
    <b v="1"/>
    <s v="technology/wearables"/>
    <n v="300.12"/>
    <n v="73.489999999999995"/>
    <x v="2"/>
    <x v="8"/>
  </r>
  <r>
    <x v="0"/>
    <x v="0"/>
    <s v="USD"/>
    <n v="1470962274"/>
    <n v="1468370274"/>
    <b v="0"/>
    <n v="237"/>
    <b v="1"/>
    <s v="technology/wearables"/>
    <n v="278.7"/>
    <n v="23.52"/>
    <x v="2"/>
    <x v="8"/>
  </r>
  <r>
    <x v="0"/>
    <x v="0"/>
    <s v="USD"/>
    <n v="1407788867"/>
    <n v="1405196867"/>
    <b v="0"/>
    <n v="27"/>
    <b v="1"/>
    <s v="technology/wearables"/>
    <n v="131.88"/>
    <n v="39.07"/>
    <x v="2"/>
    <x v="8"/>
  </r>
  <r>
    <x v="0"/>
    <x v="5"/>
    <s v="CAD"/>
    <n v="1458235549"/>
    <n v="1455647149"/>
    <b v="0"/>
    <n v="17"/>
    <b v="1"/>
    <s v="technology/wearables"/>
    <n v="107.05"/>
    <n v="125.94"/>
    <x v="2"/>
    <x v="8"/>
  </r>
  <r>
    <x v="0"/>
    <x v="0"/>
    <s v="USD"/>
    <n v="1413304708"/>
    <n v="1410280708"/>
    <b v="0"/>
    <n v="27"/>
    <b v="1"/>
    <s v="technology/wearables"/>
    <n v="126.82"/>
    <n v="1644"/>
    <x v="2"/>
    <x v="8"/>
  </r>
  <r>
    <x v="0"/>
    <x v="0"/>
    <s v="USD"/>
    <n v="1410904413"/>
    <n v="1409090013"/>
    <b v="0"/>
    <n v="82"/>
    <b v="1"/>
    <s v="technology/wearables"/>
    <n v="139.96"/>
    <n v="42.67"/>
    <x v="2"/>
    <x v="8"/>
  </r>
  <r>
    <x v="0"/>
    <x v="0"/>
    <s v="USD"/>
    <n v="1418953984"/>
    <n v="1413766384"/>
    <b v="0"/>
    <n v="48"/>
    <b v="1"/>
    <s v="technology/wearables"/>
    <n v="112.4"/>
    <n v="35.130000000000003"/>
    <x v="2"/>
    <x v="8"/>
  </r>
  <r>
    <x v="0"/>
    <x v="0"/>
    <s v="USD"/>
    <n v="1418430311"/>
    <n v="1415838311"/>
    <b v="0"/>
    <n v="105"/>
    <b v="1"/>
    <s v="technology/wearables"/>
    <n v="100.53"/>
    <n v="239.35"/>
    <x v="2"/>
    <x v="8"/>
  </r>
  <r>
    <x v="0"/>
    <x v="0"/>
    <s v="USD"/>
    <n v="1480613650"/>
    <n v="1478018050"/>
    <b v="0"/>
    <n v="28"/>
    <b v="1"/>
    <s v="technology/wearables"/>
    <n v="100.47"/>
    <n v="107.64"/>
    <x v="2"/>
    <x v="8"/>
  </r>
  <r>
    <x v="0"/>
    <x v="0"/>
    <s v="USD"/>
    <n v="1440082240"/>
    <n v="1436885440"/>
    <b v="0"/>
    <n v="1107"/>
    <b v="1"/>
    <s v="technology/wearables"/>
    <n v="141.44999999999999"/>
    <n v="95.83"/>
    <x v="2"/>
    <x v="8"/>
  </r>
  <r>
    <x v="0"/>
    <x v="0"/>
    <s v="USD"/>
    <n v="1436396313"/>
    <n v="1433804313"/>
    <b v="0"/>
    <n v="1013"/>
    <b v="1"/>
    <s v="technology/wearables"/>
    <n v="267.29000000000002"/>
    <n v="31.66"/>
    <x v="2"/>
    <x v="8"/>
  </r>
  <r>
    <x v="0"/>
    <x v="0"/>
    <s v="USD"/>
    <n v="1426197512"/>
    <n v="1423609112"/>
    <b v="0"/>
    <n v="274"/>
    <b v="1"/>
    <s v="technology/wearables"/>
    <n v="146.88999999999999"/>
    <n v="42.89"/>
    <x v="2"/>
    <x v="8"/>
  </r>
  <r>
    <x v="0"/>
    <x v="0"/>
    <s v="USD"/>
    <n v="1460917119"/>
    <n v="1455736719"/>
    <b v="0"/>
    <n v="87"/>
    <b v="1"/>
    <s v="technology/wearables"/>
    <n v="213.56"/>
    <n v="122.74"/>
    <x v="2"/>
    <x v="8"/>
  </r>
  <r>
    <x v="0"/>
    <x v="0"/>
    <s v="USD"/>
    <n v="1450901872"/>
    <n v="1448309872"/>
    <b v="0"/>
    <n v="99"/>
    <b v="1"/>
    <s v="technology/wearables"/>
    <n v="125.7"/>
    <n v="190.45"/>
    <x v="2"/>
    <x v="8"/>
  </r>
  <r>
    <x v="0"/>
    <x v="0"/>
    <s v="USD"/>
    <n v="1437933600"/>
    <n v="1435117889"/>
    <b v="0"/>
    <n v="276"/>
    <b v="1"/>
    <s v="technology/wearables"/>
    <n v="104.46"/>
    <n v="109.34"/>
    <x v="2"/>
    <x v="8"/>
  </r>
  <r>
    <x v="0"/>
    <x v="0"/>
    <s v="USD"/>
    <n v="1440339295"/>
    <n v="1437747295"/>
    <b v="0"/>
    <n v="21"/>
    <b v="1"/>
    <s v="technology/wearables"/>
    <n v="100.57"/>
    <n v="143.66999999999999"/>
    <x v="2"/>
    <x v="8"/>
  </r>
  <r>
    <x v="2"/>
    <x v="0"/>
    <s v="USD"/>
    <n v="1415558879"/>
    <n v="1412963279"/>
    <b v="0"/>
    <n v="18"/>
    <b v="0"/>
    <s v="technology/wearables"/>
    <n v="3.06"/>
    <n v="84.94"/>
    <x v="2"/>
    <x v="8"/>
  </r>
  <r>
    <x v="2"/>
    <x v="0"/>
    <s v="USD"/>
    <n v="1477236559"/>
    <n v="1474644559"/>
    <b v="0"/>
    <n v="9"/>
    <b v="0"/>
    <s v="technology/wearables"/>
    <n v="0.95"/>
    <n v="10.56"/>
    <x v="2"/>
    <x v="8"/>
  </r>
  <r>
    <x v="2"/>
    <x v="0"/>
    <s v="USD"/>
    <n v="1421404247"/>
    <n v="1418812247"/>
    <b v="0"/>
    <n v="4"/>
    <b v="0"/>
    <s v="technology/wearables"/>
    <n v="0.4"/>
    <n v="39"/>
    <x v="2"/>
    <x v="8"/>
  </r>
  <r>
    <x v="2"/>
    <x v="8"/>
    <s v="DKK"/>
    <n v="1437250456"/>
    <n v="1434658456"/>
    <b v="0"/>
    <n v="7"/>
    <b v="0"/>
    <s v="technology/wearables"/>
    <n v="0.35"/>
    <n v="100"/>
    <x v="2"/>
    <x v="8"/>
  </r>
  <r>
    <x v="2"/>
    <x v="0"/>
    <s v="USD"/>
    <n v="1428940775"/>
    <n v="1426348775"/>
    <b v="0"/>
    <n v="29"/>
    <b v="0"/>
    <s v="technology/wearables"/>
    <n v="7.53"/>
    <n v="31.17"/>
    <x v="2"/>
    <x v="8"/>
  </r>
  <r>
    <x v="2"/>
    <x v="0"/>
    <s v="USD"/>
    <n v="1484327061"/>
    <n v="1479143061"/>
    <b v="0"/>
    <n v="12"/>
    <b v="0"/>
    <s v="technology/wearables"/>
    <n v="18.64"/>
    <n v="155.33000000000001"/>
    <x v="2"/>
    <x v="8"/>
  </r>
  <r>
    <x v="2"/>
    <x v="0"/>
    <s v="USD"/>
    <n v="1408305498"/>
    <n v="1405713498"/>
    <b v="0"/>
    <n v="4"/>
    <b v="0"/>
    <s v="technology/wearables"/>
    <n v="0"/>
    <n v="2"/>
    <x v="2"/>
    <x v="8"/>
  </r>
  <r>
    <x v="2"/>
    <x v="13"/>
    <s v="EUR"/>
    <n v="1477731463"/>
    <n v="1474275463"/>
    <b v="0"/>
    <n v="28"/>
    <b v="0"/>
    <s v="technology/wearables"/>
    <n v="10.02"/>
    <n v="178.93"/>
    <x v="2"/>
    <x v="8"/>
  </r>
  <r>
    <x v="2"/>
    <x v="0"/>
    <s v="USD"/>
    <n v="1431374222"/>
    <n v="1427486222"/>
    <b v="0"/>
    <n v="25"/>
    <b v="0"/>
    <s v="technology/wearables"/>
    <n v="4.5599999999999996"/>
    <n v="27.36"/>
    <x v="2"/>
    <x v="8"/>
  </r>
  <r>
    <x v="2"/>
    <x v="11"/>
    <s v="SEK"/>
    <n v="1467817258"/>
    <n v="1465225258"/>
    <b v="0"/>
    <n v="28"/>
    <b v="0"/>
    <s v="technology/wearables"/>
    <n v="21.51"/>
    <n v="1536.25"/>
    <x v="2"/>
    <x v="8"/>
  </r>
  <r>
    <x v="2"/>
    <x v="13"/>
    <s v="EUR"/>
    <n v="1466323800"/>
    <n v="1463418120"/>
    <b v="0"/>
    <n v="310"/>
    <b v="0"/>
    <s v="technology/wearables"/>
    <n v="29.28"/>
    <n v="85"/>
    <x v="2"/>
    <x v="8"/>
  </r>
  <r>
    <x v="2"/>
    <x v="0"/>
    <s v="USD"/>
    <n v="1421208000"/>
    <n v="1418315852"/>
    <b v="0"/>
    <n v="15"/>
    <b v="0"/>
    <s v="technology/wearables"/>
    <n v="39.43"/>
    <n v="788.53"/>
    <x v="2"/>
    <x v="8"/>
  </r>
  <r>
    <x v="2"/>
    <x v="0"/>
    <s v="USD"/>
    <n v="1420088340"/>
    <n v="1417410964"/>
    <b v="0"/>
    <n v="215"/>
    <b v="0"/>
    <s v="technology/wearables"/>
    <n v="21.63"/>
    <n v="50.3"/>
    <x v="2"/>
    <x v="8"/>
  </r>
  <r>
    <x v="2"/>
    <x v="0"/>
    <s v="USD"/>
    <n v="1409602217"/>
    <n v="1405714217"/>
    <b v="0"/>
    <n v="3"/>
    <b v="0"/>
    <s v="technology/wearables"/>
    <n v="0.21"/>
    <n v="68.33"/>
    <x v="2"/>
    <x v="8"/>
  </r>
  <r>
    <x v="2"/>
    <x v="0"/>
    <s v="USD"/>
    <n v="1407811627"/>
    <n v="1402627627"/>
    <b v="0"/>
    <n v="2"/>
    <b v="0"/>
    <s v="technology/wearables"/>
    <n v="0.03"/>
    <n v="7.5"/>
    <x v="2"/>
    <x v="8"/>
  </r>
  <r>
    <x v="2"/>
    <x v="0"/>
    <s v="USD"/>
    <n v="1420095540"/>
    <n v="1417558804"/>
    <b v="0"/>
    <n v="26"/>
    <b v="0"/>
    <s v="technology/wearables"/>
    <n v="14.85"/>
    <n v="34.270000000000003"/>
    <x v="2"/>
    <x v="8"/>
  </r>
  <r>
    <x v="2"/>
    <x v="5"/>
    <s v="CAD"/>
    <n v="1423333581"/>
    <n v="1420741581"/>
    <b v="0"/>
    <n v="24"/>
    <b v="0"/>
    <s v="technology/wearables"/>
    <n v="1.47"/>
    <n v="61.29"/>
    <x v="2"/>
    <x v="8"/>
  </r>
  <r>
    <x v="2"/>
    <x v="13"/>
    <s v="EUR"/>
    <n v="1467106895"/>
    <n v="1463218895"/>
    <b v="0"/>
    <n v="96"/>
    <b v="0"/>
    <s v="technology/wearables"/>
    <n v="25.58"/>
    <n v="133.25"/>
    <x v="2"/>
    <x v="8"/>
  </r>
  <r>
    <x v="2"/>
    <x v="0"/>
    <s v="USD"/>
    <n v="1463821338"/>
    <n v="1461229338"/>
    <b v="0"/>
    <n v="17"/>
    <b v="0"/>
    <s v="technology/wearables"/>
    <n v="3.82"/>
    <n v="65.180000000000007"/>
    <x v="2"/>
    <x v="8"/>
  </r>
  <r>
    <x v="2"/>
    <x v="0"/>
    <s v="USD"/>
    <n v="1472920909"/>
    <n v="1467736909"/>
    <b v="0"/>
    <n v="94"/>
    <b v="0"/>
    <s v="technology/wearables"/>
    <n v="15.49"/>
    <n v="93.9"/>
    <x v="2"/>
    <x v="8"/>
  </r>
  <r>
    <x v="2"/>
    <x v="0"/>
    <s v="USD"/>
    <n v="1410955331"/>
    <n v="1407931331"/>
    <b v="0"/>
    <n v="129"/>
    <b v="0"/>
    <s v="technology/wearables"/>
    <n v="25.91"/>
    <n v="150.65"/>
    <x v="2"/>
    <x v="8"/>
  </r>
  <r>
    <x v="2"/>
    <x v="0"/>
    <s v="USD"/>
    <n v="1477509604"/>
    <n v="1474917604"/>
    <b v="0"/>
    <n v="1"/>
    <b v="0"/>
    <s v="technology/wearables"/>
    <n v="0.04"/>
    <n v="1"/>
    <x v="2"/>
    <x v="8"/>
  </r>
  <r>
    <x v="2"/>
    <x v="0"/>
    <s v="USD"/>
    <n v="1489512122"/>
    <n v="1486923722"/>
    <b v="0"/>
    <n v="4"/>
    <b v="0"/>
    <s v="technology/wearables"/>
    <n v="0.11"/>
    <n v="13.25"/>
    <x v="2"/>
    <x v="8"/>
  </r>
  <r>
    <x v="2"/>
    <x v="0"/>
    <s v="USD"/>
    <n v="1477949764"/>
    <n v="1474493764"/>
    <b v="0"/>
    <n v="3"/>
    <b v="0"/>
    <s v="technology/wearables"/>
    <n v="0.85"/>
    <n v="99.33"/>
    <x v="2"/>
    <x v="8"/>
  </r>
  <r>
    <x v="2"/>
    <x v="0"/>
    <s v="USD"/>
    <n v="1406257200"/>
    <n v="1403176891"/>
    <b v="0"/>
    <n v="135"/>
    <b v="0"/>
    <s v="technology/wearables"/>
    <n v="7.48"/>
    <n v="177.39"/>
    <x v="2"/>
    <x v="8"/>
  </r>
  <r>
    <x v="2"/>
    <x v="0"/>
    <s v="USD"/>
    <n v="1421095672"/>
    <n v="1417207672"/>
    <b v="0"/>
    <n v="10"/>
    <b v="0"/>
    <s v="technology/wearables"/>
    <n v="27.65"/>
    <n v="55.3"/>
    <x v="2"/>
    <x v="8"/>
  </r>
  <r>
    <x v="2"/>
    <x v="13"/>
    <s v="EUR"/>
    <n v="1438618170"/>
    <n v="1436026170"/>
    <b v="0"/>
    <n v="0"/>
    <b v="0"/>
    <s v="technology/wearables"/>
    <n v="0"/>
    <e v="#DIV/0!"/>
    <x v="2"/>
    <x v="8"/>
  </r>
  <r>
    <x v="2"/>
    <x v="14"/>
    <s v="MXN"/>
    <n v="1486317653"/>
    <n v="1481133653"/>
    <b v="0"/>
    <n v="6"/>
    <b v="0"/>
    <s v="technology/wearables"/>
    <n v="3.55"/>
    <n v="591.66999999999996"/>
    <x v="2"/>
    <x v="8"/>
  </r>
  <r>
    <x v="2"/>
    <x v="0"/>
    <s v="USD"/>
    <n v="1444876253"/>
    <n v="1442284253"/>
    <b v="0"/>
    <n v="36"/>
    <b v="0"/>
    <s v="technology/wearables"/>
    <n v="72.989999999999995"/>
    <n v="405.5"/>
    <x v="2"/>
    <x v="8"/>
  </r>
  <r>
    <x v="2"/>
    <x v="0"/>
    <s v="USD"/>
    <n v="1481173140"/>
    <n v="1478016097"/>
    <b v="0"/>
    <n v="336"/>
    <b v="0"/>
    <s v="technology/wearables"/>
    <n v="57.65"/>
    <n v="343.15"/>
    <x v="2"/>
    <x v="8"/>
  </r>
  <r>
    <x v="2"/>
    <x v="0"/>
    <s v="USD"/>
    <n v="1473400800"/>
    <n v="1469718841"/>
    <b v="0"/>
    <n v="34"/>
    <b v="0"/>
    <s v="technology/wearables"/>
    <n v="12.34"/>
    <n v="72.59"/>
    <x v="2"/>
    <x v="8"/>
  </r>
  <r>
    <x v="2"/>
    <x v="0"/>
    <s v="USD"/>
    <n v="1435711246"/>
    <n v="1433292046"/>
    <b v="0"/>
    <n v="10"/>
    <b v="0"/>
    <s v="technology/wearables"/>
    <n v="0.52"/>
    <n v="26"/>
    <x v="2"/>
    <x v="8"/>
  </r>
  <r>
    <x v="2"/>
    <x v="1"/>
    <s v="GBP"/>
    <n v="1482397263"/>
    <n v="1479805263"/>
    <b v="0"/>
    <n v="201"/>
    <b v="0"/>
    <s v="technology/wearables"/>
    <n v="6.53"/>
    <n v="6.5"/>
    <x v="2"/>
    <x v="8"/>
  </r>
  <r>
    <x v="2"/>
    <x v="0"/>
    <s v="USD"/>
    <n v="1430421827"/>
    <n v="1427829827"/>
    <b v="0"/>
    <n v="296"/>
    <b v="0"/>
    <s v="technology/wearables"/>
    <n v="35.340000000000003"/>
    <n v="119.39"/>
    <x v="2"/>
    <x v="8"/>
  </r>
  <r>
    <x v="2"/>
    <x v="0"/>
    <s v="USD"/>
    <n v="1485964559"/>
    <n v="1483372559"/>
    <b v="0"/>
    <n v="7"/>
    <b v="0"/>
    <s v="technology/wearables"/>
    <n v="0.39"/>
    <n v="84.29"/>
    <x v="2"/>
    <x v="8"/>
  </r>
  <r>
    <x v="2"/>
    <x v="0"/>
    <s v="USD"/>
    <n v="1414758620"/>
    <n v="1412166620"/>
    <b v="0"/>
    <n v="7"/>
    <b v="0"/>
    <s v="technology/wearables"/>
    <n v="1.06"/>
    <n v="90.86"/>
    <x v="2"/>
    <x v="8"/>
  </r>
  <r>
    <x v="2"/>
    <x v="9"/>
    <s v="EUR"/>
    <n v="1406326502"/>
    <n v="1403734502"/>
    <b v="0"/>
    <n v="1"/>
    <b v="0"/>
    <s v="technology/wearables"/>
    <n v="0"/>
    <n v="1"/>
    <x v="2"/>
    <x v="8"/>
  </r>
  <r>
    <x v="2"/>
    <x v="12"/>
    <s v="EUR"/>
    <n v="1454502789"/>
    <n v="1453206789"/>
    <b v="0"/>
    <n v="114"/>
    <b v="0"/>
    <s v="technology/wearables"/>
    <n v="46.38"/>
    <n v="20.34"/>
    <x v="2"/>
    <x v="8"/>
  </r>
  <r>
    <x v="2"/>
    <x v="0"/>
    <s v="USD"/>
    <n v="1411005600"/>
    <n v="1408141245"/>
    <b v="0"/>
    <n v="29"/>
    <b v="0"/>
    <s v="technology/wearables"/>
    <n v="15.39"/>
    <n v="530.69000000000005"/>
    <x v="2"/>
    <x v="8"/>
  </r>
  <r>
    <x v="2"/>
    <x v="0"/>
    <s v="USD"/>
    <n v="1385136000"/>
    <n v="1381923548"/>
    <b v="0"/>
    <n v="890"/>
    <b v="0"/>
    <s v="technology/wearables"/>
    <n v="82.42"/>
    <n v="120.39"/>
    <x v="2"/>
    <x v="8"/>
  </r>
  <r>
    <x v="2"/>
    <x v="3"/>
    <s v="EUR"/>
    <n v="1484065881"/>
    <n v="1481473881"/>
    <b v="0"/>
    <n v="31"/>
    <b v="0"/>
    <s v="technology/wearables"/>
    <n v="2.69"/>
    <n v="13"/>
    <x v="2"/>
    <x v="8"/>
  </r>
  <r>
    <x v="2"/>
    <x v="1"/>
    <s v="GBP"/>
    <n v="1406130880"/>
    <n v="1403538880"/>
    <b v="0"/>
    <n v="21"/>
    <b v="0"/>
    <s v="technology/wearables"/>
    <n v="26.6"/>
    <n v="291.33"/>
    <x v="2"/>
    <x v="8"/>
  </r>
  <r>
    <x v="2"/>
    <x v="0"/>
    <s v="USD"/>
    <n v="1480011987"/>
    <n v="1477416387"/>
    <b v="0"/>
    <n v="37"/>
    <b v="0"/>
    <s v="technology/wearables"/>
    <n v="30.81"/>
    <n v="124.92"/>
    <x v="2"/>
    <x v="8"/>
  </r>
  <r>
    <x v="2"/>
    <x v="0"/>
    <s v="USD"/>
    <n v="1485905520"/>
    <n v="1481150949"/>
    <b v="0"/>
    <n v="7"/>
    <b v="0"/>
    <s v="technology/wearables"/>
    <n v="5.58"/>
    <n v="119.57"/>
    <x v="2"/>
    <x v="8"/>
  </r>
  <r>
    <x v="2"/>
    <x v="5"/>
    <s v="CAD"/>
    <n v="1487565468"/>
    <n v="1482381468"/>
    <b v="0"/>
    <n v="4"/>
    <b v="0"/>
    <s v="technology/wearables"/>
    <n v="0.87"/>
    <n v="120.25"/>
    <x v="2"/>
    <x v="8"/>
  </r>
  <r>
    <x v="2"/>
    <x v="9"/>
    <s v="EUR"/>
    <n v="1484999278"/>
    <n v="1482407278"/>
    <b v="0"/>
    <n v="5"/>
    <b v="0"/>
    <s v="technology/wearables"/>
    <n v="0.98"/>
    <n v="195.4"/>
    <x v="2"/>
    <x v="8"/>
  </r>
  <r>
    <x v="2"/>
    <x v="3"/>
    <s v="EUR"/>
    <n v="1481740740"/>
    <n v="1478130783"/>
    <b v="0"/>
    <n v="0"/>
    <b v="0"/>
    <s v="technology/wearables"/>
    <n v="0"/>
    <e v="#DIV/0!"/>
    <x v="2"/>
    <x v="8"/>
  </r>
  <r>
    <x v="2"/>
    <x v="1"/>
    <s v="GBP"/>
    <n v="1483286127"/>
    <n v="1479830127"/>
    <b v="0"/>
    <n v="456"/>
    <b v="0"/>
    <s v="technology/wearables"/>
    <n v="78.930000000000007"/>
    <n v="117.7"/>
    <x v="2"/>
    <x v="8"/>
  </r>
  <r>
    <x v="2"/>
    <x v="1"/>
    <s v="GBP"/>
    <n v="1410616600"/>
    <n v="1405432600"/>
    <b v="0"/>
    <n v="369"/>
    <b v="0"/>
    <s v="technology/wearables"/>
    <n v="22.09"/>
    <n v="23.95"/>
    <x v="2"/>
    <x v="8"/>
  </r>
  <r>
    <x v="2"/>
    <x v="0"/>
    <s v="USD"/>
    <n v="1417741159"/>
    <n v="1415149159"/>
    <b v="0"/>
    <n v="2"/>
    <b v="0"/>
    <s v="technology/wearables"/>
    <n v="0.41"/>
    <n v="30.5"/>
    <x v="2"/>
    <x v="8"/>
  </r>
  <r>
    <x v="2"/>
    <x v="5"/>
    <s v="CAD"/>
    <n v="1408495440"/>
    <n v="1405640302"/>
    <b v="0"/>
    <n v="0"/>
    <b v="0"/>
    <s v="technology/wearables"/>
    <n v="0"/>
    <e v="#DIV/0!"/>
    <x v="2"/>
    <x v="8"/>
  </r>
  <r>
    <x v="2"/>
    <x v="9"/>
    <s v="EUR"/>
    <n v="1481716868"/>
    <n v="1478257268"/>
    <b v="0"/>
    <n v="338"/>
    <b v="0"/>
    <s v="technology/wearables"/>
    <n v="33.79"/>
    <n v="99.97"/>
    <x v="2"/>
    <x v="8"/>
  </r>
  <r>
    <x v="2"/>
    <x v="0"/>
    <s v="USD"/>
    <n v="1455466832"/>
    <n v="1452874832"/>
    <b v="0"/>
    <n v="4"/>
    <b v="0"/>
    <s v="technology/wearables"/>
    <n v="0.22"/>
    <n v="26.25"/>
    <x v="2"/>
    <x v="8"/>
  </r>
  <r>
    <x v="2"/>
    <x v="13"/>
    <s v="EUR"/>
    <n v="1465130532"/>
    <n v="1462538532"/>
    <b v="0"/>
    <n v="1"/>
    <b v="0"/>
    <s v="technology/wearables"/>
    <n v="0.8"/>
    <n v="199"/>
    <x v="2"/>
    <x v="8"/>
  </r>
  <r>
    <x v="2"/>
    <x v="0"/>
    <s v="USD"/>
    <n v="1488308082"/>
    <n v="1483124082"/>
    <b v="0"/>
    <n v="28"/>
    <b v="0"/>
    <s v="technology/wearables"/>
    <n v="14.99"/>
    <n v="80.319999999999993"/>
    <x v="2"/>
    <x v="8"/>
  </r>
  <r>
    <x v="2"/>
    <x v="0"/>
    <s v="USD"/>
    <n v="1446693040"/>
    <n v="1443233440"/>
    <b v="0"/>
    <n v="12"/>
    <b v="0"/>
    <s v="technology/wearables"/>
    <n v="5.05"/>
    <n v="115.75"/>
    <x v="2"/>
    <x v="8"/>
  </r>
  <r>
    <x v="2"/>
    <x v="0"/>
    <s v="USD"/>
    <n v="1417392000"/>
    <n v="1414511307"/>
    <b v="0"/>
    <n v="16"/>
    <b v="0"/>
    <s v="technology/wearables"/>
    <n v="10.210000000000001"/>
    <n v="44.69"/>
    <x v="2"/>
    <x v="8"/>
  </r>
  <r>
    <x v="2"/>
    <x v="0"/>
    <s v="USD"/>
    <n v="1409949002"/>
    <n v="1407357002"/>
    <b v="0"/>
    <n v="4"/>
    <b v="0"/>
    <s v="technology/wearables"/>
    <n v="0.31"/>
    <n v="76.25"/>
    <x v="2"/>
    <x v="8"/>
  </r>
  <r>
    <x v="2"/>
    <x v="0"/>
    <s v="USD"/>
    <n v="1487397540"/>
    <n v="1484684247"/>
    <b v="0"/>
    <n v="4"/>
    <b v="0"/>
    <s v="technology/wearables"/>
    <n v="0.75"/>
    <n v="22.5"/>
    <x v="2"/>
    <x v="8"/>
  </r>
  <r>
    <x v="2"/>
    <x v="0"/>
    <s v="USD"/>
    <n v="1456189076"/>
    <n v="1454979476"/>
    <b v="0"/>
    <n v="10"/>
    <b v="0"/>
    <s v="technology/wearables"/>
    <n v="1.29"/>
    <n v="19.399999999999999"/>
    <x v="2"/>
    <x v="8"/>
  </r>
  <r>
    <x v="0"/>
    <x v="0"/>
    <s v="USD"/>
    <n v="1327851291"/>
    <n v="1325432091"/>
    <b v="0"/>
    <n v="41"/>
    <b v="1"/>
    <s v="publishing/nonfiction"/>
    <n v="143.94999999999999"/>
    <n v="66.709999999999994"/>
    <x v="3"/>
    <x v="9"/>
  </r>
  <r>
    <x v="0"/>
    <x v="0"/>
    <s v="USD"/>
    <n v="1406900607"/>
    <n v="1403012607"/>
    <b v="0"/>
    <n v="119"/>
    <b v="1"/>
    <s v="publishing/nonfiction"/>
    <n v="122.11"/>
    <n v="84.14"/>
    <x v="3"/>
    <x v="9"/>
  </r>
  <r>
    <x v="0"/>
    <x v="0"/>
    <s v="USD"/>
    <n v="1333909178"/>
    <n v="1331320778"/>
    <b v="0"/>
    <n v="153"/>
    <b v="1"/>
    <s v="publishing/nonfiction"/>
    <n v="132.02000000000001"/>
    <n v="215.73"/>
    <x v="3"/>
    <x v="9"/>
  </r>
  <r>
    <x v="0"/>
    <x v="0"/>
    <s v="USD"/>
    <n v="1438228740"/>
    <n v="1435606549"/>
    <b v="0"/>
    <n v="100"/>
    <b v="1"/>
    <s v="publishing/nonfiction"/>
    <n v="109.38"/>
    <n v="54.69"/>
    <x v="3"/>
    <x v="9"/>
  </r>
  <r>
    <x v="0"/>
    <x v="0"/>
    <s v="USD"/>
    <n v="1309447163"/>
    <n v="1306855163"/>
    <b v="0"/>
    <n v="143"/>
    <b v="1"/>
    <s v="publishing/nonfiction"/>
    <n v="105.47"/>
    <n v="51.63"/>
    <x v="3"/>
    <x v="9"/>
  </r>
  <r>
    <x v="0"/>
    <x v="0"/>
    <s v="USD"/>
    <n v="1450018912"/>
    <n v="1447426912"/>
    <b v="0"/>
    <n v="140"/>
    <b v="1"/>
    <s v="publishing/nonfiction"/>
    <n v="100.35"/>
    <n v="143.36000000000001"/>
    <x v="3"/>
    <x v="9"/>
  </r>
  <r>
    <x v="0"/>
    <x v="0"/>
    <s v="USD"/>
    <n v="1365728487"/>
    <n v="1363136487"/>
    <b v="0"/>
    <n v="35"/>
    <b v="1"/>
    <s v="publishing/nonfiction"/>
    <n v="101.4"/>
    <n v="72.430000000000007"/>
    <x v="3"/>
    <x v="9"/>
  </r>
  <r>
    <x v="0"/>
    <x v="0"/>
    <s v="USD"/>
    <n v="1358198400"/>
    <n v="1354580949"/>
    <b v="0"/>
    <n v="149"/>
    <b v="1"/>
    <s v="publishing/nonfiction"/>
    <n v="155.51"/>
    <n v="36.53"/>
    <x v="3"/>
    <x v="9"/>
  </r>
  <r>
    <x v="0"/>
    <x v="0"/>
    <s v="USD"/>
    <n v="1313957157"/>
    <n v="1310069157"/>
    <b v="0"/>
    <n v="130"/>
    <b v="1"/>
    <s v="publishing/nonfiction"/>
    <n v="105.57"/>
    <n v="60.9"/>
    <x v="3"/>
    <x v="9"/>
  </r>
  <r>
    <x v="0"/>
    <x v="0"/>
    <s v="USD"/>
    <n v="1348028861"/>
    <n v="1342844861"/>
    <b v="0"/>
    <n v="120"/>
    <b v="1"/>
    <s v="publishing/nonfiction"/>
    <n v="130.65"/>
    <n v="43.55"/>
    <x v="3"/>
    <x v="9"/>
  </r>
  <r>
    <x v="0"/>
    <x v="0"/>
    <s v="USD"/>
    <n v="1323280391"/>
    <n v="1320688391"/>
    <b v="0"/>
    <n v="265"/>
    <b v="1"/>
    <s v="publishing/nonfiction"/>
    <n v="132.19"/>
    <n v="99.77"/>
    <x v="3"/>
    <x v="9"/>
  </r>
  <r>
    <x v="0"/>
    <x v="0"/>
    <s v="USD"/>
    <n v="1327212000"/>
    <n v="1322852747"/>
    <b v="0"/>
    <n v="71"/>
    <b v="1"/>
    <s v="publishing/nonfiction"/>
    <n v="126"/>
    <n v="88.73"/>
    <x v="3"/>
    <x v="9"/>
  </r>
  <r>
    <x v="0"/>
    <x v="1"/>
    <s v="GBP"/>
    <n v="1380449461"/>
    <n v="1375265461"/>
    <b v="0"/>
    <n v="13"/>
    <b v="1"/>
    <s v="publishing/nonfiction"/>
    <n v="160"/>
    <n v="4.92"/>
    <x v="3"/>
    <x v="9"/>
  </r>
  <r>
    <x v="0"/>
    <x v="1"/>
    <s v="GBP"/>
    <n v="1387533892"/>
    <n v="1384941892"/>
    <b v="0"/>
    <n v="169"/>
    <b v="1"/>
    <s v="publishing/nonfiction"/>
    <n v="120.48"/>
    <n v="17.82"/>
    <x v="3"/>
    <x v="9"/>
  </r>
  <r>
    <x v="0"/>
    <x v="5"/>
    <s v="CAD"/>
    <n v="1431147600"/>
    <n v="1428465420"/>
    <b v="0"/>
    <n v="57"/>
    <b v="1"/>
    <s v="publishing/nonfiction"/>
    <n v="125.53"/>
    <n v="187.19"/>
    <x v="3"/>
    <x v="9"/>
  </r>
  <r>
    <x v="0"/>
    <x v="0"/>
    <s v="USD"/>
    <n v="1417653540"/>
    <n v="1414975346"/>
    <b v="0"/>
    <n v="229"/>
    <b v="1"/>
    <s v="publishing/nonfiction"/>
    <n v="114.41"/>
    <n v="234.81"/>
    <x v="3"/>
    <x v="9"/>
  </r>
  <r>
    <x v="0"/>
    <x v="0"/>
    <s v="USD"/>
    <n v="1385009940"/>
    <n v="1383327440"/>
    <b v="0"/>
    <n v="108"/>
    <b v="1"/>
    <s v="publishing/nonfiction"/>
    <n v="315.14"/>
    <n v="105.05"/>
    <x v="3"/>
    <x v="9"/>
  </r>
  <r>
    <x v="0"/>
    <x v="0"/>
    <s v="USD"/>
    <n v="1392408000"/>
    <n v="1390890987"/>
    <b v="0"/>
    <n v="108"/>
    <b v="1"/>
    <s v="publishing/nonfiction"/>
    <n v="122.4"/>
    <n v="56.67"/>
    <x v="3"/>
    <x v="9"/>
  </r>
  <r>
    <x v="0"/>
    <x v="0"/>
    <s v="USD"/>
    <n v="1417409940"/>
    <n v="1414765794"/>
    <b v="0"/>
    <n v="41"/>
    <b v="1"/>
    <s v="publishing/nonfiction"/>
    <n v="106.73"/>
    <n v="39.049999999999997"/>
    <x v="3"/>
    <x v="9"/>
  </r>
  <r>
    <x v="0"/>
    <x v="0"/>
    <s v="USD"/>
    <n v="1407758629"/>
    <n v="1404907429"/>
    <b v="0"/>
    <n v="139"/>
    <b v="1"/>
    <s v="publishing/nonfiction"/>
    <n v="158.33000000000001"/>
    <n v="68.349999999999994"/>
    <x v="3"/>
    <x v="9"/>
  </r>
  <r>
    <x v="0"/>
    <x v="0"/>
    <s v="USD"/>
    <n v="1434857482"/>
    <n v="1433647882"/>
    <b v="0"/>
    <n v="19"/>
    <b v="1"/>
    <s v="publishing/nonfiction"/>
    <n v="107.4"/>
    <n v="169.58"/>
    <x v="3"/>
    <x v="9"/>
  </r>
  <r>
    <x v="0"/>
    <x v="0"/>
    <s v="USD"/>
    <n v="1370964806"/>
    <n v="1367940806"/>
    <b v="0"/>
    <n v="94"/>
    <b v="1"/>
    <s v="publishing/nonfiction"/>
    <n v="102.26"/>
    <n v="141.41999999999999"/>
    <x v="3"/>
    <x v="9"/>
  </r>
  <r>
    <x v="0"/>
    <x v="0"/>
    <s v="USD"/>
    <n v="1395435712"/>
    <n v="1392847312"/>
    <b v="0"/>
    <n v="23"/>
    <b v="1"/>
    <s v="publishing/nonfiction"/>
    <n v="110.71"/>
    <n v="67.39"/>
    <x v="3"/>
    <x v="9"/>
  </r>
  <r>
    <x v="0"/>
    <x v="0"/>
    <s v="USD"/>
    <n v="1334610000"/>
    <n v="1332435685"/>
    <b v="0"/>
    <n v="15"/>
    <b v="1"/>
    <s v="publishing/nonfiction"/>
    <n v="148"/>
    <n v="54.27"/>
    <x v="3"/>
    <x v="9"/>
  </r>
  <r>
    <x v="0"/>
    <x v="0"/>
    <s v="USD"/>
    <n v="1355439503"/>
    <n v="1352847503"/>
    <b v="0"/>
    <n v="62"/>
    <b v="1"/>
    <s v="publishing/nonfiction"/>
    <n v="102.32"/>
    <n v="82.52"/>
    <x v="3"/>
    <x v="9"/>
  </r>
  <r>
    <x v="0"/>
    <x v="0"/>
    <s v="USD"/>
    <n v="1367588645"/>
    <n v="1364996645"/>
    <b v="0"/>
    <n v="74"/>
    <b v="1"/>
    <s v="publishing/nonfiction"/>
    <n v="179.1"/>
    <n v="53.73"/>
    <x v="3"/>
    <x v="9"/>
  </r>
  <r>
    <x v="0"/>
    <x v="0"/>
    <s v="USD"/>
    <n v="1348372740"/>
    <n v="1346806909"/>
    <b v="0"/>
    <n v="97"/>
    <b v="1"/>
    <s v="publishing/nonfiction"/>
    <n v="111.08"/>
    <n v="34.21"/>
    <x v="3"/>
    <x v="9"/>
  </r>
  <r>
    <x v="0"/>
    <x v="9"/>
    <s v="EUR"/>
    <n v="1421319240"/>
    <n v="1418649019"/>
    <b v="0"/>
    <n v="55"/>
    <b v="1"/>
    <s v="publishing/nonfiction"/>
    <n v="100.04"/>
    <n v="127.33"/>
    <x v="3"/>
    <x v="9"/>
  </r>
  <r>
    <x v="0"/>
    <x v="0"/>
    <s v="USD"/>
    <n v="1407701966"/>
    <n v="1405109966"/>
    <b v="0"/>
    <n v="44"/>
    <b v="1"/>
    <s v="publishing/nonfiction"/>
    <n v="100.25"/>
    <n v="45.57"/>
    <x v="3"/>
    <x v="9"/>
  </r>
  <r>
    <x v="0"/>
    <x v="0"/>
    <s v="USD"/>
    <n v="1485642930"/>
    <n v="1483050930"/>
    <b v="0"/>
    <n v="110"/>
    <b v="1"/>
    <s v="publishing/nonfiction"/>
    <n v="105.56"/>
    <n v="95.96"/>
    <x v="3"/>
    <x v="9"/>
  </r>
  <r>
    <x v="0"/>
    <x v="0"/>
    <s v="USD"/>
    <n v="1361739872"/>
    <n v="1359147872"/>
    <b v="0"/>
    <n v="59"/>
    <b v="1"/>
    <s v="publishing/nonfiction"/>
    <n v="102.59"/>
    <n v="77.27"/>
    <x v="3"/>
    <x v="9"/>
  </r>
  <r>
    <x v="0"/>
    <x v="0"/>
    <s v="USD"/>
    <n v="1312470475"/>
    <n v="1308496075"/>
    <b v="0"/>
    <n v="62"/>
    <b v="1"/>
    <s v="publishing/nonfiction"/>
    <n v="118.5"/>
    <n v="57.34"/>
    <x v="3"/>
    <x v="9"/>
  </r>
  <r>
    <x v="0"/>
    <x v="2"/>
    <s v="AUD"/>
    <n v="1476615600"/>
    <n v="1474884417"/>
    <b v="0"/>
    <n v="105"/>
    <b v="1"/>
    <s v="publishing/nonfiction"/>
    <n v="111.7"/>
    <n v="53.19"/>
    <x v="3"/>
    <x v="9"/>
  </r>
  <r>
    <x v="0"/>
    <x v="0"/>
    <s v="USD"/>
    <n v="1423922991"/>
    <n v="1421330991"/>
    <b v="0"/>
    <n v="26"/>
    <b v="1"/>
    <s v="publishing/nonfiction"/>
    <n v="128"/>
    <n v="492.31"/>
    <x v="3"/>
    <x v="9"/>
  </r>
  <r>
    <x v="0"/>
    <x v="0"/>
    <s v="USD"/>
    <n v="1357408721"/>
    <n v="1354816721"/>
    <b v="0"/>
    <n v="49"/>
    <b v="1"/>
    <s v="publishing/nonfiction"/>
    <n v="103.75"/>
    <n v="42.35"/>
    <x v="3"/>
    <x v="9"/>
  </r>
  <r>
    <x v="0"/>
    <x v="0"/>
    <s v="USD"/>
    <n v="1369010460"/>
    <n v="1366381877"/>
    <b v="0"/>
    <n v="68"/>
    <b v="1"/>
    <s v="publishing/nonfiction"/>
    <n v="101.91"/>
    <n v="37.47"/>
    <x v="3"/>
    <x v="9"/>
  </r>
  <r>
    <x v="0"/>
    <x v="0"/>
    <s v="USD"/>
    <n v="1303147459"/>
    <n v="1297880659"/>
    <b v="0"/>
    <n v="22"/>
    <b v="1"/>
    <s v="publishing/nonfiction"/>
    <n v="117.71"/>
    <n v="37.450000000000003"/>
    <x v="3"/>
    <x v="9"/>
  </r>
  <r>
    <x v="0"/>
    <x v="0"/>
    <s v="USD"/>
    <n v="1354756714"/>
    <n v="1353547114"/>
    <b v="0"/>
    <n v="18"/>
    <b v="1"/>
    <s v="publishing/nonfiction"/>
    <n v="238"/>
    <n v="33.06"/>
    <x v="3"/>
    <x v="9"/>
  </r>
  <r>
    <x v="0"/>
    <x v="0"/>
    <s v="USD"/>
    <n v="1286568268"/>
    <n v="1283976268"/>
    <b v="0"/>
    <n v="19"/>
    <b v="1"/>
    <s v="publishing/nonfiction"/>
    <n v="102"/>
    <n v="134.21"/>
    <x v="3"/>
    <x v="9"/>
  </r>
  <r>
    <x v="0"/>
    <x v="1"/>
    <s v="GBP"/>
    <n v="1404892539"/>
    <n v="1401436539"/>
    <b v="0"/>
    <n v="99"/>
    <b v="1"/>
    <s v="publishing/nonfiction"/>
    <n v="101.92"/>
    <n v="51.47"/>
    <x v="3"/>
    <x v="9"/>
  </r>
  <r>
    <x v="2"/>
    <x v="0"/>
    <s v="USD"/>
    <n v="1480188013"/>
    <n v="1477592413"/>
    <b v="0"/>
    <n v="0"/>
    <b v="0"/>
    <s v="publishing/fiction"/>
    <n v="0"/>
    <e v="#DIV/0!"/>
    <x v="3"/>
    <x v="10"/>
  </r>
  <r>
    <x v="2"/>
    <x v="0"/>
    <s v="USD"/>
    <n v="1391364126"/>
    <n v="1388772126"/>
    <b v="0"/>
    <n v="6"/>
    <b v="0"/>
    <s v="publishing/fiction"/>
    <n v="4.7"/>
    <n v="39.17"/>
    <x v="3"/>
    <x v="10"/>
  </r>
  <r>
    <x v="2"/>
    <x v="14"/>
    <s v="MXN"/>
    <n v="1480831200"/>
    <n v="1479328570"/>
    <b v="0"/>
    <n v="0"/>
    <b v="0"/>
    <s v="publishing/fiction"/>
    <n v="0"/>
    <e v="#DIV/0!"/>
    <x v="3"/>
    <x v="10"/>
  </r>
  <r>
    <x v="2"/>
    <x v="1"/>
    <s v="GBP"/>
    <n v="1376563408"/>
    <n v="1373971408"/>
    <b v="0"/>
    <n v="1"/>
    <b v="0"/>
    <s v="publishing/fiction"/>
    <n v="0.12"/>
    <n v="5"/>
    <x v="3"/>
    <x v="10"/>
  </r>
  <r>
    <x v="2"/>
    <x v="0"/>
    <s v="USD"/>
    <n v="1441858161"/>
    <n v="1439266161"/>
    <b v="0"/>
    <n v="0"/>
    <b v="0"/>
    <s v="publishing/fiction"/>
    <n v="0"/>
    <e v="#DIV/0!"/>
    <x v="3"/>
    <x v="10"/>
  </r>
  <r>
    <x v="2"/>
    <x v="0"/>
    <s v="USD"/>
    <n v="1413723684"/>
    <n v="1411131684"/>
    <b v="0"/>
    <n v="44"/>
    <b v="0"/>
    <s v="publishing/fiction"/>
    <n v="36.01"/>
    <n v="57.3"/>
    <x v="3"/>
    <x v="10"/>
  </r>
  <r>
    <x v="2"/>
    <x v="5"/>
    <s v="CAD"/>
    <n v="1424112483"/>
    <n v="1421520483"/>
    <b v="0"/>
    <n v="0"/>
    <b v="0"/>
    <s v="publishing/fiction"/>
    <n v="0"/>
    <e v="#DIV/0!"/>
    <x v="3"/>
    <x v="10"/>
  </r>
  <r>
    <x v="2"/>
    <x v="0"/>
    <s v="USD"/>
    <n v="1432178810"/>
    <n v="1429586810"/>
    <b v="0"/>
    <n v="3"/>
    <b v="0"/>
    <s v="publishing/fiction"/>
    <n v="3.54"/>
    <n v="59"/>
    <x v="3"/>
    <x v="10"/>
  </r>
  <r>
    <x v="2"/>
    <x v="0"/>
    <s v="USD"/>
    <n v="1387169890"/>
    <n v="1384577890"/>
    <b v="0"/>
    <n v="0"/>
    <b v="0"/>
    <s v="publishing/fiction"/>
    <n v="0"/>
    <e v="#DIV/0!"/>
    <x v="3"/>
    <x v="10"/>
  </r>
  <r>
    <x v="2"/>
    <x v="0"/>
    <s v="USD"/>
    <n v="1388102094"/>
    <n v="1385510094"/>
    <b v="0"/>
    <n v="52"/>
    <b v="0"/>
    <s v="publishing/fiction"/>
    <n v="41.4"/>
    <n v="31.85"/>
    <x v="3"/>
    <x v="10"/>
  </r>
  <r>
    <x v="2"/>
    <x v="0"/>
    <s v="USD"/>
    <n v="1361750369"/>
    <n v="1358294369"/>
    <b v="0"/>
    <n v="0"/>
    <b v="0"/>
    <s v="publishing/fiction"/>
    <n v="0"/>
    <e v="#DIV/0!"/>
    <x v="3"/>
    <x v="10"/>
  </r>
  <r>
    <x v="2"/>
    <x v="0"/>
    <s v="USD"/>
    <n v="1454183202"/>
    <n v="1449863202"/>
    <b v="0"/>
    <n v="1"/>
    <b v="0"/>
    <s v="publishing/fiction"/>
    <n v="0.03"/>
    <n v="10"/>
    <x v="3"/>
    <x v="10"/>
  </r>
  <r>
    <x v="2"/>
    <x v="0"/>
    <s v="USD"/>
    <n v="1257047940"/>
    <n v="1252718519"/>
    <b v="0"/>
    <n v="1"/>
    <b v="0"/>
    <s v="publishing/fiction"/>
    <n v="3.33"/>
    <n v="50"/>
    <x v="3"/>
    <x v="10"/>
  </r>
  <r>
    <x v="2"/>
    <x v="1"/>
    <s v="GBP"/>
    <n v="1431298860"/>
    <n v="1428341985"/>
    <b v="0"/>
    <n v="2"/>
    <b v="0"/>
    <s v="publishing/fiction"/>
    <n v="0.85"/>
    <n v="16"/>
    <x v="3"/>
    <x v="10"/>
  </r>
  <r>
    <x v="2"/>
    <x v="0"/>
    <s v="USD"/>
    <n v="1393181018"/>
    <n v="1390589018"/>
    <b v="0"/>
    <n v="9"/>
    <b v="0"/>
    <s v="publishing/fiction"/>
    <n v="70.2"/>
    <n v="39"/>
    <x v="3"/>
    <x v="10"/>
  </r>
  <r>
    <x v="2"/>
    <x v="0"/>
    <s v="USD"/>
    <n v="1323998795"/>
    <n v="1321406795"/>
    <b v="0"/>
    <n v="5"/>
    <b v="0"/>
    <s v="publishing/fiction"/>
    <n v="1.7"/>
    <n v="34"/>
    <x v="3"/>
    <x v="10"/>
  </r>
  <r>
    <x v="2"/>
    <x v="0"/>
    <s v="USD"/>
    <n v="1444539600"/>
    <n v="1441297645"/>
    <b v="0"/>
    <n v="57"/>
    <b v="0"/>
    <s v="publishing/fiction"/>
    <n v="51.4"/>
    <n v="63.12"/>
    <x v="3"/>
    <x v="10"/>
  </r>
  <r>
    <x v="2"/>
    <x v="0"/>
    <s v="USD"/>
    <n v="1375313577"/>
    <n v="1372721577"/>
    <b v="0"/>
    <n v="3"/>
    <b v="0"/>
    <s v="publishing/fiction"/>
    <n v="0.7"/>
    <n v="7"/>
    <x v="3"/>
    <x v="10"/>
  </r>
  <r>
    <x v="2"/>
    <x v="0"/>
    <s v="USD"/>
    <n v="1398876680"/>
    <n v="1396284680"/>
    <b v="0"/>
    <n v="1"/>
    <b v="0"/>
    <s v="publishing/fiction"/>
    <n v="0.4"/>
    <n v="2"/>
    <x v="3"/>
    <x v="10"/>
  </r>
  <r>
    <x v="2"/>
    <x v="0"/>
    <s v="USD"/>
    <n v="1287115200"/>
    <n v="1284567905"/>
    <b v="0"/>
    <n v="6"/>
    <b v="0"/>
    <s v="publishing/fiction"/>
    <n v="2.67"/>
    <n v="66.67"/>
    <x v="3"/>
    <x v="10"/>
  </r>
  <r>
    <x v="0"/>
    <x v="0"/>
    <s v="USD"/>
    <n v="1304439025"/>
    <n v="1301847025"/>
    <b v="0"/>
    <n v="27"/>
    <b v="1"/>
    <s v="music/rock"/>
    <n v="104"/>
    <n v="38.520000000000003"/>
    <x v="4"/>
    <x v="11"/>
  </r>
  <r>
    <x v="0"/>
    <x v="0"/>
    <s v="USD"/>
    <n v="1370649674"/>
    <n v="1368057674"/>
    <b v="0"/>
    <n v="25"/>
    <b v="1"/>
    <s v="music/rock"/>
    <n v="133.15"/>
    <n v="42.61"/>
    <x v="4"/>
    <x v="11"/>
  </r>
  <r>
    <x v="0"/>
    <x v="0"/>
    <s v="USD"/>
    <n v="1345918302"/>
    <n v="1343326302"/>
    <b v="0"/>
    <n v="14"/>
    <b v="1"/>
    <s v="music/rock"/>
    <n v="100"/>
    <n v="50"/>
    <x v="4"/>
    <x v="11"/>
  </r>
  <r>
    <x v="0"/>
    <x v="0"/>
    <s v="USD"/>
    <n v="1335564000"/>
    <n v="1332182049"/>
    <b v="0"/>
    <n v="35"/>
    <b v="1"/>
    <s v="music/rock"/>
    <n v="148.13"/>
    <n v="63.49"/>
    <x v="4"/>
    <x v="11"/>
  </r>
  <r>
    <x v="0"/>
    <x v="0"/>
    <s v="USD"/>
    <n v="1395023719"/>
    <n v="1391571319"/>
    <b v="0"/>
    <n v="10"/>
    <b v="1"/>
    <s v="music/rock"/>
    <n v="102.5"/>
    <n v="102.5"/>
    <x v="4"/>
    <x v="11"/>
  </r>
  <r>
    <x v="0"/>
    <x v="0"/>
    <s v="USD"/>
    <n v="1362060915"/>
    <n v="1359468915"/>
    <b v="0"/>
    <n v="29"/>
    <b v="1"/>
    <s v="music/rock"/>
    <n v="180.63"/>
    <n v="31.14"/>
    <x v="4"/>
    <x v="11"/>
  </r>
  <r>
    <x v="0"/>
    <x v="0"/>
    <s v="USD"/>
    <n v="1336751220"/>
    <n v="1331774434"/>
    <b v="0"/>
    <n v="44"/>
    <b v="1"/>
    <s v="music/rock"/>
    <n v="142.80000000000001"/>
    <n v="162.27000000000001"/>
    <x v="4"/>
    <x v="11"/>
  </r>
  <r>
    <x v="0"/>
    <x v="0"/>
    <s v="USD"/>
    <n v="1383318226"/>
    <n v="1380726226"/>
    <b v="0"/>
    <n v="17"/>
    <b v="1"/>
    <s v="music/rock"/>
    <n v="114.17"/>
    <n v="80.59"/>
    <x v="4"/>
    <x v="11"/>
  </r>
  <r>
    <x v="0"/>
    <x v="0"/>
    <s v="USD"/>
    <n v="1341633540"/>
    <n v="1338336588"/>
    <b v="0"/>
    <n v="34"/>
    <b v="1"/>
    <s v="music/rock"/>
    <n v="203.51"/>
    <n v="59.85"/>
    <x v="4"/>
    <x v="11"/>
  </r>
  <r>
    <x v="0"/>
    <x v="0"/>
    <s v="USD"/>
    <n v="1358755140"/>
    <n v="1357187280"/>
    <b v="0"/>
    <n v="14"/>
    <b v="1"/>
    <s v="music/rock"/>
    <n v="109.41"/>
    <n v="132.86000000000001"/>
    <x v="4"/>
    <x v="11"/>
  </r>
  <r>
    <x v="0"/>
    <x v="0"/>
    <s v="USD"/>
    <n v="1359680939"/>
    <n v="1357088939"/>
    <b v="0"/>
    <n v="156"/>
    <b v="1"/>
    <s v="music/rock"/>
    <n v="144.37"/>
    <n v="92.55"/>
    <x v="4"/>
    <x v="11"/>
  </r>
  <r>
    <x v="0"/>
    <x v="0"/>
    <s v="USD"/>
    <n v="1384322340"/>
    <n v="1381430646"/>
    <b v="0"/>
    <n v="128"/>
    <b v="1"/>
    <s v="music/rock"/>
    <n v="103.87"/>
    <n v="60.86"/>
    <x v="4"/>
    <x v="11"/>
  </r>
  <r>
    <x v="0"/>
    <x v="0"/>
    <s v="USD"/>
    <n v="1383861483"/>
    <n v="1381265883"/>
    <b v="0"/>
    <n v="60"/>
    <b v="1"/>
    <s v="music/rock"/>
    <n v="100.44"/>
    <n v="41.85"/>
    <x v="4"/>
    <x v="11"/>
  </r>
  <r>
    <x v="0"/>
    <x v="0"/>
    <s v="USD"/>
    <n v="1372827540"/>
    <n v="1371491244"/>
    <b v="0"/>
    <n v="32"/>
    <b v="1"/>
    <s v="music/rock"/>
    <n v="102.78"/>
    <n v="88.33"/>
    <x v="4"/>
    <x v="11"/>
  </r>
  <r>
    <x v="0"/>
    <x v="0"/>
    <s v="USD"/>
    <n v="1315242360"/>
    <n v="1310438737"/>
    <b v="0"/>
    <n v="53"/>
    <b v="1"/>
    <s v="music/rock"/>
    <n v="105.31"/>
    <n v="158.96"/>
    <x v="4"/>
    <x v="11"/>
  </r>
  <r>
    <x v="0"/>
    <x v="0"/>
    <s v="USD"/>
    <n v="1333774740"/>
    <n v="1330094566"/>
    <b v="0"/>
    <n v="184"/>
    <b v="1"/>
    <s v="music/rock"/>
    <n v="111.79"/>
    <n v="85.05"/>
    <x v="4"/>
    <x v="11"/>
  </r>
  <r>
    <x v="0"/>
    <x v="0"/>
    <s v="USD"/>
    <n v="1379279400"/>
    <n v="1376687485"/>
    <b v="0"/>
    <n v="90"/>
    <b v="1"/>
    <s v="music/rock"/>
    <n v="101.35"/>
    <n v="112.61"/>
    <x v="4"/>
    <x v="11"/>
  </r>
  <r>
    <x v="0"/>
    <x v="0"/>
    <s v="USD"/>
    <n v="1335672000"/>
    <n v="1332978688"/>
    <b v="0"/>
    <n v="71"/>
    <b v="1"/>
    <s v="music/rock"/>
    <n v="107.53"/>
    <n v="45.44"/>
    <x v="4"/>
    <x v="11"/>
  </r>
  <r>
    <x v="0"/>
    <x v="0"/>
    <s v="USD"/>
    <n v="1412086187"/>
    <n v="1409494187"/>
    <b v="0"/>
    <n v="87"/>
    <b v="1"/>
    <s v="music/rock"/>
    <n v="114.89"/>
    <n v="46.22"/>
    <x v="4"/>
    <x v="11"/>
  </r>
  <r>
    <x v="0"/>
    <x v="0"/>
    <s v="USD"/>
    <n v="1335542446"/>
    <n v="1332950446"/>
    <b v="0"/>
    <n v="28"/>
    <b v="1"/>
    <s v="music/rock"/>
    <n v="100.02"/>
    <n v="178.61"/>
    <x v="4"/>
    <x v="11"/>
  </r>
  <r>
    <x v="0"/>
    <x v="1"/>
    <s v="GBP"/>
    <n v="1410431054"/>
    <n v="1407839054"/>
    <b v="0"/>
    <n v="56"/>
    <b v="1"/>
    <s v="music/rock"/>
    <n v="152.13"/>
    <n v="40.75"/>
    <x v="4"/>
    <x v="11"/>
  </r>
  <r>
    <x v="0"/>
    <x v="0"/>
    <s v="USD"/>
    <n v="1309547120"/>
    <n v="1306955120"/>
    <b v="0"/>
    <n v="51"/>
    <b v="1"/>
    <s v="music/rock"/>
    <n v="111.52"/>
    <n v="43.73"/>
    <x v="4"/>
    <x v="11"/>
  </r>
  <r>
    <x v="0"/>
    <x v="0"/>
    <s v="USD"/>
    <n v="1347854700"/>
    <n v="1343867524"/>
    <b v="0"/>
    <n v="75"/>
    <b v="1"/>
    <s v="music/rock"/>
    <n v="101.33"/>
    <n v="81.069999999999993"/>
    <x v="4"/>
    <x v="11"/>
  </r>
  <r>
    <x v="0"/>
    <x v="0"/>
    <s v="USD"/>
    <n v="1306630800"/>
    <n v="1304376478"/>
    <b v="0"/>
    <n v="38"/>
    <b v="1"/>
    <s v="music/rock"/>
    <n v="123.26"/>
    <n v="74.61"/>
    <x v="4"/>
    <x v="11"/>
  </r>
  <r>
    <x v="0"/>
    <x v="0"/>
    <s v="USD"/>
    <n v="1311393540"/>
    <n v="1309919526"/>
    <b v="0"/>
    <n v="18"/>
    <b v="1"/>
    <s v="music/rock"/>
    <n v="100"/>
    <n v="305.56"/>
    <x v="4"/>
    <x v="11"/>
  </r>
  <r>
    <x v="0"/>
    <x v="0"/>
    <s v="USD"/>
    <n v="1310857200"/>
    <n v="1306525512"/>
    <b v="0"/>
    <n v="54"/>
    <b v="1"/>
    <s v="music/rock"/>
    <n v="105"/>
    <n v="58.33"/>
    <x v="4"/>
    <x v="11"/>
  </r>
  <r>
    <x v="0"/>
    <x v="0"/>
    <s v="USD"/>
    <n v="1315413339"/>
    <n v="1312821339"/>
    <b v="0"/>
    <n v="71"/>
    <b v="1"/>
    <s v="music/rock"/>
    <n v="104.44"/>
    <n v="117.68"/>
    <x v="4"/>
    <x v="11"/>
  </r>
  <r>
    <x v="0"/>
    <x v="0"/>
    <s v="USD"/>
    <n v="1488333600"/>
    <n v="1485270311"/>
    <b v="0"/>
    <n v="57"/>
    <b v="1"/>
    <s v="music/rock"/>
    <n v="105.13"/>
    <n v="73.77"/>
    <x v="4"/>
    <x v="11"/>
  </r>
  <r>
    <x v="0"/>
    <x v="5"/>
    <s v="CAD"/>
    <n v="1419224340"/>
    <n v="1416363886"/>
    <b v="0"/>
    <n v="43"/>
    <b v="1"/>
    <s v="music/rock"/>
    <n v="100"/>
    <n v="104.65"/>
    <x v="4"/>
    <x v="11"/>
  </r>
  <r>
    <x v="0"/>
    <x v="0"/>
    <s v="USD"/>
    <n v="1390161630"/>
    <n v="1387569630"/>
    <b v="0"/>
    <n v="52"/>
    <b v="1"/>
    <s v="music/rock"/>
    <n v="103.78"/>
    <n v="79.83"/>
    <x v="4"/>
    <x v="11"/>
  </r>
  <r>
    <x v="0"/>
    <x v="0"/>
    <s v="USD"/>
    <n v="1346462462"/>
    <n v="1343870462"/>
    <b v="0"/>
    <n v="27"/>
    <b v="1"/>
    <s v="music/rock"/>
    <n v="105"/>
    <n v="58.33"/>
    <x v="4"/>
    <x v="11"/>
  </r>
  <r>
    <x v="0"/>
    <x v="0"/>
    <s v="USD"/>
    <n v="1373475120"/>
    <n v="1371569202"/>
    <b v="0"/>
    <n v="12"/>
    <b v="1"/>
    <s v="music/rock"/>
    <n v="104"/>
    <n v="86.67"/>
    <x v="4"/>
    <x v="11"/>
  </r>
  <r>
    <x v="0"/>
    <x v="0"/>
    <s v="USD"/>
    <n v="1362146280"/>
    <n v="1357604752"/>
    <b v="0"/>
    <n v="33"/>
    <b v="1"/>
    <s v="music/rock"/>
    <n v="151.83000000000001"/>
    <n v="27.61"/>
    <x v="4"/>
    <x v="11"/>
  </r>
  <r>
    <x v="0"/>
    <x v="0"/>
    <s v="USD"/>
    <n v="1342825365"/>
    <n v="1340233365"/>
    <b v="0"/>
    <n v="96"/>
    <b v="1"/>
    <s v="music/rock"/>
    <n v="160"/>
    <n v="25"/>
    <x v="4"/>
    <x v="11"/>
  </r>
  <r>
    <x v="0"/>
    <x v="0"/>
    <s v="USD"/>
    <n v="1306865040"/>
    <n v="1305568201"/>
    <b v="0"/>
    <n v="28"/>
    <b v="1"/>
    <s v="music/rock"/>
    <n v="127.3"/>
    <n v="45.46"/>
    <x v="4"/>
    <x v="11"/>
  </r>
  <r>
    <x v="0"/>
    <x v="0"/>
    <s v="USD"/>
    <n v="1414879303"/>
    <n v="1412287303"/>
    <b v="0"/>
    <n v="43"/>
    <b v="1"/>
    <s v="music/rock"/>
    <n v="107"/>
    <n v="99.53"/>
    <x v="4"/>
    <x v="11"/>
  </r>
  <r>
    <x v="0"/>
    <x v="0"/>
    <s v="USD"/>
    <n v="1365489000"/>
    <n v="1362776043"/>
    <b v="0"/>
    <n v="205"/>
    <b v="1"/>
    <s v="music/rock"/>
    <n v="115.12"/>
    <n v="39.31"/>
    <x v="4"/>
    <x v="11"/>
  </r>
  <r>
    <x v="0"/>
    <x v="0"/>
    <s v="USD"/>
    <n v="1331441940"/>
    <n v="1326810211"/>
    <b v="0"/>
    <n v="23"/>
    <b v="1"/>
    <s v="music/rock"/>
    <n v="137.11000000000001"/>
    <n v="89.42"/>
    <x v="4"/>
    <x v="11"/>
  </r>
  <r>
    <x v="0"/>
    <x v="0"/>
    <s v="USD"/>
    <n v="1344358860"/>
    <n v="1343682681"/>
    <b v="0"/>
    <n v="19"/>
    <b v="1"/>
    <s v="music/rock"/>
    <n v="155.71"/>
    <n v="28.68"/>
    <x v="4"/>
    <x v="11"/>
  </r>
  <r>
    <x v="0"/>
    <x v="0"/>
    <s v="USD"/>
    <n v="1387601040"/>
    <n v="1386806254"/>
    <b v="0"/>
    <n v="14"/>
    <b v="1"/>
    <s v="music/rock"/>
    <n v="108.75"/>
    <n v="31.07"/>
    <x v="4"/>
    <x v="11"/>
  </r>
  <r>
    <x v="0"/>
    <x v="0"/>
    <s v="USD"/>
    <n v="1402290000"/>
    <n v="1399666342"/>
    <b v="0"/>
    <n v="38"/>
    <b v="1"/>
    <s v="music/rock"/>
    <n v="134.05000000000001"/>
    <n v="70.55"/>
    <x v="4"/>
    <x v="11"/>
  </r>
  <r>
    <x v="0"/>
    <x v="0"/>
    <s v="USD"/>
    <n v="1430712060"/>
    <n v="1427753265"/>
    <b v="0"/>
    <n v="78"/>
    <b v="1"/>
    <s v="music/rock"/>
    <n v="100"/>
    <n v="224.13"/>
    <x v="4"/>
    <x v="11"/>
  </r>
  <r>
    <x v="0"/>
    <x v="0"/>
    <s v="USD"/>
    <n v="1349477050"/>
    <n v="1346885050"/>
    <b v="0"/>
    <n v="69"/>
    <b v="1"/>
    <s v="music/rock"/>
    <n v="119.17"/>
    <n v="51.81"/>
    <x v="4"/>
    <x v="11"/>
  </r>
  <r>
    <x v="0"/>
    <x v="0"/>
    <s v="USD"/>
    <n v="1427062852"/>
    <n v="1424474452"/>
    <b v="0"/>
    <n v="33"/>
    <b v="1"/>
    <s v="music/rock"/>
    <n v="179.5"/>
    <n v="43.52"/>
    <x v="4"/>
    <x v="11"/>
  </r>
  <r>
    <x v="0"/>
    <x v="0"/>
    <s v="USD"/>
    <n v="1271573940"/>
    <n v="1268459318"/>
    <b v="0"/>
    <n v="54"/>
    <b v="1"/>
    <s v="music/rock"/>
    <n v="134.38"/>
    <n v="39.82"/>
    <x v="4"/>
    <x v="11"/>
  </r>
  <r>
    <x v="0"/>
    <x v="0"/>
    <s v="USD"/>
    <n v="1351495284"/>
    <n v="1349335284"/>
    <b v="0"/>
    <n v="99"/>
    <b v="1"/>
    <s v="music/rock"/>
    <n v="100.43"/>
    <n v="126.81"/>
    <x v="4"/>
    <x v="11"/>
  </r>
  <r>
    <x v="0"/>
    <x v="0"/>
    <s v="USD"/>
    <n v="1332719730"/>
    <n v="1330908930"/>
    <b v="0"/>
    <n v="49"/>
    <b v="1"/>
    <s v="music/rock"/>
    <n v="101.45"/>
    <n v="113.88"/>
    <x v="4"/>
    <x v="11"/>
  </r>
  <r>
    <x v="0"/>
    <x v="0"/>
    <s v="USD"/>
    <n v="1329248940"/>
    <n v="1326972107"/>
    <b v="0"/>
    <n v="11"/>
    <b v="1"/>
    <s v="music/rock"/>
    <n v="103.33"/>
    <n v="28.18"/>
    <x v="4"/>
    <x v="11"/>
  </r>
  <r>
    <x v="0"/>
    <x v="0"/>
    <s v="USD"/>
    <n v="1340641440"/>
    <n v="1339549982"/>
    <b v="0"/>
    <n v="38"/>
    <b v="1"/>
    <s v="music/rock"/>
    <n v="107"/>
    <n v="36.61"/>
    <x v="4"/>
    <x v="11"/>
  </r>
  <r>
    <x v="0"/>
    <x v="1"/>
    <s v="GBP"/>
    <n v="1468437240"/>
    <n v="1463253240"/>
    <b v="0"/>
    <n v="16"/>
    <b v="1"/>
    <s v="music/rock"/>
    <n v="104"/>
    <n v="32.5"/>
    <x v="4"/>
    <x v="11"/>
  </r>
  <r>
    <x v="0"/>
    <x v="0"/>
    <s v="USD"/>
    <n v="1363952225"/>
    <n v="1361363825"/>
    <b v="0"/>
    <n v="32"/>
    <b v="1"/>
    <s v="music/rock"/>
    <n v="107.83"/>
    <n v="60.66"/>
    <x v="4"/>
    <x v="11"/>
  </r>
  <r>
    <x v="0"/>
    <x v="0"/>
    <s v="USD"/>
    <n v="1335540694"/>
    <n v="1332948694"/>
    <b v="0"/>
    <n v="20"/>
    <b v="1"/>
    <s v="music/rock"/>
    <n v="233.33"/>
    <n v="175"/>
    <x v="4"/>
    <x v="11"/>
  </r>
  <r>
    <x v="0"/>
    <x v="0"/>
    <s v="USD"/>
    <n v="1327133580"/>
    <n v="1321978335"/>
    <b v="0"/>
    <n v="154"/>
    <b v="1"/>
    <s v="music/rock"/>
    <n v="100.61"/>
    <n v="97.99"/>
    <x v="4"/>
    <x v="11"/>
  </r>
  <r>
    <x v="0"/>
    <x v="0"/>
    <s v="USD"/>
    <n v="1397941475"/>
    <n v="1395349475"/>
    <b v="0"/>
    <n v="41"/>
    <b v="1"/>
    <s v="music/rock"/>
    <n v="101.67"/>
    <n v="148.78"/>
    <x v="4"/>
    <x v="11"/>
  </r>
  <r>
    <x v="0"/>
    <x v="0"/>
    <s v="USD"/>
    <n v="1372651140"/>
    <n v="1369770292"/>
    <b v="0"/>
    <n v="75"/>
    <b v="1"/>
    <s v="music/rock"/>
    <n v="131.02000000000001"/>
    <n v="96.08"/>
    <x v="4"/>
    <x v="11"/>
  </r>
  <r>
    <x v="0"/>
    <x v="0"/>
    <s v="USD"/>
    <n v="1337396400"/>
    <n v="1333709958"/>
    <b v="0"/>
    <n v="40"/>
    <b v="1"/>
    <s v="music/rock"/>
    <n v="117.25"/>
    <n v="58.63"/>
    <x v="4"/>
    <x v="11"/>
  </r>
  <r>
    <x v="0"/>
    <x v="0"/>
    <s v="USD"/>
    <n v="1381108918"/>
    <n v="1378516918"/>
    <b v="0"/>
    <n v="46"/>
    <b v="1"/>
    <s v="music/rock"/>
    <n v="100.93"/>
    <n v="109.71"/>
    <x v="4"/>
    <x v="11"/>
  </r>
  <r>
    <x v="0"/>
    <x v="0"/>
    <s v="USD"/>
    <n v="1398988662"/>
    <n v="1396396662"/>
    <b v="0"/>
    <n v="62"/>
    <b v="1"/>
    <s v="music/rock"/>
    <n v="121.8"/>
    <n v="49.11"/>
    <x v="4"/>
    <x v="11"/>
  </r>
  <r>
    <x v="0"/>
    <x v="0"/>
    <s v="USD"/>
    <n v="1326835985"/>
    <n v="1324243985"/>
    <b v="0"/>
    <n v="61"/>
    <b v="1"/>
    <s v="music/rock"/>
    <n v="145.4"/>
    <n v="47.67"/>
    <x v="4"/>
    <x v="11"/>
  </r>
  <r>
    <x v="0"/>
    <x v="0"/>
    <s v="USD"/>
    <n v="1348337956"/>
    <n v="1345745956"/>
    <b v="0"/>
    <n v="96"/>
    <b v="1"/>
    <s v="music/rock"/>
    <n v="116.62"/>
    <n v="60.74"/>
    <x v="4"/>
    <x v="11"/>
  </r>
  <r>
    <x v="0"/>
    <x v="0"/>
    <s v="USD"/>
    <n v="1474694787"/>
    <n v="1472102787"/>
    <b v="0"/>
    <n v="190"/>
    <b v="1"/>
    <s v="music/metal"/>
    <n v="120.42"/>
    <n v="63.38"/>
    <x v="4"/>
    <x v="12"/>
  </r>
  <r>
    <x v="0"/>
    <x v="0"/>
    <s v="USD"/>
    <n v="1415653663"/>
    <n v="1413058063"/>
    <b v="1"/>
    <n v="94"/>
    <b v="1"/>
    <s v="music/metal"/>
    <n v="101.32"/>
    <n v="53.89"/>
    <x v="4"/>
    <x v="12"/>
  </r>
  <r>
    <x v="0"/>
    <x v="5"/>
    <s v="CAD"/>
    <n v="1381723140"/>
    <n v="1378735983"/>
    <b v="1"/>
    <n v="39"/>
    <b v="1"/>
    <s v="music/metal"/>
    <n v="104.32"/>
    <n v="66.87"/>
    <x v="4"/>
    <x v="12"/>
  </r>
  <r>
    <x v="0"/>
    <x v="0"/>
    <s v="USD"/>
    <n v="1481184000"/>
    <n v="1479708680"/>
    <b v="0"/>
    <n v="127"/>
    <b v="1"/>
    <s v="music/metal"/>
    <n v="267.13"/>
    <n v="63.1"/>
    <x v="4"/>
    <x v="12"/>
  </r>
  <r>
    <x v="0"/>
    <x v="0"/>
    <s v="USD"/>
    <n v="1414817940"/>
    <n v="1411489552"/>
    <b v="1"/>
    <n v="159"/>
    <b v="1"/>
    <s v="music/metal"/>
    <n v="194.13"/>
    <n v="36.630000000000003"/>
    <x v="4"/>
    <x v="12"/>
  </r>
  <r>
    <x v="0"/>
    <x v="0"/>
    <s v="USD"/>
    <n v="1473047940"/>
    <n v="1469595396"/>
    <b v="0"/>
    <n v="177"/>
    <b v="1"/>
    <s v="music/metal"/>
    <n v="120.38"/>
    <n v="34.01"/>
    <x v="4"/>
    <x v="12"/>
  </r>
  <r>
    <x v="0"/>
    <x v="1"/>
    <s v="GBP"/>
    <n v="1394460000"/>
    <n v="1393233855"/>
    <b v="0"/>
    <n v="47"/>
    <b v="1"/>
    <s v="music/metal"/>
    <n v="122"/>
    <n v="28.55"/>
    <x v="4"/>
    <x v="12"/>
  </r>
  <r>
    <x v="0"/>
    <x v="0"/>
    <s v="USD"/>
    <n v="1436555376"/>
    <n v="1433963376"/>
    <b v="0"/>
    <n v="1"/>
    <b v="1"/>
    <s v="music/metal"/>
    <n v="100"/>
    <n v="10"/>
    <x v="4"/>
    <x v="12"/>
  </r>
  <r>
    <x v="0"/>
    <x v="0"/>
    <s v="USD"/>
    <n v="1429038033"/>
    <n v="1426446033"/>
    <b v="0"/>
    <n v="16"/>
    <b v="1"/>
    <s v="music/metal"/>
    <n v="100"/>
    <n v="18.75"/>
    <x v="4"/>
    <x v="12"/>
  </r>
  <r>
    <x v="0"/>
    <x v="0"/>
    <s v="USD"/>
    <n v="1426473264"/>
    <n v="1424057664"/>
    <b v="0"/>
    <n v="115"/>
    <b v="1"/>
    <s v="music/metal"/>
    <n v="119.9"/>
    <n v="41.7"/>
    <x v="4"/>
    <x v="12"/>
  </r>
  <r>
    <x v="0"/>
    <x v="0"/>
    <s v="USD"/>
    <n v="1461560340"/>
    <n v="1458762717"/>
    <b v="0"/>
    <n v="133"/>
    <b v="1"/>
    <s v="music/metal"/>
    <n v="155.18"/>
    <n v="46.67"/>
    <x v="4"/>
    <x v="12"/>
  </r>
  <r>
    <x v="0"/>
    <x v="6"/>
    <s v="EUR"/>
    <n v="1469994300"/>
    <n v="1464815253"/>
    <b v="0"/>
    <n v="70"/>
    <b v="1"/>
    <s v="music/metal"/>
    <n v="130.44999999999999"/>
    <n v="37.270000000000003"/>
    <x v="4"/>
    <x v="12"/>
  </r>
  <r>
    <x v="0"/>
    <x v="0"/>
    <s v="USD"/>
    <n v="1477342800"/>
    <n v="1476386395"/>
    <b v="0"/>
    <n v="62"/>
    <b v="1"/>
    <s v="music/metal"/>
    <n v="104.97"/>
    <n v="59.26"/>
    <x v="4"/>
    <x v="12"/>
  </r>
  <r>
    <x v="0"/>
    <x v="0"/>
    <s v="USD"/>
    <n v="1424116709"/>
    <n v="1421524709"/>
    <b v="0"/>
    <n v="10"/>
    <b v="1"/>
    <s v="music/metal"/>
    <n v="100"/>
    <n v="30"/>
    <x v="4"/>
    <x v="12"/>
  </r>
  <r>
    <x v="0"/>
    <x v="0"/>
    <s v="USD"/>
    <n v="1482901546"/>
    <n v="1480309546"/>
    <b v="0"/>
    <n v="499"/>
    <b v="1"/>
    <s v="music/metal"/>
    <n v="118.22"/>
    <n v="65.86"/>
    <x v="4"/>
    <x v="12"/>
  </r>
  <r>
    <x v="0"/>
    <x v="0"/>
    <s v="USD"/>
    <n v="1469329217"/>
    <n v="1466737217"/>
    <b v="0"/>
    <n v="47"/>
    <b v="1"/>
    <s v="music/metal"/>
    <n v="103.45"/>
    <n v="31.91"/>
    <x v="4"/>
    <x v="12"/>
  </r>
  <r>
    <x v="0"/>
    <x v="12"/>
    <s v="EUR"/>
    <n v="1477422000"/>
    <n v="1472282956"/>
    <b v="0"/>
    <n v="28"/>
    <b v="1"/>
    <s v="music/metal"/>
    <n v="218"/>
    <n v="19.46"/>
    <x v="4"/>
    <x v="12"/>
  </r>
  <r>
    <x v="0"/>
    <x v="3"/>
    <s v="EUR"/>
    <n v="1448463431"/>
    <n v="1444831031"/>
    <b v="0"/>
    <n v="24"/>
    <b v="1"/>
    <s v="music/metal"/>
    <n v="100"/>
    <n v="50"/>
    <x v="4"/>
    <x v="12"/>
  </r>
  <r>
    <x v="0"/>
    <x v="1"/>
    <s v="GBP"/>
    <n v="1429138740"/>
    <n v="1426528418"/>
    <b v="0"/>
    <n v="76"/>
    <b v="1"/>
    <s v="music/metal"/>
    <n v="144.01"/>
    <n v="22.74"/>
    <x v="4"/>
    <x v="12"/>
  </r>
  <r>
    <x v="0"/>
    <x v="0"/>
    <s v="USD"/>
    <n v="1433376000"/>
    <n v="1430768468"/>
    <b v="0"/>
    <n v="98"/>
    <b v="1"/>
    <s v="music/metal"/>
    <n v="104.68"/>
    <n v="42.72"/>
    <x v="4"/>
    <x v="12"/>
  </r>
  <r>
    <x v="2"/>
    <x v="0"/>
    <s v="USD"/>
    <n v="1385123713"/>
    <n v="1382528113"/>
    <b v="0"/>
    <n v="48"/>
    <b v="0"/>
    <s v="music/jazz"/>
    <n v="18.14"/>
    <n v="52.92"/>
    <x v="4"/>
    <x v="13"/>
  </r>
  <r>
    <x v="2"/>
    <x v="0"/>
    <s v="USD"/>
    <n v="1474067404"/>
    <n v="1471475404"/>
    <b v="0"/>
    <n v="2"/>
    <b v="0"/>
    <s v="music/jazz"/>
    <n v="2.2400000000000002"/>
    <n v="50.5"/>
    <x v="4"/>
    <x v="13"/>
  </r>
  <r>
    <x v="2"/>
    <x v="1"/>
    <s v="GBP"/>
    <n v="1384179548"/>
    <n v="1381583948"/>
    <b v="0"/>
    <n v="4"/>
    <b v="0"/>
    <s v="music/jazz"/>
    <n v="0.34"/>
    <n v="42.5"/>
    <x v="4"/>
    <x v="13"/>
  </r>
  <r>
    <x v="2"/>
    <x v="0"/>
    <s v="USD"/>
    <n v="1329014966"/>
    <n v="1326422966"/>
    <b v="0"/>
    <n v="5"/>
    <b v="0"/>
    <s v="music/jazz"/>
    <n v="4.5"/>
    <n v="18"/>
    <x v="4"/>
    <x v="13"/>
  </r>
  <r>
    <x v="2"/>
    <x v="0"/>
    <s v="USD"/>
    <n v="1381917540"/>
    <n v="1379990038"/>
    <b v="0"/>
    <n v="79"/>
    <b v="0"/>
    <s v="music/jazz"/>
    <n v="41.54"/>
    <n v="34.18"/>
    <x v="4"/>
    <x v="13"/>
  </r>
  <r>
    <x v="2"/>
    <x v="0"/>
    <s v="USD"/>
    <n v="1358361197"/>
    <n v="1353177197"/>
    <b v="0"/>
    <n v="2"/>
    <b v="0"/>
    <s v="music/jazz"/>
    <n v="2.0499999999999998"/>
    <n v="22.5"/>
    <x v="4"/>
    <x v="13"/>
  </r>
  <r>
    <x v="2"/>
    <x v="0"/>
    <s v="USD"/>
    <n v="1425136200"/>
    <n v="1421853518"/>
    <b v="0"/>
    <n v="11"/>
    <b v="0"/>
    <s v="music/jazz"/>
    <n v="18.29"/>
    <n v="58.18"/>
    <x v="4"/>
    <x v="13"/>
  </r>
  <r>
    <x v="2"/>
    <x v="0"/>
    <s v="USD"/>
    <n v="1259643540"/>
    <n v="1254450706"/>
    <b v="0"/>
    <n v="11"/>
    <b v="0"/>
    <s v="music/jazz"/>
    <n v="24.02"/>
    <n v="109.18"/>
    <x v="4"/>
    <x v="13"/>
  </r>
  <r>
    <x v="2"/>
    <x v="0"/>
    <s v="USD"/>
    <n v="1389055198"/>
    <n v="1386463198"/>
    <b v="0"/>
    <n v="1"/>
    <b v="0"/>
    <s v="music/jazz"/>
    <n v="0.11"/>
    <n v="50"/>
    <x v="4"/>
    <x v="13"/>
  </r>
  <r>
    <x v="2"/>
    <x v="0"/>
    <s v="USD"/>
    <n v="1365448657"/>
    <n v="1362860257"/>
    <b v="0"/>
    <n v="3"/>
    <b v="0"/>
    <s v="music/jazz"/>
    <n v="11.82"/>
    <n v="346.67"/>
    <x v="4"/>
    <x v="13"/>
  </r>
  <r>
    <x v="2"/>
    <x v="1"/>
    <s v="GBP"/>
    <n v="1377995523"/>
    <n v="1375403523"/>
    <b v="0"/>
    <n v="5"/>
    <b v="0"/>
    <s v="music/jazz"/>
    <n v="0.31"/>
    <n v="12.4"/>
    <x v="4"/>
    <x v="13"/>
  </r>
  <r>
    <x v="2"/>
    <x v="0"/>
    <s v="USD"/>
    <n v="1385735295"/>
    <n v="1383139695"/>
    <b v="0"/>
    <n v="12"/>
    <b v="0"/>
    <s v="music/jazz"/>
    <n v="5.42"/>
    <n v="27.08"/>
    <x v="4"/>
    <x v="13"/>
  </r>
  <r>
    <x v="2"/>
    <x v="0"/>
    <s v="USD"/>
    <n v="1299786527"/>
    <n v="1295898527"/>
    <b v="0"/>
    <n v="2"/>
    <b v="0"/>
    <s v="music/jazz"/>
    <n v="0.81"/>
    <n v="32.5"/>
    <x v="4"/>
    <x v="13"/>
  </r>
  <r>
    <x v="2"/>
    <x v="0"/>
    <s v="USD"/>
    <n v="1352610040"/>
    <n v="1349150440"/>
    <b v="0"/>
    <n v="5"/>
    <b v="0"/>
    <s v="music/jazz"/>
    <n v="1.29"/>
    <n v="9"/>
    <x v="4"/>
    <x v="13"/>
  </r>
  <r>
    <x v="2"/>
    <x v="0"/>
    <s v="USD"/>
    <n v="1367676034"/>
    <n v="1365084034"/>
    <b v="0"/>
    <n v="21"/>
    <b v="0"/>
    <s v="music/jazz"/>
    <n v="24.33"/>
    <n v="34.76"/>
    <x v="4"/>
    <x v="13"/>
  </r>
  <r>
    <x v="2"/>
    <x v="0"/>
    <s v="USD"/>
    <n v="1442856131"/>
    <n v="1441128131"/>
    <b v="0"/>
    <n v="0"/>
    <b v="0"/>
    <s v="music/jazz"/>
    <n v="0"/>
    <e v="#DIV/0!"/>
    <x v="4"/>
    <x v="13"/>
  </r>
  <r>
    <x v="2"/>
    <x v="1"/>
    <s v="GBP"/>
    <n v="1359978927"/>
    <n v="1357127727"/>
    <b v="0"/>
    <n v="45"/>
    <b v="0"/>
    <s v="music/jazz"/>
    <n v="40.799999999999997"/>
    <n v="28.58"/>
    <x v="4"/>
    <x v="13"/>
  </r>
  <r>
    <x v="2"/>
    <x v="0"/>
    <s v="USD"/>
    <n v="1387479360"/>
    <n v="1384887360"/>
    <b v="0"/>
    <n v="29"/>
    <b v="0"/>
    <s v="music/jazz"/>
    <n v="67.55"/>
    <n v="46.59"/>
    <x v="4"/>
    <x v="13"/>
  </r>
  <r>
    <x v="2"/>
    <x v="0"/>
    <s v="USD"/>
    <n v="1293082524"/>
    <n v="1290490524"/>
    <b v="0"/>
    <n v="2"/>
    <b v="0"/>
    <s v="music/jazz"/>
    <n v="1.3"/>
    <n v="32.5"/>
    <x v="4"/>
    <x v="13"/>
  </r>
  <r>
    <x v="2"/>
    <x v="0"/>
    <s v="USD"/>
    <n v="1338321305"/>
    <n v="1336506905"/>
    <b v="0"/>
    <n v="30"/>
    <b v="0"/>
    <s v="music/jazz"/>
    <n v="30.67"/>
    <n v="21.47"/>
    <x v="4"/>
    <x v="13"/>
  </r>
  <r>
    <x v="2"/>
    <x v="0"/>
    <s v="USD"/>
    <n v="1351582938"/>
    <n v="1348731738"/>
    <b v="0"/>
    <n v="8"/>
    <b v="0"/>
    <s v="music/indie rock"/>
    <n v="2.99"/>
    <n v="14.13"/>
    <x v="4"/>
    <x v="14"/>
  </r>
  <r>
    <x v="2"/>
    <x v="0"/>
    <s v="USD"/>
    <n v="1326520886"/>
    <n v="1322632886"/>
    <b v="0"/>
    <n v="1"/>
    <b v="0"/>
    <s v="music/indie rock"/>
    <n v="0.8"/>
    <n v="30"/>
    <x v="4"/>
    <x v="14"/>
  </r>
  <r>
    <x v="2"/>
    <x v="0"/>
    <s v="USD"/>
    <n v="1315341550"/>
    <n v="1312490350"/>
    <b v="0"/>
    <n v="14"/>
    <b v="0"/>
    <s v="music/indie rock"/>
    <n v="20.13"/>
    <n v="21.57"/>
    <x v="4"/>
    <x v="14"/>
  </r>
  <r>
    <x v="2"/>
    <x v="0"/>
    <s v="USD"/>
    <n v="1456957635"/>
    <n v="1451773635"/>
    <b v="0"/>
    <n v="24"/>
    <b v="0"/>
    <s v="music/indie rock"/>
    <n v="40.020000000000003"/>
    <n v="83.38"/>
    <x v="4"/>
    <x v="14"/>
  </r>
  <r>
    <x v="2"/>
    <x v="0"/>
    <s v="USD"/>
    <n v="1336789860"/>
    <n v="1331666146"/>
    <b v="0"/>
    <n v="2"/>
    <b v="0"/>
    <s v="music/indie rock"/>
    <n v="1"/>
    <n v="10"/>
    <x v="4"/>
    <x v="14"/>
  </r>
  <r>
    <x v="2"/>
    <x v="0"/>
    <s v="USD"/>
    <n v="1483137311"/>
    <n v="1481322911"/>
    <b v="0"/>
    <n v="21"/>
    <b v="0"/>
    <s v="music/indie rock"/>
    <n v="75"/>
    <n v="35.71"/>
    <x v="4"/>
    <x v="14"/>
  </r>
  <r>
    <x v="2"/>
    <x v="0"/>
    <s v="USD"/>
    <n v="1473972813"/>
    <n v="1471812813"/>
    <b v="0"/>
    <n v="7"/>
    <b v="0"/>
    <s v="music/indie rock"/>
    <n v="41"/>
    <n v="29.29"/>
    <x v="4"/>
    <x v="14"/>
  </r>
  <r>
    <x v="2"/>
    <x v="0"/>
    <s v="USD"/>
    <n v="1338159655"/>
    <n v="1335567655"/>
    <b v="0"/>
    <n v="0"/>
    <b v="0"/>
    <s v="music/indie rock"/>
    <n v="0"/>
    <e v="#DIV/0!"/>
    <x v="4"/>
    <x v="14"/>
  </r>
  <r>
    <x v="2"/>
    <x v="0"/>
    <s v="USD"/>
    <n v="1314856800"/>
    <n v="1311789885"/>
    <b v="0"/>
    <n v="4"/>
    <b v="0"/>
    <s v="music/indie rock"/>
    <n v="7.2"/>
    <n v="18"/>
    <x v="4"/>
    <x v="14"/>
  </r>
  <r>
    <x v="2"/>
    <x v="0"/>
    <s v="USD"/>
    <n v="1412534943"/>
    <n v="1409942943"/>
    <b v="0"/>
    <n v="32"/>
    <b v="0"/>
    <s v="music/indie rock"/>
    <n v="9.44"/>
    <n v="73.760000000000005"/>
    <x v="4"/>
    <x v="14"/>
  </r>
  <r>
    <x v="2"/>
    <x v="0"/>
    <s v="USD"/>
    <n v="1385055979"/>
    <n v="1382460379"/>
    <b v="0"/>
    <n v="4"/>
    <b v="0"/>
    <s v="music/indie rock"/>
    <n v="4.17"/>
    <n v="31.25"/>
    <x v="4"/>
    <x v="14"/>
  </r>
  <r>
    <x v="2"/>
    <x v="0"/>
    <s v="USD"/>
    <n v="1408581930"/>
    <n v="1405989930"/>
    <b v="0"/>
    <n v="9"/>
    <b v="0"/>
    <s v="music/indie rock"/>
    <n v="3.25"/>
    <n v="28.89"/>
    <x v="4"/>
    <x v="14"/>
  </r>
  <r>
    <x v="2"/>
    <x v="0"/>
    <s v="USD"/>
    <n v="1280635200"/>
    <n v="1273121283"/>
    <b v="0"/>
    <n v="17"/>
    <b v="0"/>
    <s v="music/indie rock"/>
    <n v="40.75"/>
    <n v="143.82"/>
    <x v="4"/>
    <x v="14"/>
  </r>
  <r>
    <x v="2"/>
    <x v="0"/>
    <s v="USD"/>
    <n v="1427920363"/>
    <n v="1425331963"/>
    <b v="0"/>
    <n v="5"/>
    <b v="0"/>
    <s v="music/indie rock"/>
    <n v="10"/>
    <n v="40"/>
    <x v="4"/>
    <x v="14"/>
  </r>
  <r>
    <x v="2"/>
    <x v="0"/>
    <s v="USD"/>
    <n v="1465169610"/>
    <n v="1462577610"/>
    <b v="0"/>
    <n v="53"/>
    <b v="0"/>
    <s v="music/indie rock"/>
    <n v="39.17"/>
    <n v="147.81"/>
    <x v="4"/>
    <x v="14"/>
  </r>
  <r>
    <x v="2"/>
    <x v="0"/>
    <s v="USD"/>
    <n v="1287975829"/>
    <n v="1284087829"/>
    <b v="0"/>
    <n v="7"/>
    <b v="0"/>
    <s v="music/indie rock"/>
    <n v="2.44"/>
    <n v="27.86"/>
    <x v="4"/>
    <x v="14"/>
  </r>
  <r>
    <x v="2"/>
    <x v="0"/>
    <s v="USD"/>
    <n v="1440734400"/>
    <n v="1438549026"/>
    <b v="0"/>
    <n v="72"/>
    <b v="0"/>
    <s v="music/indie rock"/>
    <n v="40"/>
    <n v="44.44"/>
    <x v="4"/>
    <x v="14"/>
  </r>
  <r>
    <x v="2"/>
    <x v="0"/>
    <s v="USD"/>
    <n v="1354123908"/>
    <n v="1351528308"/>
    <b v="0"/>
    <n v="0"/>
    <b v="0"/>
    <s v="music/indie rock"/>
    <n v="0"/>
    <e v="#DIV/0!"/>
    <x v="4"/>
    <x v="14"/>
  </r>
  <r>
    <x v="2"/>
    <x v="0"/>
    <s v="USD"/>
    <n v="1326651110"/>
    <n v="1322763110"/>
    <b v="0"/>
    <n v="2"/>
    <b v="0"/>
    <s v="music/indie rock"/>
    <n v="2.8"/>
    <n v="35"/>
    <x v="4"/>
    <x v="14"/>
  </r>
  <r>
    <x v="2"/>
    <x v="0"/>
    <s v="USD"/>
    <n v="1306549362"/>
    <n v="1302661362"/>
    <b v="0"/>
    <n v="8"/>
    <b v="0"/>
    <s v="music/indie rock"/>
    <n v="37.33"/>
    <n v="35"/>
    <x v="4"/>
    <x v="14"/>
  </r>
  <r>
    <x v="2"/>
    <x v="0"/>
    <s v="USD"/>
    <n v="1459365802"/>
    <n v="1456777402"/>
    <b v="0"/>
    <n v="2"/>
    <b v="0"/>
    <s v="music/jazz"/>
    <n v="0.42"/>
    <n v="10.5"/>
    <x v="4"/>
    <x v="13"/>
  </r>
  <r>
    <x v="2"/>
    <x v="0"/>
    <s v="USD"/>
    <n v="1276024260"/>
    <n v="1272050914"/>
    <b v="0"/>
    <n v="0"/>
    <b v="0"/>
    <s v="music/jazz"/>
    <n v="0"/>
    <e v="#DIV/0!"/>
    <x v="4"/>
    <x v="13"/>
  </r>
  <r>
    <x v="2"/>
    <x v="0"/>
    <s v="USD"/>
    <n v="1409412600"/>
    <n v="1404947422"/>
    <b v="0"/>
    <n v="3"/>
    <b v="0"/>
    <s v="music/jazz"/>
    <n v="0.3"/>
    <n v="30"/>
    <x v="4"/>
    <x v="13"/>
  </r>
  <r>
    <x v="2"/>
    <x v="0"/>
    <s v="USD"/>
    <n v="1348367100"/>
    <n v="1346180780"/>
    <b v="0"/>
    <n v="4"/>
    <b v="0"/>
    <s v="music/jazz"/>
    <n v="3.2"/>
    <n v="40"/>
    <x v="4"/>
    <x v="13"/>
  </r>
  <r>
    <x v="2"/>
    <x v="0"/>
    <s v="USD"/>
    <n v="1451786137"/>
    <n v="1449194137"/>
    <b v="0"/>
    <n v="3"/>
    <b v="0"/>
    <s v="music/jazz"/>
    <n v="0.3"/>
    <n v="50.33"/>
    <x v="4"/>
    <x v="13"/>
  </r>
  <r>
    <x v="2"/>
    <x v="0"/>
    <s v="USD"/>
    <n v="1295847926"/>
    <n v="1290663926"/>
    <b v="0"/>
    <n v="6"/>
    <b v="0"/>
    <s v="music/jazz"/>
    <n v="3.02"/>
    <n v="32.67"/>
    <x v="4"/>
    <x v="13"/>
  </r>
  <r>
    <x v="2"/>
    <x v="0"/>
    <s v="USD"/>
    <n v="1394681590"/>
    <n v="1392093190"/>
    <b v="0"/>
    <n v="0"/>
    <b v="0"/>
    <s v="music/jazz"/>
    <n v="0"/>
    <e v="#DIV/0!"/>
    <x v="4"/>
    <x v="13"/>
  </r>
  <r>
    <x v="2"/>
    <x v="0"/>
    <s v="USD"/>
    <n v="1315715823"/>
    <n v="1313123823"/>
    <b v="0"/>
    <n v="0"/>
    <b v="0"/>
    <s v="music/jazz"/>
    <n v="0"/>
    <e v="#DIV/0!"/>
    <x v="4"/>
    <x v="13"/>
  </r>
  <r>
    <x v="2"/>
    <x v="0"/>
    <s v="USD"/>
    <n v="1280206740"/>
    <n v="1276283655"/>
    <b v="0"/>
    <n v="0"/>
    <b v="0"/>
    <s v="music/jazz"/>
    <n v="0"/>
    <e v="#DIV/0!"/>
    <x v="4"/>
    <x v="13"/>
  </r>
  <r>
    <x v="2"/>
    <x v="0"/>
    <s v="USD"/>
    <n v="1343016000"/>
    <n v="1340296440"/>
    <b v="0"/>
    <n v="8"/>
    <b v="0"/>
    <s v="music/jazz"/>
    <n v="3.25"/>
    <n v="65"/>
    <x v="4"/>
    <x v="13"/>
  </r>
  <r>
    <x v="2"/>
    <x v="1"/>
    <s v="GBP"/>
    <n v="1488546319"/>
    <n v="1483362319"/>
    <b v="0"/>
    <n v="5"/>
    <b v="0"/>
    <s v="music/jazz"/>
    <n v="22.36"/>
    <n v="24.6"/>
    <x v="4"/>
    <x v="13"/>
  </r>
  <r>
    <x v="2"/>
    <x v="0"/>
    <s v="USD"/>
    <n v="1390522045"/>
    <n v="1388707645"/>
    <b v="0"/>
    <n v="0"/>
    <b v="0"/>
    <s v="music/jazz"/>
    <n v="0"/>
    <e v="#DIV/0!"/>
    <x v="4"/>
    <x v="13"/>
  </r>
  <r>
    <x v="2"/>
    <x v="0"/>
    <s v="USD"/>
    <n v="1355197047"/>
    <n v="1350009447"/>
    <b v="0"/>
    <n v="2"/>
    <b v="0"/>
    <s v="music/jazz"/>
    <n v="0.86"/>
    <n v="15"/>
    <x v="4"/>
    <x v="13"/>
  </r>
  <r>
    <x v="2"/>
    <x v="0"/>
    <s v="USD"/>
    <n v="1336188019"/>
    <n v="1333596019"/>
    <b v="0"/>
    <n v="24"/>
    <b v="0"/>
    <s v="music/jazz"/>
    <n v="6.61"/>
    <n v="82.58"/>
    <x v="4"/>
    <x v="13"/>
  </r>
  <r>
    <x v="2"/>
    <x v="0"/>
    <s v="USD"/>
    <n v="1345918747"/>
    <n v="1343326747"/>
    <b v="0"/>
    <n v="0"/>
    <b v="0"/>
    <s v="music/jazz"/>
    <n v="0"/>
    <e v="#DIV/0!"/>
    <x v="4"/>
    <x v="13"/>
  </r>
  <r>
    <x v="2"/>
    <x v="0"/>
    <s v="USD"/>
    <n v="1330577940"/>
    <n v="1327853914"/>
    <b v="0"/>
    <n v="9"/>
    <b v="0"/>
    <s v="music/jazz"/>
    <n v="5.77"/>
    <n v="41.67"/>
    <x v="4"/>
    <x v="13"/>
  </r>
  <r>
    <x v="2"/>
    <x v="0"/>
    <s v="USD"/>
    <n v="1287723600"/>
    <n v="1284409734"/>
    <b v="0"/>
    <n v="0"/>
    <b v="0"/>
    <s v="music/jazz"/>
    <n v="0"/>
    <e v="#DIV/0!"/>
    <x v="4"/>
    <x v="13"/>
  </r>
  <r>
    <x v="2"/>
    <x v="0"/>
    <s v="USD"/>
    <n v="1405305000"/>
    <n v="1402612730"/>
    <b v="0"/>
    <n v="1"/>
    <b v="0"/>
    <s v="music/jazz"/>
    <n v="0.6"/>
    <n v="30"/>
    <x v="4"/>
    <x v="13"/>
  </r>
  <r>
    <x v="2"/>
    <x v="1"/>
    <s v="GBP"/>
    <n v="1417474761"/>
    <n v="1414879161"/>
    <b v="0"/>
    <n v="10"/>
    <b v="0"/>
    <s v="music/jazz"/>
    <n v="5.03"/>
    <n v="19.600000000000001"/>
    <x v="4"/>
    <x v="13"/>
  </r>
  <r>
    <x v="2"/>
    <x v="0"/>
    <s v="USD"/>
    <n v="1355930645"/>
    <n v="1352906645"/>
    <b v="0"/>
    <n v="1"/>
    <b v="0"/>
    <s v="music/jazz"/>
    <n v="0.5"/>
    <n v="100"/>
    <x v="4"/>
    <x v="13"/>
  </r>
  <r>
    <x v="2"/>
    <x v="0"/>
    <s v="USD"/>
    <n v="1384448822"/>
    <n v="1381853222"/>
    <b v="0"/>
    <n v="0"/>
    <b v="0"/>
    <s v="music/jazz"/>
    <n v="0"/>
    <e v="#DIV/0!"/>
    <x v="4"/>
    <x v="13"/>
  </r>
  <r>
    <x v="2"/>
    <x v="0"/>
    <s v="USD"/>
    <n v="1323666376"/>
    <n v="1320033976"/>
    <b v="0"/>
    <n v="20"/>
    <b v="0"/>
    <s v="music/jazz"/>
    <n v="30.9"/>
    <n v="231.75"/>
    <x v="4"/>
    <x v="13"/>
  </r>
  <r>
    <x v="2"/>
    <x v="0"/>
    <s v="USD"/>
    <n v="1412167393"/>
    <n v="1409143393"/>
    <b v="0"/>
    <n v="30"/>
    <b v="0"/>
    <s v="music/jazz"/>
    <n v="21.04"/>
    <n v="189.33"/>
    <x v="4"/>
    <x v="13"/>
  </r>
  <r>
    <x v="2"/>
    <x v="0"/>
    <s v="USD"/>
    <n v="1416614523"/>
    <n v="1414018923"/>
    <b v="0"/>
    <n v="6"/>
    <b v="0"/>
    <s v="music/jazz"/>
    <n v="2.2000000000000002"/>
    <n v="55"/>
    <x v="4"/>
    <x v="13"/>
  </r>
  <r>
    <x v="2"/>
    <x v="0"/>
    <s v="USD"/>
    <n v="1360795069"/>
    <n v="1358203069"/>
    <b v="0"/>
    <n v="15"/>
    <b v="0"/>
    <s v="music/jazz"/>
    <n v="10.9"/>
    <n v="21.8"/>
    <x v="4"/>
    <x v="13"/>
  </r>
  <r>
    <x v="2"/>
    <x v="0"/>
    <s v="USD"/>
    <n v="1385590111"/>
    <n v="1382994511"/>
    <b v="0"/>
    <n v="5"/>
    <b v="0"/>
    <s v="music/jazz"/>
    <n v="2.67"/>
    <n v="32"/>
    <x v="4"/>
    <x v="13"/>
  </r>
  <r>
    <x v="2"/>
    <x v="0"/>
    <s v="USD"/>
    <n v="1278628800"/>
    <n v="1276043330"/>
    <b v="0"/>
    <n v="0"/>
    <b v="0"/>
    <s v="music/jazz"/>
    <n v="0"/>
    <e v="#DIV/0!"/>
    <x v="4"/>
    <x v="13"/>
  </r>
  <r>
    <x v="2"/>
    <x v="0"/>
    <s v="USD"/>
    <n v="1337024695"/>
    <n v="1334432695"/>
    <b v="0"/>
    <n v="0"/>
    <b v="0"/>
    <s v="music/jazz"/>
    <n v="0"/>
    <e v="#DIV/0!"/>
    <x v="4"/>
    <x v="13"/>
  </r>
  <r>
    <x v="2"/>
    <x v="0"/>
    <s v="USD"/>
    <n v="1353196800"/>
    <n v="1348864913"/>
    <b v="0"/>
    <n v="28"/>
    <b v="0"/>
    <s v="music/jazz"/>
    <n v="10.86"/>
    <n v="56.25"/>
    <x v="4"/>
    <x v="13"/>
  </r>
  <r>
    <x v="2"/>
    <x v="0"/>
    <s v="USD"/>
    <n v="1333946569"/>
    <n v="1331358169"/>
    <b v="0"/>
    <n v="0"/>
    <b v="0"/>
    <s v="music/jazz"/>
    <n v="0"/>
    <e v="#DIV/0!"/>
    <x v="4"/>
    <x v="13"/>
  </r>
  <r>
    <x v="2"/>
    <x v="0"/>
    <s v="USD"/>
    <n v="1277501520"/>
    <n v="1273874306"/>
    <b v="0"/>
    <n v="5"/>
    <b v="0"/>
    <s v="music/jazz"/>
    <n v="38.33"/>
    <n v="69"/>
    <x v="4"/>
    <x v="13"/>
  </r>
  <r>
    <x v="2"/>
    <x v="1"/>
    <s v="GBP"/>
    <n v="1395007200"/>
    <n v="1392021502"/>
    <b v="0"/>
    <n v="7"/>
    <b v="0"/>
    <s v="music/jazz"/>
    <n v="6.55"/>
    <n v="18.71"/>
    <x v="4"/>
    <x v="13"/>
  </r>
  <r>
    <x v="2"/>
    <x v="0"/>
    <s v="USD"/>
    <n v="1363990545"/>
    <n v="1360106145"/>
    <b v="0"/>
    <n v="30"/>
    <b v="0"/>
    <s v="music/jazz"/>
    <n v="14.54"/>
    <n v="46.03"/>
    <x v="4"/>
    <x v="13"/>
  </r>
  <r>
    <x v="2"/>
    <x v="0"/>
    <s v="USD"/>
    <n v="1399867409"/>
    <n v="1394683409"/>
    <b v="0"/>
    <n v="2"/>
    <b v="0"/>
    <s v="music/jazz"/>
    <n v="6"/>
    <n v="60"/>
    <x v="4"/>
    <x v="13"/>
  </r>
  <r>
    <x v="2"/>
    <x v="5"/>
    <s v="CAD"/>
    <n v="1399183200"/>
    <n v="1396633284"/>
    <b v="0"/>
    <n v="30"/>
    <b v="0"/>
    <s v="music/jazz"/>
    <n v="30.4"/>
    <n v="50.67"/>
    <x v="4"/>
    <x v="13"/>
  </r>
  <r>
    <x v="2"/>
    <x v="0"/>
    <s v="USD"/>
    <n v="1454054429"/>
    <n v="1451462429"/>
    <b v="0"/>
    <n v="2"/>
    <b v="0"/>
    <s v="music/jazz"/>
    <n v="1.43"/>
    <n v="25"/>
    <x v="4"/>
    <x v="13"/>
  </r>
  <r>
    <x v="2"/>
    <x v="0"/>
    <s v="USD"/>
    <n v="1326916800"/>
    <n v="1323131689"/>
    <b v="0"/>
    <n v="0"/>
    <b v="0"/>
    <s v="music/jazz"/>
    <n v="0"/>
    <e v="#DIV/0!"/>
    <x v="4"/>
    <x v="13"/>
  </r>
  <r>
    <x v="2"/>
    <x v="0"/>
    <s v="USD"/>
    <n v="1383509357"/>
    <n v="1380913757"/>
    <b v="0"/>
    <n v="2"/>
    <b v="0"/>
    <s v="music/jazz"/>
    <n v="1.1399999999999999"/>
    <n v="20"/>
    <x v="4"/>
    <x v="13"/>
  </r>
  <r>
    <x v="2"/>
    <x v="0"/>
    <s v="USD"/>
    <n v="1346585448"/>
    <n v="1343993448"/>
    <b v="0"/>
    <n v="1"/>
    <b v="0"/>
    <s v="music/jazz"/>
    <n v="0.36"/>
    <n v="25"/>
    <x v="4"/>
    <x v="13"/>
  </r>
  <r>
    <x v="2"/>
    <x v="0"/>
    <s v="USD"/>
    <n v="1372622280"/>
    <n v="1369246738"/>
    <b v="0"/>
    <n v="2"/>
    <b v="0"/>
    <s v="music/jazz"/>
    <n v="1.45"/>
    <n v="20"/>
    <x v="4"/>
    <x v="13"/>
  </r>
  <r>
    <x v="2"/>
    <x v="0"/>
    <s v="USD"/>
    <n v="1439251926"/>
    <n v="1435363926"/>
    <b v="0"/>
    <n v="14"/>
    <b v="0"/>
    <s v="technology/wearables"/>
    <n v="17.16"/>
    <n v="110.29"/>
    <x v="2"/>
    <x v="8"/>
  </r>
  <r>
    <x v="2"/>
    <x v="0"/>
    <s v="USD"/>
    <n v="1486693145"/>
    <n v="1484101145"/>
    <b v="0"/>
    <n v="31"/>
    <b v="0"/>
    <s v="technology/wearables"/>
    <n v="2.3199999999999998"/>
    <n v="37.450000000000003"/>
    <x v="2"/>
    <x v="8"/>
  </r>
  <r>
    <x v="2"/>
    <x v="0"/>
    <s v="USD"/>
    <n v="1455826460"/>
    <n v="1452716060"/>
    <b v="0"/>
    <n v="16"/>
    <b v="0"/>
    <s v="technology/wearables"/>
    <n v="8.91"/>
    <n v="41.75"/>
    <x v="2"/>
    <x v="8"/>
  </r>
  <r>
    <x v="2"/>
    <x v="0"/>
    <s v="USD"/>
    <n v="1480438905"/>
    <n v="1477843305"/>
    <b v="0"/>
    <n v="12"/>
    <b v="0"/>
    <s v="technology/wearables"/>
    <n v="9.6300000000000008"/>
    <n v="24.08"/>
    <x v="2"/>
    <x v="8"/>
  </r>
  <r>
    <x v="2"/>
    <x v="0"/>
    <s v="USD"/>
    <n v="1460988000"/>
    <n v="1458050450"/>
    <b v="0"/>
    <n v="96"/>
    <b v="0"/>
    <s v="technology/wearables"/>
    <n v="13.33"/>
    <n v="69.41"/>
    <x v="2"/>
    <x v="8"/>
  </r>
  <r>
    <x v="2"/>
    <x v="6"/>
    <s v="EUR"/>
    <n v="1487462340"/>
    <n v="1482958626"/>
    <b v="0"/>
    <n v="16"/>
    <b v="0"/>
    <s v="technology/wearables"/>
    <n v="2.48"/>
    <n v="155.25"/>
    <x v="2"/>
    <x v="8"/>
  </r>
  <r>
    <x v="2"/>
    <x v="0"/>
    <s v="USD"/>
    <n v="1473444048"/>
    <n v="1470852048"/>
    <b v="0"/>
    <n v="5"/>
    <b v="0"/>
    <s v="technology/wearables"/>
    <n v="1.91"/>
    <n v="57.2"/>
    <x v="2"/>
    <x v="8"/>
  </r>
  <r>
    <x v="2"/>
    <x v="0"/>
    <s v="USD"/>
    <n v="1467312306"/>
    <n v="1462128306"/>
    <b v="0"/>
    <n v="0"/>
    <b v="0"/>
    <s v="technology/wearables"/>
    <n v="0"/>
    <e v="#DIV/0!"/>
    <x v="2"/>
    <x v="8"/>
  </r>
  <r>
    <x v="2"/>
    <x v="9"/>
    <s v="EUR"/>
    <n v="1457812364"/>
    <n v="1455220364"/>
    <b v="0"/>
    <n v="8"/>
    <b v="0"/>
    <s v="technology/wearables"/>
    <n v="12"/>
    <n v="60"/>
    <x v="2"/>
    <x v="8"/>
  </r>
  <r>
    <x v="2"/>
    <x v="12"/>
    <s v="EUR"/>
    <n v="1456016576"/>
    <n v="1450832576"/>
    <b v="0"/>
    <n v="7"/>
    <b v="0"/>
    <s v="technology/wearables"/>
    <n v="1.37"/>
    <n v="39"/>
    <x v="2"/>
    <x v="8"/>
  </r>
  <r>
    <x v="2"/>
    <x v="5"/>
    <s v="CAD"/>
    <n v="1453053661"/>
    <n v="1450461661"/>
    <b v="0"/>
    <n v="24"/>
    <b v="0"/>
    <s v="technology/wearables"/>
    <n v="28.04"/>
    <n v="58.42"/>
    <x v="2"/>
    <x v="8"/>
  </r>
  <r>
    <x v="2"/>
    <x v="0"/>
    <s v="USD"/>
    <n v="1465054872"/>
    <n v="1461166872"/>
    <b v="0"/>
    <n v="121"/>
    <b v="0"/>
    <s v="technology/wearables"/>
    <n v="38.39"/>
    <n v="158.63999999999999"/>
    <x v="2"/>
    <x v="8"/>
  </r>
  <r>
    <x v="2"/>
    <x v="0"/>
    <s v="USD"/>
    <n v="1479483812"/>
    <n v="1476888212"/>
    <b v="0"/>
    <n v="196"/>
    <b v="0"/>
    <s v="technology/wearables"/>
    <n v="39.94"/>
    <n v="99.86"/>
    <x v="2"/>
    <x v="8"/>
  </r>
  <r>
    <x v="2"/>
    <x v="0"/>
    <s v="USD"/>
    <n v="1422158199"/>
    <n v="1419566199"/>
    <b v="0"/>
    <n v="5"/>
    <b v="0"/>
    <s v="technology/wearables"/>
    <n v="0.84"/>
    <n v="25.2"/>
    <x v="2"/>
    <x v="8"/>
  </r>
  <r>
    <x v="2"/>
    <x v="0"/>
    <s v="USD"/>
    <n v="1440100839"/>
    <n v="1436472039"/>
    <b v="0"/>
    <n v="73"/>
    <b v="0"/>
    <s v="technology/wearables"/>
    <n v="43.41"/>
    <n v="89.19"/>
    <x v="2"/>
    <x v="8"/>
  </r>
  <r>
    <x v="2"/>
    <x v="0"/>
    <s v="USD"/>
    <n v="1473750300"/>
    <n v="1470294300"/>
    <b v="0"/>
    <n v="93"/>
    <b v="0"/>
    <s v="technology/wearables"/>
    <n v="5.66"/>
    <n v="182.62"/>
    <x v="2"/>
    <x v="8"/>
  </r>
  <r>
    <x v="2"/>
    <x v="0"/>
    <s v="USD"/>
    <n v="1430081759"/>
    <n v="1424901359"/>
    <b v="0"/>
    <n v="17"/>
    <b v="0"/>
    <s v="technology/wearables"/>
    <n v="1.72"/>
    <n v="50.65"/>
    <x v="2"/>
    <x v="8"/>
  </r>
  <r>
    <x v="2"/>
    <x v="0"/>
    <s v="USD"/>
    <n v="1479392133"/>
    <n v="1476710133"/>
    <b v="0"/>
    <n v="7"/>
    <b v="0"/>
    <s v="technology/wearables"/>
    <n v="1.94"/>
    <n v="33.29"/>
    <x v="2"/>
    <x v="8"/>
  </r>
  <r>
    <x v="2"/>
    <x v="0"/>
    <s v="USD"/>
    <n v="1428641940"/>
    <n v="1426792563"/>
    <b v="0"/>
    <n v="17"/>
    <b v="0"/>
    <s v="technology/wearables"/>
    <n v="11.33"/>
    <n v="51.82"/>
    <x v="2"/>
    <x v="8"/>
  </r>
  <r>
    <x v="2"/>
    <x v="0"/>
    <s v="USD"/>
    <n v="1421640665"/>
    <n v="1419048665"/>
    <b v="0"/>
    <n v="171"/>
    <b v="0"/>
    <s v="technology/wearables"/>
    <n v="38.86"/>
    <n v="113.63"/>
    <x v="2"/>
    <x v="8"/>
  </r>
  <r>
    <x v="2"/>
    <x v="0"/>
    <s v="USD"/>
    <n v="1489500155"/>
    <n v="1485874955"/>
    <b v="0"/>
    <n v="188"/>
    <b v="0"/>
    <s v="technology/wearables"/>
    <n v="46.1"/>
    <n v="136.46"/>
    <x v="2"/>
    <x v="8"/>
  </r>
  <r>
    <x v="2"/>
    <x v="0"/>
    <s v="USD"/>
    <n v="1487617200"/>
    <n v="1483634335"/>
    <b v="0"/>
    <n v="110"/>
    <b v="0"/>
    <s v="technology/wearables"/>
    <n v="42.19"/>
    <n v="364.35"/>
    <x v="2"/>
    <x v="8"/>
  </r>
  <r>
    <x v="2"/>
    <x v="0"/>
    <s v="USD"/>
    <n v="1455210353"/>
    <n v="1451927153"/>
    <b v="0"/>
    <n v="37"/>
    <b v="0"/>
    <s v="technology/wearables"/>
    <n v="28.48"/>
    <n v="19.239999999999998"/>
    <x v="2"/>
    <x v="8"/>
  </r>
  <r>
    <x v="2"/>
    <x v="0"/>
    <s v="USD"/>
    <n v="1476717319"/>
    <n v="1473693319"/>
    <b v="0"/>
    <n v="9"/>
    <b v="0"/>
    <s v="technology/wearables"/>
    <n v="1.08"/>
    <n v="41.89"/>
    <x v="2"/>
    <x v="8"/>
  </r>
  <r>
    <x v="2"/>
    <x v="5"/>
    <s v="CAD"/>
    <n v="1441119919"/>
    <n v="1437663919"/>
    <b v="0"/>
    <n v="29"/>
    <b v="0"/>
    <s v="technology/wearables"/>
    <n v="0.8"/>
    <n v="30.31"/>
    <x v="2"/>
    <x v="8"/>
  </r>
  <r>
    <x v="2"/>
    <x v="0"/>
    <s v="USD"/>
    <n v="1477454340"/>
    <n v="1474676646"/>
    <b v="0"/>
    <n v="6"/>
    <b v="0"/>
    <s v="technology/wearables"/>
    <n v="1.19"/>
    <n v="49.67"/>
    <x v="2"/>
    <x v="8"/>
  </r>
  <r>
    <x v="2"/>
    <x v="0"/>
    <s v="USD"/>
    <n v="1475766932"/>
    <n v="1473174932"/>
    <b v="0"/>
    <n v="30"/>
    <b v="0"/>
    <s v="technology/wearables"/>
    <n v="14.8"/>
    <n v="59.2"/>
    <x v="2"/>
    <x v="8"/>
  </r>
  <r>
    <x v="2"/>
    <x v="0"/>
    <s v="USD"/>
    <n v="1461301574"/>
    <n v="1456121174"/>
    <b v="0"/>
    <n v="81"/>
    <b v="0"/>
    <s v="technology/wearables"/>
    <n v="17.809999999999999"/>
    <n v="43.98"/>
    <x v="2"/>
    <x v="8"/>
  </r>
  <r>
    <x v="2"/>
    <x v="0"/>
    <s v="USD"/>
    <n v="1408134034"/>
    <n v="1405542034"/>
    <b v="0"/>
    <n v="4"/>
    <b v="0"/>
    <s v="technology/wearables"/>
    <n v="1.33"/>
    <n v="26.5"/>
    <x v="2"/>
    <x v="8"/>
  </r>
  <r>
    <x v="2"/>
    <x v="14"/>
    <s v="MXN"/>
    <n v="1486624607"/>
    <n v="1483773407"/>
    <b v="0"/>
    <n v="11"/>
    <b v="0"/>
    <s v="technology/wearables"/>
    <n v="46.67"/>
    <n v="1272.73"/>
    <x v="2"/>
    <x v="8"/>
  </r>
  <r>
    <x v="2"/>
    <x v="5"/>
    <s v="CAD"/>
    <n v="1485147540"/>
    <n v="1481951853"/>
    <b v="0"/>
    <n v="14"/>
    <b v="0"/>
    <s v="technology/wearables"/>
    <n v="45.92"/>
    <n v="164"/>
    <x v="2"/>
    <x v="8"/>
  </r>
  <r>
    <x v="2"/>
    <x v="0"/>
    <s v="USD"/>
    <n v="1433178060"/>
    <n v="1429290060"/>
    <b v="0"/>
    <n v="5"/>
    <b v="0"/>
    <s v="technology/wearables"/>
    <n v="0.23"/>
    <n v="45.2"/>
    <x v="2"/>
    <x v="8"/>
  </r>
  <r>
    <x v="2"/>
    <x v="0"/>
    <s v="USD"/>
    <n v="1409813940"/>
    <n v="1407271598"/>
    <b v="0"/>
    <n v="45"/>
    <b v="0"/>
    <s v="technology/wearables"/>
    <n v="34.630000000000003"/>
    <n v="153.88999999999999"/>
    <x v="2"/>
    <x v="8"/>
  </r>
  <r>
    <x v="2"/>
    <x v="0"/>
    <s v="USD"/>
    <n v="1447032093"/>
    <n v="1441844493"/>
    <b v="0"/>
    <n v="8"/>
    <b v="0"/>
    <s v="technology/wearables"/>
    <n v="2.06"/>
    <n v="51.38"/>
    <x v="2"/>
    <x v="8"/>
  </r>
  <r>
    <x v="2"/>
    <x v="0"/>
    <s v="USD"/>
    <n v="1458925156"/>
    <n v="1456336756"/>
    <b v="0"/>
    <n v="3"/>
    <b v="0"/>
    <s v="technology/wearables"/>
    <n v="0.56000000000000005"/>
    <n v="93.33"/>
    <x v="2"/>
    <x v="8"/>
  </r>
  <r>
    <x v="2"/>
    <x v="0"/>
    <s v="USD"/>
    <n v="1467132185"/>
    <n v="1461948185"/>
    <b v="0"/>
    <n v="24"/>
    <b v="0"/>
    <s v="technology/wearables"/>
    <n v="2.61"/>
    <n v="108.63"/>
    <x v="2"/>
    <x v="8"/>
  </r>
  <r>
    <x v="2"/>
    <x v="2"/>
    <s v="AUD"/>
    <n v="1439515497"/>
    <n v="1435627497"/>
    <b v="0"/>
    <n v="18"/>
    <b v="0"/>
    <s v="technology/wearables"/>
    <n v="1.93"/>
    <n v="160.5"/>
    <x v="2"/>
    <x v="8"/>
  </r>
  <r>
    <x v="2"/>
    <x v="15"/>
    <s v="EUR"/>
    <n v="1456094197"/>
    <n v="1453502197"/>
    <b v="0"/>
    <n v="12"/>
    <b v="0"/>
    <s v="technology/wearables"/>
    <n v="33.67"/>
    <n v="75.75"/>
    <x v="2"/>
    <x v="8"/>
  </r>
  <r>
    <x v="2"/>
    <x v="11"/>
    <s v="SEK"/>
    <n v="1456385101"/>
    <n v="1453793101"/>
    <b v="0"/>
    <n v="123"/>
    <b v="0"/>
    <s v="technology/wearables"/>
    <n v="56.26"/>
    <n v="790.84"/>
    <x v="2"/>
    <x v="8"/>
  </r>
  <r>
    <x v="2"/>
    <x v="0"/>
    <s v="USD"/>
    <n v="1466449140"/>
    <n v="1463392828"/>
    <b v="0"/>
    <n v="96"/>
    <b v="0"/>
    <s v="technology/wearables"/>
    <n v="82.82"/>
    <n v="301.94"/>
    <x v="2"/>
    <x v="8"/>
  </r>
  <r>
    <x v="2"/>
    <x v="0"/>
    <s v="USD"/>
    <n v="1417387322"/>
    <n v="1413495722"/>
    <b v="0"/>
    <n v="31"/>
    <b v="0"/>
    <s v="technology/wearables"/>
    <n v="14.86"/>
    <n v="47.94"/>
    <x v="2"/>
    <x v="8"/>
  </r>
  <r>
    <x v="2"/>
    <x v="0"/>
    <s v="USD"/>
    <n v="1407624222"/>
    <n v="1405032222"/>
    <b v="0"/>
    <n v="4"/>
    <b v="0"/>
    <s v="technology/wearables"/>
    <n v="0.01"/>
    <n v="2.75"/>
    <x v="2"/>
    <x v="8"/>
  </r>
  <r>
    <x v="2"/>
    <x v="0"/>
    <s v="USD"/>
    <n v="1475431486"/>
    <n v="1472839486"/>
    <b v="0"/>
    <n v="3"/>
    <b v="0"/>
    <s v="technology/wearables"/>
    <n v="0.02"/>
    <n v="1"/>
    <x v="2"/>
    <x v="8"/>
  </r>
  <r>
    <x v="2"/>
    <x v="3"/>
    <s v="EUR"/>
    <n v="1471985640"/>
    <n v="1469289685"/>
    <b v="0"/>
    <n v="179"/>
    <b v="0"/>
    <s v="technology/wearables"/>
    <n v="29.51"/>
    <n v="171.79"/>
    <x v="2"/>
    <x v="8"/>
  </r>
  <r>
    <x v="2"/>
    <x v="0"/>
    <s v="USD"/>
    <n v="1427507208"/>
    <n v="1424918808"/>
    <b v="0"/>
    <n v="3"/>
    <b v="0"/>
    <s v="technology/wearables"/>
    <n v="1.06"/>
    <n v="35.33"/>
    <x v="2"/>
    <x v="8"/>
  </r>
  <r>
    <x v="2"/>
    <x v="12"/>
    <s v="EUR"/>
    <n v="1451602800"/>
    <n v="1449011610"/>
    <b v="0"/>
    <n v="23"/>
    <b v="0"/>
    <s v="technology/wearables"/>
    <n v="6.29"/>
    <n v="82.09"/>
    <x v="2"/>
    <x v="8"/>
  </r>
  <r>
    <x v="2"/>
    <x v="1"/>
    <s v="GBP"/>
    <n v="1452384000"/>
    <n v="1447698300"/>
    <b v="0"/>
    <n v="23"/>
    <b v="0"/>
    <s v="technology/wearables"/>
    <n v="12.75"/>
    <n v="110.87"/>
    <x v="2"/>
    <x v="8"/>
  </r>
  <r>
    <x v="2"/>
    <x v="9"/>
    <s v="EUR"/>
    <n v="1403507050"/>
    <n v="1400051050"/>
    <b v="0"/>
    <n v="41"/>
    <b v="0"/>
    <s v="technology/wearables"/>
    <n v="13.22"/>
    <n v="161.22"/>
    <x v="2"/>
    <x v="8"/>
  </r>
  <r>
    <x v="2"/>
    <x v="13"/>
    <s v="EUR"/>
    <n v="1475310825"/>
    <n v="1472718825"/>
    <b v="0"/>
    <n v="0"/>
    <b v="0"/>
    <s v="technology/wearables"/>
    <n v="0"/>
    <e v="#DIV/0!"/>
    <x v="2"/>
    <x v="8"/>
  </r>
  <r>
    <x v="2"/>
    <x v="0"/>
    <s v="USD"/>
    <n v="1475101495"/>
    <n v="1472509495"/>
    <b v="0"/>
    <n v="32"/>
    <b v="0"/>
    <s v="technology/wearables"/>
    <n v="16.77"/>
    <n v="52.41"/>
    <x v="2"/>
    <x v="8"/>
  </r>
  <r>
    <x v="2"/>
    <x v="0"/>
    <s v="USD"/>
    <n v="1409770164"/>
    <n v="1407178164"/>
    <b v="0"/>
    <n v="2"/>
    <b v="0"/>
    <s v="technology/wearables"/>
    <n v="0.1"/>
    <n v="13"/>
    <x v="2"/>
    <x v="8"/>
  </r>
  <r>
    <x v="2"/>
    <x v="1"/>
    <s v="GBP"/>
    <n v="1468349460"/>
    <n v="1466186988"/>
    <b v="0"/>
    <n v="7"/>
    <b v="0"/>
    <s v="technology/wearables"/>
    <n v="4.24"/>
    <n v="30.29"/>
    <x v="2"/>
    <x v="8"/>
  </r>
  <r>
    <x v="2"/>
    <x v="0"/>
    <s v="USD"/>
    <n v="1462655519"/>
    <n v="1457475119"/>
    <b v="0"/>
    <n v="4"/>
    <b v="0"/>
    <s v="technology/wearables"/>
    <n v="0.47"/>
    <n v="116.75"/>
    <x v="2"/>
    <x v="8"/>
  </r>
  <r>
    <x v="2"/>
    <x v="0"/>
    <s v="USD"/>
    <n v="1478926800"/>
    <n v="1476054568"/>
    <b v="0"/>
    <n v="196"/>
    <b v="0"/>
    <s v="technology/wearables"/>
    <n v="25.09"/>
    <n v="89.6"/>
    <x v="2"/>
    <x v="8"/>
  </r>
  <r>
    <x v="2"/>
    <x v="0"/>
    <s v="USD"/>
    <n v="1417388340"/>
    <n v="1412835530"/>
    <b v="0"/>
    <n v="11"/>
    <b v="0"/>
    <s v="technology/wearables"/>
    <n v="2.33"/>
    <n v="424.45"/>
    <x v="2"/>
    <x v="8"/>
  </r>
  <r>
    <x v="2"/>
    <x v="0"/>
    <s v="USD"/>
    <n v="1417276800"/>
    <n v="1415140480"/>
    <b v="0"/>
    <n v="9"/>
    <b v="0"/>
    <s v="technology/wearables"/>
    <n v="7.26"/>
    <n v="80.67"/>
    <x v="2"/>
    <x v="8"/>
  </r>
  <r>
    <x v="2"/>
    <x v="0"/>
    <s v="USD"/>
    <n v="1406474820"/>
    <n v="1403902060"/>
    <b v="0"/>
    <n v="5"/>
    <b v="0"/>
    <s v="technology/wearables"/>
    <n v="1.63"/>
    <n v="13"/>
    <x v="2"/>
    <x v="8"/>
  </r>
  <r>
    <x v="2"/>
    <x v="0"/>
    <s v="USD"/>
    <n v="1417145297"/>
    <n v="1414549697"/>
    <b v="0"/>
    <n v="8"/>
    <b v="0"/>
    <s v="technology/wearables"/>
    <n v="1.3"/>
    <n v="8.1300000000000008"/>
    <x v="2"/>
    <x v="8"/>
  </r>
  <r>
    <x v="2"/>
    <x v="5"/>
    <s v="CAD"/>
    <n v="1447909401"/>
    <n v="1444017801"/>
    <b v="0"/>
    <n v="229"/>
    <b v="0"/>
    <s v="technology/wearables"/>
    <n v="58.56"/>
    <n v="153.43"/>
    <x v="2"/>
    <x v="8"/>
  </r>
  <r>
    <x v="2"/>
    <x v="5"/>
    <s v="CAD"/>
    <n v="1415865720"/>
    <n v="1413270690"/>
    <b v="0"/>
    <n v="40"/>
    <b v="0"/>
    <s v="technology/wearables"/>
    <n v="7.79"/>
    <n v="292.08"/>
    <x v="2"/>
    <x v="8"/>
  </r>
  <r>
    <x v="1"/>
    <x v="0"/>
    <s v="USD"/>
    <n v="1489537560"/>
    <n v="1484357160"/>
    <b v="0"/>
    <n v="6"/>
    <b v="0"/>
    <s v="technology/wearables"/>
    <n v="2.2200000000000002"/>
    <n v="3304"/>
    <x v="2"/>
    <x v="8"/>
  </r>
  <r>
    <x v="1"/>
    <x v="1"/>
    <s v="GBP"/>
    <n v="1485796613"/>
    <n v="1481908613"/>
    <b v="0"/>
    <n v="4"/>
    <b v="0"/>
    <s v="technology/wearables"/>
    <n v="104"/>
    <n v="1300"/>
    <x v="2"/>
    <x v="8"/>
  </r>
  <r>
    <x v="1"/>
    <x v="0"/>
    <s v="USD"/>
    <n v="1450331940"/>
    <n v="1447777514"/>
    <b v="0"/>
    <n v="22"/>
    <b v="0"/>
    <s v="technology/wearables"/>
    <n v="29.6"/>
    <n v="134.55000000000001"/>
    <x v="2"/>
    <x v="8"/>
  </r>
  <r>
    <x v="1"/>
    <x v="6"/>
    <s v="EUR"/>
    <n v="1489680061"/>
    <n v="1487091661"/>
    <b v="0"/>
    <n v="15"/>
    <b v="0"/>
    <s v="technology/wearables"/>
    <n v="16.059999999999999"/>
    <n v="214.07"/>
    <x v="2"/>
    <x v="8"/>
  </r>
  <r>
    <x v="1"/>
    <x v="0"/>
    <s v="USD"/>
    <n v="1455814827"/>
    <n v="1453222827"/>
    <b v="0"/>
    <n v="95"/>
    <b v="0"/>
    <s v="technology/wearables"/>
    <n v="82.21"/>
    <n v="216.34"/>
    <x v="2"/>
    <x v="8"/>
  </r>
  <r>
    <x v="1"/>
    <x v="0"/>
    <s v="USD"/>
    <n v="1446217183"/>
    <n v="1443538783"/>
    <b v="0"/>
    <n v="161"/>
    <b v="0"/>
    <s v="technology/wearables"/>
    <n v="75.05"/>
    <n v="932.31"/>
    <x v="2"/>
    <x v="8"/>
  </r>
  <r>
    <x v="1"/>
    <x v="0"/>
    <s v="USD"/>
    <n v="1418368260"/>
    <n v="1417654672"/>
    <b v="0"/>
    <n v="8"/>
    <b v="0"/>
    <s v="technology/wearables"/>
    <n v="5.85"/>
    <n v="29.25"/>
    <x v="2"/>
    <x v="8"/>
  </r>
  <r>
    <x v="1"/>
    <x v="0"/>
    <s v="USD"/>
    <n v="1481727623"/>
    <n v="1478095223"/>
    <b v="0"/>
    <n v="76"/>
    <b v="0"/>
    <s v="technology/wearables"/>
    <n v="44.32"/>
    <n v="174.95"/>
    <x v="2"/>
    <x v="8"/>
  </r>
  <r>
    <x v="1"/>
    <x v="14"/>
    <s v="MXN"/>
    <n v="1482953115"/>
    <n v="1480361115"/>
    <b v="0"/>
    <n v="1"/>
    <b v="0"/>
    <s v="technology/wearables"/>
    <n v="0.27"/>
    <n v="250"/>
    <x v="2"/>
    <x v="8"/>
  </r>
  <r>
    <x v="1"/>
    <x v="0"/>
    <s v="USD"/>
    <n v="1466346646"/>
    <n v="1463754646"/>
    <b v="0"/>
    <n v="101"/>
    <b v="0"/>
    <s v="technology/wearables"/>
    <n v="13.13"/>
    <n v="65"/>
    <x v="2"/>
    <x v="8"/>
  </r>
  <r>
    <x v="1"/>
    <x v="0"/>
    <s v="USD"/>
    <n v="1473044340"/>
    <n v="1468180462"/>
    <b v="0"/>
    <n v="4"/>
    <b v="0"/>
    <s v="technology/wearables"/>
    <n v="0.19"/>
    <n v="55"/>
    <x v="2"/>
    <x v="8"/>
  </r>
  <r>
    <x v="1"/>
    <x v="0"/>
    <s v="USD"/>
    <n v="1418938395"/>
    <n v="1415050395"/>
    <b v="0"/>
    <n v="1"/>
    <b v="0"/>
    <s v="technology/wearables"/>
    <n v="0.38"/>
    <n v="75"/>
    <x v="2"/>
    <x v="8"/>
  </r>
  <r>
    <x v="1"/>
    <x v="0"/>
    <s v="USD"/>
    <n v="1485254052"/>
    <n v="1481366052"/>
    <b v="0"/>
    <n v="775"/>
    <b v="0"/>
    <s v="technology/wearables"/>
    <n v="21535.02"/>
    <n v="1389.36"/>
    <x v="2"/>
    <x v="8"/>
  </r>
  <r>
    <x v="1"/>
    <x v="0"/>
    <s v="USD"/>
    <n v="1451419200"/>
    <n v="1449000056"/>
    <b v="0"/>
    <n v="90"/>
    <b v="0"/>
    <s v="technology/wearables"/>
    <n v="34.53"/>
    <n v="95.91"/>
    <x v="2"/>
    <x v="8"/>
  </r>
  <r>
    <x v="1"/>
    <x v="0"/>
    <s v="USD"/>
    <n v="1420070615"/>
    <n v="1415750615"/>
    <b v="0"/>
    <n v="16"/>
    <b v="0"/>
    <s v="technology/wearables"/>
    <n v="30.6"/>
    <n v="191.25"/>
    <x v="2"/>
    <x v="8"/>
  </r>
  <r>
    <x v="1"/>
    <x v="16"/>
    <s v="CHF"/>
    <n v="1448489095"/>
    <n v="1445893495"/>
    <b v="0"/>
    <n v="6"/>
    <b v="0"/>
    <s v="technology/wearables"/>
    <n v="2.67"/>
    <n v="40"/>
    <x v="2"/>
    <x v="8"/>
  </r>
  <r>
    <x v="1"/>
    <x v="0"/>
    <s v="USD"/>
    <n v="1459992856"/>
    <n v="1456108456"/>
    <b v="0"/>
    <n v="38"/>
    <b v="0"/>
    <s v="technology/wearables"/>
    <n v="2.84"/>
    <n v="74.790000000000006"/>
    <x v="2"/>
    <x v="8"/>
  </r>
  <r>
    <x v="1"/>
    <x v="0"/>
    <s v="USD"/>
    <n v="1448125935"/>
    <n v="1444666335"/>
    <b v="0"/>
    <n v="355"/>
    <b v="0"/>
    <s v="technology/wearables"/>
    <n v="22.88"/>
    <n v="161.12"/>
    <x v="2"/>
    <x v="8"/>
  </r>
  <r>
    <x v="1"/>
    <x v="0"/>
    <s v="USD"/>
    <n v="1468496933"/>
    <n v="1465904933"/>
    <b v="0"/>
    <n v="7"/>
    <b v="0"/>
    <s v="technology/wearables"/>
    <n v="3.11"/>
    <n v="88.71"/>
    <x v="2"/>
    <x v="8"/>
  </r>
  <r>
    <x v="1"/>
    <x v="0"/>
    <s v="USD"/>
    <n v="1423092149"/>
    <n v="1420500149"/>
    <b v="0"/>
    <n v="400"/>
    <b v="0"/>
    <s v="technology/wearables"/>
    <n v="47.33"/>
    <n v="53.25"/>
    <x v="2"/>
    <x v="8"/>
  </r>
  <r>
    <x v="0"/>
    <x v="5"/>
    <s v="CAD"/>
    <n v="1433206020"/>
    <n v="1430617209"/>
    <b v="0"/>
    <n v="30"/>
    <b v="1"/>
    <s v="music/electronic music"/>
    <n v="205.55"/>
    <n v="106.2"/>
    <x v="4"/>
    <x v="15"/>
  </r>
  <r>
    <x v="0"/>
    <x v="0"/>
    <s v="USD"/>
    <n v="1445054400"/>
    <n v="1443074571"/>
    <b v="1"/>
    <n v="478"/>
    <b v="1"/>
    <s v="music/electronic music"/>
    <n v="351.8"/>
    <n v="22.08"/>
    <x v="4"/>
    <x v="15"/>
  </r>
  <r>
    <x v="0"/>
    <x v="0"/>
    <s v="USD"/>
    <n v="1431876677"/>
    <n v="1429284677"/>
    <b v="1"/>
    <n v="74"/>
    <b v="1"/>
    <s v="music/electronic music"/>
    <n v="114.9"/>
    <n v="31.05"/>
    <x v="4"/>
    <x v="15"/>
  </r>
  <r>
    <x v="0"/>
    <x v="1"/>
    <s v="GBP"/>
    <n v="1434837861"/>
    <n v="1432245861"/>
    <b v="0"/>
    <n v="131"/>
    <b v="1"/>
    <s v="music/electronic music"/>
    <n v="237.15"/>
    <n v="36.21"/>
    <x v="4"/>
    <x v="15"/>
  </r>
  <r>
    <x v="0"/>
    <x v="11"/>
    <s v="SEK"/>
    <n v="1454248563"/>
    <n v="1451656563"/>
    <b v="1"/>
    <n v="61"/>
    <b v="1"/>
    <s v="music/electronic music"/>
    <n v="118.64"/>
    <n v="388.98"/>
    <x v="4"/>
    <x v="15"/>
  </r>
  <r>
    <x v="0"/>
    <x v="0"/>
    <s v="USD"/>
    <n v="1426532437"/>
    <n v="1423944037"/>
    <b v="1"/>
    <n v="1071"/>
    <b v="1"/>
    <s v="music/electronic music"/>
    <n v="109.93"/>
    <n v="71.849999999999994"/>
    <x v="4"/>
    <x v="15"/>
  </r>
  <r>
    <x v="0"/>
    <x v="1"/>
    <s v="GBP"/>
    <n v="1459414016"/>
    <n v="1456480016"/>
    <b v="1"/>
    <n v="122"/>
    <b v="1"/>
    <s v="music/electronic music"/>
    <n v="100.01"/>
    <n v="57.38"/>
    <x v="4"/>
    <x v="15"/>
  </r>
  <r>
    <x v="0"/>
    <x v="0"/>
    <s v="USD"/>
    <n v="1414025347"/>
    <n v="1411433347"/>
    <b v="1"/>
    <n v="111"/>
    <b v="1"/>
    <s v="music/electronic music"/>
    <n v="103.09"/>
    <n v="69.67"/>
    <x v="4"/>
    <x v="15"/>
  </r>
  <r>
    <x v="0"/>
    <x v="1"/>
    <s v="GBP"/>
    <n v="1488830400"/>
    <n v="1484924605"/>
    <b v="1"/>
    <n v="255"/>
    <b v="1"/>
    <s v="music/electronic music"/>
    <n v="117.27"/>
    <n v="45.99"/>
    <x v="4"/>
    <x v="15"/>
  </r>
  <r>
    <x v="0"/>
    <x v="11"/>
    <s v="SEK"/>
    <n v="1428184740"/>
    <n v="1423501507"/>
    <b v="0"/>
    <n v="141"/>
    <b v="1"/>
    <s v="music/electronic music"/>
    <n v="111.76"/>
    <n v="79.260000000000005"/>
    <x v="4"/>
    <x v="15"/>
  </r>
  <r>
    <x v="0"/>
    <x v="0"/>
    <s v="USD"/>
    <n v="1473680149"/>
    <n v="1472470549"/>
    <b v="0"/>
    <n v="159"/>
    <b v="1"/>
    <s v="music/electronic music"/>
    <n v="342.1"/>
    <n v="43.03"/>
    <x v="4"/>
    <x v="15"/>
  </r>
  <r>
    <x v="0"/>
    <x v="0"/>
    <s v="USD"/>
    <n v="1450290010"/>
    <n v="1447698010"/>
    <b v="0"/>
    <n v="99"/>
    <b v="1"/>
    <s v="music/electronic music"/>
    <n v="107.4"/>
    <n v="108.48"/>
    <x v="4"/>
    <x v="15"/>
  </r>
  <r>
    <x v="0"/>
    <x v="0"/>
    <s v="USD"/>
    <n v="1466697625"/>
    <n v="1464105625"/>
    <b v="0"/>
    <n v="96"/>
    <b v="1"/>
    <s v="music/electronic music"/>
    <n v="108.5"/>
    <n v="61.03"/>
    <x v="4"/>
    <x v="15"/>
  </r>
  <r>
    <x v="0"/>
    <x v="1"/>
    <s v="GBP"/>
    <n v="1481564080"/>
    <n v="1479144880"/>
    <b v="0"/>
    <n v="27"/>
    <b v="1"/>
    <s v="music/electronic music"/>
    <n v="102.86"/>
    <n v="50.59"/>
    <x v="4"/>
    <x v="15"/>
  </r>
  <r>
    <x v="0"/>
    <x v="0"/>
    <s v="USD"/>
    <n v="1470369540"/>
    <n v="1467604804"/>
    <b v="0"/>
    <n v="166"/>
    <b v="1"/>
    <s v="music/electronic music"/>
    <n v="130"/>
    <n v="39.159999999999997"/>
    <x v="4"/>
    <x v="15"/>
  </r>
  <r>
    <x v="0"/>
    <x v="0"/>
    <s v="USD"/>
    <n v="1423668220"/>
    <n v="1421076220"/>
    <b v="0"/>
    <n v="76"/>
    <b v="1"/>
    <s v="music/electronic music"/>
    <n v="107.65"/>
    <n v="65.16"/>
    <x v="4"/>
    <x v="15"/>
  </r>
  <r>
    <x v="0"/>
    <x v="0"/>
    <s v="USD"/>
    <n v="1357545600"/>
    <n v="1354790790"/>
    <b v="0"/>
    <n v="211"/>
    <b v="1"/>
    <s v="music/electronic music"/>
    <n v="112.36"/>
    <n v="23.96"/>
    <x v="4"/>
    <x v="15"/>
  </r>
  <r>
    <x v="0"/>
    <x v="0"/>
    <s v="USD"/>
    <n v="1431925200"/>
    <n v="1429991062"/>
    <b v="0"/>
    <n v="21"/>
    <b v="1"/>
    <s v="music/electronic music"/>
    <n v="102.1"/>
    <n v="48.62"/>
    <x v="4"/>
    <x v="15"/>
  </r>
  <r>
    <x v="0"/>
    <x v="0"/>
    <s v="USD"/>
    <n v="1458362023"/>
    <n v="1455773623"/>
    <b v="0"/>
    <n v="61"/>
    <b v="1"/>
    <s v="music/electronic music"/>
    <n v="145.33000000000001"/>
    <n v="35.74"/>
    <x v="4"/>
    <x v="15"/>
  </r>
  <r>
    <x v="0"/>
    <x v="0"/>
    <s v="USD"/>
    <n v="1481615940"/>
    <n v="1479436646"/>
    <b v="0"/>
    <n v="30"/>
    <b v="1"/>
    <s v="music/electronic music"/>
    <n v="128.19999999999999"/>
    <n v="21.37"/>
    <x v="4"/>
    <x v="15"/>
  </r>
  <r>
    <x v="1"/>
    <x v="0"/>
    <s v="USD"/>
    <n v="1472317209"/>
    <n v="1469725209"/>
    <b v="0"/>
    <n v="1"/>
    <b v="0"/>
    <s v="journalism/audio"/>
    <n v="0.28999999999999998"/>
    <n v="250"/>
    <x v="5"/>
    <x v="16"/>
  </r>
  <r>
    <x v="1"/>
    <x v="0"/>
    <s v="USD"/>
    <n v="1406769992"/>
    <n v="1405041992"/>
    <b v="0"/>
    <n v="0"/>
    <b v="0"/>
    <s v="journalism/audio"/>
    <n v="0"/>
    <e v="#DIV/0!"/>
    <x v="5"/>
    <x v="16"/>
  </r>
  <r>
    <x v="1"/>
    <x v="0"/>
    <s v="USD"/>
    <n v="1410516000"/>
    <n v="1406824948"/>
    <b v="0"/>
    <n v="1"/>
    <b v="0"/>
    <s v="journalism/audio"/>
    <n v="1.54"/>
    <n v="10"/>
    <x v="5"/>
    <x v="16"/>
  </r>
  <r>
    <x v="1"/>
    <x v="0"/>
    <s v="USD"/>
    <n v="1432101855"/>
    <n v="1429509855"/>
    <b v="0"/>
    <n v="292"/>
    <b v="0"/>
    <s v="journalism/audio"/>
    <n v="8.5399999999999991"/>
    <n v="29.24"/>
    <x v="5"/>
    <x v="16"/>
  </r>
  <r>
    <x v="1"/>
    <x v="0"/>
    <s v="USD"/>
    <n v="1425587220"/>
    <n v="1420668801"/>
    <b v="0"/>
    <n v="2"/>
    <b v="0"/>
    <s v="journalism/audio"/>
    <n v="0.09"/>
    <n v="3"/>
    <x v="5"/>
    <x v="16"/>
  </r>
  <r>
    <x v="1"/>
    <x v="0"/>
    <s v="USD"/>
    <n v="1408827550"/>
    <n v="1406235550"/>
    <b v="0"/>
    <n v="8"/>
    <b v="0"/>
    <s v="journalism/audio"/>
    <n v="2.66"/>
    <n v="33.25"/>
    <x v="5"/>
    <x v="16"/>
  </r>
  <r>
    <x v="1"/>
    <x v="12"/>
    <s v="EUR"/>
    <n v="1451161560"/>
    <n v="1447273560"/>
    <b v="0"/>
    <n v="0"/>
    <b v="0"/>
    <s v="journalism/audio"/>
    <n v="0"/>
    <e v="#DIV/0!"/>
    <x v="5"/>
    <x v="16"/>
  </r>
  <r>
    <x v="1"/>
    <x v="0"/>
    <s v="USD"/>
    <n v="1415219915"/>
    <n v="1412624315"/>
    <b v="0"/>
    <n v="1"/>
    <b v="0"/>
    <s v="journalism/audio"/>
    <n v="0.05"/>
    <n v="1"/>
    <x v="5"/>
    <x v="16"/>
  </r>
  <r>
    <x v="1"/>
    <x v="0"/>
    <s v="USD"/>
    <n v="1474766189"/>
    <n v="1471310189"/>
    <b v="0"/>
    <n v="4"/>
    <b v="0"/>
    <s v="journalism/audio"/>
    <n v="1.41"/>
    <n v="53"/>
    <x v="5"/>
    <x v="16"/>
  </r>
  <r>
    <x v="1"/>
    <x v="0"/>
    <s v="USD"/>
    <n v="1455272445"/>
    <n v="1452680445"/>
    <b v="0"/>
    <n v="0"/>
    <b v="0"/>
    <s v="journalism/audio"/>
    <n v="0"/>
    <e v="#DIV/0!"/>
    <x v="5"/>
    <x v="16"/>
  </r>
  <r>
    <x v="1"/>
    <x v="0"/>
    <s v="USD"/>
    <n v="1442257677"/>
    <n v="1439665677"/>
    <b v="0"/>
    <n v="0"/>
    <b v="0"/>
    <s v="journalism/audio"/>
    <n v="0"/>
    <e v="#DIV/0!"/>
    <x v="5"/>
    <x v="16"/>
  </r>
  <r>
    <x v="1"/>
    <x v="0"/>
    <s v="USD"/>
    <n v="1409098825"/>
    <n v="1406679625"/>
    <b v="0"/>
    <n v="0"/>
    <b v="0"/>
    <s v="journalism/audio"/>
    <n v="0"/>
    <e v="#DIV/0!"/>
    <x v="5"/>
    <x v="16"/>
  </r>
  <r>
    <x v="1"/>
    <x v="0"/>
    <s v="USD"/>
    <n v="1465243740"/>
    <n v="1461438495"/>
    <b v="0"/>
    <n v="0"/>
    <b v="0"/>
    <s v="journalism/audio"/>
    <n v="0"/>
    <e v="#DIV/0!"/>
    <x v="5"/>
    <x v="16"/>
  </r>
  <r>
    <x v="1"/>
    <x v="0"/>
    <s v="USD"/>
    <n v="1488773332"/>
    <n v="1486613332"/>
    <b v="0"/>
    <n v="1"/>
    <b v="0"/>
    <s v="journalism/audio"/>
    <n v="1"/>
    <n v="15"/>
    <x v="5"/>
    <x v="16"/>
  </r>
  <r>
    <x v="1"/>
    <x v="0"/>
    <s v="USD"/>
    <n v="1407708000"/>
    <n v="1405110399"/>
    <b v="0"/>
    <n v="0"/>
    <b v="0"/>
    <s v="journalism/audio"/>
    <n v="0"/>
    <e v="#DIV/0!"/>
    <x v="5"/>
    <x v="16"/>
  </r>
  <r>
    <x v="1"/>
    <x v="0"/>
    <s v="USD"/>
    <n v="1457394545"/>
    <n v="1454802545"/>
    <b v="0"/>
    <n v="0"/>
    <b v="0"/>
    <s v="journalism/audio"/>
    <n v="0"/>
    <e v="#DIV/0!"/>
    <x v="5"/>
    <x v="16"/>
  </r>
  <r>
    <x v="1"/>
    <x v="0"/>
    <s v="USD"/>
    <n v="1429892177"/>
    <n v="1424711777"/>
    <b v="0"/>
    <n v="0"/>
    <b v="0"/>
    <s v="journalism/audio"/>
    <n v="0"/>
    <e v="#DIV/0!"/>
    <x v="5"/>
    <x v="16"/>
  </r>
  <r>
    <x v="1"/>
    <x v="0"/>
    <s v="USD"/>
    <n v="1480888483"/>
    <n v="1478292883"/>
    <b v="0"/>
    <n v="0"/>
    <b v="0"/>
    <s v="journalism/audio"/>
    <n v="0"/>
    <e v="#DIV/0!"/>
    <x v="5"/>
    <x v="16"/>
  </r>
  <r>
    <x v="1"/>
    <x v="0"/>
    <s v="USD"/>
    <n v="1427328000"/>
    <n v="1423777043"/>
    <b v="0"/>
    <n v="0"/>
    <b v="0"/>
    <s v="journalism/audio"/>
    <n v="0"/>
    <e v="#DIV/0!"/>
    <x v="5"/>
    <x v="16"/>
  </r>
  <r>
    <x v="1"/>
    <x v="0"/>
    <s v="USD"/>
    <n v="1426269456"/>
    <n v="1423681056"/>
    <b v="0"/>
    <n v="0"/>
    <b v="0"/>
    <s v="journalism/audio"/>
    <n v="0"/>
    <e v="#DIV/0!"/>
    <x v="5"/>
    <x v="16"/>
  </r>
  <r>
    <x v="1"/>
    <x v="0"/>
    <s v="USD"/>
    <n v="1429134893"/>
    <n v="1426542893"/>
    <b v="0"/>
    <n v="1"/>
    <b v="0"/>
    <s v="journalism/audio"/>
    <n v="1"/>
    <n v="50"/>
    <x v="5"/>
    <x v="16"/>
  </r>
  <r>
    <x v="1"/>
    <x v="0"/>
    <s v="USD"/>
    <n v="1462150800"/>
    <n v="1456987108"/>
    <b v="0"/>
    <n v="0"/>
    <b v="0"/>
    <s v="journalism/audio"/>
    <n v="0"/>
    <e v="#DIV/0!"/>
    <x v="5"/>
    <x v="16"/>
  </r>
  <r>
    <x v="1"/>
    <x v="0"/>
    <s v="USD"/>
    <n v="1468351341"/>
    <n v="1467746541"/>
    <b v="0"/>
    <n v="4"/>
    <b v="0"/>
    <s v="journalism/audio"/>
    <n v="95.48"/>
    <n v="47.5"/>
    <x v="5"/>
    <x v="16"/>
  </r>
  <r>
    <x v="1"/>
    <x v="0"/>
    <s v="USD"/>
    <n v="1472604262"/>
    <n v="1470012262"/>
    <b v="0"/>
    <n v="0"/>
    <b v="0"/>
    <s v="journalism/audio"/>
    <n v="0"/>
    <e v="#DIV/0!"/>
    <x v="5"/>
    <x v="16"/>
  </r>
  <r>
    <x v="2"/>
    <x v="0"/>
    <s v="USD"/>
    <n v="1373174903"/>
    <n v="1369286903"/>
    <b v="0"/>
    <n v="123"/>
    <b v="0"/>
    <s v="games/video games"/>
    <n v="8.9700000000000006"/>
    <n v="65.67"/>
    <x v="6"/>
    <x v="17"/>
  </r>
  <r>
    <x v="2"/>
    <x v="2"/>
    <s v="AUD"/>
    <n v="1392800922"/>
    <n v="1390381722"/>
    <b v="0"/>
    <n v="5"/>
    <b v="0"/>
    <s v="games/video games"/>
    <n v="2.7"/>
    <n v="16.2"/>
    <x v="6"/>
    <x v="17"/>
  </r>
  <r>
    <x v="2"/>
    <x v="0"/>
    <s v="USD"/>
    <n v="1375657582"/>
    <n v="1371769582"/>
    <b v="0"/>
    <n v="148"/>
    <b v="0"/>
    <s v="games/video games"/>
    <n v="3.37"/>
    <n v="34.130000000000003"/>
    <x v="6"/>
    <x v="17"/>
  </r>
  <r>
    <x v="2"/>
    <x v="0"/>
    <s v="USD"/>
    <n v="1387657931"/>
    <n v="1385065931"/>
    <b v="0"/>
    <n v="10"/>
    <b v="0"/>
    <s v="games/video games"/>
    <n v="26"/>
    <n v="13"/>
    <x v="6"/>
    <x v="17"/>
  </r>
  <r>
    <x v="2"/>
    <x v="0"/>
    <s v="USD"/>
    <n v="1460274864"/>
    <n v="1457686464"/>
    <b v="0"/>
    <n v="4"/>
    <b v="0"/>
    <s v="games/video games"/>
    <n v="0.15"/>
    <n v="11.25"/>
    <x v="6"/>
    <x v="17"/>
  </r>
  <r>
    <x v="2"/>
    <x v="0"/>
    <s v="USD"/>
    <n v="1385447459"/>
    <n v="1382679059"/>
    <b v="0"/>
    <n v="21"/>
    <b v="0"/>
    <s v="games/video games"/>
    <n v="38.64"/>
    <n v="40.479999999999997"/>
    <x v="6"/>
    <x v="17"/>
  </r>
  <r>
    <x v="2"/>
    <x v="0"/>
    <s v="USD"/>
    <n v="1349050622"/>
    <n v="1347322622"/>
    <b v="0"/>
    <n v="2"/>
    <b v="0"/>
    <s v="games/video games"/>
    <n v="0.7"/>
    <n v="35"/>
    <x v="6"/>
    <x v="17"/>
  </r>
  <r>
    <x v="2"/>
    <x v="10"/>
    <s v="NOK"/>
    <n v="1447787093"/>
    <n v="1445191493"/>
    <b v="0"/>
    <n v="0"/>
    <b v="0"/>
    <s v="games/video games"/>
    <n v="0"/>
    <e v="#DIV/0!"/>
    <x v="6"/>
    <x v="17"/>
  </r>
  <r>
    <x v="2"/>
    <x v="0"/>
    <s v="USD"/>
    <n v="1391630297"/>
    <n v="1389038297"/>
    <b v="0"/>
    <n v="4"/>
    <b v="0"/>
    <s v="games/video games"/>
    <n v="7.0000000000000007E-2"/>
    <n v="12.75"/>
    <x v="6"/>
    <x v="17"/>
  </r>
  <r>
    <x v="2"/>
    <x v="0"/>
    <s v="USD"/>
    <n v="1318806541"/>
    <n v="1316214541"/>
    <b v="0"/>
    <n v="1"/>
    <b v="0"/>
    <s v="games/video games"/>
    <n v="1.33"/>
    <n v="10"/>
    <x v="6"/>
    <x v="17"/>
  </r>
  <r>
    <x v="2"/>
    <x v="0"/>
    <s v="USD"/>
    <n v="1388808545"/>
    <n v="1386216545"/>
    <b v="0"/>
    <n v="30"/>
    <b v="0"/>
    <s v="games/video games"/>
    <n v="6.31"/>
    <n v="113.57"/>
    <x v="6"/>
    <x v="17"/>
  </r>
  <r>
    <x v="2"/>
    <x v="0"/>
    <s v="USD"/>
    <n v="1336340516"/>
    <n v="1333748516"/>
    <b v="0"/>
    <n v="3"/>
    <b v="0"/>
    <s v="games/video games"/>
    <n v="4.5"/>
    <n v="15"/>
    <x v="6"/>
    <x v="17"/>
  </r>
  <r>
    <x v="2"/>
    <x v="0"/>
    <s v="USD"/>
    <n v="1410426250"/>
    <n v="1405674250"/>
    <b v="0"/>
    <n v="975"/>
    <b v="0"/>
    <s v="games/video games"/>
    <n v="62.77"/>
    <n v="48.28"/>
    <x v="6"/>
    <x v="17"/>
  </r>
  <r>
    <x v="2"/>
    <x v="0"/>
    <s v="USD"/>
    <n v="1452744011"/>
    <n v="1450152011"/>
    <b v="0"/>
    <n v="167"/>
    <b v="0"/>
    <s v="games/video games"/>
    <n v="29.38"/>
    <n v="43.98"/>
    <x v="6"/>
    <x v="17"/>
  </r>
  <r>
    <x v="2"/>
    <x v="0"/>
    <s v="USD"/>
    <n v="1311309721"/>
    <n v="1307421721"/>
    <b v="0"/>
    <n v="5"/>
    <b v="0"/>
    <s v="games/video games"/>
    <n v="7.5"/>
    <n v="9"/>
    <x v="6"/>
    <x v="17"/>
  </r>
  <r>
    <x v="2"/>
    <x v="12"/>
    <s v="EUR"/>
    <n v="1463232936"/>
    <n v="1461072936"/>
    <b v="0"/>
    <n v="18"/>
    <b v="0"/>
    <s v="games/video games"/>
    <n v="2.61"/>
    <n v="37.67"/>
    <x v="6"/>
    <x v="17"/>
  </r>
  <r>
    <x v="2"/>
    <x v="0"/>
    <s v="USD"/>
    <n v="1399778333"/>
    <n v="1397186333"/>
    <b v="0"/>
    <n v="98"/>
    <b v="0"/>
    <s v="games/video games"/>
    <n v="9.11"/>
    <n v="18.579999999999998"/>
    <x v="6"/>
    <x v="17"/>
  </r>
  <r>
    <x v="2"/>
    <x v="0"/>
    <s v="USD"/>
    <n v="1422483292"/>
    <n v="1419891292"/>
    <b v="0"/>
    <n v="4"/>
    <b v="0"/>
    <s v="games/video games"/>
    <n v="0.02"/>
    <n v="3"/>
    <x v="6"/>
    <x v="17"/>
  </r>
  <r>
    <x v="2"/>
    <x v="0"/>
    <s v="USD"/>
    <n v="1344635088"/>
    <n v="1342043088"/>
    <b v="0"/>
    <n v="3"/>
    <b v="0"/>
    <s v="games/video games"/>
    <n v="0.56000000000000005"/>
    <n v="18.670000000000002"/>
    <x v="6"/>
    <x v="17"/>
  </r>
  <r>
    <x v="2"/>
    <x v="5"/>
    <s v="CAD"/>
    <n v="1406994583"/>
    <n v="1401810583"/>
    <b v="0"/>
    <n v="1"/>
    <b v="0"/>
    <s v="games/video games"/>
    <n v="0.82"/>
    <n v="410"/>
    <x v="6"/>
    <x v="17"/>
  </r>
  <r>
    <x v="2"/>
    <x v="0"/>
    <s v="USD"/>
    <n v="1407534804"/>
    <n v="1404942804"/>
    <b v="0"/>
    <n v="0"/>
    <b v="0"/>
    <s v="games/video games"/>
    <n v="0"/>
    <e v="#DIV/0!"/>
    <x v="6"/>
    <x v="17"/>
  </r>
  <r>
    <x v="2"/>
    <x v="5"/>
    <s v="CAD"/>
    <n v="1457967975"/>
    <n v="1455379575"/>
    <b v="0"/>
    <n v="9"/>
    <b v="0"/>
    <s v="games/video games"/>
    <n v="3.42"/>
    <n v="114"/>
    <x v="6"/>
    <x v="17"/>
  </r>
  <r>
    <x v="2"/>
    <x v="0"/>
    <s v="USD"/>
    <n v="1408913291"/>
    <n v="1406321291"/>
    <b v="0"/>
    <n v="2"/>
    <b v="0"/>
    <s v="games/video games"/>
    <n v="0.08"/>
    <n v="7.5"/>
    <x v="6"/>
    <x v="17"/>
  </r>
  <r>
    <x v="2"/>
    <x v="0"/>
    <s v="USD"/>
    <n v="1402852087"/>
    <n v="1400260087"/>
    <b v="0"/>
    <n v="0"/>
    <b v="0"/>
    <s v="games/video games"/>
    <n v="0"/>
    <e v="#DIV/0!"/>
    <x v="6"/>
    <x v="17"/>
  </r>
  <r>
    <x v="2"/>
    <x v="0"/>
    <s v="USD"/>
    <n v="1398366667"/>
    <n v="1395774667"/>
    <b v="0"/>
    <n v="147"/>
    <b v="0"/>
    <s v="games/video games"/>
    <n v="14.18"/>
    <n v="43.42"/>
    <x v="6"/>
    <x v="17"/>
  </r>
  <r>
    <x v="2"/>
    <x v="6"/>
    <s v="EUR"/>
    <n v="1435293175"/>
    <n v="1432701175"/>
    <b v="0"/>
    <n v="49"/>
    <b v="0"/>
    <s v="games/video games"/>
    <n v="7.83"/>
    <n v="23.96"/>
    <x v="6"/>
    <x v="17"/>
  </r>
  <r>
    <x v="2"/>
    <x v="2"/>
    <s v="AUD"/>
    <n v="1432873653"/>
    <n v="1430281653"/>
    <b v="0"/>
    <n v="1"/>
    <b v="0"/>
    <s v="games/video games"/>
    <n v="0.04"/>
    <n v="5"/>
    <x v="6"/>
    <x v="17"/>
  </r>
  <r>
    <x v="2"/>
    <x v="1"/>
    <s v="GBP"/>
    <n v="1460313672"/>
    <n v="1457725272"/>
    <b v="0"/>
    <n v="2"/>
    <b v="0"/>
    <s v="games/video games"/>
    <n v="12.5"/>
    <n v="12.5"/>
    <x v="6"/>
    <x v="17"/>
  </r>
  <r>
    <x v="2"/>
    <x v="0"/>
    <s v="USD"/>
    <n v="1357432638"/>
    <n v="1354840638"/>
    <b v="0"/>
    <n v="7"/>
    <b v="0"/>
    <s v="games/video games"/>
    <n v="1.05"/>
    <n v="3"/>
    <x v="6"/>
    <x v="17"/>
  </r>
  <r>
    <x v="2"/>
    <x v="5"/>
    <s v="CAD"/>
    <n v="1455232937"/>
    <n v="1453936937"/>
    <b v="0"/>
    <n v="4"/>
    <b v="0"/>
    <s v="games/video games"/>
    <n v="14.08"/>
    <n v="10.56"/>
    <x v="6"/>
    <x v="17"/>
  </r>
  <r>
    <x v="2"/>
    <x v="0"/>
    <s v="USD"/>
    <n v="1318180033"/>
    <n v="1315588033"/>
    <b v="0"/>
    <n v="27"/>
    <b v="0"/>
    <s v="games/video games"/>
    <n v="18.3"/>
    <n v="122"/>
    <x v="6"/>
    <x v="17"/>
  </r>
  <r>
    <x v="2"/>
    <x v="0"/>
    <s v="USD"/>
    <n v="1377867220"/>
    <n v="1375275220"/>
    <b v="0"/>
    <n v="94"/>
    <b v="0"/>
    <s v="games/video games"/>
    <n v="5.03"/>
    <n v="267.81"/>
    <x v="6"/>
    <x v="17"/>
  </r>
  <r>
    <x v="2"/>
    <x v="0"/>
    <s v="USD"/>
    <n v="1412393400"/>
    <n v="1409747154"/>
    <b v="0"/>
    <n v="29"/>
    <b v="0"/>
    <s v="games/video games"/>
    <n v="17.93"/>
    <n v="74.209999999999994"/>
    <x v="6"/>
    <x v="17"/>
  </r>
  <r>
    <x v="2"/>
    <x v="0"/>
    <s v="USD"/>
    <n v="1393786877"/>
    <n v="1390330877"/>
    <b v="0"/>
    <n v="7"/>
    <b v="0"/>
    <s v="games/video games"/>
    <n v="0.05"/>
    <n v="6.71"/>
    <x v="6"/>
    <x v="17"/>
  </r>
  <r>
    <x v="2"/>
    <x v="0"/>
    <s v="USD"/>
    <n v="1397413095"/>
    <n v="1394821095"/>
    <b v="0"/>
    <n v="22"/>
    <b v="0"/>
    <s v="games/video games"/>
    <n v="7.21"/>
    <n v="81.95"/>
    <x v="6"/>
    <x v="17"/>
  </r>
  <r>
    <x v="2"/>
    <x v="1"/>
    <s v="GBP"/>
    <n v="1431547468"/>
    <n v="1428955468"/>
    <b v="0"/>
    <n v="1"/>
    <b v="0"/>
    <s v="games/video games"/>
    <n v="0.5"/>
    <n v="25"/>
    <x v="6"/>
    <x v="17"/>
  </r>
  <r>
    <x v="2"/>
    <x v="12"/>
    <s v="EUR"/>
    <n v="1455417571"/>
    <n v="1452825571"/>
    <b v="0"/>
    <n v="10"/>
    <b v="0"/>
    <s v="games/video games"/>
    <n v="2.5"/>
    <n v="10"/>
    <x v="6"/>
    <x v="17"/>
  </r>
  <r>
    <x v="2"/>
    <x v="0"/>
    <s v="USD"/>
    <n v="1468519920"/>
    <n v="1466188338"/>
    <b v="0"/>
    <n v="6"/>
    <b v="0"/>
    <s v="games/video games"/>
    <n v="0.04"/>
    <n v="6.83"/>
    <x v="6"/>
    <x v="17"/>
  </r>
  <r>
    <x v="2"/>
    <x v="0"/>
    <s v="USD"/>
    <n v="1386568740"/>
    <n v="1383095125"/>
    <b v="0"/>
    <n v="24"/>
    <b v="0"/>
    <s v="games/video games"/>
    <n v="5.31"/>
    <n v="17.71"/>
    <x v="6"/>
    <x v="17"/>
  </r>
  <r>
    <x v="2"/>
    <x v="0"/>
    <s v="USD"/>
    <n v="1466227190"/>
    <n v="1461043190"/>
    <b v="0"/>
    <n v="15"/>
    <b v="0"/>
    <s v="games/video games"/>
    <n v="1.62"/>
    <n v="16.2"/>
    <x v="6"/>
    <x v="17"/>
  </r>
  <r>
    <x v="2"/>
    <x v="1"/>
    <s v="GBP"/>
    <n v="1402480221"/>
    <n v="1399888221"/>
    <b v="0"/>
    <n v="37"/>
    <b v="0"/>
    <s v="games/video games"/>
    <n v="4.95"/>
    <n v="80.3"/>
    <x v="6"/>
    <x v="17"/>
  </r>
  <r>
    <x v="2"/>
    <x v="0"/>
    <s v="USD"/>
    <n v="1395627327"/>
    <n v="1393038927"/>
    <b v="0"/>
    <n v="20"/>
    <b v="0"/>
    <s v="games/video games"/>
    <n v="0.16"/>
    <n v="71.55"/>
    <x v="6"/>
    <x v="17"/>
  </r>
  <r>
    <x v="2"/>
    <x v="0"/>
    <s v="USD"/>
    <n v="1333557975"/>
    <n v="1330969575"/>
    <b v="0"/>
    <n v="7"/>
    <b v="0"/>
    <s v="games/video games"/>
    <n v="41.25"/>
    <n v="23.57"/>
    <x v="6"/>
    <x v="17"/>
  </r>
  <r>
    <x v="2"/>
    <x v="0"/>
    <s v="USD"/>
    <n v="1406148024"/>
    <n v="1403556024"/>
    <b v="0"/>
    <n v="0"/>
    <b v="0"/>
    <s v="games/video games"/>
    <n v="0"/>
    <e v="#DIV/0!"/>
    <x v="6"/>
    <x v="17"/>
  </r>
  <r>
    <x v="2"/>
    <x v="0"/>
    <s v="USD"/>
    <n v="1334326635"/>
    <n v="1329146235"/>
    <b v="0"/>
    <n v="21"/>
    <b v="0"/>
    <s v="games/video games"/>
    <n v="2.93"/>
    <n v="34.880000000000003"/>
    <x v="6"/>
    <x v="17"/>
  </r>
  <r>
    <x v="2"/>
    <x v="0"/>
    <s v="USD"/>
    <n v="1479495790"/>
    <n v="1476900190"/>
    <b v="0"/>
    <n v="3"/>
    <b v="0"/>
    <s v="games/video games"/>
    <n v="0.45"/>
    <n v="15"/>
    <x v="6"/>
    <x v="17"/>
  </r>
  <r>
    <x v="2"/>
    <x v="0"/>
    <s v="USD"/>
    <n v="1354919022"/>
    <n v="1352327022"/>
    <b v="0"/>
    <n v="11"/>
    <b v="0"/>
    <s v="games/video games"/>
    <n v="0.51"/>
    <n v="23.18"/>
    <x v="6"/>
    <x v="17"/>
  </r>
  <r>
    <x v="2"/>
    <x v="0"/>
    <s v="USD"/>
    <n v="1452228790"/>
    <n v="1449636790"/>
    <b v="0"/>
    <n v="1"/>
    <b v="0"/>
    <s v="games/video games"/>
    <n v="0.04"/>
    <n v="1"/>
    <x v="6"/>
    <x v="17"/>
  </r>
  <r>
    <x v="2"/>
    <x v="0"/>
    <s v="USD"/>
    <n v="1421656200"/>
    <n v="1416507211"/>
    <b v="0"/>
    <n v="312"/>
    <b v="0"/>
    <s v="games/video games"/>
    <n v="35.54"/>
    <n v="100.23"/>
    <x v="6"/>
    <x v="17"/>
  </r>
  <r>
    <x v="2"/>
    <x v="1"/>
    <s v="GBP"/>
    <n v="1408058820"/>
    <n v="1405466820"/>
    <b v="0"/>
    <n v="1"/>
    <b v="0"/>
    <s v="games/video games"/>
    <n v="0.5"/>
    <n v="5"/>
    <x v="6"/>
    <x v="17"/>
  </r>
  <r>
    <x v="2"/>
    <x v="1"/>
    <s v="GBP"/>
    <n v="1381306687"/>
    <n v="1378714687"/>
    <b v="0"/>
    <n v="3"/>
    <b v="0"/>
    <s v="games/video games"/>
    <n v="0.17"/>
    <n v="3.33"/>
    <x v="6"/>
    <x v="17"/>
  </r>
  <r>
    <x v="2"/>
    <x v="0"/>
    <s v="USD"/>
    <n v="1459352495"/>
    <n v="1456764095"/>
    <b v="0"/>
    <n v="4"/>
    <b v="0"/>
    <s v="games/video games"/>
    <n v="0.13"/>
    <n v="13.25"/>
    <x v="6"/>
    <x v="17"/>
  </r>
  <r>
    <x v="2"/>
    <x v="0"/>
    <s v="USD"/>
    <n v="1339273208"/>
    <n v="1334089208"/>
    <b v="0"/>
    <n v="10"/>
    <b v="0"/>
    <s v="games/video games"/>
    <n v="0.04"/>
    <n v="17.850000000000001"/>
    <x v="6"/>
    <x v="17"/>
  </r>
  <r>
    <x v="2"/>
    <x v="12"/>
    <s v="EUR"/>
    <n v="1451053313"/>
    <n v="1448461313"/>
    <b v="0"/>
    <n v="8"/>
    <b v="0"/>
    <s v="games/video games"/>
    <n v="8.3000000000000007"/>
    <n v="10.38"/>
    <x v="6"/>
    <x v="17"/>
  </r>
  <r>
    <x v="2"/>
    <x v="2"/>
    <s v="AUD"/>
    <n v="1396666779"/>
    <n v="1394078379"/>
    <b v="0"/>
    <n v="3"/>
    <b v="0"/>
    <s v="games/video games"/>
    <n v="2.42"/>
    <n v="36.33"/>
    <x v="6"/>
    <x v="17"/>
  </r>
  <r>
    <x v="2"/>
    <x v="0"/>
    <s v="USD"/>
    <n v="1396810864"/>
    <n v="1395687664"/>
    <b v="0"/>
    <n v="1"/>
    <b v="0"/>
    <s v="games/video games"/>
    <n v="0.24"/>
    <n v="5"/>
    <x v="6"/>
    <x v="17"/>
  </r>
  <r>
    <x v="2"/>
    <x v="0"/>
    <s v="USD"/>
    <n v="1319835400"/>
    <n v="1315947400"/>
    <b v="0"/>
    <n v="0"/>
    <b v="0"/>
    <s v="games/video games"/>
    <n v="0"/>
    <e v="#DIV/0!"/>
    <x v="6"/>
    <x v="17"/>
  </r>
  <r>
    <x v="2"/>
    <x v="0"/>
    <s v="USD"/>
    <n v="1457904316"/>
    <n v="1455315916"/>
    <b v="0"/>
    <n v="5"/>
    <b v="0"/>
    <s v="games/video games"/>
    <n v="0.01"/>
    <n v="5.8"/>
    <x v="6"/>
    <x v="17"/>
  </r>
  <r>
    <x v="2"/>
    <x v="1"/>
    <s v="GBP"/>
    <n v="1369932825"/>
    <n v="1368723225"/>
    <b v="0"/>
    <n v="0"/>
    <b v="0"/>
    <s v="games/video games"/>
    <n v="0"/>
    <e v="#DIV/0!"/>
    <x v="6"/>
    <x v="17"/>
  </r>
  <r>
    <x v="2"/>
    <x v="0"/>
    <s v="USD"/>
    <n v="1397910848"/>
    <n v="1395318848"/>
    <b v="0"/>
    <n v="3"/>
    <b v="0"/>
    <s v="games/video games"/>
    <n v="0.22"/>
    <n v="3.67"/>
    <x v="6"/>
    <x v="17"/>
  </r>
  <r>
    <x v="2"/>
    <x v="0"/>
    <s v="USD"/>
    <n v="1430409651"/>
    <n v="1427817651"/>
    <b v="0"/>
    <n v="7"/>
    <b v="0"/>
    <s v="games/mobile games"/>
    <n v="0.47"/>
    <n v="60.71"/>
    <x v="6"/>
    <x v="18"/>
  </r>
  <r>
    <x v="2"/>
    <x v="1"/>
    <s v="GBP"/>
    <n v="1443193130"/>
    <n v="1438009130"/>
    <b v="0"/>
    <n v="0"/>
    <b v="0"/>
    <s v="games/mobile games"/>
    <n v="0"/>
    <e v="#DIV/0!"/>
    <x v="6"/>
    <x v="18"/>
  </r>
  <r>
    <x v="2"/>
    <x v="0"/>
    <s v="USD"/>
    <n v="1468482694"/>
    <n v="1465890694"/>
    <b v="0"/>
    <n v="2"/>
    <b v="0"/>
    <s v="games/mobile games"/>
    <n v="0.5"/>
    <n v="5"/>
    <x v="6"/>
    <x v="18"/>
  </r>
  <r>
    <x v="2"/>
    <x v="0"/>
    <s v="USD"/>
    <n v="1416000600"/>
    <n v="1413318600"/>
    <b v="0"/>
    <n v="23"/>
    <b v="0"/>
    <s v="games/mobile games"/>
    <n v="1.67"/>
    <n v="25.43"/>
    <x v="6"/>
    <x v="18"/>
  </r>
  <r>
    <x v="2"/>
    <x v="1"/>
    <s v="GBP"/>
    <n v="1407425717"/>
    <n v="1404833717"/>
    <b v="0"/>
    <n v="1"/>
    <b v="0"/>
    <s v="games/mobile games"/>
    <n v="0.1"/>
    <n v="1"/>
    <x v="6"/>
    <x v="18"/>
  </r>
  <r>
    <x v="2"/>
    <x v="0"/>
    <s v="USD"/>
    <n v="1465107693"/>
    <n v="1462515693"/>
    <b v="0"/>
    <n v="2"/>
    <b v="0"/>
    <s v="games/mobile games"/>
    <n v="0.11"/>
    <n v="10.5"/>
    <x v="6"/>
    <x v="18"/>
  </r>
  <r>
    <x v="2"/>
    <x v="0"/>
    <s v="USD"/>
    <n v="1416963300"/>
    <n v="1411775700"/>
    <b v="0"/>
    <n v="3"/>
    <b v="0"/>
    <s v="games/mobile games"/>
    <n v="0.22"/>
    <n v="3.67"/>
    <x v="6"/>
    <x v="18"/>
  </r>
  <r>
    <x v="2"/>
    <x v="2"/>
    <s v="AUD"/>
    <n v="1450993668"/>
    <n v="1448401668"/>
    <b v="0"/>
    <n v="0"/>
    <b v="0"/>
    <s v="games/mobile games"/>
    <n v="0"/>
    <e v="#DIV/0!"/>
    <x v="6"/>
    <x v="18"/>
  </r>
  <r>
    <x v="2"/>
    <x v="5"/>
    <s v="CAD"/>
    <n v="1483238771"/>
    <n v="1480646771"/>
    <b v="0"/>
    <n v="13"/>
    <b v="0"/>
    <s v="games/mobile games"/>
    <n v="14.38"/>
    <n v="110.62"/>
    <x v="6"/>
    <x v="18"/>
  </r>
  <r>
    <x v="2"/>
    <x v="1"/>
    <s v="GBP"/>
    <n v="1406799981"/>
    <n v="1404207981"/>
    <b v="0"/>
    <n v="1"/>
    <b v="0"/>
    <s v="games/mobile games"/>
    <n v="0.67"/>
    <n v="20"/>
    <x v="6"/>
    <x v="18"/>
  </r>
  <r>
    <x v="2"/>
    <x v="2"/>
    <s v="AUD"/>
    <n v="1417235580"/>
    <n v="1416034228"/>
    <b v="0"/>
    <n v="1"/>
    <b v="0"/>
    <s v="games/mobile games"/>
    <n v="0"/>
    <n v="1"/>
    <x v="6"/>
    <x v="18"/>
  </r>
  <r>
    <x v="2"/>
    <x v="12"/>
    <s v="EUR"/>
    <n v="1470527094"/>
    <n v="1467935094"/>
    <b v="0"/>
    <n v="1"/>
    <b v="0"/>
    <s v="games/mobile games"/>
    <n v="5"/>
    <n v="50"/>
    <x v="6"/>
    <x v="18"/>
  </r>
  <r>
    <x v="2"/>
    <x v="6"/>
    <s v="EUR"/>
    <n v="1450541229"/>
    <n v="1447949229"/>
    <b v="0"/>
    <n v="6"/>
    <b v="0"/>
    <s v="games/mobile games"/>
    <n v="6.44"/>
    <n v="45"/>
    <x v="6"/>
    <x v="18"/>
  </r>
  <r>
    <x v="2"/>
    <x v="0"/>
    <s v="USD"/>
    <n v="1461440421"/>
    <n v="1458848421"/>
    <b v="0"/>
    <n v="39"/>
    <b v="0"/>
    <s v="games/mobile games"/>
    <n v="39.5"/>
    <n v="253.21"/>
    <x v="6"/>
    <x v="18"/>
  </r>
  <r>
    <x v="2"/>
    <x v="0"/>
    <s v="USD"/>
    <n v="1485035131"/>
    <n v="1483307131"/>
    <b v="0"/>
    <n v="4"/>
    <b v="0"/>
    <s v="games/mobile games"/>
    <n v="0.36"/>
    <n v="31.25"/>
    <x v="6"/>
    <x v="18"/>
  </r>
  <r>
    <x v="2"/>
    <x v="0"/>
    <s v="USD"/>
    <n v="1420100426"/>
    <n v="1417508426"/>
    <b v="0"/>
    <n v="1"/>
    <b v="0"/>
    <s v="games/mobile games"/>
    <n v="0.06"/>
    <n v="5"/>
    <x v="6"/>
    <x v="18"/>
  </r>
  <r>
    <x v="2"/>
    <x v="1"/>
    <s v="GBP"/>
    <n v="1438859121"/>
    <n v="1436267121"/>
    <b v="0"/>
    <n v="0"/>
    <b v="0"/>
    <s v="games/mobile games"/>
    <n v="0"/>
    <e v="#DIV/0!"/>
    <x v="6"/>
    <x v="18"/>
  </r>
  <r>
    <x v="2"/>
    <x v="12"/>
    <s v="EUR"/>
    <n v="1436460450"/>
    <n v="1433868450"/>
    <b v="0"/>
    <n v="0"/>
    <b v="0"/>
    <s v="games/mobile games"/>
    <n v="0"/>
    <e v="#DIV/0!"/>
    <x v="6"/>
    <x v="18"/>
  </r>
  <r>
    <x v="2"/>
    <x v="0"/>
    <s v="USD"/>
    <n v="1424131727"/>
    <n v="1421539727"/>
    <b v="0"/>
    <n v="0"/>
    <b v="0"/>
    <s v="games/mobile games"/>
    <n v="0"/>
    <e v="#DIV/0!"/>
    <x v="6"/>
    <x v="18"/>
  </r>
  <r>
    <x v="2"/>
    <x v="0"/>
    <s v="USD"/>
    <n v="1450327126"/>
    <n v="1447735126"/>
    <b v="0"/>
    <n v="8"/>
    <b v="0"/>
    <s v="games/mobile games"/>
    <n v="0.41"/>
    <n v="23.25"/>
    <x v="6"/>
    <x v="18"/>
  </r>
  <r>
    <x v="2"/>
    <x v="0"/>
    <s v="USD"/>
    <n v="1430281320"/>
    <n v="1427689320"/>
    <b v="0"/>
    <n v="0"/>
    <b v="0"/>
    <s v="food/food trucks"/>
    <n v="0"/>
    <e v="#DIV/0!"/>
    <x v="7"/>
    <x v="19"/>
  </r>
  <r>
    <x v="2"/>
    <x v="0"/>
    <s v="USD"/>
    <n v="1412272592"/>
    <n v="1407088592"/>
    <b v="0"/>
    <n v="1"/>
    <b v="0"/>
    <s v="food/food trucks"/>
    <n v="0.13"/>
    <n v="100"/>
    <x v="7"/>
    <x v="19"/>
  </r>
  <r>
    <x v="2"/>
    <x v="0"/>
    <s v="USD"/>
    <n v="1399071173"/>
    <n v="1395787973"/>
    <b v="0"/>
    <n v="12"/>
    <b v="0"/>
    <s v="food/food trucks"/>
    <n v="8.83"/>
    <n v="44.17"/>
    <x v="7"/>
    <x v="19"/>
  </r>
  <r>
    <x v="2"/>
    <x v="5"/>
    <s v="CAD"/>
    <n v="1413760783"/>
    <n v="1408576783"/>
    <b v="0"/>
    <n v="0"/>
    <b v="0"/>
    <s v="food/food trucks"/>
    <n v="0"/>
    <e v="#DIV/0!"/>
    <x v="7"/>
    <x v="19"/>
  </r>
  <r>
    <x v="2"/>
    <x v="0"/>
    <s v="USD"/>
    <n v="1480568781"/>
    <n v="1477973181"/>
    <b v="0"/>
    <n v="3"/>
    <b v="0"/>
    <s v="food/food trucks"/>
    <n v="0.49"/>
    <n v="24.33"/>
    <x v="7"/>
    <x v="19"/>
  </r>
  <r>
    <x v="2"/>
    <x v="0"/>
    <s v="USD"/>
    <n v="1466096566"/>
    <n v="1463504566"/>
    <b v="0"/>
    <n v="2"/>
    <b v="0"/>
    <s v="food/food trucks"/>
    <n v="0.15"/>
    <n v="37.5"/>
    <x v="7"/>
    <x v="19"/>
  </r>
  <r>
    <x v="2"/>
    <x v="0"/>
    <s v="USD"/>
    <n v="1452293675"/>
    <n v="1447109675"/>
    <b v="0"/>
    <n v="6"/>
    <b v="0"/>
    <s v="food/food trucks"/>
    <n v="10.08"/>
    <n v="42"/>
    <x v="7"/>
    <x v="19"/>
  </r>
  <r>
    <x v="2"/>
    <x v="0"/>
    <s v="USD"/>
    <n v="1441592863"/>
    <n v="1439000863"/>
    <b v="0"/>
    <n v="0"/>
    <b v="0"/>
    <s v="food/food trucks"/>
    <n v="0"/>
    <e v="#DIV/0!"/>
    <x v="7"/>
    <x v="19"/>
  </r>
  <r>
    <x v="2"/>
    <x v="0"/>
    <s v="USD"/>
    <n v="1431709312"/>
    <n v="1429117312"/>
    <b v="0"/>
    <n v="15"/>
    <b v="0"/>
    <s v="food/food trucks"/>
    <n v="5.69"/>
    <n v="60.73"/>
    <x v="7"/>
    <x v="19"/>
  </r>
  <r>
    <x v="2"/>
    <x v="0"/>
    <s v="USD"/>
    <n v="1434647305"/>
    <n v="1432055305"/>
    <b v="0"/>
    <n v="1"/>
    <b v="0"/>
    <s v="food/food trucks"/>
    <n v="0.63"/>
    <n v="50"/>
    <x v="7"/>
    <x v="19"/>
  </r>
  <r>
    <x v="2"/>
    <x v="0"/>
    <s v="USD"/>
    <n v="1441507006"/>
    <n v="1438915006"/>
    <b v="0"/>
    <n v="3"/>
    <b v="0"/>
    <s v="food/food trucks"/>
    <n v="6.5"/>
    <n v="108.33"/>
    <x v="7"/>
    <x v="19"/>
  </r>
  <r>
    <x v="2"/>
    <x v="0"/>
    <s v="USD"/>
    <n v="1408040408"/>
    <n v="1405448408"/>
    <b v="0"/>
    <n v="8"/>
    <b v="0"/>
    <s v="food/food trucks"/>
    <n v="0.75"/>
    <n v="23.5"/>
    <x v="7"/>
    <x v="19"/>
  </r>
  <r>
    <x v="2"/>
    <x v="0"/>
    <s v="USD"/>
    <n v="1424742162"/>
    <n v="1422150162"/>
    <b v="0"/>
    <n v="0"/>
    <b v="0"/>
    <s v="food/food trucks"/>
    <n v="0"/>
    <e v="#DIV/0!"/>
    <x v="7"/>
    <x v="19"/>
  </r>
  <r>
    <x v="2"/>
    <x v="0"/>
    <s v="USD"/>
    <n v="1417795480"/>
    <n v="1412607880"/>
    <b v="0"/>
    <n v="3"/>
    <b v="0"/>
    <s v="food/food trucks"/>
    <n v="1.51"/>
    <n v="50.33"/>
    <x v="7"/>
    <x v="19"/>
  </r>
  <r>
    <x v="2"/>
    <x v="0"/>
    <s v="USD"/>
    <n v="1418091128"/>
    <n v="1415499128"/>
    <b v="0"/>
    <n v="3"/>
    <b v="0"/>
    <s v="food/food trucks"/>
    <n v="0.47"/>
    <n v="11.67"/>
    <x v="7"/>
    <x v="19"/>
  </r>
  <r>
    <x v="2"/>
    <x v="0"/>
    <s v="USD"/>
    <n v="1435679100"/>
    <n v="1433006765"/>
    <b v="0"/>
    <n v="0"/>
    <b v="0"/>
    <s v="food/food trucks"/>
    <n v="0"/>
    <e v="#DIV/0!"/>
    <x v="7"/>
    <x v="19"/>
  </r>
  <r>
    <x v="2"/>
    <x v="0"/>
    <s v="USD"/>
    <n v="1427510586"/>
    <n v="1424922186"/>
    <b v="0"/>
    <n v="19"/>
    <b v="0"/>
    <s v="food/food trucks"/>
    <n v="3.85"/>
    <n v="60.79"/>
    <x v="7"/>
    <x v="19"/>
  </r>
  <r>
    <x v="2"/>
    <x v="0"/>
    <s v="USD"/>
    <n v="1432047989"/>
    <n v="1430233589"/>
    <b v="0"/>
    <n v="0"/>
    <b v="0"/>
    <s v="food/food trucks"/>
    <n v="0"/>
    <e v="#DIV/0!"/>
    <x v="7"/>
    <x v="19"/>
  </r>
  <r>
    <x v="2"/>
    <x v="0"/>
    <s v="USD"/>
    <n v="1411662264"/>
    <n v="1408983864"/>
    <b v="0"/>
    <n v="2"/>
    <b v="0"/>
    <s v="food/food trucks"/>
    <n v="0.06"/>
    <n v="17.5"/>
    <x v="7"/>
    <x v="19"/>
  </r>
  <r>
    <x v="2"/>
    <x v="0"/>
    <s v="USD"/>
    <n v="1407604920"/>
    <n v="1405012920"/>
    <b v="0"/>
    <n v="0"/>
    <b v="0"/>
    <s v="food/food trucks"/>
    <n v="0"/>
    <e v="#DIV/0!"/>
    <x v="7"/>
    <x v="19"/>
  </r>
  <r>
    <x v="2"/>
    <x v="0"/>
    <s v="USD"/>
    <n v="1466270582"/>
    <n v="1463678582"/>
    <b v="0"/>
    <n v="0"/>
    <b v="0"/>
    <s v="food/food trucks"/>
    <n v="0"/>
    <e v="#DIV/0!"/>
    <x v="7"/>
    <x v="19"/>
  </r>
  <r>
    <x v="2"/>
    <x v="0"/>
    <s v="USD"/>
    <n v="1404623330"/>
    <n v="1401685730"/>
    <b v="0"/>
    <n v="25"/>
    <b v="0"/>
    <s v="food/food trucks"/>
    <n v="20.71"/>
    <n v="82.82"/>
    <x v="7"/>
    <x v="19"/>
  </r>
  <r>
    <x v="2"/>
    <x v="0"/>
    <s v="USD"/>
    <n v="1435291200"/>
    <n v="1432640342"/>
    <b v="0"/>
    <n v="8"/>
    <b v="0"/>
    <s v="food/food trucks"/>
    <n v="19.14"/>
    <n v="358.88"/>
    <x v="7"/>
    <x v="19"/>
  </r>
  <r>
    <x v="2"/>
    <x v="0"/>
    <s v="USD"/>
    <n v="1410543495"/>
    <n v="1407865095"/>
    <b v="0"/>
    <n v="16"/>
    <b v="0"/>
    <s v="food/food trucks"/>
    <n v="1.63"/>
    <n v="61.19"/>
    <x v="7"/>
    <x v="19"/>
  </r>
  <r>
    <x v="2"/>
    <x v="0"/>
    <s v="USD"/>
    <n v="1474507065"/>
    <n v="1471915065"/>
    <b v="0"/>
    <n v="3"/>
    <b v="0"/>
    <s v="food/food trucks"/>
    <n v="5.67"/>
    <n v="340"/>
    <x v="7"/>
    <x v="19"/>
  </r>
  <r>
    <x v="2"/>
    <x v="0"/>
    <s v="USD"/>
    <n v="1424593763"/>
    <n v="1422001763"/>
    <b v="0"/>
    <n v="3"/>
    <b v="0"/>
    <s v="food/food trucks"/>
    <n v="0.17"/>
    <n v="5.67"/>
    <x v="7"/>
    <x v="19"/>
  </r>
  <r>
    <x v="2"/>
    <x v="1"/>
    <s v="GBP"/>
    <n v="1433021171"/>
    <n v="1430429171"/>
    <b v="0"/>
    <n v="2"/>
    <b v="0"/>
    <s v="food/food trucks"/>
    <n v="0.4"/>
    <n v="50"/>
    <x v="7"/>
    <x v="19"/>
  </r>
  <r>
    <x v="2"/>
    <x v="0"/>
    <s v="USD"/>
    <n v="1415909927"/>
    <n v="1414351127"/>
    <b v="0"/>
    <n v="1"/>
    <b v="0"/>
    <s v="food/food trucks"/>
    <n v="0.1"/>
    <n v="25"/>
    <x v="7"/>
    <x v="19"/>
  </r>
  <r>
    <x v="2"/>
    <x v="0"/>
    <s v="USD"/>
    <n v="1408551752"/>
    <n v="1405959752"/>
    <b v="0"/>
    <n v="0"/>
    <b v="0"/>
    <s v="food/food trucks"/>
    <n v="0"/>
    <e v="#DIV/0!"/>
    <x v="7"/>
    <x v="19"/>
  </r>
  <r>
    <x v="2"/>
    <x v="0"/>
    <s v="USD"/>
    <n v="1438576057"/>
    <n v="1435552057"/>
    <b v="0"/>
    <n v="1"/>
    <b v="0"/>
    <s v="food/food trucks"/>
    <n v="0.02"/>
    <n v="30"/>
    <x v="7"/>
    <x v="19"/>
  </r>
  <r>
    <x v="2"/>
    <x v="0"/>
    <s v="USD"/>
    <n v="1462738327"/>
    <n v="1460146327"/>
    <b v="0"/>
    <n v="19"/>
    <b v="0"/>
    <s v="food/food trucks"/>
    <n v="5.91"/>
    <n v="46.63"/>
    <x v="7"/>
    <x v="19"/>
  </r>
  <r>
    <x v="2"/>
    <x v="0"/>
    <s v="USD"/>
    <n v="1436981339"/>
    <n v="1434389339"/>
    <b v="0"/>
    <n v="9"/>
    <b v="0"/>
    <s v="food/food trucks"/>
    <n v="2.93"/>
    <n v="65"/>
    <x v="7"/>
    <x v="19"/>
  </r>
  <r>
    <x v="2"/>
    <x v="2"/>
    <s v="AUD"/>
    <n v="1488805200"/>
    <n v="1484094498"/>
    <b v="0"/>
    <n v="1"/>
    <b v="0"/>
    <s v="food/food trucks"/>
    <n v="0.01"/>
    <n v="10"/>
    <x v="7"/>
    <x v="19"/>
  </r>
  <r>
    <x v="2"/>
    <x v="1"/>
    <s v="GBP"/>
    <n v="1413388296"/>
    <n v="1410796296"/>
    <b v="0"/>
    <n v="0"/>
    <b v="0"/>
    <s v="food/food trucks"/>
    <n v="0"/>
    <e v="#DIV/0!"/>
    <x v="7"/>
    <x v="19"/>
  </r>
  <r>
    <x v="2"/>
    <x v="0"/>
    <s v="USD"/>
    <n v="1408225452"/>
    <n v="1405633452"/>
    <b v="0"/>
    <n v="1"/>
    <b v="0"/>
    <s v="food/food trucks"/>
    <n v="0.01"/>
    <n v="5"/>
    <x v="7"/>
    <x v="19"/>
  </r>
  <r>
    <x v="2"/>
    <x v="5"/>
    <s v="CAD"/>
    <n v="1446052627"/>
    <n v="1443460627"/>
    <b v="0"/>
    <n v="5"/>
    <b v="0"/>
    <s v="food/food trucks"/>
    <n v="5.33"/>
    <n v="640"/>
    <x v="7"/>
    <x v="19"/>
  </r>
  <r>
    <x v="2"/>
    <x v="0"/>
    <s v="USD"/>
    <n v="1403983314"/>
    <n v="1400786514"/>
    <b v="0"/>
    <n v="85"/>
    <b v="0"/>
    <s v="food/food trucks"/>
    <n v="11.75"/>
    <n v="69.12"/>
    <x v="7"/>
    <x v="19"/>
  </r>
  <r>
    <x v="2"/>
    <x v="0"/>
    <s v="USD"/>
    <n v="1425197321"/>
    <n v="1422605321"/>
    <b v="0"/>
    <n v="3"/>
    <b v="0"/>
    <s v="food/food trucks"/>
    <n v="0.01"/>
    <n v="1.33"/>
    <x v="7"/>
    <x v="19"/>
  </r>
  <r>
    <x v="2"/>
    <x v="0"/>
    <s v="USD"/>
    <n v="1484239320"/>
    <n v="1482609088"/>
    <b v="0"/>
    <n v="4"/>
    <b v="0"/>
    <s v="food/food trucks"/>
    <n v="4.2"/>
    <n v="10.5"/>
    <x v="7"/>
    <x v="19"/>
  </r>
  <r>
    <x v="2"/>
    <x v="0"/>
    <s v="USD"/>
    <n v="1478059140"/>
    <n v="1476391223"/>
    <b v="0"/>
    <n v="3"/>
    <b v="0"/>
    <s v="food/food trucks"/>
    <n v="4"/>
    <n v="33.33"/>
    <x v="7"/>
    <x v="19"/>
  </r>
  <r>
    <x v="0"/>
    <x v="1"/>
    <s v="GBP"/>
    <n v="1486391011"/>
    <n v="1483712611"/>
    <b v="0"/>
    <n v="375"/>
    <b v="1"/>
    <s v="photography/photobooks"/>
    <n v="104.94"/>
    <n v="61.56"/>
    <x v="8"/>
    <x v="20"/>
  </r>
  <r>
    <x v="0"/>
    <x v="0"/>
    <s v="USD"/>
    <n v="1433736000"/>
    <n v="1430945149"/>
    <b v="0"/>
    <n v="111"/>
    <b v="1"/>
    <s v="photography/photobooks"/>
    <n v="105.44"/>
    <n v="118.74"/>
    <x v="8"/>
    <x v="20"/>
  </r>
  <r>
    <x v="0"/>
    <x v="1"/>
    <s v="GBP"/>
    <n v="1433198520"/>
    <n v="1430340195"/>
    <b v="0"/>
    <n v="123"/>
    <b v="1"/>
    <s v="photography/photobooks"/>
    <n v="106.73"/>
    <n v="65.08"/>
    <x v="8"/>
    <x v="20"/>
  </r>
  <r>
    <x v="0"/>
    <x v="0"/>
    <s v="USD"/>
    <n v="1431885600"/>
    <n v="1429133323"/>
    <b v="0"/>
    <n v="70"/>
    <b v="1"/>
    <s v="photography/photobooks"/>
    <n v="104.13"/>
    <n v="130.16"/>
    <x v="8"/>
    <x v="20"/>
  </r>
  <r>
    <x v="0"/>
    <x v="5"/>
    <s v="CAD"/>
    <n v="1482943740"/>
    <n v="1481129340"/>
    <b v="0"/>
    <n v="85"/>
    <b v="1"/>
    <s v="photography/photobooks"/>
    <n v="160.55000000000001"/>
    <n v="37.78"/>
    <x v="8"/>
    <x v="20"/>
  </r>
  <r>
    <x v="0"/>
    <x v="0"/>
    <s v="USD"/>
    <n v="1467242995"/>
    <n v="1465428595"/>
    <b v="0"/>
    <n v="86"/>
    <b v="1"/>
    <s v="photography/photobooks"/>
    <n v="107.78"/>
    <n v="112.79"/>
    <x v="8"/>
    <x v="20"/>
  </r>
  <r>
    <x v="0"/>
    <x v="0"/>
    <s v="USD"/>
    <n v="1409500725"/>
    <n v="1406908725"/>
    <b v="0"/>
    <n v="13"/>
    <b v="1"/>
    <s v="photography/photobooks"/>
    <n v="135"/>
    <n v="51.92"/>
    <x v="8"/>
    <x v="20"/>
  </r>
  <r>
    <x v="0"/>
    <x v="0"/>
    <s v="USD"/>
    <n v="1458480560"/>
    <n v="1455892160"/>
    <b v="0"/>
    <n v="33"/>
    <b v="1"/>
    <s v="photography/photobooks"/>
    <n v="109.07"/>
    <n v="89.24"/>
    <x v="8"/>
    <x v="20"/>
  </r>
  <r>
    <x v="0"/>
    <x v="1"/>
    <s v="GBP"/>
    <n v="1486814978"/>
    <n v="1484222978"/>
    <b v="0"/>
    <n v="15"/>
    <b v="1"/>
    <s v="photography/photobooks"/>
    <n v="290"/>
    <n v="19.329999999999998"/>
    <x v="8"/>
    <x v="20"/>
  </r>
  <r>
    <x v="0"/>
    <x v="0"/>
    <s v="USD"/>
    <n v="1460223453"/>
    <n v="1455043053"/>
    <b v="0"/>
    <n v="273"/>
    <b v="1"/>
    <s v="photography/photobooks"/>
    <n v="103.96"/>
    <n v="79.97"/>
    <x v="8"/>
    <x v="20"/>
  </r>
  <r>
    <x v="0"/>
    <x v="17"/>
    <s v="EUR"/>
    <n v="1428493379"/>
    <n v="1425901379"/>
    <b v="0"/>
    <n v="714"/>
    <b v="1"/>
    <s v="photography/photobooks"/>
    <n v="322.24"/>
    <n v="56.41"/>
    <x v="8"/>
    <x v="20"/>
  </r>
  <r>
    <x v="0"/>
    <x v="13"/>
    <s v="EUR"/>
    <n v="1450602000"/>
    <n v="1445415653"/>
    <b v="0"/>
    <n v="170"/>
    <b v="1"/>
    <s v="photography/photobooks"/>
    <n v="135"/>
    <n v="79.41"/>
    <x v="8"/>
    <x v="20"/>
  </r>
  <r>
    <x v="0"/>
    <x v="1"/>
    <s v="GBP"/>
    <n v="1450467539"/>
    <n v="1447875539"/>
    <b v="0"/>
    <n v="512"/>
    <b v="1"/>
    <s v="photography/photobooks"/>
    <n v="269.91000000000003"/>
    <n v="76.44"/>
    <x v="8"/>
    <x v="20"/>
  </r>
  <r>
    <x v="0"/>
    <x v="0"/>
    <s v="USD"/>
    <n v="1465797540"/>
    <n v="1463155034"/>
    <b v="0"/>
    <n v="314"/>
    <b v="1"/>
    <s v="photography/photobooks"/>
    <n v="253.29"/>
    <n v="121"/>
    <x v="8"/>
    <x v="20"/>
  </r>
  <r>
    <x v="0"/>
    <x v="0"/>
    <s v="USD"/>
    <n v="1451530800"/>
    <n v="1448463086"/>
    <b v="0"/>
    <n v="167"/>
    <b v="1"/>
    <s v="photography/photobooks"/>
    <n v="260.60000000000002"/>
    <n v="54.62"/>
    <x v="8"/>
    <x v="20"/>
  </r>
  <r>
    <x v="0"/>
    <x v="1"/>
    <s v="GBP"/>
    <n v="1436380200"/>
    <n v="1433615400"/>
    <b v="0"/>
    <n v="9"/>
    <b v="1"/>
    <s v="photography/photobooks"/>
    <n v="101.32"/>
    <n v="299.22000000000003"/>
    <x v="8"/>
    <x v="20"/>
  </r>
  <r>
    <x v="0"/>
    <x v="0"/>
    <s v="USD"/>
    <n v="1429183656"/>
    <n v="1427369256"/>
    <b v="0"/>
    <n v="103"/>
    <b v="1"/>
    <s v="photography/photobooks"/>
    <n v="125.6"/>
    <n v="58.53"/>
    <x v="8"/>
    <x v="20"/>
  </r>
  <r>
    <x v="0"/>
    <x v="1"/>
    <s v="GBP"/>
    <n v="1468593246"/>
    <n v="1466001246"/>
    <b v="0"/>
    <n v="111"/>
    <b v="1"/>
    <s v="photography/photobooks"/>
    <n v="102.44"/>
    <n v="55.37"/>
    <x v="8"/>
    <x v="20"/>
  </r>
  <r>
    <x v="0"/>
    <x v="2"/>
    <s v="AUD"/>
    <n v="1435388154"/>
    <n v="1432796154"/>
    <b v="0"/>
    <n v="271"/>
    <b v="1"/>
    <s v="photography/photobooks"/>
    <n v="199.24"/>
    <n v="183.8"/>
    <x v="8"/>
    <x v="20"/>
  </r>
  <r>
    <x v="0"/>
    <x v="0"/>
    <s v="USD"/>
    <n v="1433083527"/>
    <n v="1430491527"/>
    <b v="0"/>
    <n v="101"/>
    <b v="1"/>
    <s v="photography/photobooks"/>
    <n v="102.45"/>
    <n v="165.35"/>
    <x v="8"/>
    <x v="20"/>
  </r>
  <r>
    <x v="0"/>
    <x v="0"/>
    <s v="USD"/>
    <n v="1449205200"/>
    <n v="1445363833"/>
    <b v="0"/>
    <n v="57"/>
    <b v="1"/>
    <s v="photography/photobooks"/>
    <n v="102.95"/>
    <n v="234.79"/>
    <x v="8"/>
    <x v="20"/>
  </r>
  <r>
    <x v="0"/>
    <x v="12"/>
    <s v="EUR"/>
    <n v="1434197351"/>
    <n v="1431605351"/>
    <b v="0"/>
    <n v="62"/>
    <b v="1"/>
    <s v="photography/photobooks"/>
    <n v="100.86"/>
    <n v="211.48"/>
    <x v="8"/>
    <x v="20"/>
  </r>
  <r>
    <x v="0"/>
    <x v="15"/>
    <s v="EUR"/>
    <n v="1489238940"/>
    <n v="1486406253"/>
    <b v="0"/>
    <n v="32"/>
    <b v="1"/>
    <s v="photography/photobooks"/>
    <n v="115"/>
    <n v="32.340000000000003"/>
    <x v="8"/>
    <x v="20"/>
  </r>
  <r>
    <x v="0"/>
    <x v="13"/>
    <s v="EUR"/>
    <n v="1459418400"/>
    <n v="1456827573"/>
    <b v="0"/>
    <n v="141"/>
    <b v="1"/>
    <s v="photography/photobooks"/>
    <n v="104.17"/>
    <n v="123.38"/>
    <x v="8"/>
    <x v="20"/>
  </r>
  <r>
    <x v="0"/>
    <x v="0"/>
    <s v="USD"/>
    <n v="1458835264"/>
    <n v="1456246864"/>
    <b v="0"/>
    <n v="75"/>
    <b v="1"/>
    <s v="photography/photobooks"/>
    <n v="155.30000000000001"/>
    <n v="207.07"/>
    <x v="8"/>
    <x v="20"/>
  </r>
  <r>
    <x v="0"/>
    <x v="0"/>
    <s v="USD"/>
    <n v="1488053905"/>
    <n v="1485461905"/>
    <b v="0"/>
    <n v="46"/>
    <b v="1"/>
    <s v="photography/photobooks"/>
    <n v="106"/>
    <n v="138.26"/>
    <x v="8"/>
    <x v="20"/>
  </r>
  <r>
    <x v="0"/>
    <x v="11"/>
    <s v="SEK"/>
    <n v="1433106000"/>
    <n v="1431124572"/>
    <b v="0"/>
    <n v="103"/>
    <b v="1"/>
    <s v="photography/photobooks"/>
    <n v="254.32"/>
    <n v="493.82"/>
    <x v="8"/>
    <x v="20"/>
  </r>
  <r>
    <x v="0"/>
    <x v="5"/>
    <s v="CAD"/>
    <n v="1465505261"/>
    <n v="1464209261"/>
    <b v="0"/>
    <n v="6"/>
    <b v="1"/>
    <s v="photography/photobooks"/>
    <n v="101.1"/>
    <n v="168.5"/>
    <x v="8"/>
    <x v="20"/>
  </r>
  <r>
    <x v="0"/>
    <x v="0"/>
    <s v="USD"/>
    <n v="1448586000"/>
    <n v="1447195695"/>
    <b v="0"/>
    <n v="83"/>
    <b v="1"/>
    <s v="photography/photobooks"/>
    <n v="129.04"/>
    <n v="38.869999999999997"/>
    <x v="8"/>
    <x v="20"/>
  </r>
  <r>
    <x v="0"/>
    <x v="1"/>
    <s v="GBP"/>
    <n v="1485886100"/>
    <n v="1482862100"/>
    <b v="0"/>
    <n v="108"/>
    <b v="1"/>
    <s v="photography/photobooks"/>
    <n v="102.23"/>
    <n v="61.53"/>
    <x v="8"/>
    <x v="20"/>
  </r>
  <r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x v="0"/>
    <x v="0"/>
    <s v="USD"/>
    <n v="1401487756"/>
    <n v="1398895756"/>
    <b v="0"/>
    <n v="549"/>
    <b v="1"/>
    <s v="photography/photobooks"/>
    <n v="786.08"/>
    <n v="71.59"/>
    <x v="8"/>
    <x v="20"/>
  </r>
  <r>
    <x v="0"/>
    <x v="0"/>
    <s v="USD"/>
    <n v="1443826980"/>
    <n v="1441032457"/>
    <b v="0"/>
    <n v="222"/>
    <b v="1"/>
    <s v="photography/photobooks"/>
    <n v="145.69999999999999"/>
    <n v="91.88"/>
    <x v="8"/>
    <x v="20"/>
  </r>
  <r>
    <x v="0"/>
    <x v="0"/>
    <s v="USD"/>
    <n v="1468524340"/>
    <n v="1465932340"/>
    <b v="0"/>
    <n v="183"/>
    <b v="1"/>
    <s v="photography/photobooks"/>
    <n v="102.6"/>
    <n v="148.57"/>
    <x v="8"/>
    <x v="20"/>
  </r>
  <r>
    <x v="0"/>
    <x v="0"/>
    <s v="USD"/>
    <n v="1446346800"/>
    <n v="1443714800"/>
    <b v="0"/>
    <n v="89"/>
    <b v="1"/>
    <s v="photography/photobooks"/>
    <n v="172.28"/>
    <n v="174.21"/>
    <x v="8"/>
    <x v="20"/>
  </r>
  <r>
    <x v="0"/>
    <x v="0"/>
    <s v="USD"/>
    <n v="1476961513"/>
    <n v="1474369513"/>
    <b v="0"/>
    <n v="253"/>
    <b v="1"/>
    <s v="photography/photobooks"/>
    <n v="159.16999999999999"/>
    <n v="102.86"/>
    <x v="8"/>
    <x v="20"/>
  </r>
  <r>
    <x v="0"/>
    <x v="12"/>
    <s v="EUR"/>
    <n v="1440515112"/>
    <n v="1437923112"/>
    <b v="0"/>
    <n v="140"/>
    <b v="1"/>
    <s v="photography/photobooks"/>
    <n v="103.77"/>
    <n v="111.18"/>
    <x v="8"/>
    <x v="20"/>
  </r>
  <r>
    <x v="0"/>
    <x v="1"/>
    <s v="GBP"/>
    <n v="1480809600"/>
    <n v="1478431488"/>
    <b v="0"/>
    <n v="103"/>
    <b v="1"/>
    <s v="photography/photobooks"/>
    <n v="111.41"/>
    <n v="23.8"/>
    <x v="8"/>
    <x v="20"/>
  </r>
  <r>
    <x v="0"/>
    <x v="5"/>
    <s v="CAD"/>
    <n v="1459483200"/>
    <n v="1456852647"/>
    <b v="0"/>
    <n v="138"/>
    <b v="1"/>
    <s v="photography/photobooks"/>
    <n v="280.38"/>
    <n v="81.27"/>
    <x v="8"/>
    <x v="20"/>
  </r>
  <r>
    <x v="0"/>
    <x v="0"/>
    <s v="USD"/>
    <n v="1478754909"/>
    <n v="1476159309"/>
    <b v="0"/>
    <n v="191"/>
    <b v="1"/>
    <s v="photography/photobooks"/>
    <n v="112.11"/>
    <n v="116.21"/>
    <x v="8"/>
    <x v="20"/>
  </r>
  <r>
    <x v="1"/>
    <x v="0"/>
    <s v="USD"/>
    <n v="1402060302"/>
    <n v="1396876302"/>
    <b v="0"/>
    <n v="18"/>
    <b v="0"/>
    <s v="music/world music"/>
    <n v="7.07"/>
    <n v="58.89"/>
    <x v="4"/>
    <x v="21"/>
  </r>
  <r>
    <x v="1"/>
    <x v="0"/>
    <s v="USD"/>
    <n v="1382478278"/>
    <n v="1377294278"/>
    <b v="0"/>
    <n v="3"/>
    <b v="0"/>
    <s v="music/world music"/>
    <n v="4.4000000000000004"/>
    <n v="44"/>
    <x v="4"/>
    <x v="21"/>
  </r>
  <r>
    <x v="1"/>
    <x v="0"/>
    <s v="USD"/>
    <n v="1398042000"/>
    <n v="1395089981"/>
    <b v="0"/>
    <n v="40"/>
    <b v="0"/>
    <s v="music/world music"/>
    <n v="3.87"/>
    <n v="48.43"/>
    <x v="4"/>
    <x v="21"/>
  </r>
  <r>
    <x v="1"/>
    <x v="0"/>
    <s v="USD"/>
    <n v="1407394800"/>
    <n v="1404770616"/>
    <b v="0"/>
    <n v="0"/>
    <b v="0"/>
    <s v="music/world music"/>
    <n v="0"/>
    <e v="#DIV/0!"/>
    <x v="4"/>
    <x v="21"/>
  </r>
  <r>
    <x v="1"/>
    <x v="0"/>
    <s v="USD"/>
    <n v="1317231008"/>
    <n v="1312047008"/>
    <b v="0"/>
    <n v="24"/>
    <b v="0"/>
    <s v="music/world music"/>
    <n v="29.3"/>
    <n v="61.04"/>
    <x v="4"/>
    <x v="21"/>
  </r>
  <r>
    <x v="1"/>
    <x v="0"/>
    <s v="USD"/>
    <n v="1334592000"/>
    <n v="1331982127"/>
    <b v="0"/>
    <n v="1"/>
    <b v="0"/>
    <s v="music/world music"/>
    <n v="0.91"/>
    <n v="25"/>
    <x v="4"/>
    <x v="21"/>
  </r>
  <r>
    <x v="1"/>
    <x v="0"/>
    <s v="USD"/>
    <n v="1298589630"/>
    <n v="1295997630"/>
    <b v="0"/>
    <n v="0"/>
    <b v="0"/>
    <s v="music/world music"/>
    <n v="0"/>
    <e v="#DIV/0!"/>
    <x v="4"/>
    <x v="21"/>
  </r>
  <r>
    <x v="1"/>
    <x v="0"/>
    <s v="USD"/>
    <n v="1440723600"/>
    <n v="1436394968"/>
    <b v="0"/>
    <n v="0"/>
    <b v="0"/>
    <s v="music/world music"/>
    <n v="0"/>
    <e v="#DIV/0!"/>
    <x v="4"/>
    <x v="21"/>
  </r>
  <r>
    <x v="1"/>
    <x v="0"/>
    <s v="USD"/>
    <n v="1381090870"/>
    <n v="1377030070"/>
    <b v="0"/>
    <n v="1"/>
    <b v="0"/>
    <s v="music/world music"/>
    <n v="0.8"/>
    <n v="40"/>
    <x v="4"/>
    <x v="21"/>
  </r>
  <r>
    <x v="1"/>
    <x v="0"/>
    <s v="USD"/>
    <n v="1329864374"/>
    <n v="1328049974"/>
    <b v="0"/>
    <n v="6"/>
    <b v="0"/>
    <s v="music/world music"/>
    <n v="11.6"/>
    <n v="19.329999999999998"/>
    <x v="4"/>
    <x v="21"/>
  </r>
  <r>
    <x v="1"/>
    <x v="1"/>
    <s v="GBP"/>
    <n v="1422903342"/>
    <n v="1420311342"/>
    <b v="0"/>
    <n v="0"/>
    <b v="0"/>
    <s v="music/world music"/>
    <n v="0"/>
    <e v="#DIV/0!"/>
    <x v="4"/>
    <x v="21"/>
  </r>
  <r>
    <x v="1"/>
    <x v="0"/>
    <s v="USD"/>
    <n v="1387077299"/>
    <n v="1383621299"/>
    <b v="0"/>
    <n v="6"/>
    <b v="0"/>
    <s v="music/world music"/>
    <n v="2.79"/>
    <n v="35"/>
    <x v="4"/>
    <x v="21"/>
  </r>
  <r>
    <x v="1"/>
    <x v="0"/>
    <s v="USD"/>
    <n v="1343491200"/>
    <n v="1342801164"/>
    <b v="0"/>
    <n v="0"/>
    <b v="0"/>
    <s v="music/world music"/>
    <n v="0"/>
    <e v="#DIV/0!"/>
    <x v="4"/>
    <x v="21"/>
  </r>
  <r>
    <x v="1"/>
    <x v="0"/>
    <s v="USD"/>
    <n v="1345790865"/>
    <n v="1344062865"/>
    <b v="0"/>
    <n v="0"/>
    <b v="0"/>
    <s v="music/world music"/>
    <n v="0"/>
    <e v="#DIV/0!"/>
    <x v="4"/>
    <x v="21"/>
  </r>
  <r>
    <x v="1"/>
    <x v="0"/>
    <s v="USD"/>
    <n v="1312641536"/>
    <n v="1310049536"/>
    <b v="0"/>
    <n v="3"/>
    <b v="0"/>
    <s v="music/world music"/>
    <n v="17.8"/>
    <n v="59.33"/>
    <x v="4"/>
    <x v="21"/>
  </r>
  <r>
    <x v="1"/>
    <x v="0"/>
    <s v="USD"/>
    <n v="1325804767"/>
    <n v="1323212767"/>
    <b v="0"/>
    <n v="0"/>
    <b v="0"/>
    <s v="music/world music"/>
    <n v="0"/>
    <e v="#DIV/0!"/>
    <x v="4"/>
    <x v="21"/>
  </r>
  <r>
    <x v="1"/>
    <x v="0"/>
    <s v="USD"/>
    <n v="1373665860"/>
    <n v="1368579457"/>
    <b v="0"/>
    <n v="8"/>
    <b v="0"/>
    <s v="music/world music"/>
    <n v="3.01"/>
    <n v="30.13"/>
    <x v="4"/>
    <x v="21"/>
  </r>
  <r>
    <x v="1"/>
    <x v="0"/>
    <s v="USD"/>
    <n v="1414994340"/>
    <n v="1413057980"/>
    <b v="0"/>
    <n v="34"/>
    <b v="0"/>
    <s v="music/world music"/>
    <n v="50.74"/>
    <n v="74.62"/>
    <x v="4"/>
    <x v="21"/>
  </r>
  <r>
    <x v="1"/>
    <x v="0"/>
    <s v="USD"/>
    <n v="1315747080"/>
    <n v="1314417502"/>
    <b v="0"/>
    <n v="1"/>
    <b v="0"/>
    <s v="music/world music"/>
    <n v="0.55000000000000004"/>
    <n v="5"/>
    <x v="4"/>
    <x v="21"/>
  </r>
  <r>
    <x v="1"/>
    <x v="0"/>
    <s v="USD"/>
    <n v="1310158800"/>
    <n v="1304888771"/>
    <b v="0"/>
    <n v="38"/>
    <b v="0"/>
    <s v="music/world music"/>
    <n v="14.09"/>
    <n v="44.5"/>
    <x v="4"/>
    <x v="21"/>
  </r>
  <r>
    <x v="0"/>
    <x v="0"/>
    <s v="USD"/>
    <n v="1366664400"/>
    <n v="1363981723"/>
    <b v="1"/>
    <n v="45"/>
    <b v="1"/>
    <s v="music/rock"/>
    <n v="103.8"/>
    <n v="46.13"/>
    <x v="4"/>
    <x v="11"/>
  </r>
  <r>
    <x v="0"/>
    <x v="0"/>
    <s v="USD"/>
    <n v="1402755834"/>
    <n v="1400163834"/>
    <b v="1"/>
    <n v="17"/>
    <b v="1"/>
    <s v="music/rock"/>
    <n v="120.25"/>
    <n v="141.47"/>
    <x v="4"/>
    <x v="11"/>
  </r>
  <r>
    <x v="0"/>
    <x v="0"/>
    <s v="USD"/>
    <n v="1323136949"/>
    <n v="1319245349"/>
    <b v="1"/>
    <n v="31"/>
    <b v="1"/>
    <s v="music/rock"/>
    <n v="117"/>
    <n v="75.48"/>
    <x v="4"/>
    <x v="11"/>
  </r>
  <r>
    <x v="0"/>
    <x v="0"/>
    <s v="USD"/>
    <n v="1367823655"/>
    <n v="1365231655"/>
    <b v="1"/>
    <n v="50"/>
    <b v="1"/>
    <s v="music/rock"/>
    <n v="122.14"/>
    <n v="85.5"/>
    <x v="4"/>
    <x v="11"/>
  </r>
  <r>
    <x v="0"/>
    <x v="0"/>
    <s v="USD"/>
    <n v="1402642740"/>
    <n v="1399563953"/>
    <b v="1"/>
    <n v="59"/>
    <b v="1"/>
    <s v="music/rock"/>
    <n v="151.63999999999999"/>
    <n v="64.25"/>
    <x v="4"/>
    <x v="11"/>
  </r>
  <r>
    <x v="0"/>
    <x v="0"/>
    <s v="USD"/>
    <n v="1341683211"/>
    <n v="1339091211"/>
    <b v="1"/>
    <n v="81"/>
    <b v="1"/>
    <s v="music/rock"/>
    <n v="104.44"/>
    <n v="64.47"/>
    <x v="4"/>
    <x v="11"/>
  </r>
  <r>
    <x v="0"/>
    <x v="0"/>
    <s v="USD"/>
    <n v="1410017131"/>
    <n v="1406129131"/>
    <b v="1"/>
    <n v="508"/>
    <b v="1"/>
    <s v="music/rock"/>
    <n v="200.15"/>
    <n v="118.2"/>
    <x v="4"/>
    <x v="11"/>
  </r>
  <r>
    <x v="0"/>
    <x v="0"/>
    <s v="USD"/>
    <n v="1316979167"/>
    <n v="1311795167"/>
    <b v="1"/>
    <n v="74"/>
    <b v="1"/>
    <s v="music/rock"/>
    <n v="101.8"/>
    <n v="82.54"/>
    <x v="4"/>
    <x v="11"/>
  </r>
  <r>
    <x v="0"/>
    <x v="0"/>
    <s v="USD"/>
    <n v="1382658169"/>
    <n v="1380238969"/>
    <b v="1"/>
    <n v="141"/>
    <b v="1"/>
    <s v="music/rock"/>
    <n v="137.66"/>
    <n v="34.17"/>
    <x v="4"/>
    <x v="11"/>
  </r>
  <r>
    <x v="0"/>
    <x v="0"/>
    <s v="USD"/>
    <n v="1409770107"/>
    <n v="1407178107"/>
    <b v="1"/>
    <n v="711"/>
    <b v="1"/>
    <s v="music/rock"/>
    <n v="303833.2"/>
    <n v="42.73"/>
    <x v="4"/>
    <x v="11"/>
  </r>
  <r>
    <x v="0"/>
    <x v="0"/>
    <s v="USD"/>
    <n v="1293857940"/>
    <n v="1288968886"/>
    <b v="1"/>
    <n v="141"/>
    <b v="1"/>
    <s v="music/rock"/>
    <n v="198.85"/>
    <n v="94.49"/>
    <x v="4"/>
    <x v="11"/>
  </r>
  <r>
    <x v="0"/>
    <x v="0"/>
    <s v="USD"/>
    <n v="1385932652"/>
    <n v="1383337052"/>
    <b v="1"/>
    <n v="109"/>
    <b v="1"/>
    <s v="music/rock"/>
    <n v="202.37"/>
    <n v="55.7"/>
    <x v="4"/>
    <x v="11"/>
  </r>
  <r>
    <x v="0"/>
    <x v="0"/>
    <s v="USD"/>
    <n v="1329084231"/>
    <n v="1326492231"/>
    <b v="1"/>
    <n v="361"/>
    <b v="1"/>
    <s v="music/rock"/>
    <n v="117.96"/>
    <n v="98.03"/>
    <x v="4"/>
    <x v="11"/>
  </r>
  <r>
    <x v="0"/>
    <x v="0"/>
    <s v="USD"/>
    <n v="1301792590"/>
    <n v="1297562590"/>
    <b v="1"/>
    <n v="176"/>
    <b v="1"/>
    <s v="music/rock"/>
    <n v="294.73"/>
    <n v="92.1"/>
    <x v="4"/>
    <x v="11"/>
  </r>
  <r>
    <x v="0"/>
    <x v="0"/>
    <s v="USD"/>
    <n v="1377960012"/>
    <n v="1375368012"/>
    <b v="1"/>
    <n v="670"/>
    <b v="1"/>
    <s v="music/rock"/>
    <n v="213.15"/>
    <n v="38.18"/>
    <x v="4"/>
    <x v="11"/>
  </r>
  <r>
    <x v="0"/>
    <x v="0"/>
    <s v="USD"/>
    <n v="1402286340"/>
    <n v="1399504664"/>
    <b v="1"/>
    <n v="96"/>
    <b v="1"/>
    <s v="music/rock"/>
    <n v="104.24"/>
    <n v="27.15"/>
    <x v="4"/>
    <x v="11"/>
  </r>
  <r>
    <x v="0"/>
    <x v="0"/>
    <s v="USD"/>
    <n v="1393445620"/>
    <n v="1390853620"/>
    <b v="1"/>
    <n v="74"/>
    <b v="1"/>
    <s v="music/rock"/>
    <n v="113.67"/>
    <n v="50.69"/>
    <x v="4"/>
    <x v="11"/>
  </r>
  <r>
    <x v="0"/>
    <x v="0"/>
    <s v="USD"/>
    <n v="1390983227"/>
    <n v="1388391227"/>
    <b v="1"/>
    <n v="52"/>
    <b v="1"/>
    <s v="music/rock"/>
    <n v="101.25"/>
    <n v="38.94"/>
    <x v="4"/>
    <x v="11"/>
  </r>
  <r>
    <x v="0"/>
    <x v="5"/>
    <s v="CAD"/>
    <n v="1392574692"/>
    <n v="1389982692"/>
    <b v="1"/>
    <n v="105"/>
    <b v="1"/>
    <s v="music/rock"/>
    <n v="125.42"/>
    <n v="77.64"/>
    <x v="4"/>
    <x v="11"/>
  </r>
  <r>
    <x v="0"/>
    <x v="0"/>
    <s v="USD"/>
    <n v="1396054800"/>
    <n v="1393034470"/>
    <b v="1"/>
    <n v="41"/>
    <b v="1"/>
    <s v="music/rock"/>
    <n v="119"/>
    <n v="43.54"/>
    <x v="4"/>
    <x v="11"/>
  </r>
  <r>
    <x v="0"/>
    <x v="0"/>
    <s v="USD"/>
    <n v="1383062083"/>
    <n v="1380556483"/>
    <b v="1"/>
    <n v="34"/>
    <b v="1"/>
    <s v="music/rock"/>
    <n v="166.46"/>
    <n v="31.82"/>
    <x v="4"/>
    <x v="11"/>
  </r>
  <r>
    <x v="0"/>
    <x v="0"/>
    <s v="USD"/>
    <n v="1291131815"/>
    <n v="1287071015"/>
    <b v="1"/>
    <n v="66"/>
    <b v="1"/>
    <s v="music/rock"/>
    <n v="119.15"/>
    <n v="63.18"/>
    <x v="4"/>
    <x v="11"/>
  </r>
  <r>
    <x v="0"/>
    <x v="0"/>
    <s v="USD"/>
    <n v="1389474145"/>
    <n v="1386882145"/>
    <b v="1"/>
    <n v="50"/>
    <b v="1"/>
    <s v="music/rock"/>
    <n v="100.47"/>
    <n v="190.9"/>
    <x v="4"/>
    <x v="11"/>
  </r>
  <r>
    <x v="0"/>
    <x v="0"/>
    <s v="USD"/>
    <n v="1374674558"/>
    <n v="1372082558"/>
    <b v="1"/>
    <n v="159"/>
    <b v="1"/>
    <s v="music/rock"/>
    <n v="101.8"/>
    <n v="140.86000000000001"/>
    <x v="4"/>
    <x v="11"/>
  </r>
  <r>
    <x v="0"/>
    <x v="0"/>
    <s v="USD"/>
    <n v="1379708247"/>
    <n v="1377116247"/>
    <b v="1"/>
    <n v="182"/>
    <b v="1"/>
    <s v="music/rock"/>
    <n v="116.67"/>
    <n v="76.92"/>
    <x v="4"/>
    <x v="11"/>
  </r>
  <r>
    <x v="0"/>
    <x v="0"/>
    <s v="USD"/>
    <n v="1460764800"/>
    <n v="1458157512"/>
    <b v="1"/>
    <n v="206"/>
    <b v="1"/>
    <s v="music/rock"/>
    <n v="108.65"/>
    <n v="99.16"/>
    <x v="4"/>
    <x v="11"/>
  </r>
  <r>
    <x v="0"/>
    <x v="0"/>
    <s v="USD"/>
    <n v="1332704042"/>
    <n v="1327523642"/>
    <b v="1"/>
    <n v="169"/>
    <b v="1"/>
    <s v="music/rock"/>
    <n v="114.72"/>
    <n v="67.88"/>
    <x v="4"/>
    <x v="11"/>
  </r>
  <r>
    <x v="0"/>
    <x v="0"/>
    <s v="USD"/>
    <n v="1384363459"/>
    <n v="1381767859"/>
    <b v="1"/>
    <n v="31"/>
    <b v="1"/>
    <s v="music/rock"/>
    <n v="101.8"/>
    <n v="246.29"/>
    <x v="4"/>
    <x v="11"/>
  </r>
  <r>
    <x v="0"/>
    <x v="0"/>
    <s v="USD"/>
    <n v="1276574400"/>
    <n v="1270576379"/>
    <b v="1"/>
    <n v="28"/>
    <b v="1"/>
    <s v="music/rock"/>
    <n v="106"/>
    <n v="189.29"/>
    <x v="4"/>
    <x v="11"/>
  </r>
  <r>
    <x v="0"/>
    <x v="5"/>
    <s v="CAD"/>
    <n v="1409506291"/>
    <n v="1406914291"/>
    <b v="1"/>
    <n v="54"/>
    <b v="1"/>
    <s v="music/rock"/>
    <n v="103.5"/>
    <n v="76.67"/>
    <x v="4"/>
    <x v="11"/>
  </r>
  <r>
    <x v="0"/>
    <x v="0"/>
    <s v="USD"/>
    <n v="1346344425"/>
    <n v="1343320425"/>
    <b v="1"/>
    <n v="467"/>
    <b v="1"/>
    <s v="music/rock"/>
    <n v="154.97999999999999"/>
    <n v="82.96"/>
    <x v="4"/>
    <x v="11"/>
  </r>
  <r>
    <x v="0"/>
    <x v="0"/>
    <s v="USD"/>
    <n v="1375908587"/>
    <n v="1372884587"/>
    <b v="1"/>
    <n v="389"/>
    <b v="1"/>
    <s v="music/rock"/>
    <n v="162.13999999999999"/>
    <n v="62.52"/>
    <x v="4"/>
    <x v="11"/>
  </r>
  <r>
    <x v="0"/>
    <x v="0"/>
    <s v="USD"/>
    <n v="1251777600"/>
    <n v="1247504047"/>
    <b v="1"/>
    <n v="68"/>
    <b v="1"/>
    <s v="music/rock"/>
    <n v="104.42"/>
    <n v="46.07"/>
    <x v="4"/>
    <x v="11"/>
  </r>
  <r>
    <x v="0"/>
    <x v="0"/>
    <s v="USD"/>
    <n v="1346765347"/>
    <n v="1343741347"/>
    <b v="1"/>
    <n v="413"/>
    <b v="1"/>
    <s v="music/rock"/>
    <n v="106.12"/>
    <n v="38.54"/>
    <x v="4"/>
    <x v="11"/>
  </r>
  <r>
    <x v="0"/>
    <x v="0"/>
    <s v="USD"/>
    <n v="1403661600"/>
    <n v="1401196766"/>
    <b v="1"/>
    <n v="190"/>
    <b v="1"/>
    <s v="music/rock"/>
    <n v="154.94"/>
    <n v="53.01"/>
    <x v="4"/>
    <x v="11"/>
  </r>
  <r>
    <x v="0"/>
    <x v="0"/>
    <s v="USD"/>
    <n v="1395624170"/>
    <n v="1392171770"/>
    <b v="1"/>
    <n v="189"/>
    <b v="1"/>
    <s v="music/rock"/>
    <n v="110.77"/>
    <n v="73.36"/>
    <x v="4"/>
    <x v="11"/>
  </r>
  <r>
    <x v="0"/>
    <x v="0"/>
    <s v="USD"/>
    <n v="1299003054"/>
    <n v="1291227054"/>
    <b v="1"/>
    <n v="130"/>
    <b v="1"/>
    <s v="music/rock"/>
    <n v="110.91"/>
    <n v="127.98"/>
    <x v="4"/>
    <x v="11"/>
  </r>
  <r>
    <x v="0"/>
    <x v="0"/>
    <s v="USD"/>
    <n v="1375033836"/>
    <n v="1373305836"/>
    <b v="1"/>
    <n v="74"/>
    <b v="1"/>
    <s v="music/rock"/>
    <n v="110.71"/>
    <n v="104.73"/>
    <x v="4"/>
    <x v="11"/>
  </r>
  <r>
    <x v="0"/>
    <x v="0"/>
    <s v="USD"/>
    <n v="1386565140"/>
    <n v="1383909855"/>
    <b v="1"/>
    <n v="274"/>
    <b v="1"/>
    <s v="music/rock"/>
    <n v="123.61"/>
    <n v="67.67"/>
    <x v="4"/>
    <x v="11"/>
  </r>
  <r>
    <x v="0"/>
    <x v="0"/>
    <s v="USD"/>
    <n v="1362974400"/>
    <n v="1360948389"/>
    <b v="1"/>
    <n v="22"/>
    <b v="1"/>
    <s v="music/rock"/>
    <n v="211.05"/>
    <n v="95.93"/>
    <x v="4"/>
    <x v="11"/>
  </r>
  <r>
    <x v="0"/>
    <x v="0"/>
    <s v="USD"/>
    <n v="1483203540"/>
    <n v="1481175482"/>
    <b v="0"/>
    <n v="31"/>
    <b v="1"/>
    <s v="theater/plays"/>
    <n v="101"/>
    <n v="65.16"/>
    <x v="1"/>
    <x v="6"/>
  </r>
  <r>
    <x v="0"/>
    <x v="1"/>
    <s v="GBP"/>
    <n v="1434808775"/>
    <n v="1433512775"/>
    <b v="0"/>
    <n v="63"/>
    <b v="1"/>
    <s v="theater/plays"/>
    <n v="101.65"/>
    <n v="32.270000000000003"/>
    <x v="1"/>
    <x v="6"/>
  </r>
  <r>
    <x v="0"/>
    <x v="1"/>
    <s v="GBP"/>
    <n v="1424181600"/>
    <n v="1423041227"/>
    <b v="0"/>
    <n v="20"/>
    <b v="1"/>
    <s v="theater/plays"/>
    <n v="108.33"/>
    <n v="81.25"/>
    <x v="1"/>
    <x v="6"/>
  </r>
  <r>
    <x v="0"/>
    <x v="1"/>
    <s v="GBP"/>
    <n v="1434120856"/>
    <n v="1428936856"/>
    <b v="0"/>
    <n v="25"/>
    <b v="1"/>
    <s v="theater/plays"/>
    <n v="242"/>
    <n v="24.2"/>
    <x v="1"/>
    <x v="6"/>
  </r>
  <r>
    <x v="0"/>
    <x v="0"/>
    <s v="USD"/>
    <n v="1470801600"/>
    <n v="1468122163"/>
    <b v="0"/>
    <n v="61"/>
    <b v="1"/>
    <s v="theater/plays"/>
    <n v="100.45"/>
    <n v="65.87"/>
    <x v="1"/>
    <x v="6"/>
  </r>
  <r>
    <x v="0"/>
    <x v="0"/>
    <s v="USD"/>
    <n v="1483499645"/>
    <n v="1480907645"/>
    <b v="0"/>
    <n v="52"/>
    <b v="1"/>
    <s v="theater/plays"/>
    <n v="125.07"/>
    <n v="36.08"/>
    <x v="1"/>
    <x v="6"/>
  </r>
  <r>
    <x v="0"/>
    <x v="0"/>
    <s v="USD"/>
    <n v="1429772340"/>
    <n v="1427121931"/>
    <b v="0"/>
    <n v="86"/>
    <b v="1"/>
    <s v="theater/plays"/>
    <n v="108.57"/>
    <n v="44.19"/>
    <x v="1"/>
    <x v="6"/>
  </r>
  <r>
    <x v="0"/>
    <x v="0"/>
    <s v="USD"/>
    <n v="1428390000"/>
    <n v="1425224391"/>
    <b v="0"/>
    <n v="42"/>
    <b v="1"/>
    <s v="theater/plays"/>
    <n v="145.69999999999999"/>
    <n v="104.07"/>
    <x v="1"/>
    <x v="6"/>
  </r>
  <r>
    <x v="0"/>
    <x v="1"/>
    <s v="GBP"/>
    <n v="1444172340"/>
    <n v="1441822828"/>
    <b v="0"/>
    <n v="52"/>
    <b v="1"/>
    <s v="theater/plays"/>
    <n v="110"/>
    <n v="35.96"/>
    <x v="1"/>
    <x v="6"/>
  </r>
  <r>
    <x v="0"/>
    <x v="0"/>
    <s v="USD"/>
    <n v="1447523371"/>
    <n v="1444927771"/>
    <b v="0"/>
    <n v="120"/>
    <b v="1"/>
    <s v="theater/plays"/>
    <n v="102.23"/>
    <n v="127.79"/>
    <x v="1"/>
    <x v="6"/>
  </r>
  <r>
    <x v="0"/>
    <x v="1"/>
    <s v="GBP"/>
    <n v="1445252400"/>
    <n v="1443696797"/>
    <b v="0"/>
    <n v="22"/>
    <b v="1"/>
    <s v="theater/plays"/>
    <n v="122"/>
    <n v="27.73"/>
    <x v="1"/>
    <x v="6"/>
  </r>
  <r>
    <x v="0"/>
    <x v="1"/>
    <s v="GBP"/>
    <n v="1438189200"/>
    <n v="1435585497"/>
    <b v="0"/>
    <n v="64"/>
    <b v="1"/>
    <s v="theater/plays"/>
    <n v="101.96"/>
    <n v="39.83"/>
    <x v="1"/>
    <x v="6"/>
  </r>
  <r>
    <x v="0"/>
    <x v="1"/>
    <s v="GBP"/>
    <n v="1457914373"/>
    <n v="1456189973"/>
    <b v="0"/>
    <n v="23"/>
    <b v="1"/>
    <s v="theater/plays"/>
    <n v="141.18"/>
    <n v="52.17"/>
    <x v="1"/>
    <x v="6"/>
  </r>
  <r>
    <x v="0"/>
    <x v="0"/>
    <s v="USD"/>
    <n v="1462125358"/>
    <n v="1459533358"/>
    <b v="0"/>
    <n v="238"/>
    <b v="1"/>
    <s v="theater/plays"/>
    <n v="109.53"/>
    <n v="92.04"/>
    <x v="1"/>
    <x v="6"/>
  </r>
  <r>
    <x v="0"/>
    <x v="1"/>
    <s v="GBP"/>
    <n v="1461860432"/>
    <n v="1459268432"/>
    <b v="0"/>
    <n v="33"/>
    <b v="1"/>
    <s v="theater/plays"/>
    <n v="104.65"/>
    <n v="63.42"/>
    <x v="1"/>
    <x v="6"/>
  </r>
  <r>
    <x v="0"/>
    <x v="0"/>
    <s v="USD"/>
    <n v="1436902359"/>
    <n v="1434310359"/>
    <b v="0"/>
    <n v="32"/>
    <b v="1"/>
    <s v="theater/plays"/>
    <n v="124"/>
    <n v="135.63"/>
    <x v="1"/>
    <x v="6"/>
  </r>
  <r>
    <x v="0"/>
    <x v="0"/>
    <s v="USD"/>
    <n v="1464807420"/>
    <n v="1461427938"/>
    <b v="0"/>
    <n v="24"/>
    <b v="1"/>
    <s v="theater/plays"/>
    <n v="135"/>
    <n v="168.75"/>
    <x v="1"/>
    <x v="6"/>
  </r>
  <r>
    <x v="0"/>
    <x v="0"/>
    <s v="USD"/>
    <n v="1437447600"/>
    <n v="1436551178"/>
    <b v="0"/>
    <n v="29"/>
    <b v="1"/>
    <s v="theater/plays"/>
    <n v="102.75"/>
    <n v="70.86"/>
    <x v="1"/>
    <x v="6"/>
  </r>
  <r>
    <x v="0"/>
    <x v="0"/>
    <s v="USD"/>
    <n v="1480559011"/>
    <n v="1477963411"/>
    <b v="0"/>
    <n v="50"/>
    <b v="1"/>
    <s v="theater/plays"/>
    <n v="100"/>
    <n v="50"/>
    <x v="1"/>
    <x v="6"/>
  </r>
  <r>
    <x v="0"/>
    <x v="1"/>
    <s v="GBP"/>
    <n v="1469962800"/>
    <n v="1468578920"/>
    <b v="0"/>
    <n v="108"/>
    <b v="1"/>
    <s v="theater/plays"/>
    <n v="130.26"/>
    <n v="42.21"/>
    <x v="1"/>
    <x v="6"/>
  </r>
  <r>
    <x v="1"/>
    <x v="1"/>
    <s v="GBP"/>
    <n v="1489376405"/>
    <n v="1484196005"/>
    <b v="0"/>
    <n v="104"/>
    <b v="0"/>
    <s v="technology/wearables"/>
    <n v="39.630000000000003"/>
    <n v="152.41"/>
    <x v="2"/>
    <x v="8"/>
  </r>
  <r>
    <x v="1"/>
    <x v="0"/>
    <s v="USD"/>
    <n v="1469122200"/>
    <n v="1466611108"/>
    <b v="0"/>
    <n v="86"/>
    <b v="0"/>
    <s v="technology/wearables"/>
    <n v="25.98"/>
    <n v="90.62"/>
    <x v="2"/>
    <x v="8"/>
  </r>
  <r>
    <x v="1"/>
    <x v="0"/>
    <s v="USD"/>
    <n v="1417690734"/>
    <n v="1415098734"/>
    <b v="0"/>
    <n v="356"/>
    <b v="0"/>
    <s v="technology/wearables"/>
    <n v="65.25"/>
    <n v="201.6"/>
    <x v="2"/>
    <x v="8"/>
  </r>
  <r>
    <x v="1"/>
    <x v="0"/>
    <s v="USD"/>
    <n v="1455710679"/>
    <n v="1453118679"/>
    <b v="0"/>
    <n v="45"/>
    <b v="0"/>
    <s v="technology/wearables"/>
    <n v="11.51"/>
    <n v="127.93"/>
    <x v="2"/>
    <x v="8"/>
  </r>
  <r>
    <x v="1"/>
    <x v="0"/>
    <s v="USD"/>
    <n v="1475937812"/>
    <n v="1472481812"/>
    <b v="0"/>
    <n v="38"/>
    <b v="0"/>
    <s v="technology/wearables"/>
    <n v="11.36"/>
    <n v="29.89"/>
    <x v="2"/>
    <x v="8"/>
  </r>
  <r>
    <x v="1"/>
    <x v="0"/>
    <s v="USD"/>
    <n v="1444943468"/>
    <n v="1441919468"/>
    <b v="0"/>
    <n v="35"/>
    <b v="0"/>
    <s v="technology/wearables"/>
    <n v="111.99"/>
    <n v="367.97"/>
    <x v="2"/>
    <x v="8"/>
  </r>
  <r>
    <x v="1"/>
    <x v="0"/>
    <s v="USD"/>
    <n v="1471622450"/>
    <n v="1467734450"/>
    <b v="0"/>
    <n v="24"/>
    <b v="0"/>
    <s v="technology/wearables"/>
    <n v="15.5"/>
    <n v="129.16999999999999"/>
    <x v="2"/>
    <x v="8"/>
  </r>
  <r>
    <x v="1"/>
    <x v="0"/>
    <s v="USD"/>
    <n v="1480536919"/>
    <n v="1477509319"/>
    <b v="0"/>
    <n v="100"/>
    <b v="0"/>
    <s v="technology/wearables"/>
    <n v="32.03"/>
    <n v="800.7"/>
    <x v="2"/>
    <x v="8"/>
  </r>
  <r>
    <x v="1"/>
    <x v="0"/>
    <s v="USD"/>
    <n v="1429375922"/>
    <n v="1426783922"/>
    <b v="0"/>
    <n v="1"/>
    <b v="0"/>
    <s v="technology/wearables"/>
    <n v="0.61"/>
    <n v="28"/>
    <x v="2"/>
    <x v="8"/>
  </r>
  <r>
    <x v="1"/>
    <x v="0"/>
    <s v="USD"/>
    <n v="1457024514"/>
    <n v="1454432514"/>
    <b v="0"/>
    <n v="122"/>
    <b v="0"/>
    <s v="technology/wearables"/>
    <n v="31.12"/>
    <n v="102.02"/>
    <x v="2"/>
    <x v="8"/>
  </r>
  <r>
    <x v="1"/>
    <x v="0"/>
    <s v="USD"/>
    <n v="1477065860"/>
    <n v="1471881860"/>
    <b v="0"/>
    <n v="11"/>
    <b v="0"/>
    <s v="technology/wearables"/>
    <n v="1.1299999999999999"/>
    <n v="184.36"/>
    <x v="2"/>
    <x v="8"/>
  </r>
  <r>
    <x v="1"/>
    <x v="0"/>
    <s v="USD"/>
    <n v="1446771600"/>
    <n v="1443700648"/>
    <b v="0"/>
    <n v="248"/>
    <b v="0"/>
    <s v="technology/wearables"/>
    <n v="40.4"/>
    <n v="162.91999999999999"/>
    <x v="2"/>
    <x v="8"/>
  </r>
  <r>
    <x v="1"/>
    <x v="0"/>
    <s v="USD"/>
    <n v="1456700709"/>
    <n v="1453676709"/>
    <b v="0"/>
    <n v="1"/>
    <b v="0"/>
    <s v="technology/wearables"/>
    <n v="0"/>
    <n v="1"/>
    <x v="2"/>
    <x v="8"/>
  </r>
  <r>
    <x v="1"/>
    <x v="8"/>
    <s v="DKK"/>
    <n v="1469109600"/>
    <n v="1464586746"/>
    <b v="0"/>
    <n v="19"/>
    <b v="0"/>
    <s v="technology/wearables"/>
    <n v="5.73"/>
    <n v="603.53"/>
    <x v="2"/>
    <x v="8"/>
  </r>
  <r>
    <x v="1"/>
    <x v="0"/>
    <s v="USD"/>
    <n v="1420938172"/>
    <n v="1418346172"/>
    <b v="0"/>
    <n v="135"/>
    <b v="0"/>
    <s v="technology/wearables"/>
    <n v="15.33"/>
    <n v="45.41"/>
    <x v="2"/>
    <x v="8"/>
  </r>
  <r>
    <x v="1"/>
    <x v="1"/>
    <s v="GBP"/>
    <n v="1405094400"/>
    <n v="1403810965"/>
    <b v="0"/>
    <n v="9"/>
    <b v="0"/>
    <s v="technology/wearables"/>
    <n v="15.1"/>
    <n v="97.33"/>
    <x v="2"/>
    <x v="8"/>
  </r>
  <r>
    <x v="1"/>
    <x v="9"/>
    <s v="EUR"/>
    <n v="1483138800"/>
    <n v="1480610046"/>
    <b v="0"/>
    <n v="3"/>
    <b v="0"/>
    <s v="technology/wearables"/>
    <n v="0.5"/>
    <n v="167.67"/>
    <x v="2"/>
    <x v="8"/>
  </r>
  <r>
    <x v="1"/>
    <x v="11"/>
    <s v="SEK"/>
    <n v="1482515937"/>
    <n v="1479923937"/>
    <b v="0"/>
    <n v="7"/>
    <b v="0"/>
    <s v="technology/wearables"/>
    <n v="1.3"/>
    <n v="859.86"/>
    <x v="2"/>
    <x v="8"/>
  </r>
  <r>
    <x v="1"/>
    <x v="1"/>
    <s v="GBP"/>
    <n v="1432223125"/>
    <n v="1429631125"/>
    <b v="0"/>
    <n v="4"/>
    <b v="0"/>
    <s v="technology/wearables"/>
    <n v="0.3"/>
    <n v="26.5"/>
    <x v="2"/>
    <x v="8"/>
  </r>
  <r>
    <x v="1"/>
    <x v="0"/>
    <s v="USD"/>
    <n v="1461653700"/>
    <n v="1458665146"/>
    <b v="0"/>
    <n v="44"/>
    <b v="0"/>
    <s v="technology/wearables"/>
    <n v="8.8800000000000008"/>
    <n v="30.27"/>
    <x v="2"/>
    <x v="8"/>
  </r>
  <r>
    <x v="1"/>
    <x v="0"/>
    <s v="USD"/>
    <n v="1476371552"/>
    <n v="1473779552"/>
    <b v="0"/>
    <n v="90"/>
    <b v="0"/>
    <s v="technology/wearables"/>
    <n v="9.84"/>
    <n v="54.67"/>
    <x v="2"/>
    <x v="8"/>
  </r>
  <r>
    <x v="1"/>
    <x v="0"/>
    <s v="USD"/>
    <n v="1483063435"/>
    <n v="1480471435"/>
    <b v="0"/>
    <n v="8"/>
    <b v="0"/>
    <s v="technology/wearables"/>
    <n v="2.4300000000000002"/>
    <n v="60.75"/>
    <x v="2"/>
    <x v="8"/>
  </r>
  <r>
    <x v="1"/>
    <x v="0"/>
    <s v="USD"/>
    <n v="1421348428"/>
    <n v="1417460428"/>
    <b v="0"/>
    <n v="11"/>
    <b v="0"/>
    <s v="technology/wearables"/>
    <n v="1.1299999999999999"/>
    <n v="102.73"/>
    <x v="2"/>
    <x v="8"/>
  </r>
  <r>
    <x v="1"/>
    <x v="0"/>
    <s v="USD"/>
    <n v="1432916235"/>
    <n v="1430324235"/>
    <b v="0"/>
    <n v="41"/>
    <b v="0"/>
    <s v="technology/wearables"/>
    <n v="3.55"/>
    <n v="41.59"/>
    <x v="2"/>
    <x v="8"/>
  </r>
  <r>
    <x v="1"/>
    <x v="0"/>
    <s v="USD"/>
    <n v="1476458734"/>
    <n v="1472570734"/>
    <b v="0"/>
    <n v="15"/>
    <b v="0"/>
    <s v="technology/wearables"/>
    <n v="2.33"/>
    <n v="116.53"/>
    <x v="2"/>
    <x v="8"/>
  </r>
  <r>
    <x v="1"/>
    <x v="0"/>
    <s v="USD"/>
    <n v="1417501145"/>
    <n v="1414041545"/>
    <b v="0"/>
    <n v="9"/>
    <b v="0"/>
    <s v="technology/wearables"/>
    <n v="0.82"/>
    <n v="45.33"/>
    <x v="2"/>
    <x v="8"/>
  </r>
  <r>
    <x v="1"/>
    <x v="0"/>
    <s v="USD"/>
    <n v="1467432000"/>
    <n v="1464763109"/>
    <b v="0"/>
    <n v="50"/>
    <b v="0"/>
    <s v="technology/wearables"/>
    <n v="22.49"/>
    <n v="157.46"/>
    <x v="2"/>
    <x v="8"/>
  </r>
  <r>
    <x v="1"/>
    <x v="0"/>
    <s v="USD"/>
    <n v="1471435554"/>
    <n v="1468843554"/>
    <b v="0"/>
    <n v="34"/>
    <b v="0"/>
    <s v="technology/wearables"/>
    <n v="1.37"/>
    <n v="100.5"/>
    <x v="2"/>
    <x v="8"/>
  </r>
  <r>
    <x v="1"/>
    <x v="16"/>
    <s v="CHF"/>
    <n v="1485480408"/>
    <n v="1482888408"/>
    <b v="0"/>
    <n v="0"/>
    <b v="0"/>
    <s v="technology/wearables"/>
    <n v="0"/>
    <e v="#DIV/0!"/>
    <x v="2"/>
    <x v="8"/>
  </r>
  <r>
    <x v="1"/>
    <x v="2"/>
    <s v="AUD"/>
    <n v="1405478025"/>
    <n v="1402886025"/>
    <b v="0"/>
    <n v="0"/>
    <b v="0"/>
    <s v="technology/wearables"/>
    <n v="0"/>
    <e v="#DIV/0!"/>
    <x v="2"/>
    <x v="8"/>
  </r>
  <r>
    <x v="1"/>
    <x v="0"/>
    <s v="USD"/>
    <n v="1457721287"/>
    <n v="1455129287"/>
    <b v="0"/>
    <n v="276"/>
    <b v="0"/>
    <s v="technology/wearables"/>
    <n v="10.75"/>
    <n v="51.82"/>
    <x v="2"/>
    <x v="8"/>
  </r>
  <r>
    <x v="1"/>
    <x v="0"/>
    <s v="USD"/>
    <n v="1449354502"/>
    <n v="1446762502"/>
    <b v="0"/>
    <n v="16"/>
    <b v="0"/>
    <s v="technology/wearables"/>
    <n v="19.760000000000002"/>
    <n v="308.75"/>
    <x v="2"/>
    <x v="8"/>
  </r>
  <r>
    <x v="1"/>
    <x v="0"/>
    <s v="USD"/>
    <n v="1418849028"/>
    <n v="1415825028"/>
    <b v="0"/>
    <n v="224"/>
    <b v="0"/>
    <s v="technology/wearables"/>
    <n v="84.95"/>
    <n v="379.23"/>
    <x v="2"/>
    <x v="8"/>
  </r>
  <r>
    <x v="1"/>
    <x v="0"/>
    <s v="USD"/>
    <n v="1488549079"/>
    <n v="1485957079"/>
    <b v="0"/>
    <n v="140"/>
    <b v="0"/>
    <s v="technology/wearables"/>
    <n v="49.38"/>
    <n v="176.36"/>
    <x v="2"/>
    <x v="8"/>
  </r>
  <r>
    <x v="1"/>
    <x v="0"/>
    <s v="USD"/>
    <n v="1438543033"/>
    <n v="1435951033"/>
    <b v="0"/>
    <n v="15"/>
    <b v="0"/>
    <s v="technology/wearables"/>
    <n v="3.3"/>
    <n v="66.069999999999993"/>
    <x v="2"/>
    <x v="8"/>
  </r>
  <r>
    <x v="1"/>
    <x v="0"/>
    <s v="USD"/>
    <n v="1418056315"/>
    <n v="1414164715"/>
    <b v="0"/>
    <n v="37"/>
    <b v="0"/>
    <s v="technology/wearables"/>
    <n v="6.63"/>
    <n v="89.65"/>
    <x v="2"/>
    <x v="8"/>
  </r>
  <r>
    <x v="1"/>
    <x v="0"/>
    <s v="USD"/>
    <n v="1408112253"/>
    <n v="1405520253"/>
    <b v="0"/>
    <n v="0"/>
    <b v="0"/>
    <s v="technology/wearables"/>
    <n v="0"/>
    <e v="#DIV/0!"/>
    <x v="2"/>
    <x v="8"/>
  </r>
  <r>
    <x v="1"/>
    <x v="1"/>
    <s v="GBP"/>
    <n v="1475333917"/>
    <n v="1472569117"/>
    <b v="0"/>
    <n v="46"/>
    <b v="0"/>
    <s v="technology/wearables"/>
    <n v="70.36"/>
    <n v="382.39"/>
    <x v="2"/>
    <x v="8"/>
  </r>
  <r>
    <x v="1"/>
    <x v="0"/>
    <s v="USD"/>
    <n v="1437161739"/>
    <n v="1434569739"/>
    <b v="0"/>
    <n v="1"/>
    <b v="0"/>
    <s v="technology/wearables"/>
    <n v="0.2"/>
    <n v="100"/>
    <x v="2"/>
    <x v="8"/>
  </r>
  <r>
    <x v="1"/>
    <x v="0"/>
    <s v="USD"/>
    <n v="1471579140"/>
    <n v="1466512683"/>
    <b v="0"/>
    <n v="323"/>
    <b v="0"/>
    <s v="technology/wearables"/>
    <n v="102.3"/>
    <n v="158.36000000000001"/>
    <x v="2"/>
    <x v="8"/>
  </r>
  <r>
    <x v="0"/>
    <x v="5"/>
    <s v="CAD"/>
    <n v="1467313039"/>
    <n v="1464807439"/>
    <b v="0"/>
    <n v="139"/>
    <b v="1"/>
    <s v="publishing/nonfiction"/>
    <n v="377.73"/>
    <n v="40.76"/>
    <x v="3"/>
    <x v="9"/>
  </r>
  <r>
    <x v="0"/>
    <x v="0"/>
    <s v="USD"/>
    <n v="1405366359"/>
    <n v="1402342359"/>
    <b v="0"/>
    <n v="7"/>
    <b v="1"/>
    <s v="publishing/nonfiction"/>
    <n v="125"/>
    <n v="53.57"/>
    <x v="3"/>
    <x v="9"/>
  </r>
  <r>
    <x v="0"/>
    <x v="0"/>
    <s v="USD"/>
    <n v="1372297751"/>
    <n v="1369705751"/>
    <b v="0"/>
    <n v="149"/>
    <b v="1"/>
    <s v="publishing/nonfiction"/>
    <n v="147.33000000000001"/>
    <n v="48.45"/>
    <x v="3"/>
    <x v="9"/>
  </r>
  <r>
    <x v="0"/>
    <x v="0"/>
    <s v="USD"/>
    <n v="1425741525"/>
    <n v="1423149525"/>
    <b v="0"/>
    <n v="31"/>
    <b v="1"/>
    <s v="publishing/nonfiction"/>
    <n v="102.2"/>
    <n v="82.42"/>
    <x v="3"/>
    <x v="9"/>
  </r>
  <r>
    <x v="0"/>
    <x v="0"/>
    <s v="USD"/>
    <n v="1418904533"/>
    <n v="1416485333"/>
    <b v="0"/>
    <n v="26"/>
    <b v="1"/>
    <s v="publishing/nonfiction"/>
    <n v="101.87"/>
    <n v="230.19"/>
    <x v="3"/>
    <x v="9"/>
  </r>
  <r>
    <x v="0"/>
    <x v="5"/>
    <s v="CAD"/>
    <n v="1450249140"/>
    <n v="1447055935"/>
    <b v="0"/>
    <n v="172"/>
    <b v="1"/>
    <s v="publishing/nonfiction"/>
    <n v="204.2"/>
    <n v="59.36"/>
    <x v="3"/>
    <x v="9"/>
  </r>
  <r>
    <x v="0"/>
    <x v="0"/>
    <s v="USD"/>
    <n v="1451089134"/>
    <n v="1448497134"/>
    <b v="0"/>
    <n v="78"/>
    <b v="1"/>
    <s v="publishing/nonfiction"/>
    <n v="104.05"/>
    <n v="66.7"/>
    <x v="3"/>
    <x v="9"/>
  </r>
  <r>
    <x v="0"/>
    <x v="0"/>
    <s v="USD"/>
    <n v="1455299144"/>
    <n v="1452707144"/>
    <b v="0"/>
    <n v="120"/>
    <b v="1"/>
    <s v="publishing/nonfiction"/>
    <n v="101.27"/>
    <n v="168.78"/>
    <x v="3"/>
    <x v="9"/>
  </r>
  <r>
    <x v="0"/>
    <x v="0"/>
    <s v="USD"/>
    <n v="1441425540"/>
    <n v="1436968366"/>
    <b v="0"/>
    <n v="227"/>
    <b v="1"/>
    <s v="publishing/nonfiction"/>
    <n v="136.13999999999999"/>
    <n v="59.97"/>
    <x v="3"/>
    <x v="9"/>
  </r>
  <r>
    <x v="0"/>
    <x v="0"/>
    <s v="USD"/>
    <n v="1362960000"/>
    <n v="1359946188"/>
    <b v="0"/>
    <n v="42"/>
    <b v="1"/>
    <s v="publishing/nonfiction"/>
    <n v="133.6"/>
    <n v="31.81"/>
    <x v="3"/>
    <x v="9"/>
  </r>
  <r>
    <x v="0"/>
    <x v="1"/>
    <s v="GBP"/>
    <n v="1465672979"/>
    <n v="1463080979"/>
    <b v="0"/>
    <n v="64"/>
    <b v="1"/>
    <s v="publishing/nonfiction"/>
    <n v="130.25"/>
    <n v="24.42"/>
    <x v="3"/>
    <x v="9"/>
  </r>
  <r>
    <x v="0"/>
    <x v="1"/>
    <s v="GBP"/>
    <n v="1354269600"/>
    <n v="1351663605"/>
    <b v="0"/>
    <n v="121"/>
    <b v="1"/>
    <s v="publishing/nonfiction"/>
    <n v="122.68"/>
    <n v="25.35"/>
    <x v="3"/>
    <x v="9"/>
  </r>
  <r>
    <x v="0"/>
    <x v="0"/>
    <s v="USD"/>
    <n v="1372985760"/>
    <n v="1370393760"/>
    <b v="0"/>
    <n v="87"/>
    <b v="1"/>
    <s v="publishing/nonfiction"/>
    <n v="182.81"/>
    <n v="71.44"/>
    <x v="3"/>
    <x v="9"/>
  </r>
  <r>
    <x v="0"/>
    <x v="0"/>
    <s v="USD"/>
    <n v="1362117540"/>
    <n v="1359587137"/>
    <b v="0"/>
    <n v="65"/>
    <b v="1"/>
    <s v="publishing/nonfiction"/>
    <n v="125.3"/>
    <n v="38.549999999999997"/>
    <x v="3"/>
    <x v="9"/>
  </r>
  <r>
    <x v="0"/>
    <x v="0"/>
    <s v="USD"/>
    <n v="1309009323"/>
    <n v="1306417323"/>
    <b v="0"/>
    <n v="49"/>
    <b v="1"/>
    <s v="publishing/nonfiction"/>
    <n v="111.67"/>
    <n v="68.37"/>
    <x v="3"/>
    <x v="9"/>
  </r>
  <r>
    <x v="0"/>
    <x v="0"/>
    <s v="USD"/>
    <n v="1309980790"/>
    <n v="1304623990"/>
    <b v="0"/>
    <n v="19"/>
    <b v="1"/>
    <s v="publishing/nonfiction"/>
    <n v="115.76"/>
    <n v="40.21"/>
    <x v="3"/>
    <x v="9"/>
  </r>
  <r>
    <x v="0"/>
    <x v="0"/>
    <s v="USD"/>
    <n v="1343943420"/>
    <n v="1341524220"/>
    <b v="0"/>
    <n v="81"/>
    <b v="1"/>
    <s v="publishing/nonfiction"/>
    <n v="173.2"/>
    <n v="32.07"/>
    <x v="3"/>
    <x v="9"/>
  </r>
  <r>
    <x v="0"/>
    <x v="1"/>
    <s v="GBP"/>
    <n v="1403370772"/>
    <n v="1400778772"/>
    <b v="0"/>
    <n v="264"/>
    <b v="1"/>
    <s v="publishing/nonfiction"/>
    <n v="125.98"/>
    <n v="28.63"/>
    <x v="3"/>
    <x v="9"/>
  </r>
  <r>
    <x v="0"/>
    <x v="0"/>
    <s v="USD"/>
    <n v="1378592731"/>
    <n v="1373408731"/>
    <b v="0"/>
    <n v="25"/>
    <b v="1"/>
    <s v="publishing/nonfiction"/>
    <n v="109.1"/>
    <n v="43.64"/>
    <x v="3"/>
    <x v="9"/>
  </r>
  <r>
    <x v="0"/>
    <x v="0"/>
    <s v="USD"/>
    <n v="1455523140"/>
    <n v="1453925727"/>
    <b v="0"/>
    <n v="5"/>
    <b v="1"/>
    <s v="publishing/nonfiction"/>
    <n v="100"/>
    <n v="40"/>
    <x v="3"/>
    <x v="9"/>
  </r>
  <r>
    <x v="0"/>
    <x v="8"/>
    <s v="DKK"/>
    <n v="1420648906"/>
    <n v="1415464906"/>
    <b v="0"/>
    <n v="144"/>
    <b v="1"/>
    <s v="music/rock"/>
    <n v="118.64"/>
    <n v="346.04"/>
    <x v="4"/>
    <x v="11"/>
  </r>
  <r>
    <x v="0"/>
    <x v="0"/>
    <s v="USD"/>
    <n v="1426523752"/>
    <n v="1423935352"/>
    <b v="0"/>
    <n v="92"/>
    <b v="1"/>
    <s v="music/rock"/>
    <n v="100.27"/>
    <n v="81.739999999999995"/>
    <x v="4"/>
    <x v="11"/>
  </r>
  <r>
    <x v="0"/>
    <x v="0"/>
    <s v="USD"/>
    <n v="1417049663"/>
    <n v="1413158063"/>
    <b v="0"/>
    <n v="147"/>
    <b v="1"/>
    <s v="music/rock"/>
    <n v="126.49"/>
    <n v="64.540000000000006"/>
    <x v="4"/>
    <x v="11"/>
  </r>
  <r>
    <x v="0"/>
    <x v="0"/>
    <s v="USD"/>
    <n v="1447463050"/>
    <n v="1444867450"/>
    <b v="0"/>
    <n v="90"/>
    <b v="1"/>
    <s v="music/rock"/>
    <n v="114.26"/>
    <n v="63.48"/>
    <x v="4"/>
    <x v="11"/>
  </r>
  <r>
    <x v="0"/>
    <x v="0"/>
    <s v="USD"/>
    <n v="1434342894"/>
    <n v="1432269294"/>
    <b v="0"/>
    <n v="87"/>
    <b v="1"/>
    <s v="music/rock"/>
    <n v="110.7"/>
    <n v="63.62"/>
    <x v="4"/>
    <x v="11"/>
  </r>
  <r>
    <x v="0"/>
    <x v="0"/>
    <s v="USD"/>
    <n v="1397225746"/>
    <n v="1394633746"/>
    <b v="0"/>
    <n v="406"/>
    <b v="1"/>
    <s v="music/rock"/>
    <n v="105.35"/>
    <n v="83.97"/>
    <x v="4"/>
    <x v="11"/>
  </r>
  <r>
    <x v="0"/>
    <x v="0"/>
    <s v="USD"/>
    <n v="1381881890"/>
    <n v="1380585890"/>
    <b v="0"/>
    <n v="20"/>
    <b v="1"/>
    <s v="music/rock"/>
    <n v="103.67"/>
    <n v="77.75"/>
    <x v="4"/>
    <x v="11"/>
  </r>
  <r>
    <x v="0"/>
    <x v="0"/>
    <s v="USD"/>
    <n v="1431022342"/>
    <n v="1428430342"/>
    <b v="0"/>
    <n v="70"/>
    <b v="1"/>
    <s v="music/rock"/>
    <n v="107.09"/>
    <n v="107.07"/>
    <x v="4"/>
    <x v="11"/>
  </r>
  <r>
    <x v="0"/>
    <x v="0"/>
    <s v="USD"/>
    <n v="1342115132"/>
    <n v="1339523132"/>
    <b v="0"/>
    <n v="16"/>
    <b v="1"/>
    <s v="music/rock"/>
    <n v="124"/>
    <n v="38.75"/>
    <x v="4"/>
    <x v="11"/>
  </r>
  <r>
    <x v="0"/>
    <x v="0"/>
    <s v="USD"/>
    <n v="1483138233"/>
    <n v="1480546233"/>
    <b v="0"/>
    <n v="52"/>
    <b v="1"/>
    <s v="music/rock"/>
    <n v="105.01"/>
    <n v="201.94"/>
    <x v="4"/>
    <x v="11"/>
  </r>
  <r>
    <x v="0"/>
    <x v="0"/>
    <s v="USD"/>
    <n v="1458874388"/>
    <n v="1456285988"/>
    <b v="0"/>
    <n v="66"/>
    <b v="1"/>
    <s v="music/rock"/>
    <n v="189.47"/>
    <n v="43.06"/>
    <x v="4"/>
    <x v="11"/>
  </r>
  <r>
    <x v="0"/>
    <x v="6"/>
    <s v="EUR"/>
    <n v="1484444119"/>
    <n v="1481852119"/>
    <b v="0"/>
    <n v="109"/>
    <b v="1"/>
    <s v="music/rock"/>
    <n v="171.33"/>
    <n v="62.87"/>
    <x v="4"/>
    <x v="11"/>
  </r>
  <r>
    <x v="0"/>
    <x v="1"/>
    <s v="GBP"/>
    <n v="1480784606"/>
    <n v="1478189006"/>
    <b v="0"/>
    <n v="168"/>
    <b v="1"/>
    <s v="music/rock"/>
    <n v="252.49"/>
    <n v="55.61"/>
    <x v="4"/>
    <x v="11"/>
  </r>
  <r>
    <x v="0"/>
    <x v="0"/>
    <s v="USD"/>
    <n v="1486095060"/>
    <n v="1484198170"/>
    <b v="0"/>
    <n v="31"/>
    <b v="1"/>
    <s v="music/rock"/>
    <n v="116.15"/>
    <n v="48.71"/>
    <x v="4"/>
    <x v="11"/>
  </r>
  <r>
    <x v="0"/>
    <x v="1"/>
    <s v="GBP"/>
    <n v="1470075210"/>
    <n v="1468779210"/>
    <b v="0"/>
    <n v="133"/>
    <b v="1"/>
    <s v="music/rock"/>
    <n v="203.35"/>
    <n v="30.58"/>
    <x v="4"/>
    <x v="11"/>
  </r>
  <r>
    <x v="0"/>
    <x v="0"/>
    <s v="USD"/>
    <n v="1433504876"/>
    <n v="1430912876"/>
    <b v="0"/>
    <n v="151"/>
    <b v="1"/>
    <s v="music/rock"/>
    <n v="111.6"/>
    <n v="73.91"/>
    <x v="4"/>
    <x v="11"/>
  </r>
  <r>
    <x v="0"/>
    <x v="0"/>
    <s v="USD"/>
    <n v="1433815200"/>
    <n v="1431886706"/>
    <b v="0"/>
    <n v="5"/>
    <b v="1"/>
    <s v="music/rock"/>
    <n v="424"/>
    <n v="21.2"/>
    <x v="4"/>
    <x v="11"/>
  </r>
  <r>
    <x v="0"/>
    <x v="0"/>
    <s v="USD"/>
    <n v="1482988125"/>
    <n v="1480396125"/>
    <b v="0"/>
    <n v="73"/>
    <b v="1"/>
    <s v="music/rock"/>
    <n v="107.1"/>
    <n v="73.36"/>
    <x v="4"/>
    <x v="11"/>
  </r>
  <r>
    <x v="0"/>
    <x v="0"/>
    <s v="USD"/>
    <n v="1367867536"/>
    <n v="1365275536"/>
    <b v="0"/>
    <n v="148"/>
    <b v="1"/>
    <s v="music/rock"/>
    <n v="104.36"/>
    <n v="56.41"/>
    <x v="4"/>
    <x v="11"/>
  </r>
  <r>
    <x v="0"/>
    <x v="5"/>
    <s v="CAD"/>
    <n v="1482457678"/>
    <n v="1480729678"/>
    <b v="0"/>
    <n v="93"/>
    <b v="1"/>
    <s v="music/rock"/>
    <n v="212.41"/>
    <n v="50.25"/>
    <x v="4"/>
    <x v="11"/>
  </r>
  <r>
    <x v="0"/>
    <x v="0"/>
    <s v="USD"/>
    <n v="1436117922"/>
    <n v="1433525922"/>
    <b v="0"/>
    <n v="63"/>
    <b v="1"/>
    <s v="music/rock"/>
    <n v="124.09"/>
    <n v="68.94"/>
    <x v="4"/>
    <x v="11"/>
  </r>
  <r>
    <x v="0"/>
    <x v="12"/>
    <s v="EUR"/>
    <n v="1461931860"/>
    <n v="1457109121"/>
    <b v="0"/>
    <n v="134"/>
    <b v="1"/>
    <s v="music/rock"/>
    <n v="110.41"/>
    <n v="65.91"/>
    <x v="4"/>
    <x v="11"/>
  </r>
  <r>
    <x v="0"/>
    <x v="0"/>
    <s v="USD"/>
    <n v="1438183889"/>
    <n v="1435591889"/>
    <b v="0"/>
    <n v="14"/>
    <b v="1"/>
    <s v="music/rock"/>
    <n v="218.75"/>
    <n v="62.5"/>
    <x v="4"/>
    <x v="11"/>
  </r>
  <r>
    <x v="0"/>
    <x v="0"/>
    <s v="USD"/>
    <n v="1433305800"/>
    <n v="1430604395"/>
    <b v="0"/>
    <n v="78"/>
    <b v="1"/>
    <s v="music/rock"/>
    <n v="136.63"/>
    <n v="70.06"/>
    <x v="4"/>
    <x v="11"/>
  </r>
  <r>
    <x v="0"/>
    <x v="0"/>
    <s v="USD"/>
    <n v="1476720840"/>
    <n v="1474469117"/>
    <b v="0"/>
    <n v="112"/>
    <b v="1"/>
    <s v="music/rock"/>
    <n v="134.81"/>
    <n v="60.18"/>
    <x v="4"/>
    <x v="11"/>
  </r>
  <r>
    <x v="0"/>
    <x v="1"/>
    <s v="GBP"/>
    <n v="1471087957"/>
    <n v="1468495957"/>
    <b v="0"/>
    <n v="34"/>
    <b v="1"/>
    <s v="music/rock"/>
    <n v="145.4"/>
    <n v="21.38"/>
    <x v="4"/>
    <x v="11"/>
  </r>
  <r>
    <x v="0"/>
    <x v="0"/>
    <s v="USD"/>
    <n v="1430154720"/>
    <n v="1427224606"/>
    <b v="0"/>
    <n v="19"/>
    <b v="1"/>
    <s v="music/rock"/>
    <n v="109.11"/>
    <n v="160.79"/>
    <x v="4"/>
    <x v="11"/>
  </r>
  <r>
    <x v="0"/>
    <x v="0"/>
    <s v="USD"/>
    <n v="1440219540"/>
    <n v="1436369818"/>
    <b v="0"/>
    <n v="13"/>
    <b v="1"/>
    <s v="music/rock"/>
    <n v="110.2"/>
    <n v="42.38"/>
    <x v="4"/>
    <x v="11"/>
  </r>
  <r>
    <x v="0"/>
    <x v="0"/>
    <s v="USD"/>
    <n v="1456976586"/>
    <n v="1454298186"/>
    <b v="0"/>
    <n v="104"/>
    <b v="1"/>
    <s v="music/rock"/>
    <n v="113.64"/>
    <n v="27.32"/>
    <x v="4"/>
    <x v="11"/>
  </r>
  <r>
    <x v="0"/>
    <x v="0"/>
    <s v="USD"/>
    <n v="1470068523"/>
    <n v="1467476523"/>
    <b v="0"/>
    <n v="52"/>
    <b v="1"/>
    <s v="music/rock"/>
    <n v="102.35"/>
    <n v="196.83"/>
    <x v="4"/>
    <x v="11"/>
  </r>
  <r>
    <x v="0"/>
    <x v="0"/>
    <s v="USD"/>
    <n v="1488337200"/>
    <n v="1484623726"/>
    <b v="0"/>
    <n v="17"/>
    <b v="1"/>
    <s v="music/rock"/>
    <n v="122.13"/>
    <n v="53.88"/>
    <x v="4"/>
    <x v="11"/>
  </r>
  <r>
    <x v="0"/>
    <x v="0"/>
    <s v="USD"/>
    <n v="1484430481"/>
    <n v="1481838481"/>
    <b v="0"/>
    <n v="82"/>
    <b v="1"/>
    <s v="music/rock"/>
    <n v="111.89"/>
    <n v="47.76"/>
    <x v="4"/>
    <x v="11"/>
  </r>
  <r>
    <x v="0"/>
    <x v="0"/>
    <s v="USD"/>
    <n v="1423871882"/>
    <n v="1421279882"/>
    <b v="0"/>
    <n v="73"/>
    <b v="1"/>
    <s v="music/rock"/>
    <n v="107.3"/>
    <n v="88.19"/>
    <x v="4"/>
    <x v="11"/>
  </r>
  <r>
    <x v="0"/>
    <x v="0"/>
    <s v="USD"/>
    <n v="1477603140"/>
    <n v="1475013710"/>
    <b v="0"/>
    <n v="158"/>
    <b v="1"/>
    <s v="music/rock"/>
    <n v="113.85"/>
    <n v="72.06"/>
    <x v="4"/>
    <x v="11"/>
  </r>
  <r>
    <x v="0"/>
    <x v="0"/>
    <s v="USD"/>
    <n v="1467752334"/>
    <n v="1465160334"/>
    <b v="0"/>
    <n v="65"/>
    <b v="1"/>
    <s v="music/rock"/>
    <n v="109.68"/>
    <n v="74.25"/>
    <x v="4"/>
    <x v="11"/>
  </r>
  <r>
    <x v="0"/>
    <x v="0"/>
    <s v="USD"/>
    <n v="1412640373"/>
    <n v="1410048373"/>
    <b v="0"/>
    <n v="184"/>
    <b v="1"/>
    <s v="music/rock"/>
    <n v="126.14"/>
    <n v="61.7"/>
    <x v="4"/>
    <x v="11"/>
  </r>
  <r>
    <x v="0"/>
    <x v="1"/>
    <s v="GBP"/>
    <n v="1465709400"/>
    <n v="1462695073"/>
    <b v="0"/>
    <n v="34"/>
    <b v="1"/>
    <s v="music/rock"/>
    <n v="167.43"/>
    <n v="17.239999999999998"/>
    <x v="4"/>
    <x v="11"/>
  </r>
  <r>
    <x v="0"/>
    <x v="0"/>
    <s v="USD"/>
    <n v="1369612474"/>
    <n v="1367798074"/>
    <b v="0"/>
    <n v="240"/>
    <b v="1"/>
    <s v="music/rock"/>
    <n v="496.52"/>
    <n v="51.72"/>
    <x v="4"/>
    <x v="11"/>
  </r>
  <r>
    <x v="0"/>
    <x v="1"/>
    <s v="GBP"/>
    <n v="1430439411"/>
    <n v="1425259011"/>
    <b v="0"/>
    <n v="113"/>
    <b v="1"/>
    <s v="music/rock"/>
    <n v="109.16"/>
    <n v="24.15"/>
    <x v="4"/>
    <x v="11"/>
  </r>
  <r>
    <x v="0"/>
    <x v="0"/>
    <s v="USD"/>
    <n v="1374802235"/>
    <n v="1372210235"/>
    <b v="0"/>
    <n v="66"/>
    <b v="1"/>
    <s v="music/rock"/>
    <n v="102.58"/>
    <n v="62.17"/>
    <x v="4"/>
    <x v="11"/>
  </r>
  <r>
    <x v="2"/>
    <x v="1"/>
    <s v="GBP"/>
    <n v="1424607285"/>
    <n v="1422447285"/>
    <b v="1"/>
    <n v="5"/>
    <b v="0"/>
    <s v="publishing/translations"/>
    <n v="1.66"/>
    <n v="48.2"/>
    <x v="3"/>
    <x v="22"/>
  </r>
  <r>
    <x v="2"/>
    <x v="0"/>
    <s v="USD"/>
    <n v="1417195201"/>
    <n v="1414599601"/>
    <b v="1"/>
    <n v="17"/>
    <b v="0"/>
    <s v="publishing/translations"/>
    <n v="0.42"/>
    <n v="6.18"/>
    <x v="3"/>
    <x v="22"/>
  </r>
  <r>
    <x v="2"/>
    <x v="13"/>
    <s v="EUR"/>
    <n v="1449914400"/>
    <n v="1445336607"/>
    <b v="0"/>
    <n v="3"/>
    <b v="0"/>
    <s v="publishing/translations"/>
    <n v="0.13"/>
    <n v="5"/>
    <x v="3"/>
    <x v="22"/>
  </r>
  <r>
    <x v="2"/>
    <x v="0"/>
    <s v="USD"/>
    <n v="1407847978"/>
    <n v="1405687978"/>
    <b v="0"/>
    <n v="2"/>
    <b v="0"/>
    <s v="publishing/translations"/>
    <n v="0.5"/>
    <n v="7.5"/>
    <x v="3"/>
    <x v="22"/>
  </r>
  <r>
    <x v="2"/>
    <x v="1"/>
    <s v="GBP"/>
    <n v="1447451756"/>
    <n v="1444856156"/>
    <b v="0"/>
    <n v="6"/>
    <b v="0"/>
    <s v="publishing/translations"/>
    <n v="7.2"/>
    <n v="12"/>
    <x v="3"/>
    <x v="22"/>
  </r>
  <r>
    <x v="2"/>
    <x v="0"/>
    <s v="USD"/>
    <n v="1420085535"/>
    <n v="1414897935"/>
    <b v="0"/>
    <n v="0"/>
    <b v="0"/>
    <s v="publishing/translations"/>
    <n v="0"/>
    <e v="#DIV/0!"/>
    <x v="3"/>
    <x v="22"/>
  </r>
  <r>
    <x v="2"/>
    <x v="13"/>
    <s v="EUR"/>
    <n v="1464939520"/>
    <n v="1461051520"/>
    <b v="0"/>
    <n v="1"/>
    <b v="0"/>
    <s v="publishing/translations"/>
    <n v="0.02"/>
    <n v="1"/>
    <x v="3"/>
    <x v="22"/>
  </r>
  <r>
    <x v="2"/>
    <x v="1"/>
    <s v="GBP"/>
    <n v="1423185900"/>
    <n v="1420766700"/>
    <b v="0"/>
    <n v="3"/>
    <b v="0"/>
    <s v="publishing/translations"/>
    <n v="0.23"/>
    <n v="2.33"/>
    <x v="3"/>
    <x v="22"/>
  </r>
  <r>
    <x v="2"/>
    <x v="0"/>
    <s v="USD"/>
    <n v="1417656699"/>
    <n v="1415064699"/>
    <b v="0"/>
    <n v="13"/>
    <b v="0"/>
    <s v="publishing/translations"/>
    <n v="4.57"/>
    <n v="24.62"/>
    <x v="3"/>
    <x v="22"/>
  </r>
  <r>
    <x v="2"/>
    <x v="13"/>
    <s v="EUR"/>
    <n v="1455964170"/>
    <n v="1450780170"/>
    <b v="0"/>
    <n v="1"/>
    <b v="0"/>
    <s v="publishing/translations"/>
    <n v="5"/>
    <n v="100"/>
    <x v="3"/>
    <x v="22"/>
  </r>
  <r>
    <x v="2"/>
    <x v="0"/>
    <s v="USD"/>
    <n v="1483423467"/>
    <n v="1480831467"/>
    <b v="0"/>
    <n v="1"/>
    <b v="0"/>
    <s v="publishing/translations"/>
    <n v="0.2"/>
    <n v="1"/>
    <x v="3"/>
    <x v="22"/>
  </r>
  <r>
    <x v="2"/>
    <x v="0"/>
    <s v="USD"/>
    <n v="1439741591"/>
    <n v="1436285591"/>
    <b v="0"/>
    <n v="9"/>
    <b v="0"/>
    <s v="publishing/translations"/>
    <n v="18.18"/>
    <n v="88.89"/>
    <x v="3"/>
    <x v="22"/>
  </r>
  <r>
    <x v="2"/>
    <x v="0"/>
    <s v="USD"/>
    <n v="1448147619"/>
    <n v="1445552019"/>
    <b v="0"/>
    <n v="0"/>
    <b v="0"/>
    <s v="publishing/translations"/>
    <n v="0"/>
    <e v="#DIV/0!"/>
    <x v="3"/>
    <x v="22"/>
  </r>
  <r>
    <x v="2"/>
    <x v="0"/>
    <s v="USD"/>
    <n v="1442315460"/>
    <n v="1439696174"/>
    <b v="0"/>
    <n v="2"/>
    <b v="0"/>
    <s v="publishing/translations"/>
    <n v="1.22"/>
    <n v="27.5"/>
    <x v="3"/>
    <x v="22"/>
  </r>
  <r>
    <x v="2"/>
    <x v="3"/>
    <s v="EUR"/>
    <n v="1456397834"/>
    <n v="1453805834"/>
    <b v="0"/>
    <n v="1"/>
    <b v="0"/>
    <s v="publishing/translations"/>
    <n v="0.2"/>
    <n v="6"/>
    <x v="3"/>
    <x v="22"/>
  </r>
  <r>
    <x v="2"/>
    <x v="0"/>
    <s v="USD"/>
    <n v="1476010619"/>
    <n v="1473418619"/>
    <b v="0"/>
    <n v="10"/>
    <b v="0"/>
    <s v="publishing/translations"/>
    <n v="7.06"/>
    <n v="44.5"/>
    <x v="3"/>
    <x v="22"/>
  </r>
  <r>
    <x v="2"/>
    <x v="0"/>
    <s v="USD"/>
    <n v="1467129686"/>
    <n v="1464969686"/>
    <b v="0"/>
    <n v="3"/>
    <b v="0"/>
    <s v="publishing/translations"/>
    <n v="2.73"/>
    <n v="1"/>
    <x v="3"/>
    <x v="22"/>
  </r>
  <r>
    <x v="2"/>
    <x v="11"/>
    <s v="SEK"/>
    <n v="1423432709"/>
    <n v="1420840709"/>
    <b v="0"/>
    <n v="2"/>
    <b v="0"/>
    <s v="publishing/translations"/>
    <n v="0.1"/>
    <n v="100"/>
    <x v="3"/>
    <x v="22"/>
  </r>
  <r>
    <x v="2"/>
    <x v="4"/>
    <s v="NZD"/>
    <n v="1474436704"/>
    <n v="1471844704"/>
    <b v="0"/>
    <n v="2"/>
    <b v="0"/>
    <s v="publishing/translations"/>
    <n v="0.1"/>
    <n v="13"/>
    <x v="3"/>
    <x v="22"/>
  </r>
  <r>
    <x v="2"/>
    <x v="2"/>
    <s v="AUD"/>
    <n v="1451637531"/>
    <n v="1449045531"/>
    <b v="0"/>
    <n v="1"/>
    <b v="0"/>
    <s v="publishing/translations"/>
    <n v="0.33"/>
    <n v="100"/>
    <x v="3"/>
    <x v="22"/>
  </r>
  <r>
    <x v="2"/>
    <x v="0"/>
    <s v="USD"/>
    <n v="1479233602"/>
    <n v="1478106802"/>
    <b v="0"/>
    <n v="14"/>
    <b v="0"/>
    <s v="publishing/translations"/>
    <n v="20.36"/>
    <n v="109.07"/>
    <x v="3"/>
    <x v="22"/>
  </r>
  <r>
    <x v="2"/>
    <x v="0"/>
    <s v="USD"/>
    <n v="1430276959"/>
    <n v="1427684959"/>
    <b v="0"/>
    <n v="0"/>
    <b v="0"/>
    <s v="publishing/translations"/>
    <n v="0"/>
    <e v="#DIV/0!"/>
    <x v="3"/>
    <x v="22"/>
  </r>
  <r>
    <x v="2"/>
    <x v="12"/>
    <s v="EUR"/>
    <n v="1440408120"/>
    <n v="1435224120"/>
    <b v="0"/>
    <n v="0"/>
    <b v="0"/>
    <s v="publishing/translations"/>
    <n v="0"/>
    <e v="#DIV/0!"/>
    <x v="3"/>
    <x v="22"/>
  </r>
  <r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x v="2"/>
    <x v="3"/>
    <s v="EUR"/>
    <n v="1459584417"/>
    <n v="1456996017"/>
    <b v="0"/>
    <n v="3"/>
    <b v="0"/>
    <s v="publishing/translations"/>
    <n v="4.5"/>
    <n v="15"/>
    <x v="3"/>
    <x v="22"/>
  </r>
  <r>
    <x v="2"/>
    <x v="0"/>
    <s v="USD"/>
    <n v="1428629242"/>
    <n v="1426037242"/>
    <b v="0"/>
    <n v="0"/>
    <b v="0"/>
    <s v="publishing/translations"/>
    <n v="0"/>
    <e v="#DIV/0!"/>
    <x v="3"/>
    <x v="22"/>
  </r>
  <r>
    <x v="2"/>
    <x v="0"/>
    <s v="USD"/>
    <n v="1419017488"/>
    <n v="1416339088"/>
    <b v="0"/>
    <n v="5"/>
    <b v="0"/>
    <s v="publishing/translations"/>
    <n v="8.06"/>
    <n v="80.599999999999994"/>
    <x v="3"/>
    <x v="22"/>
  </r>
  <r>
    <x v="2"/>
    <x v="0"/>
    <s v="USD"/>
    <n v="1448517816"/>
    <n v="1445922216"/>
    <b v="0"/>
    <n v="47"/>
    <b v="0"/>
    <s v="publishing/translations"/>
    <n v="31.95"/>
    <n v="115.55"/>
    <x v="3"/>
    <x v="22"/>
  </r>
  <r>
    <x v="2"/>
    <x v="0"/>
    <s v="USD"/>
    <n v="1437417828"/>
    <n v="1434825828"/>
    <b v="0"/>
    <n v="0"/>
    <b v="0"/>
    <s v="publishing/translations"/>
    <n v="0"/>
    <e v="#DIV/0!"/>
    <x v="3"/>
    <x v="22"/>
  </r>
  <r>
    <x v="2"/>
    <x v="13"/>
    <s v="EUR"/>
    <n v="1481367600"/>
    <n v="1477839675"/>
    <b v="0"/>
    <n v="10"/>
    <b v="0"/>
    <s v="publishing/translations"/>
    <n v="6.71"/>
    <n v="80.5"/>
    <x v="3"/>
    <x v="22"/>
  </r>
  <r>
    <x v="2"/>
    <x v="8"/>
    <s v="DKK"/>
    <n v="1433775600"/>
    <n v="1431973478"/>
    <b v="0"/>
    <n v="11"/>
    <b v="0"/>
    <s v="publishing/translations"/>
    <n v="9.99"/>
    <n v="744.55"/>
    <x v="3"/>
    <x v="22"/>
  </r>
  <r>
    <x v="2"/>
    <x v="13"/>
    <s v="EUR"/>
    <n v="1444589020"/>
    <n v="1441997020"/>
    <b v="0"/>
    <n v="2"/>
    <b v="0"/>
    <s v="publishing/translations"/>
    <n v="0.1"/>
    <n v="7.5"/>
    <x v="3"/>
    <x v="22"/>
  </r>
  <r>
    <x v="2"/>
    <x v="12"/>
    <s v="EUR"/>
    <n v="1456043057"/>
    <n v="1453451057"/>
    <b v="0"/>
    <n v="2"/>
    <b v="0"/>
    <s v="publishing/translations"/>
    <n v="0.77"/>
    <n v="38.5"/>
    <x v="3"/>
    <x v="22"/>
  </r>
  <r>
    <x v="2"/>
    <x v="0"/>
    <s v="USD"/>
    <n v="1405227540"/>
    <n v="1402058739"/>
    <b v="0"/>
    <n v="22"/>
    <b v="0"/>
    <s v="publishing/translations"/>
    <n v="26.9"/>
    <n v="36.68"/>
    <x v="3"/>
    <x v="22"/>
  </r>
  <r>
    <x v="2"/>
    <x v="8"/>
    <s v="DKK"/>
    <n v="1461765300"/>
    <n v="1459198499"/>
    <b v="0"/>
    <n v="8"/>
    <b v="0"/>
    <s v="publishing/translations"/>
    <n v="3"/>
    <n v="75"/>
    <x v="3"/>
    <x v="22"/>
  </r>
  <r>
    <x v="2"/>
    <x v="5"/>
    <s v="CAD"/>
    <n v="1425758101"/>
    <n v="1423166101"/>
    <b v="0"/>
    <n v="6"/>
    <b v="0"/>
    <s v="publishing/translations"/>
    <n v="6.61"/>
    <n v="30"/>
    <x v="3"/>
    <x v="22"/>
  </r>
  <r>
    <x v="2"/>
    <x v="13"/>
    <s v="EUR"/>
    <n v="1464285463"/>
    <n v="1461693463"/>
    <b v="0"/>
    <n v="1"/>
    <b v="0"/>
    <s v="publishing/translations"/>
    <n v="0.01"/>
    <n v="1"/>
    <x v="3"/>
    <x v="22"/>
  </r>
  <r>
    <x v="2"/>
    <x v="1"/>
    <s v="GBP"/>
    <n v="1441995769"/>
    <n v="1436811769"/>
    <b v="0"/>
    <n v="3"/>
    <b v="0"/>
    <s v="publishing/translations"/>
    <n v="1.1200000000000001"/>
    <n v="673.33"/>
    <x v="3"/>
    <x v="22"/>
  </r>
  <r>
    <x v="2"/>
    <x v="0"/>
    <s v="USD"/>
    <n v="1464190158"/>
    <n v="1461598158"/>
    <b v="0"/>
    <n v="0"/>
    <b v="0"/>
    <s v="publishing/translations"/>
    <n v="0"/>
    <e v="#DIV/0!"/>
    <x v="3"/>
    <x v="22"/>
  </r>
  <r>
    <x v="2"/>
    <x v="6"/>
    <s v="EUR"/>
    <n v="1483395209"/>
    <n v="1480803209"/>
    <b v="0"/>
    <n v="0"/>
    <b v="0"/>
    <s v="publishing/translations"/>
    <n v="0"/>
    <e v="#DIV/0!"/>
    <x v="3"/>
    <x v="22"/>
  </r>
  <r>
    <x v="2"/>
    <x v="12"/>
    <s v="EUR"/>
    <n v="1442091462"/>
    <n v="1436907462"/>
    <b v="0"/>
    <n v="0"/>
    <b v="0"/>
    <s v="publishing/translations"/>
    <n v="0"/>
    <e v="#DIV/0!"/>
    <x v="3"/>
    <x v="22"/>
  </r>
  <r>
    <x v="2"/>
    <x v="12"/>
    <s v="EUR"/>
    <n v="1434286855"/>
    <n v="1431694855"/>
    <b v="0"/>
    <n v="0"/>
    <b v="0"/>
    <s v="publishing/translations"/>
    <n v="0"/>
    <e v="#DIV/0!"/>
    <x v="3"/>
    <x v="22"/>
  </r>
  <r>
    <x v="2"/>
    <x v="13"/>
    <s v="EUR"/>
    <n v="1461235478"/>
    <n v="1459507478"/>
    <b v="0"/>
    <n v="0"/>
    <b v="0"/>
    <s v="publishing/translations"/>
    <n v="0"/>
    <e v="#DIV/0!"/>
    <x v="3"/>
    <x v="22"/>
  </r>
  <r>
    <x v="2"/>
    <x v="0"/>
    <s v="USD"/>
    <n v="1467999134"/>
    <n v="1465407134"/>
    <b v="0"/>
    <n v="3"/>
    <b v="0"/>
    <s v="publishing/translations"/>
    <n v="0.02"/>
    <n v="25"/>
    <x v="3"/>
    <x v="22"/>
  </r>
  <r>
    <x v="2"/>
    <x v="2"/>
    <s v="AUD"/>
    <n v="1432272300"/>
    <n v="1429655318"/>
    <b v="0"/>
    <n v="0"/>
    <b v="0"/>
    <s v="publishing/translations"/>
    <n v="0"/>
    <e v="#DIV/0!"/>
    <x v="3"/>
    <x v="22"/>
  </r>
  <r>
    <x v="2"/>
    <x v="0"/>
    <s v="USD"/>
    <n v="1431286105"/>
    <n v="1427138905"/>
    <b v="0"/>
    <n v="0"/>
    <b v="0"/>
    <s v="publishing/translations"/>
    <n v="0"/>
    <e v="#DIV/0!"/>
    <x v="3"/>
    <x v="22"/>
  </r>
  <r>
    <x v="2"/>
    <x v="0"/>
    <s v="USD"/>
    <n v="1455941197"/>
    <n v="1453349197"/>
    <b v="0"/>
    <n v="1"/>
    <b v="0"/>
    <s v="publishing/translations"/>
    <n v="0"/>
    <n v="1"/>
    <x v="3"/>
    <x v="22"/>
  </r>
  <r>
    <x v="1"/>
    <x v="0"/>
    <s v="USD"/>
    <n v="1416355259"/>
    <n v="1413759659"/>
    <b v="0"/>
    <n v="2"/>
    <b v="0"/>
    <s v="publishing/translations"/>
    <n v="0.01"/>
    <n v="1"/>
    <x v="3"/>
    <x v="22"/>
  </r>
  <r>
    <x v="1"/>
    <x v="0"/>
    <s v="USD"/>
    <n v="1406566363"/>
    <n v="1403974363"/>
    <b v="0"/>
    <n v="0"/>
    <b v="0"/>
    <s v="publishing/translations"/>
    <n v="0"/>
    <e v="#DIV/0!"/>
    <x v="3"/>
    <x v="22"/>
  </r>
  <r>
    <x v="1"/>
    <x v="6"/>
    <s v="EUR"/>
    <n v="1492270947"/>
    <n v="1488386547"/>
    <b v="0"/>
    <n v="0"/>
    <b v="0"/>
    <s v="publishing/translations"/>
    <n v="0"/>
    <e v="#DIV/0!"/>
    <x v="3"/>
    <x v="22"/>
  </r>
  <r>
    <x v="1"/>
    <x v="3"/>
    <s v="EUR"/>
    <n v="1461535140"/>
    <n v="1459716480"/>
    <b v="0"/>
    <n v="1"/>
    <b v="0"/>
    <s v="publishing/translations"/>
    <n v="0.86"/>
    <n v="15"/>
    <x v="3"/>
    <x v="22"/>
  </r>
  <r>
    <x v="1"/>
    <x v="0"/>
    <s v="USD"/>
    <n v="1409924340"/>
    <n v="1405181320"/>
    <b v="0"/>
    <n v="7"/>
    <b v="0"/>
    <s v="publishing/translations"/>
    <n v="10.5"/>
    <n v="225"/>
    <x v="3"/>
    <x v="22"/>
  </r>
  <r>
    <x v="1"/>
    <x v="13"/>
    <s v="EUR"/>
    <n v="1483459365"/>
    <n v="1480867365"/>
    <b v="0"/>
    <n v="3"/>
    <b v="0"/>
    <s v="publishing/translations"/>
    <n v="2.9"/>
    <n v="48.33"/>
    <x v="3"/>
    <x v="22"/>
  </r>
  <r>
    <x v="1"/>
    <x v="0"/>
    <s v="USD"/>
    <n v="1447281044"/>
    <n v="1444685444"/>
    <b v="0"/>
    <n v="0"/>
    <b v="0"/>
    <s v="publishing/translations"/>
    <n v="0"/>
    <e v="#DIV/0!"/>
    <x v="3"/>
    <x v="22"/>
  </r>
  <r>
    <x v="1"/>
    <x v="0"/>
    <s v="USD"/>
    <n v="1407729600"/>
    <n v="1405097760"/>
    <b v="0"/>
    <n v="0"/>
    <b v="0"/>
    <s v="publishing/translations"/>
    <n v="0"/>
    <e v="#DIV/0!"/>
    <x v="3"/>
    <x v="22"/>
  </r>
  <r>
    <x v="1"/>
    <x v="8"/>
    <s v="DKK"/>
    <n v="1449077100"/>
    <n v="1446612896"/>
    <b v="0"/>
    <n v="0"/>
    <b v="0"/>
    <s v="publishing/translations"/>
    <n v="0"/>
    <e v="#DIV/0!"/>
    <x v="3"/>
    <x v="22"/>
  </r>
  <r>
    <x v="1"/>
    <x v="0"/>
    <s v="USD"/>
    <n v="1417391100"/>
    <n v="1412371898"/>
    <b v="0"/>
    <n v="0"/>
    <b v="0"/>
    <s v="publishing/translations"/>
    <n v="0"/>
    <e v="#DIV/0!"/>
    <x v="3"/>
    <x v="22"/>
  </r>
  <r>
    <x v="0"/>
    <x v="0"/>
    <s v="USD"/>
    <n v="1413849600"/>
    <n v="1410967754"/>
    <b v="1"/>
    <n v="340"/>
    <b v="1"/>
    <s v="publishing/radio &amp; podcasts"/>
    <n v="101.24"/>
    <n v="44.67"/>
    <x v="3"/>
    <x v="23"/>
  </r>
  <r>
    <x v="0"/>
    <x v="0"/>
    <s v="USD"/>
    <n v="1365609271"/>
    <n v="1363017271"/>
    <b v="1"/>
    <n v="150"/>
    <b v="1"/>
    <s v="publishing/radio &amp; podcasts"/>
    <n v="108.52"/>
    <n v="28.94"/>
    <x v="3"/>
    <x v="23"/>
  </r>
  <r>
    <x v="0"/>
    <x v="0"/>
    <s v="USD"/>
    <n v="1365367938"/>
    <n v="1361483538"/>
    <b v="1"/>
    <n v="25"/>
    <b v="1"/>
    <s v="publishing/radio &amp; podcasts"/>
    <n v="147.66999999999999"/>
    <n v="35.44"/>
    <x v="3"/>
    <x v="23"/>
  </r>
  <r>
    <x v="0"/>
    <x v="0"/>
    <s v="USD"/>
    <n v="1361029958"/>
    <n v="1358437958"/>
    <b v="1"/>
    <n v="234"/>
    <b v="1"/>
    <s v="publishing/radio &amp; podcasts"/>
    <n v="163.19999999999999"/>
    <n v="34.869999999999997"/>
    <x v="3"/>
    <x v="23"/>
  </r>
  <r>
    <x v="0"/>
    <x v="0"/>
    <s v="USD"/>
    <n v="1332385200"/>
    <n v="1329759452"/>
    <b v="1"/>
    <n v="2602"/>
    <b v="1"/>
    <s v="publishing/radio &amp; podcasts"/>
    <n v="456.41"/>
    <n v="52.62"/>
    <x v="3"/>
    <x v="23"/>
  </r>
  <r>
    <x v="0"/>
    <x v="0"/>
    <s v="USD"/>
    <n v="1452574800"/>
    <n v="1449029266"/>
    <b v="1"/>
    <n v="248"/>
    <b v="1"/>
    <s v="publishing/radio &amp; podcasts"/>
    <n v="107.88"/>
    <n v="69.599999999999994"/>
    <x v="3"/>
    <x v="23"/>
  </r>
  <r>
    <x v="0"/>
    <x v="0"/>
    <s v="USD"/>
    <n v="1332699285"/>
    <n v="1327518885"/>
    <b v="1"/>
    <n v="600"/>
    <b v="1"/>
    <s v="publishing/radio &amp; podcasts"/>
    <n v="115.08"/>
    <n v="76.72"/>
    <x v="3"/>
    <x v="23"/>
  </r>
  <r>
    <x v="0"/>
    <x v="0"/>
    <s v="USD"/>
    <n v="1307838049"/>
    <n v="1302654049"/>
    <b v="1"/>
    <n v="293"/>
    <b v="1"/>
    <s v="publishing/radio &amp; podcasts"/>
    <n v="102.37"/>
    <n v="33.19"/>
    <x v="3"/>
    <x v="23"/>
  </r>
  <r>
    <x v="0"/>
    <x v="0"/>
    <s v="USD"/>
    <n v="1360938109"/>
    <n v="1358346109"/>
    <b v="1"/>
    <n v="321"/>
    <b v="1"/>
    <s v="publishing/radio &amp; podcasts"/>
    <n v="108.42"/>
    <n v="149.46"/>
    <x v="3"/>
    <x v="23"/>
  </r>
  <r>
    <x v="0"/>
    <x v="0"/>
    <s v="USD"/>
    <n v="1356724263"/>
    <n v="1354909863"/>
    <b v="1"/>
    <n v="81"/>
    <b v="1"/>
    <s v="publishing/radio &amp; podcasts"/>
    <n v="125.13"/>
    <n v="23.17"/>
    <x v="3"/>
    <x v="23"/>
  </r>
  <r>
    <x v="0"/>
    <x v="0"/>
    <s v="USD"/>
    <n v="1428620334"/>
    <n v="1426028334"/>
    <b v="1"/>
    <n v="343"/>
    <b v="1"/>
    <s v="publishing/radio &amp; podcasts"/>
    <n v="103.84"/>
    <n v="96.88"/>
    <x v="3"/>
    <x v="23"/>
  </r>
  <r>
    <x v="0"/>
    <x v="0"/>
    <s v="USD"/>
    <n v="1381928503"/>
    <n v="1379336503"/>
    <b v="1"/>
    <n v="336"/>
    <b v="1"/>
    <s v="publishing/radio &amp; podcasts"/>
    <n v="138.69999999999999"/>
    <n v="103.2"/>
    <x v="3"/>
    <x v="23"/>
  </r>
  <r>
    <x v="0"/>
    <x v="0"/>
    <s v="USD"/>
    <n v="1330644639"/>
    <n v="1328052639"/>
    <b v="1"/>
    <n v="47"/>
    <b v="1"/>
    <s v="publishing/radio &amp; podcasts"/>
    <n v="120.52"/>
    <n v="38.46"/>
    <x v="3"/>
    <x v="23"/>
  </r>
  <r>
    <x v="0"/>
    <x v="0"/>
    <s v="USD"/>
    <n v="1379093292"/>
    <n v="1376501292"/>
    <b v="1"/>
    <n v="76"/>
    <b v="1"/>
    <s v="publishing/radio &amp; podcasts"/>
    <n v="112.27"/>
    <n v="44.32"/>
    <x v="3"/>
    <x v="23"/>
  </r>
  <r>
    <x v="0"/>
    <x v="0"/>
    <s v="USD"/>
    <n v="1419051540"/>
    <n v="1416244863"/>
    <b v="1"/>
    <n v="441"/>
    <b v="1"/>
    <s v="publishing/radio &amp; podcasts"/>
    <n v="188.67"/>
    <n v="64.17"/>
    <x v="3"/>
    <x v="23"/>
  </r>
  <r>
    <x v="0"/>
    <x v="0"/>
    <s v="USD"/>
    <n v="1315616422"/>
    <n v="1313024422"/>
    <b v="1"/>
    <n v="916"/>
    <b v="1"/>
    <s v="publishing/radio &amp; podcasts"/>
    <n v="661.55"/>
    <n v="43.33"/>
    <x v="3"/>
    <x v="23"/>
  </r>
  <r>
    <x v="0"/>
    <x v="0"/>
    <s v="USD"/>
    <n v="1324609200"/>
    <n v="1319467604"/>
    <b v="1"/>
    <n v="369"/>
    <b v="1"/>
    <s v="publishing/radio &amp; podcasts"/>
    <n v="111.31"/>
    <n v="90.5"/>
    <x v="3"/>
    <x v="23"/>
  </r>
  <r>
    <x v="0"/>
    <x v="0"/>
    <s v="USD"/>
    <n v="1368564913"/>
    <n v="1367355313"/>
    <b v="1"/>
    <n v="20242"/>
    <b v="1"/>
    <s v="publishing/radio &amp; podcasts"/>
    <n v="1181.6099999999999"/>
    <n v="29.19"/>
    <x v="3"/>
    <x v="23"/>
  </r>
  <r>
    <x v="0"/>
    <x v="0"/>
    <s v="USD"/>
    <n v="1399694340"/>
    <n v="1398448389"/>
    <b v="1"/>
    <n v="71"/>
    <b v="1"/>
    <s v="publishing/radio &amp; podcasts"/>
    <n v="137.38"/>
    <n v="30.96"/>
    <x v="3"/>
    <x v="23"/>
  </r>
  <r>
    <x v="0"/>
    <x v="0"/>
    <s v="USD"/>
    <n v="1374858000"/>
    <n v="1373408699"/>
    <b v="1"/>
    <n v="635"/>
    <b v="1"/>
    <s v="publishing/radio &amp; podcasts"/>
    <n v="117.04"/>
    <n v="92.16"/>
    <x v="3"/>
    <x v="23"/>
  </r>
  <r>
    <x v="2"/>
    <x v="5"/>
    <s v="CAD"/>
    <n v="1383430145"/>
    <n v="1380838145"/>
    <b v="0"/>
    <n v="6"/>
    <b v="0"/>
    <s v="publishing/fiction"/>
    <n v="2.1"/>
    <n v="17.5"/>
    <x v="3"/>
    <x v="10"/>
  </r>
  <r>
    <x v="2"/>
    <x v="0"/>
    <s v="USD"/>
    <n v="1347004260"/>
    <n v="1345062936"/>
    <b v="0"/>
    <n v="1"/>
    <b v="0"/>
    <s v="publishing/fiction"/>
    <n v="0.1"/>
    <n v="5"/>
    <x v="3"/>
    <x v="10"/>
  </r>
  <r>
    <x v="2"/>
    <x v="0"/>
    <s v="USD"/>
    <n v="1469162275"/>
    <n v="1467002275"/>
    <b v="0"/>
    <n v="2"/>
    <b v="0"/>
    <s v="publishing/fiction"/>
    <n v="0.71"/>
    <n v="25"/>
    <x v="3"/>
    <x v="10"/>
  </r>
  <r>
    <x v="2"/>
    <x v="0"/>
    <s v="USD"/>
    <n v="1342882260"/>
    <n v="1337834963"/>
    <b v="0"/>
    <n v="0"/>
    <b v="0"/>
    <s v="publishing/fiction"/>
    <n v="0"/>
    <e v="#DIV/0!"/>
    <x v="3"/>
    <x v="10"/>
  </r>
  <r>
    <x v="2"/>
    <x v="0"/>
    <s v="USD"/>
    <n v="1434827173"/>
    <n v="1430939173"/>
    <b v="0"/>
    <n v="3"/>
    <b v="0"/>
    <s v="publishing/fiction"/>
    <n v="2.2400000000000002"/>
    <n v="50"/>
    <x v="3"/>
    <x v="10"/>
  </r>
  <r>
    <x v="2"/>
    <x v="0"/>
    <s v="USD"/>
    <n v="1425009761"/>
    <n v="1422417761"/>
    <b v="0"/>
    <n v="3"/>
    <b v="0"/>
    <s v="publishing/fiction"/>
    <n v="0.24"/>
    <n v="16"/>
    <x v="3"/>
    <x v="10"/>
  </r>
  <r>
    <x v="2"/>
    <x v="0"/>
    <s v="USD"/>
    <n v="1470175271"/>
    <n v="1467583271"/>
    <b v="0"/>
    <n v="0"/>
    <b v="0"/>
    <s v="publishing/fiction"/>
    <n v="0"/>
    <e v="#DIV/0!"/>
    <x v="3"/>
    <x v="10"/>
  </r>
  <r>
    <x v="2"/>
    <x v="2"/>
    <s v="AUD"/>
    <n v="1388928660"/>
    <n v="1386336660"/>
    <b v="0"/>
    <n v="6"/>
    <b v="0"/>
    <s v="publishing/fiction"/>
    <n v="2.4"/>
    <n v="60"/>
    <x v="3"/>
    <x v="10"/>
  </r>
  <r>
    <x v="2"/>
    <x v="0"/>
    <s v="USD"/>
    <n v="1352994052"/>
    <n v="1350398452"/>
    <b v="0"/>
    <n v="0"/>
    <b v="0"/>
    <s v="publishing/fiction"/>
    <n v="0"/>
    <e v="#DIV/0!"/>
    <x v="3"/>
    <x v="10"/>
  </r>
  <r>
    <x v="2"/>
    <x v="0"/>
    <s v="USD"/>
    <n v="1380720474"/>
    <n v="1378214874"/>
    <b v="0"/>
    <n v="19"/>
    <b v="0"/>
    <s v="publishing/fiction"/>
    <n v="30.86"/>
    <n v="47.11"/>
    <x v="3"/>
    <x v="10"/>
  </r>
  <r>
    <x v="2"/>
    <x v="0"/>
    <s v="USD"/>
    <n v="1424014680"/>
    <n v="1418922443"/>
    <b v="0"/>
    <n v="1"/>
    <b v="0"/>
    <s v="publishing/fiction"/>
    <n v="8.33"/>
    <n v="100"/>
    <x v="3"/>
    <x v="10"/>
  </r>
  <r>
    <x v="2"/>
    <x v="0"/>
    <s v="USD"/>
    <n v="1308431646"/>
    <n v="1305839646"/>
    <b v="0"/>
    <n v="2"/>
    <b v="0"/>
    <s v="publishing/fiction"/>
    <n v="0.75"/>
    <n v="15"/>
    <x v="3"/>
    <x v="10"/>
  </r>
  <r>
    <x v="2"/>
    <x v="0"/>
    <s v="USD"/>
    <n v="1371415675"/>
    <n v="1368823675"/>
    <b v="0"/>
    <n v="0"/>
    <b v="0"/>
    <s v="publishing/fiction"/>
    <n v="0"/>
    <e v="#DIV/0!"/>
    <x v="3"/>
    <x v="10"/>
  </r>
  <r>
    <x v="2"/>
    <x v="0"/>
    <s v="USD"/>
    <n v="1428075480"/>
    <n v="1425489613"/>
    <b v="0"/>
    <n v="11"/>
    <b v="0"/>
    <s v="publishing/fiction"/>
    <n v="8.9"/>
    <n v="40.450000000000003"/>
    <x v="3"/>
    <x v="10"/>
  </r>
  <r>
    <x v="2"/>
    <x v="0"/>
    <s v="USD"/>
    <n v="1314471431"/>
    <n v="1311879431"/>
    <b v="0"/>
    <n v="0"/>
    <b v="0"/>
    <s v="publishing/fiction"/>
    <n v="0"/>
    <e v="#DIV/0!"/>
    <x v="3"/>
    <x v="10"/>
  </r>
  <r>
    <x v="2"/>
    <x v="0"/>
    <s v="USD"/>
    <n v="1410866659"/>
    <n v="1405682659"/>
    <b v="0"/>
    <n v="0"/>
    <b v="0"/>
    <s v="publishing/fiction"/>
    <n v="0"/>
    <e v="#DIV/0!"/>
    <x v="3"/>
    <x v="10"/>
  </r>
  <r>
    <x v="2"/>
    <x v="0"/>
    <s v="USD"/>
    <n v="1375299780"/>
    <n v="1371655522"/>
    <b v="0"/>
    <n v="1"/>
    <b v="0"/>
    <s v="publishing/fiction"/>
    <n v="0.01"/>
    <n v="1"/>
    <x v="3"/>
    <x v="10"/>
  </r>
  <r>
    <x v="2"/>
    <x v="0"/>
    <s v="USD"/>
    <n v="1409787378"/>
    <n v="1405899378"/>
    <b v="0"/>
    <n v="3"/>
    <b v="0"/>
    <s v="publishing/fiction"/>
    <n v="1.9"/>
    <n v="19"/>
    <x v="3"/>
    <x v="10"/>
  </r>
  <r>
    <x v="2"/>
    <x v="0"/>
    <s v="USD"/>
    <n v="1470355833"/>
    <n v="1465171833"/>
    <b v="0"/>
    <n v="1"/>
    <b v="0"/>
    <s v="publishing/fiction"/>
    <n v="0.25"/>
    <n v="5"/>
    <x v="3"/>
    <x v="10"/>
  </r>
  <r>
    <x v="2"/>
    <x v="0"/>
    <s v="USD"/>
    <n v="1367444557"/>
    <n v="1364852557"/>
    <b v="0"/>
    <n v="15"/>
    <b v="0"/>
    <s v="publishing/fiction"/>
    <n v="25.04"/>
    <n v="46.73"/>
    <x v="3"/>
    <x v="10"/>
  </r>
  <r>
    <x v="0"/>
    <x v="5"/>
    <s v="CAD"/>
    <n v="1436364023"/>
    <n v="1433772023"/>
    <b v="1"/>
    <n v="885"/>
    <b v="1"/>
    <s v="photography/photobooks"/>
    <n v="166.33"/>
    <n v="97.73"/>
    <x v="8"/>
    <x v="20"/>
  </r>
  <r>
    <x v="0"/>
    <x v="1"/>
    <s v="GBP"/>
    <n v="1458943200"/>
    <n v="1456491680"/>
    <b v="1"/>
    <n v="329"/>
    <b v="1"/>
    <s v="photography/photobooks"/>
    <n v="101.45"/>
    <n v="67.84"/>
    <x v="8"/>
    <x v="20"/>
  </r>
  <r>
    <x v="0"/>
    <x v="18"/>
    <s v="EUR"/>
    <n v="1477210801"/>
    <n v="1472026801"/>
    <b v="1"/>
    <n v="71"/>
    <b v="1"/>
    <s v="photography/photobooks"/>
    <n v="107.89"/>
    <n v="56.98"/>
    <x v="8"/>
    <x v="20"/>
  </r>
  <r>
    <x v="0"/>
    <x v="1"/>
    <s v="GBP"/>
    <n v="1402389180"/>
    <n v="1399996024"/>
    <b v="1"/>
    <n v="269"/>
    <b v="1"/>
    <s v="photography/photobooks"/>
    <n v="277.94"/>
    <n v="67.16"/>
    <x v="8"/>
    <x v="20"/>
  </r>
  <r>
    <x v="0"/>
    <x v="12"/>
    <s v="EUR"/>
    <n v="1458676860"/>
    <n v="1455446303"/>
    <b v="1"/>
    <n v="345"/>
    <b v="1"/>
    <s v="photography/photobooks"/>
    <n v="103.58"/>
    <n v="48.04"/>
    <x v="8"/>
    <x v="20"/>
  </r>
  <r>
    <x v="0"/>
    <x v="1"/>
    <s v="GBP"/>
    <n v="1406227904"/>
    <n v="1403635904"/>
    <b v="1"/>
    <n v="43"/>
    <b v="1"/>
    <s v="photography/photobooks"/>
    <n v="111.4"/>
    <n v="38.86"/>
    <x v="8"/>
    <x v="20"/>
  </r>
  <r>
    <x v="0"/>
    <x v="0"/>
    <s v="USD"/>
    <n v="1273911000"/>
    <n v="1268822909"/>
    <b v="1"/>
    <n v="33"/>
    <b v="1"/>
    <s v="photography/photobooks"/>
    <n v="215"/>
    <n v="78.180000000000007"/>
    <x v="8"/>
    <x v="20"/>
  </r>
  <r>
    <x v="0"/>
    <x v="0"/>
    <s v="USD"/>
    <n v="1403880281"/>
    <n v="1401201881"/>
    <b v="1"/>
    <n v="211"/>
    <b v="1"/>
    <s v="photography/photobooks"/>
    <n v="110.76"/>
    <n v="97.11"/>
    <x v="8"/>
    <x v="20"/>
  </r>
  <r>
    <x v="0"/>
    <x v="12"/>
    <s v="EUR"/>
    <n v="1487113140"/>
    <n v="1484570885"/>
    <b v="1"/>
    <n v="196"/>
    <b v="1"/>
    <s v="photography/photobooks"/>
    <n v="123.64"/>
    <n v="110.39"/>
    <x v="8"/>
    <x v="20"/>
  </r>
  <r>
    <x v="0"/>
    <x v="1"/>
    <s v="GBP"/>
    <n v="1405761278"/>
    <n v="1403169278"/>
    <b v="1"/>
    <n v="405"/>
    <b v="1"/>
    <s v="photography/photobooks"/>
    <n v="101.04"/>
    <n v="39.92"/>
    <x v="8"/>
    <x v="20"/>
  </r>
  <r>
    <x v="0"/>
    <x v="0"/>
    <s v="USD"/>
    <n v="1447858804"/>
    <n v="1445263204"/>
    <b v="1"/>
    <n v="206"/>
    <b v="1"/>
    <s v="photography/photobooks"/>
    <n v="111.79"/>
    <n v="75.98"/>
    <x v="8"/>
    <x v="20"/>
  </r>
  <r>
    <x v="0"/>
    <x v="0"/>
    <s v="USD"/>
    <n v="1486311939"/>
    <n v="1483719939"/>
    <b v="1"/>
    <n v="335"/>
    <b v="1"/>
    <s v="photography/photobooks"/>
    <n v="558.77"/>
    <n v="58.38"/>
    <x v="8"/>
    <x v="20"/>
  </r>
  <r>
    <x v="0"/>
    <x v="1"/>
    <s v="GBP"/>
    <n v="1405523866"/>
    <n v="1402931866"/>
    <b v="1"/>
    <n v="215"/>
    <b v="1"/>
    <s v="photography/photobooks"/>
    <n v="150.02000000000001"/>
    <n v="55.82"/>
    <x v="8"/>
    <x v="20"/>
  </r>
  <r>
    <x v="0"/>
    <x v="0"/>
    <s v="USD"/>
    <n v="1443363640"/>
    <n v="1439907640"/>
    <b v="1"/>
    <n v="176"/>
    <b v="1"/>
    <s v="photography/photobooks"/>
    <n v="106.48"/>
    <n v="151.24"/>
    <x v="8"/>
    <x v="20"/>
  </r>
  <r>
    <x v="0"/>
    <x v="10"/>
    <s v="NOK"/>
    <n v="1458104697"/>
    <n v="1455516297"/>
    <b v="1"/>
    <n v="555"/>
    <b v="1"/>
    <s v="photography/photobooks"/>
    <n v="157.19"/>
    <n v="849.67"/>
    <x v="8"/>
    <x v="20"/>
  </r>
  <r>
    <x v="0"/>
    <x v="0"/>
    <s v="USD"/>
    <n v="1475762400"/>
    <n v="1473160292"/>
    <b v="1"/>
    <n v="116"/>
    <b v="1"/>
    <s v="photography/photobooks"/>
    <n v="108.66"/>
    <n v="159.24"/>
    <x v="8"/>
    <x v="20"/>
  </r>
  <r>
    <x v="0"/>
    <x v="0"/>
    <s v="USD"/>
    <n v="1417845600"/>
    <n v="1415194553"/>
    <b v="1"/>
    <n v="615"/>
    <b v="1"/>
    <s v="photography/photobooks"/>
    <n v="161.97999999999999"/>
    <n v="39.51"/>
    <x v="8"/>
    <x v="20"/>
  </r>
  <r>
    <x v="0"/>
    <x v="0"/>
    <s v="USD"/>
    <n v="1401565252"/>
    <n v="1398973252"/>
    <b v="1"/>
    <n v="236"/>
    <b v="1"/>
    <s v="photography/photobooks"/>
    <n v="205.37"/>
    <n v="130.53"/>
    <x v="8"/>
    <x v="20"/>
  </r>
  <r>
    <x v="0"/>
    <x v="0"/>
    <s v="USD"/>
    <n v="1403301540"/>
    <n v="1400867283"/>
    <b v="1"/>
    <n v="145"/>
    <b v="1"/>
    <s v="photography/photobooks"/>
    <n v="103.36"/>
    <n v="64.16"/>
    <x v="8"/>
    <x v="20"/>
  </r>
  <r>
    <x v="0"/>
    <x v="0"/>
    <s v="USD"/>
    <n v="1418961600"/>
    <n v="1415824513"/>
    <b v="1"/>
    <n v="167"/>
    <b v="1"/>
    <s v="photography/photobooks"/>
    <n v="103.47"/>
    <n v="111.53"/>
    <x v="8"/>
    <x v="20"/>
  </r>
  <r>
    <x v="0"/>
    <x v="0"/>
    <s v="USD"/>
    <n v="1465272091"/>
    <n v="1462248091"/>
    <b v="1"/>
    <n v="235"/>
    <b v="1"/>
    <s v="photography/photobooks"/>
    <n v="106.81"/>
    <n v="170.45"/>
    <x v="8"/>
    <x v="20"/>
  </r>
  <r>
    <x v="0"/>
    <x v="0"/>
    <s v="USD"/>
    <n v="1413575739"/>
    <n v="1410983739"/>
    <b v="1"/>
    <n v="452"/>
    <b v="1"/>
    <s v="photography/photobooks"/>
    <n v="138.97"/>
    <n v="133.74"/>
    <x v="8"/>
    <x v="20"/>
  </r>
  <r>
    <x v="0"/>
    <x v="0"/>
    <s v="USD"/>
    <n v="1419292800"/>
    <n v="1416592916"/>
    <b v="1"/>
    <n v="241"/>
    <b v="1"/>
    <s v="photography/photobooks"/>
    <n v="124.84"/>
    <n v="95.83"/>
    <x v="8"/>
    <x v="20"/>
  </r>
  <r>
    <x v="0"/>
    <x v="11"/>
    <s v="SEK"/>
    <n v="1487592090"/>
    <n v="1485000090"/>
    <b v="1"/>
    <n v="28"/>
    <b v="1"/>
    <s v="photography/photobooks"/>
    <n v="207"/>
    <n v="221.79"/>
    <x v="8"/>
    <x v="20"/>
  </r>
  <r>
    <x v="0"/>
    <x v="0"/>
    <s v="USD"/>
    <n v="1471539138"/>
    <n v="1468947138"/>
    <b v="1"/>
    <n v="140"/>
    <b v="1"/>
    <s v="photography/photobooks"/>
    <n v="174.01"/>
    <n v="32.32"/>
    <x v="8"/>
    <x v="20"/>
  </r>
  <r>
    <x v="0"/>
    <x v="0"/>
    <s v="USD"/>
    <n v="1453185447"/>
    <n v="1448951847"/>
    <b v="1"/>
    <n v="280"/>
    <b v="1"/>
    <s v="photography/photobooks"/>
    <n v="120.33"/>
    <n v="98.84"/>
    <x v="8"/>
    <x v="20"/>
  </r>
  <r>
    <x v="0"/>
    <x v="0"/>
    <s v="USD"/>
    <n v="1489497886"/>
    <n v="1487082286"/>
    <b v="1"/>
    <n v="70"/>
    <b v="1"/>
    <s v="photography/photobooks"/>
    <n v="110.44"/>
    <n v="55.22"/>
    <x v="8"/>
    <x v="20"/>
  </r>
  <r>
    <x v="0"/>
    <x v="0"/>
    <s v="USD"/>
    <n v="1485907200"/>
    <n v="1483292122"/>
    <b v="1"/>
    <n v="160"/>
    <b v="1"/>
    <s v="photography/photobooks"/>
    <n v="281.57"/>
    <n v="52.79"/>
    <x v="8"/>
    <x v="20"/>
  </r>
  <r>
    <x v="0"/>
    <x v="0"/>
    <s v="USD"/>
    <n v="1426773920"/>
    <n v="1424185520"/>
    <b v="1"/>
    <n v="141"/>
    <b v="1"/>
    <s v="photography/photobooks"/>
    <n v="100.68"/>
    <n v="135.66999999999999"/>
    <x v="8"/>
    <x v="20"/>
  </r>
  <r>
    <x v="0"/>
    <x v="0"/>
    <s v="USD"/>
    <n v="1445624695"/>
    <n v="1443464695"/>
    <b v="1"/>
    <n v="874"/>
    <b v="1"/>
    <s v="photography/photobooks"/>
    <n v="134.83000000000001"/>
    <n v="53.99"/>
    <x v="8"/>
    <x v="20"/>
  </r>
  <r>
    <x v="0"/>
    <x v="0"/>
    <s v="USD"/>
    <n v="1417402800"/>
    <n v="1414610126"/>
    <b v="1"/>
    <n v="73"/>
    <b v="1"/>
    <s v="photography/photobooks"/>
    <n v="175.96"/>
    <n v="56.64"/>
    <x v="8"/>
    <x v="20"/>
  </r>
  <r>
    <x v="0"/>
    <x v="2"/>
    <s v="AUD"/>
    <n v="1455548400"/>
    <n v="1453461865"/>
    <b v="1"/>
    <n v="294"/>
    <b v="1"/>
    <s v="photography/photobooks"/>
    <n v="484.02"/>
    <n v="82.32"/>
    <x v="8"/>
    <x v="20"/>
  </r>
  <r>
    <x v="0"/>
    <x v="0"/>
    <s v="USD"/>
    <n v="1462161540"/>
    <n v="1457913777"/>
    <b v="1"/>
    <n v="740"/>
    <b v="1"/>
    <s v="photography/photobooks"/>
    <n v="145.13999999999999"/>
    <n v="88.26"/>
    <x v="8"/>
    <x v="20"/>
  </r>
  <r>
    <x v="0"/>
    <x v="0"/>
    <s v="USD"/>
    <n v="1441383062"/>
    <n v="1438791062"/>
    <b v="1"/>
    <n v="369"/>
    <b v="1"/>
    <s v="photography/photobooks"/>
    <n v="417.73"/>
    <n v="84.91"/>
    <x v="8"/>
    <x v="20"/>
  </r>
  <r>
    <x v="0"/>
    <x v="0"/>
    <s v="USD"/>
    <n v="1464040800"/>
    <n v="1461527631"/>
    <b v="1"/>
    <n v="110"/>
    <b v="1"/>
    <s v="photography/photobooks"/>
    <n v="132.43"/>
    <n v="48.15"/>
    <x v="8"/>
    <x v="20"/>
  </r>
  <r>
    <x v="0"/>
    <x v="0"/>
    <s v="USD"/>
    <n v="1440702910"/>
    <n v="1438110910"/>
    <b v="1"/>
    <n v="455"/>
    <b v="1"/>
    <s v="photography/photobooks"/>
    <n v="250.31"/>
    <n v="66.02"/>
    <x v="8"/>
    <x v="20"/>
  </r>
  <r>
    <x v="0"/>
    <x v="12"/>
    <s v="EUR"/>
    <n v="1470506400"/>
    <n v="1467358427"/>
    <b v="1"/>
    <n v="224"/>
    <b v="1"/>
    <s v="photography/photobooks"/>
    <n v="179.9"/>
    <n v="96.38"/>
    <x v="8"/>
    <x v="20"/>
  </r>
  <r>
    <x v="0"/>
    <x v="0"/>
    <s v="USD"/>
    <n v="1421952370"/>
    <n v="1418064370"/>
    <b v="1"/>
    <n v="46"/>
    <b v="1"/>
    <s v="photography/photobooks"/>
    <n v="102.63"/>
    <n v="156.16999999999999"/>
    <x v="8"/>
    <x v="20"/>
  </r>
  <r>
    <x v="0"/>
    <x v="0"/>
    <s v="USD"/>
    <n v="1483481019"/>
    <n v="1480629819"/>
    <b v="0"/>
    <n v="284"/>
    <b v="1"/>
    <s v="photography/photobooks"/>
    <n v="135.99"/>
    <n v="95.76"/>
    <x v="8"/>
    <x v="20"/>
  </r>
  <r>
    <x v="0"/>
    <x v="0"/>
    <s v="USD"/>
    <n v="1416964500"/>
    <n v="1414368616"/>
    <b v="1"/>
    <n v="98"/>
    <b v="1"/>
    <s v="photography/photobooks"/>
    <n v="117.87"/>
    <n v="180.41"/>
    <x v="8"/>
    <x v="20"/>
  </r>
  <r>
    <x v="2"/>
    <x v="0"/>
    <s v="USD"/>
    <n v="1420045538"/>
    <n v="1417453538"/>
    <b v="0"/>
    <n v="2"/>
    <b v="0"/>
    <s v="photography/nature"/>
    <n v="0.03"/>
    <n v="3"/>
    <x v="8"/>
    <x v="24"/>
  </r>
  <r>
    <x v="2"/>
    <x v="5"/>
    <s v="CAD"/>
    <n v="1435708500"/>
    <n v="1434412500"/>
    <b v="0"/>
    <n v="1"/>
    <b v="0"/>
    <s v="photography/nature"/>
    <n v="4"/>
    <n v="20"/>
    <x v="8"/>
    <x v="24"/>
  </r>
  <r>
    <x v="2"/>
    <x v="0"/>
    <s v="USD"/>
    <n v="1416662034"/>
    <n v="1414066434"/>
    <b v="0"/>
    <n v="1"/>
    <b v="0"/>
    <s v="photography/nature"/>
    <n v="0.44"/>
    <n v="10"/>
    <x v="8"/>
    <x v="24"/>
  </r>
  <r>
    <x v="2"/>
    <x v="0"/>
    <s v="USD"/>
    <n v="1427847480"/>
    <n v="1424222024"/>
    <b v="0"/>
    <n v="0"/>
    <b v="0"/>
    <s v="photography/nature"/>
    <n v="0"/>
    <e v="#DIV/0!"/>
    <x v="8"/>
    <x v="24"/>
  </r>
  <r>
    <x v="2"/>
    <x v="0"/>
    <s v="USD"/>
    <n v="1425330960"/>
    <n v="1422393234"/>
    <b v="0"/>
    <n v="1"/>
    <b v="0"/>
    <s v="photography/nature"/>
    <n v="0.03"/>
    <n v="1"/>
    <x v="8"/>
    <x v="24"/>
  </r>
  <r>
    <x v="2"/>
    <x v="1"/>
    <s v="GBP"/>
    <n v="1410930399"/>
    <n v="1405746399"/>
    <b v="0"/>
    <n v="11"/>
    <b v="0"/>
    <s v="photography/nature"/>
    <n v="28.9"/>
    <n v="26.27"/>
    <x v="8"/>
    <x v="24"/>
  </r>
  <r>
    <x v="2"/>
    <x v="0"/>
    <s v="USD"/>
    <n v="1487844882"/>
    <n v="1487240082"/>
    <b v="0"/>
    <n v="0"/>
    <b v="0"/>
    <s v="photography/nature"/>
    <n v="0"/>
    <e v="#DIV/0!"/>
    <x v="8"/>
    <x v="24"/>
  </r>
  <r>
    <x v="2"/>
    <x v="0"/>
    <s v="USD"/>
    <n v="1447020620"/>
    <n v="1444425020"/>
    <b v="0"/>
    <n v="1"/>
    <b v="0"/>
    <s v="photography/nature"/>
    <n v="8.57"/>
    <n v="60"/>
    <x v="8"/>
    <x v="24"/>
  </r>
  <r>
    <x v="2"/>
    <x v="0"/>
    <s v="USD"/>
    <n v="1446524159"/>
    <n v="1443928559"/>
    <b v="0"/>
    <n v="6"/>
    <b v="0"/>
    <s v="photography/nature"/>
    <n v="34"/>
    <n v="28.33"/>
    <x v="8"/>
    <x v="24"/>
  </r>
  <r>
    <x v="2"/>
    <x v="1"/>
    <s v="GBP"/>
    <n v="1463050034"/>
    <n v="1460458034"/>
    <b v="0"/>
    <n v="7"/>
    <b v="0"/>
    <s v="photography/nature"/>
    <n v="13.47"/>
    <n v="14.43"/>
    <x v="8"/>
    <x v="24"/>
  </r>
  <r>
    <x v="2"/>
    <x v="0"/>
    <s v="USD"/>
    <n v="1432756039"/>
    <n v="1430164039"/>
    <b v="0"/>
    <n v="0"/>
    <b v="0"/>
    <s v="photography/nature"/>
    <n v="0"/>
    <e v="#DIV/0!"/>
    <x v="8"/>
    <x v="24"/>
  </r>
  <r>
    <x v="2"/>
    <x v="0"/>
    <s v="USD"/>
    <n v="1412135940"/>
    <n v="1410366708"/>
    <b v="0"/>
    <n v="16"/>
    <b v="0"/>
    <s v="photography/nature"/>
    <n v="49.19"/>
    <n v="132.19"/>
    <x v="8"/>
    <x v="24"/>
  </r>
  <r>
    <x v="2"/>
    <x v="0"/>
    <s v="USD"/>
    <n v="1441176447"/>
    <n v="1438584447"/>
    <b v="0"/>
    <n v="0"/>
    <b v="0"/>
    <s v="photography/nature"/>
    <n v="0"/>
    <e v="#DIV/0!"/>
    <x v="8"/>
    <x v="24"/>
  </r>
  <r>
    <x v="2"/>
    <x v="2"/>
    <s v="AUD"/>
    <n v="1438495390"/>
    <n v="1435903390"/>
    <b v="0"/>
    <n v="0"/>
    <b v="0"/>
    <s v="photography/nature"/>
    <n v="0"/>
    <e v="#DIV/0!"/>
    <x v="8"/>
    <x v="24"/>
  </r>
  <r>
    <x v="2"/>
    <x v="0"/>
    <s v="USD"/>
    <n v="1442509200"/>
    <n v="1440513832"/>
    <b v="0"/>
    <n v="0"/>
    <b v="0"/>
    <s v="photography/nature"/>
    <n v="0"/>
    <e v="#DIV/0!"/>
    <x v="8"/>
    <x v="24"/>
  </r>
  <r>
    <x v="2"/>
    <x v="5"/>
    <s v="CAD"/>
    <n v="1467603624"/>
    <n v="1465011624"/>
    <b v="0"/>
    <n v="12"/>
    <b v="0"/>
    <s v="photography/nature"/>
    <n v="45.13"/>
    <n v="56.42"/>
    <x v="8"/>
    <x v="24"/>
  </r>
  <r>
    <x v="2"/>
    <x v="0"/>
    <s v="USD"/>
    <n v="1411227633"/>
    <n v="1408549233"/>
    <b v="0"/>
    <n v="1"/>
    <b v="0"/>
    <s v="photography/nature"/>
    <n v="4"/>
    <n v="100"/>
    <x v="8"/>
    <x v="24"/>
  </r>
  <r>
    <x v="2"/>
    <x v="1"/>
    <s v="GBP"/>
    <n v="1440763920"/>
    <n v="1435656759"/>
    <b v="0"/>
    <n v="3"/>
    <b v="0"/>
    <s v="photography/nature"/>
    <n v="4.67"/>
    <n v="11.67"/>
    <x v="8"/>
    <x v="24"/>
  </r>
  <r>
    <x v="2"/>
    <x v="0"/>
    <s v="USD"/>
    <n v="1430270199"/>
    <n v="1428974199"/>
    <b v="0"/>
    <n v="1"/>
    <b v="0"/>
    <s v="photography/nature"/>
    <n v="0.33"/>
    <n v="50"/>
    <x v="8"/>
    <x v="24"/>
  </r>
  <r>
    <x v="2"/>
    <x v="0"/>
    <s v="USD"/>
    <n v="1415842193"/>
    <n v="1414110593"/>
    <b v="0"/>
    <n v="4"/>
    <b v="0"/>
    <s v="photography/nature"/>
    <n v="3.76"/>
    <n v="23.5"/>
    <x v="8"/>
    <x v="24"/>
  </r>
  <r>
    <x v="1"/>
    <x v="0"/>
    <s v="USD"/>
    <n v="1383789603"/>
    <n v="1381194003"/>
    <b v="0"/>
    <n v="1"/>
    <b v="0"/>
    <s v="publishing/art books"/>
    <n v="0.67"/>
    <n v="67"/>
    <x v="3"/>
    <x v="25"/>
  </r>
  <r>
    <x v="1"/>
    <x v="0"/>
    <s v="USD"/>
    <n v="1259715000"/>
    <n v="1253712916"/>
    <b v="0"/>
    <n v="0"/>
    <b v="0"/>
    <s v="publishing/art books"/>
    <n v="0"/>
    <e v="#DIV/0!"/>
    <x v="3"/>
    <x v="25"/>
  </r>
  <r>
    <x v="1"/>
    <x v="1"/>
    <s v="GBP"/>
    <n v="1394815751"/>
    <n v="1389635351"/>
    <b v="0"/>
    <n v="2"/>
    <b v="0"/>
    <s v="publishing/art books"/>
    <n v="1.42"/>
    <n v="42.5"/>
    <x v="3"/>
    <x v="25"/>
  </r>
  <r>
    <x v="1"/>
    <x v="0"/>
    <s v="USD"/>
    <n v="1432843500"/>
    <n v="1430124509"/>
    <b v="0"/>
    <n v="1"/>
    <b v="0"/>
    <s v="publishing/art books"/>
    <n v="0.1"/>
    <n v="10"/>
    <x v="3"/>
    <x v="25"/>
  </r>
  <r>
    <x v="1"/>
    <x v="0"/>
    <s v="USD"/>
    <n v="1307554261"/>
    <n v="1304962261"/>
    <b v="0"/>
    <n v="1"/>
    <b v="0"/>
    <s v="publishing/art books"/>
    <n v="2.5"/>
    <n v="100"/>
    <x v="3"/>
    <x v="25"/>
  </r>
  <r>
    <x v="1"/>
    <x v="0"/>
    <s v="USD"/>
    <n v="1469656800"/>
    <n v="1467151204"/>
    <b v="0"/>
    <n v="59"/>
    <b v="0"/>
    <s v="publishing/art books"/>
    <n v="21.25"/>
    <n v="108.05"/>
    <x v="3"/>
    <x v="25"/>
  </r>
  <r>
    <x v="1"/>
    <x v="0"/>
    <s v="USD"/>
    <n v="1392595200"/>
    <n v="1391293745"/>
    <b v="0"/>
    <n v="13"/>
    <b v="0"/>
    <s v="publishing/art books"/>
    <n v="4.12"/>
    <n v="26.92"/>
    <x v="3"/>
    <x v="25"/>
  </r>
  <r>
    <x v="1"/>
    <x v="0"/>
    <s v="USD"/>
    <n v="1419384585"/>
    <n v="1416360585"/>
    <b v="0"/>
    <n v="22"/>
    <b v="0"/>
    <s v="publishing/art books"/>
    <n v="13.64"/>
    <n v="155"/>
    <x v="3"/>
    <x v="25"/>
  </r>
  <r>
    <x v="1"/>
    <x v="0"/>
    <s v="USD"/>
    <n v="1369498714"/>
    <n v="1366906714"/>
    <b v="0"/>
    <n v="0"/>
    <b v="0"/>
    <s v="publishing/art books"/>
    <n v="0"/>
    <e v="#DIV/0!"/>
    <x v="3"/>
    <x v="25"/>
  </r>
  <r>
    <x v="1"/>
    <x v="0"/>
    <s v="USD"/>
    <n v="1460140282"/>
    <n v="1457551882"/>
    <b v="0"/>
    <n v="52"/>
    <b v="0"/>
    <s v="publishing/art books"/>
    <n v="41.4"/>
    <n v="47.77"/>
    <x v="3"/>
    <x v="25"/>
  </r>
  <r>
    <x v="1"/>
    <x v="1"/>
    <s v="GBP"/>
    <n v="1434738483"/>
    <n v="1432146483"/>
    <b v="0"/>
    <n v="4"/>
    <b v="0"/>
    <s v="publishing/art books"/>
    <n v="0.66"/>
    <n v="20"/>
    <x v="3"/>
    <x v="25"/>
  </r>
  <r>
    <x v="1"/>
    <x v="1"/>
    <s v="GBP"/>
    <n v="1456703940"/>
    <n v="1454546859"/>
    <b v="0"/>
    <n v="3"/>
    <b v="0"/>
    <s v="publishing/art books"/>
    <n v="5"/>
    <n v="41.67"/>
    <x v="3"/>
    <x v="25"/>
  </r>
  <r>
    <x v="1"/>
    <x v="5"/>
    <s v="CAD"/>
    <n v="1491019140"/>
    <n v="1487548802"/>
    <b v="0"/>
    <n v="3"/>
    <b v="0"/>
    <s v="publishing/art books"/>
    <n v="2.48"/>
    <n v="74.33"/>
    <x v="3"/>
    <x v="25"/>
  </r>
  <r>
    <x v="1"/>
    <x v="0"/>
    <s v="USD"/>
    <n v="1424211329"/>
    <n v="1421187329"/>
    <b v="0"/>
    <n v="6"/>
    <b v="0"/>
    <s v="publishing/art books"/>
    <n v="5.0599999999999996"/>
    <n v="84.33"/>
    <x v="3"/>
    <x v="25"/>
  </r>
  <r>
    <x v="1"/>
    <x v="0"/>
    <s v="USD"/>
    <n v="1404909296"/>
    <n v="1402317296"/>
    <b v="0"/>
    <n v="35"/>
    <b v="0"/>
    <s v="publishing/art books"/>
    <n v="22.91"/>
    <n v="65.459999999999994"/>
    <x v="3"/>
    <x v="25"/>
  </r>
  <r>
    <x v="1"/>
    <x v="0"/>
    <s v="USD"/>
    <n v="1435698368"/>
    <n v="1431810368"/>
    <b v="0"/>
    <n v="10"/>
    <b v="0"/>
    <s v="publishing/art books"/>
    <n v="13"/>
    <n v="65"/>
    <x v="3"/>
    <x v="25"/>
  </r>
  <r>
    <x v="1"/>
    <x v="0"/>
    <s v="USD"/>
    <n v="1343161248"/>
    <n v="1337977248"/>
    <b v="0"/>
    <n v="2"/>
    <b v="0"/>
    <s v="publishing/art books"/>
    <n v="0.55000000000000004"/>
    <n v="27.5"/>
    <x v="3"/>
    <x v="25"/>
  </r>
  <r>
    <x v="1"/>
    <x v="0"/>
    <s v="USD"/>
    <n v="1283392800"/>
    <n v="1281317691"/>
    <b v="0"/>
    <n v="4"/>
    <b v="0"/>
    <s v="publishing/art books"/>
    <n v="10.81"/>
    <n v="51.25"/>
    <x v="3"/>
    <x v="25"/>
  </r>
  <r>
    <x v="1"/>
    <x v="0"/>
    <s v="USD"/>
    <n v="1377734091"/>
    <n v="1374882891"/>
    <b v="0"/>
    <n v="2"/>
    <b v="0"/>
    <s v="publishing/art books"/>
    <n v="0.84"/>
    <n v="14"/>
    <x v="3"/>
    <x v="25"/>
  </r>
  <r>
    <x v="1"/>
    <x v="0"/>
    <s v="USD"/>
    <n v="1337562726"/>
    <n v="1332378726"/>
    <b v="0"/>
    <n v="0"/>
    <b v="0"/>
    <s v="publishing/art books"/>
    <n v="0"/>
    <e v="#DIV/0!"/>
    <x v="3"/>
    <x v="25"/>
  </r>
  <r>
    <x v="2"/>
    <x v="1"/>
    <s v="GBP"/>
    <n v="1450521990"/>
    <n v="1447757190"/>
    <b v="0"/>
    <n v="1"/>
    <b v="0"/>
    <s v="photography/places"/>
    <n v="0.5"/>
    <n v="5"/>
    <x v="8"/>
    <x v="26"/>
  </r>
  <r>
    <x v="2"/>
    <x v="0"/>
    <s v="USD"/>
    <n v="1445894400"/>
    <n v="1440961053"/>
    <b v="0"/>
    <n v="3"/>
    <b v="0"/>
    <s v="photography/places"/>
    <n v="9.3000000000000007"/>
    <n v="31"/>
    <x v="8"/>
    <x v="26"/>
  </r>
  <r>
    <x v="2"/>
    <x v="1"/>
    <s v="GBP"/>
    <n v="1411681391"/>
    <n v="1409089391"/>
    <b v="0"/>
    <n v="1"/>
    <b v="0"/>
    <s v="photography/places"/>
    <n v="0.08"/>
    <n v="15"/>
    <x v="8"/>
    <x v="26"/>
  </r>
  <r>
    <x v="2"/>
    <x v="0"/>
    <s v="USD"/>
    <n v="1401464101"/>
    <n v="1400600101"/>
    <b v="0"/>
    <n v="0"/>
    <b v="0"/>
    <s v="photography/places"/>
    <n v="0"/>
    <e v="#DIV/0!"/>
    <x v="8"/>
    <x v="26"/>
  </r>
  <r>
    <x v="2"/>
    <x v="5"/>
    <s v="CAD"/>
    <n v="1482663600"/>
    <n v="1480800568"/>
    <b v="0"/>
    <n v="12"/>
    <b v="0"/>
    <s v="photography/places"/>
    <n v="79"/>
    <n v="131.66999999999999"/>
    <x v="8"/>
    <x v="26"/>
  </r>
  <r>
    <x v="2"/>
    <x v="0"/>
    <s v="USD"/>
    <n v="1428197422"/>
    <n v="1425609022"/>
    <b v="0"/>
    <n v="0"/>
    <b v="0"/>
    <s v="photography/places"/>
    <n v="0"/>
    <e v="#DIV/0!"/>
    <x v="8"/>
    <x v="26"/>
  </r>
  <r>
    <x v="2"/>
    <x v="0"/>
    <s v="USD"/>
    <n v="1418510965"/>
    <n v="1415918965"/>
    <b v="0"/>
    <n v="1"/>
    <b v="0"/>
    <s v="photography/places"/>
    <n v="0.01"/>
    <n v="1"/>
    <x v="8"/>
    <x v="26"/>
  </r>
  <r>
    <x v="2"/>
    <x v="0"/>
    <s v="USD"/>
    <n v="1422735120"/>
    <n v="1420091999"/>
    <b v="0"/>
    <n v="0"/>
    <b v="0"/>
    <s v="photography/places"/>
    <n v="0"/>
    <e v="#DIV/0!"/>
    <x v="8"/>
    <x v="26"/>
  </r>
  <r>
    <x v="2"/>
    <x v="0"/>
    <s v="USD"/>
    <n v="1444433886"/>
    <n v="1441841886"/>
    <b v="0"/>
    <n v="0"/>
    <b v="0"/>
    <s v="photography/places"/>
    <n v="0"/>
    <e v="#DIV/0!"/>
    <x v="8"/>
    <x v="26"/>
  </r>
  <r>
    <x v="2"/>
    <x v="13"/>
    <s v="EUR"/>
    <n v="1443040464"/>
    <n v="1440448464"/>
    <b v="0"/>
    <n v="2"/>
    <b v="0"/>
    <s v="photography/places"/>
    <n v="1.7"/>
    <n v="510"/>
    <x v="8"/>
    <x v="26"/>
  </r>
  <r>
    <x v="2"/>
    <x v="1"/>
    <s v="GBP"/>
    <n v="1459700741"/>
    <n v="1457112341"/>
    <b v="0"/>
    <n v="92"/>
    <b v="0"/>
    <s v="photography/places"/>
    <n v="29.23"/>
    <n v="44.48"/>
    <x v="8"/>
    <x v="26"/>
  </r>
  <r>
    <x v="2"/>
    <x v="0"/>
    <s v="USD"/>
    <n v="1427503485"/>
    <n v="1423619085"/>
    <b v="0"/>
    <n v="0"/>
    <b v="0"/>
    <s v="photography/places"/>
    <n v="0"/>
    <e v="#DIV/0!"/>
    <x v="8"/>
    <x v="26"/>
  </r>
  <r>
    <x v="2"/>
    <x v="0"/>
    <s v="USD"/>
    <n v="1425154655"/>
    <n v="1422562655"/>
    <b v="0"/>
    <n v="3"/>
    <b v="0"/>
    <s v="photography/places"/>
    <n v="0.01"/>
    <n v="1"/>
    <x v="8"/>
    <x v="26"/>
  </r>
  <r>
    <x v="2"/>
    <x v="0"/>
    <s v="USD"/>
    <n v="1463329260"/>
    <n v="1458147982"/>
    <b v="0"/>
    <n v="10"/>
    <b v="0"/>
    <s v="photography/places"/>
    <n v="20.5"/>
    <n v="20.5"/>
    <x v="8"/>
    <x v="26"/>
  </r>
  <r>
    <x v="2"/>
    <x v="0"/>
    <s v="USD"/>
    <n v="1403122380"/>
    <n v="1400634728"/>
    <b v="0"/>
    <n v="7"/>
    <b v="0"/>
    <s v="photography/places"/>
    <n v="0.28000000000000003"/>
    <n v="40"/>
    <x v="8"/>
    <x v="26"/>
  </r>
  <r>
    <x v="2"/>
    <x v="1"/>
    <s v="GBP"/>
    <n v="1418469569"/>
    <n v="1414577969"/>
    <b v="0"/>
    <n v="3"/>
    <b v="0"/>
    <s v="photography/places"/>
    <n v="2.31"/>
    <n v="25"/>
    <x v="8"/>
    <x v="26"/>
  </r>
  <r>
    <x v="2"/>
    <x v="0"/>
    <s v="USD"/>
    <n v="1474360197"/>
    <n v="1471768197"/>
    <b v="0"/>
    <n v="0"/>
    <b v="0"/>
    <s v="photography/places"/>
    <n v="0"/>
    <e v="#DIV/0!"/>
    <x v="8"/>
    <x v="26"/>
  </r>
  <r>
    <x v="2"/>
    <x v="0"/>
    <s v="USD"/>
    <n v="1437926458"/>
    <n v="1432742458"/>
    <b v="0"/>
    <n v="1"/>
    <b v="0"/>
    <s v="photography/places"/>
    <n v="0.13"/>
    <n v="1"/>
    <x v="8"/>
    <x v="26"/>
  </r>
  <r>
    <x v="2"/>
    <x v="1"/>
    <s v="GBP"/>
    <n v="1460116576"/>
    <n v="1457528176"/>
    <b v="0"/>
    <n v="0"/>
    <b v="0"/>
    <s v="photography/places"/>
    <n v="0"/>
    <e v="#DIV/0!"/>
    <x v="8"/>
    <x v="26"/>
  </r>
  <r>
    <x v="2"/>
    <x v="0"/>
    <s v="USD"/>
    <n v="1405401060"/>
    <n v="1401585752"/>
    <b v="0"/>
    <n v="9"/>
    <b v="0"/>
    <s v="photography/places"/>
    <n v="7.34"/>
    <n v="40.78"/>
    <x v="8"/>
    <x v="26"/>
  </r>
  <r>
    <x v="0"/>
    <x v="0"/>
    <s v="USD"/>
    <n v="1304561633"/>
    <n v="1301969633"/>
    <b v="0"/>
    <n v="56"/>
    <b v="1"/>
    <s v="music/rock"/>
    <n v="108.25"/>
    <n v="48.33"/>
    <x v="4"/>
    <x v="11"/>
  </r>
  <r>
    <x v="0"/>
    <x v="0"/>
    <s v="USD"/>
    <n v="1318633200"/>
    <n v="1314947317"/>
    <b v="0"/>
    <n v="32"/>
    <b v="1"/>
    <s v="music/rock"/>
    <n v="100.17"/>
    <n v="46.95"/>
    <x v="4"/>
    <x v="11"/>
  </r>
  <r>
    <x v="0"/>
    <x v="0"/>
    <s v="USD"/>
    <n v="1327723459"/>
    <n v="1322539459"/>
    <b v="0"/>
    <n v="30"/>
    <b v="1"/>
    <s v="music/rock"/>
    <n v="100.03"/>
    <n v="66.69"/>
    <x v="4"/>
    <x v="11"/>
  </r>
  <r>
    <x v="0"/>
    <x v="0"/>
    <s v="USD"/>
    <n v="1332011835"/>
    <n v="1328559435"/>
    <b v="0"/>
    <n v="70"/>
    <b v="1"/>
    <s v="music/rock"/>
    <n v="122.11"/>
    <n v="48.84"/>
    <x v="4"/>
    <x v="11"/>
  </r>
  <r>
    <x v="0"/>
    <x v="0"/>
    <s v="USD"/>
    <n v="1312182000"/>
    <n v="1311380313"/>
    <b v="0"/>
    <n v="44"/>
    <b v="1"/>
    <s v="music/rock"/>
    <n v="100.69"/>
    <n v="137.31"/>
    <x v="4"/>
    <x v="11"/>
  </r>
  <r>
    <x v="0"/>
    <x v="0"/>
    <s v="USD"/>
    <n v="1300930838"/>
    <n v="1293158438"/>
    <b v="0"/>
    <n v="92"/>
    <b v="1"/>
    <s v="music/rock"/>
    <n v="101"/>
    <n v="87.83"/>
    <x v="4"/>
    <x v="11"/>
  </r>
  <r>
    <x v="0"/>
    <x v="0"/>
    <s v="USD"/>
    <n v="1339701851"/>
    <n v="1337887451"/>
    <b v="0"/>
    <n v="205"/>
    <b v="1"/>
    <s v="music/rock"/>
    <n v="145.11000000000001"/>
    <n v="70.790000000000006"/>
    <x v="4"/>
    <x v="11"/>
  </r>
  <r>
    <x v="0"/>
    <x v="0"/>
    <s v="USD"/>
    <n v="1388553960"/>
    <n v="1385754986"/>
    <b v="0"/>
    <n v="23"/>
    <b v="1"/>
    <s v="music/rock"/>
    <n v="101.25"/>
    <n v="52.83"/>
    <x v="4"/>
    <x v="11"/>
  </r>
  <r>
    <x v="0"/>
    <x v="0"/>
    <s v="USD"/>
    <n v="1320220800"/>
    <n v="1315612909"/>
    <b v="0"/>
    <n v="4"/>
    <b v="1"/>
    <s v="music/rock"/>
    <n v="118.33"/>
    <n v="443.75"/>
    <x v="4"/>
    <x v="11"/>
  </r>
  <r>
    <x v="0"/>
    <x v="0"/>
    <s v="USD"/>
    <n v="1355609510"/>
    <n v="1353017510"/>
    <b v="0"/>
    <n v="112"/>
    <b v="1"/>
    <s v="music/rock"/>
    <n v="271.85000000000002"/>
    <n v="48.54"/>
    <x v="4"/>
    <x v="11"/>
  </r>
  <r>
    <x v="0"/>
    <x v="0"/>
    <s v="USD"/>
    <n v="1370390432"/>
    <n v="1368576032"/>
    <b v="0"/>
    <n v="27"/>
    <b v="1"/>
    <s v="music/rock"/>
    <n v="125.13"/>
    <n v="37.07"/>
    <x v="4"/>
    <x v="11"/>
  </r>
  <r>
    <x v="0"/>
    <x v="0"/>
    <s v="USD"/>
    <n v="1357160384"/>
    <n v="1354568384"/>
    <b v="0"/>
    <n v="11"/>
    <b v="1"/>
    <s v="music/rock"/>
    <n v="110"/>
    <n v="50"/>
    <x v="4"/>
    <x v="11"/>
  </r>
  <r>
    <x v="0"/>
    <x v="0"/>
    <s v="USD"/>
    <n v="1342921202"/>
    <n v="1340329202"/>
    <b v="0"/>
    <n v="26"/>
    <b v="1"/>
    <s v="music/rock"/>
    <n v="101.5"/>
    <n v="39.04"/>
    <x v="4"/>
    <x v="11"/>
  </r>
  <r>
    <x v="0"/>
    <x v="0"/>
    <s v="USD"/>
    <n v="1407085200"/>
    <n v="1401924769"/>
    <b v="0"/>
    <n v="77"/>
    <b v="1"/>
    <s v="music/rock"/>
    <n v="102.7"/>
    <n v="66.69"/>
    <x v="4"/>
    <x v="11"/>
  </r>
  <r>
    <x v="0"/>
    <x v="0"/>
    <s v="USD"/>
    <n v="1323742396"/>
    <n v="1319850796"/>
    <b v="0"/>
    <n v="136"/>
    <b v="1"/>
    <s v="music/rock"/>
    <n v="114.13"/>
    <n v="67.13"/>
    <x v="4"/>
    <x v="11"/>
  </r>
  <r>
    <x v="0"/>
    <x v="0"/>
    <s v="USD"/>
    <n v="1353621600"/>
    <n v="1350061821"/>
    <b v="0"/>
    <n v="157"/>
    <b v="1"/>
    <s v="music/rock"/>
    <n v="104.2"/>
    <n v="66.37"/>
    <x v="4"/>
    <x v="11"/>
  </r>
  <r>
    <x v="0"/>
    <x v="0"/>
    <s v="USD"/>
    <n v="1383332400"/>
    <n v="1380470188"/>
    <b v="0"/>
    <n v="158"/>
    <b v="1"/>
    <s v="music/rock"/>
    <n v="145.86000000000001"/>
    <n v="64.62"/>
    <x v="4"/>
    <x v="11"/>
  </r>
  <r>
    <x v="0"/>
    <x v="0"/>
    <s v="USD"/>
    <n v="1362757335"/>
    <n v="1359301335"/>
    <b v="0"/>
    <n v="27"/>
    <b v="1"/>
    <s v="music/rock"/>
    <n v="105.07"/>
    <n v="58.37"/>
    <x v="4"/>
    <x v="11"/>
  </r>
  <r>
    <x v="0"/>
    <x v="0"/>
    <s v="USD"/>
    <n v="1410755286"/>
    <n v="1408940886"/>
    <b v="0"/>
    <n v="23"/>
    <b v="1"/>
    <s v="music/rock"/>
    <n v="133.33000000000001"/>
    <n v="86.96"/>
    <x v="4"/>
    <x v="11"/>
  </r>
  <r>
    <x v="0"/>
    <x v="0"/>
    <s v="USD"/>
    <n v="1361606940"/>
    <n v="1361002140"/>
    <b v="0"/>
    <n v="17"/>
    <b v="1"/>
    <s v="music/rock"/>
    <n v="113"/>
    <n v="66.47"/>
    <x v="4"/>
    <x v="11"/>
  </r>
  <r>
    <x v="0"/>
    <x v="0"/>
    <s v="USD"/>
    <n v="1338177540"/>
    <n v="1333550015"/>
    <b v="0"/>
    <n v="37"/>
    <b v="1"/>
    <s v="music/rock"/>
    <n v="121.2"/>
    <n v="163.78"/>
    <x v="4"/>
    <x v="11"/>
  </r>
  <r>
    <x v="0"/>
    <x v="0"/>
    <s v="USD"/>
    <n v="1418803140"/>
    <n v="1415343874"/>
    <b v="0"/>
    <n v="65"/>
    <b v="1"/>
    <s v="music/rock"/>
    <n v="101.72"/>
    <n v="107.98"/>
    <x v="4"/>
    <x v="11"/>
  </r>
  <r>
    <x v="0"/>
    <x v="1"/>
    <s v="GBP"/>
    <n v="1377621089"/>
    <n v="1372437089"/>
    <b v="0"/>
    <n v="18"/>
    <b v="1"/>
    <s v="music/rock"/>
    <n v="101.07"/>
    <n v="42.11"/>
    <x v="4"/>
    <x v="11"/>
  </r>
  <r>
    <x v="0"/>
    <x v="0"/>
    <s v="USD"/>
    <n v="1357721335"/>
    <n v="1354265335"/>
    <b v="0"/>
    <n v="25"/>
    <b v="1"/>
    <s v="music/rock"/>
    <n v="118"/>
    <n v="47.2"/>
    <x v="4"/>
    <x v="11"/>
  </r>
  <r>
    <x v="0"/>
    <x v="0"/>
    <s v="USD"/>
    <n v="1347382053"/>
    <n v="1344962853"/>
    <b v="0"/>
    <n v="104"/>
    <b v="1"/>
    <s v="music/rock"/>
    <n v="155.33000000000001"/>
    <n v="112.02"/>
    <x v="4"/>
    <x v="11"/>
  </r>
  <r>
    <x v="0"/>
    <x v="0"/>
    <s v="USD"/>
    <n v="1385932867"/>
    <n v="1383337267"/>
    <b v="0"/>
    <n v="108"/>
    <b v="1"/>
    <s v="music/rock"/>
    <n v="101.19"/>
    <n v="74.95"/>
    <x v="4"/>
    <x v="11"/>
  </r>
  <r>
    <x v="0"/>
    <x v="0"/>
    <s v="USD"/>
    <n v="1353905940"/>
    <n v="1351011489"/>
    <b v="0"/>
    <n v="38"/>
    <b v="1"/>
    <s v="music/rock"/>
    <n v="117"/>
    <n v="61.58"/>
    <x v="4"/>
    <x v="11"/>
  </r>
  <r>
    <x v="0"/>
    <x v="0"/>
    <s v="USD"/>
    <n v="1403026882"/>
    <n v="1400175682"/>
    <b v="0"/>
    <n v="88"/>
    <b v="1"/>
    <s v="music/rock"/>
    <n v="100.93"/>
    <n v="45.88"/>
    <x v="4"/>
    <x v="11"/>
  </r>
  <r>
    <x v="0"/>
    <x v="0"/>
    <s v="USD"/>
    <n v="1392929333"/>
    <n v="1389041333"/>
    <b v="0"/>
    <n v="82"/>
    <b v="1"/>
    <s v="music/rock"/>
    <n v="103.67"/>
    <n v="75.849999999999994"/>
    <x v="4"/>
    <x v="11"/>
  </r>
  <r>
    <x v="0"/>
    <x v="0"/>
    <s v="USD"/>
    <n v="1330671540"/>
    <n v="1328040375"/>
    <b v="0"/>
    <n v="126"/>
    <b v="1"/>
    <s v="music/rock"/>
    <n v="265.25"/>
    <n v="84.21"/>
    <x v="4"/>
    <x v="11"/>
  </r>
  <r>
    <x v="0"/>
    <x v="0"/>
    <s v="USD"/>
    <n v="1350074261"/>
    <n v="1347482261"/>
    <b v="0"/>
    <n v="133"/>
    <b v="1"/>
    <s v="music/rock"/>
    <n v="155.91"/>
    <n v="117.23"/>
    <x v="4"/>
    <x v="11"/>
  </r>
  <r>
    <x v="0"/>
    <x v="0"/>
    <s v="USD"/>
    <n v="1316851854"/>
    <n v="1311667854"/>
    <b v="0"/>
    <n v="47"/>
    <b v="1"/>
    <s v="music/rock"/>
    <n v="101.63"/>
    <n v="86.49"/>
    <x v="4"/>
    <x v="11"/>
  </r>
  <r>
    <x v="0"/>
    <x v="0"/>
    <s v="USD"/>
    <n v="1326690000"/>
    <n v="1324329156"/>
    <b v="0"/>
    <n v="58"/>
    <b v="1"/>
    <s v="music/rock"/>
    <n v="100"/>
    <n v="172.41"/>
    <x v="4"/>
    <x v="11"/>
  </r>
  <r>
    <x v="0"/>
    <x v="0"/>
    <s v="USD"/>
    <n v="1306994340"/>
    <n v="1303706001"/>
    <b v="0"/>
    <n v="32"/>
    <b v="1"/>
    <s v="music/rock"/>
    <n v="100.5"/>
    <n v="62.81"/>
    <x v="4"/>
    <x v="11"/>
  </r>
  <r>
    <x v="0"/>
    <x v="0"/>
    <s v="USD"/>
    <n v="1468270261"/>
    <n v="1463086261"/>
    <b v="0"/>
    <n v="37"/>
    <b v="1"/>
    <s v="music/rock"/>
    <n v="125.3"/>
    <n v="67.73"/>
    <x v="4"/>
    <x v="11"/>
  </r>
  <r>
    <x v="0"/>
    <x v="0"/>
    <s v="USD"/>
    <n v="1307851200"/>
    <n v="1304129088"/>
    <b v="0"/>
    <n v="87"/>
    <b v="1"/>
    <s v="music/rock"/>
    <n v="103.56"/>
    <n v="53.56"/>
    <x v="4"/>
    <x v="11"/>
  </r>
  <r>
    <x v="0"/>
    <x v="0"/>
    <s v="USD"/>
    <n v="1262302740"/>
    <n v="1257444140"/>
    <b v="0"/>
    <n v="15"/>
    <b v="1"/>
    <s v="music/rock"/>
    <n v="103.8"/>
    <n v="34.6"/>
    <x v="4"/>
    <x v="11"/>
  </r>
  <r>
    <x v="0"/>
    <x v="0"/>
    <s v="USD"/>
    <n v="1362086700"/>
    <n v="1358180968"/>
    <b v="0"/>
    <n v="27"/>
    <b v="1"/>
    <s v="music/rock"/>
    <n v="105"/>
    <n v="38.89"/>
    <x v="4"/>
    <x v="11"/>
  </r>
  <r>
    <x v="0"/>
    <x v="0"/>
    <s v="USD"/>
    <n v="1330789165"/>
    <n v="1328197165"/>
    <b v="0"/>
    <n v="19"/>
    <b v="1"/>
    <s v="music/rock"/>
    <n v="100"/>
    <n v="94.74"/>
    <x v="4"/>
    <x v="11"/>
  </r>
  <r>
    <x v="0"/>
    <x v="0"/>
    <s v="USD"/>
    <n v="1280800740"/>
    <n v="1279603955"/>
    <b v="0"/>
    <n v="17"/>
    <b v="1"/>
    <s v="music/rock"/>
    <n v="169.86"/>
    <n v="39.97"/>
    <x v="4"/>
    <x v="11"/>
  </r>
  <r>
    <x v="0"/>
    <x v="0"/>
    <s v="USD"/>
    <n v="1418998744"/>
    <n v="1416406744"/>
    <b v="0"/>
    <n v="26"/>
    <b v="1"/>
    <s v="music/pop"/>
    <n v="101.4"/>
    <n v="97.5"/>
    <x v="4"/>
    <x v="27"/>
  </r>
  <r>
    <x v="0"/>
    <x v="0"/>
    <s v="USD"/>
    <n v="1308011727"/>
    <n v="1306283727"/>
    <b v="0"/>
    <n v="28"/>
    <b v="1"/>
    <s v="music/pop"/>
    <n v="100"/>
    <n v="42.86"/>
    <x v="4"/>
    <x v="27"/>
  </r>
  <r>
    <x v="0"/>
    <x v="0"/>
    <s v="USD"/>
    <n v="1348516012"/>
    <n v="1345924012"/>
    <b v="0"/>
    <n v="37"/>
    <b v="1"/>
    <s v="music/pop"/>
    <n v="124.7"/>
    <n v="168.51"/>
    <x v="4"/>
    <x v="27"/>
  </r>
  <r>
    <x v="0"/>
    <x v="0"/>
    <s v="USD"/>
    <n v="1353551160"/>
    <n v="1348363560"/>
    <b v="0"/>
    <n v="128"/>
    <b v="1"/>
    <s v="music/pop"/>
    <n v="109.5"/>
    <n v="85.55"/>
    <x v="4"/>
    <x v="27"/>
  </r>
  <r>
    <x v="0"/>
    <x v="0"/>
    <s v="USD"/>
    <n v="1379515740"/>
    <n v="1378306140"/>
    <b v="0"/>
    <n v="10"/>
    <b v="1"/>
    <s v="music/pop"/>
    <n v="110.8"/>
    <n v="554"/>
    <x v="4"/>
    <x v="27"/>
  </r>
  <r>
    <x v="0"/>
    <x v="1"/>
    <s v="GBP"/>
    <n v="1408039860"/>
    <n v="1405248503"/>
    <b v="0"/>
    <n v="83"/>
    <b v="1"/>
    <s v="music/pop"/>
    <n v="110.2"/>
    <n v="26.55"/>
    <x v="4"/>
    <x v="27"/>
  </r>
  <r>
    <x v="0"/>
    <x v="0"/>
    <s v="USD"/>
    <n v="1339235377"/>
    <n v="1336643377"/>
    <b v="0"/>
    <n v="46"/>
    <b v="1"/>
    <s v="music/pop"/>
    <n v="104.72"/>
    <n v="113.83"/>
    <x v="4"/>
    <x v="27"/>
  </r>
  <r>
    <x v="0"/>
    <x v="0"/>
    <s v="USD"/>
    <n v="1300636482"/>
    <n v="1298048082"/>
    <b v="0"/>
    <n v="90"/>
    <b v="1"/>
    <s v="music/pop"/>
    <n v="125.26"/>
    <n v="32.01"/>
    <x v="4"/>
    <x v="27"/>
  </r>
  <r>
    <x v="0"/>
    <x v="0"/>
    <s v="USD"/>
    <n v="1400862355"/>
    <n v="1396974355"/>
    <b v="0"/>
    <n v="81"/>
    <b v="1"/>
    <s v="music/pop"/>
    <n v="100.59"/>
    <n v="47.19"/>
    <x v="4"/>
    <x v="27"/>
  </r>
  <r>
    <x v="0"/>
    <x v="0"/>
    <s v="USD"/>
    <n v="1381314437"/>
    <n v="1378722437"/>
    <b v="0"/>
    <n v="32"/>
    <b v="1"/>
    <s v="music/pop"/>
    <n v="141.55000000000001"/>
    <n v="88.47"/>
    <x v="4"/>
    <x v="27"/>
  </r>
  <r>
    <x v="0"/>
    <x v="0"/>
    <s v="USD"/>
    <n v="1303801140"/>
    <n v="1300916220"/>
    <b v="0"/>
    <n v="20"/>
    <b v="1"/>
    <s v="music/pop"/>
    <n v="100.75"/>
    <n v="100.75"/>
    <x v="4"/>
    <x v="27"/>
  </r>
  <r>
    <x v="0"/>
    <x v="0"/>
    <s v="USD"/>
    <n v="1385297393"/>
    <n v="1382701793"/>
    <b v="0"/>
    <n v="70"/>
    <b v="1"/>
    <s v="music/pop"/>
    <n v="100.67"/>
    <n v="64.709999999999994"/>
    <x v="4"/>
    <x v="27"/>
  </r>
  <r>
    <x v="0"/>
    <x v="0"/>
    <s v="USD"/>
    <n v="1303675296"/>
    <n v="1300996896"/>
    <b v="0"/>
    <n v="168"/>
    <b v="1"/>
    <s v="music/pop"/>
    <n v="174.23"/>
    <n v="51.85"/>
    <x v="4"/>
    <x v="27"/>
  </r>
  <r>
    <x v="0"/>
    <x v="0"/>
    <s v="USD"/>
    <n v="1334784160"/>
    <n v="1332192160"/>
    <b v="0"/>
    <n v="34"/>
    <b v="1"/>
    <s v="music/pop"/>
    <n v="119.91"/>
    <n v="38.79"/>
    <x v="4"/>
    <x v="27"/>
  </r>
  <r>
    <x v="0"/>
    <x v="0"/>
    <s v="USD"/>
    <n v="1333648820"/>
    <n v="1331060420"/>
    <b v="0"/>
    <n v="48"/>
    <b v="1"/>
    <s v="music/pop"/>
    <n v="142.87"/>
    <n v="44.65"/>
    <x v="4"/>
    <x v="27"/>
  </r>
  <r>
    <x v="0"/>
    <x v="0"/>
    <s v="USD"/>
    <n v="1355437052"/>
    <n v="1352845052"/>
    <b v="0"/>
    <n v="48"/>
    <b v="1"/>
    <s v="music/pop"/>
    <n v="100.33"/>
    <n v="156.77000000000001"/>
    <x v="4"/>
    <x v="27"/>
  </r>
  <r>
    <x v="0"/>
    <x v="0"/>
    <s v="USD"/>
    <n v="1337885168"/>
    <n v="1335293168"/>
    <b v="0"/>
    <n v="221"/>
    <b v="1"/>
    <s v="music/pop"/>
    <n v="104.93"/>
    <n v="118.7"/>
    <x v="4"/>
    <x v="27"/>
  </r>
  <r>
    <x v="0"/>
    <x v="0"/>
    <s v="USD"/>
    <n v="1355840400"/>
    <n v="1352524767"/>
    <b v="0"/>
    <n v="107"/>
    <b v="1"/>
    <s v="music/pop"/>
    <n v="132.22999999999999"/>
    <n v="74.150000000000006"/>
    <x v="4"/>
    <x v="27"/>
  </r>
  <r>
    <x v="0"/>
    <x v="1"/>
    <s v="GBP"/>
    <n v="1387281600"/>
    <n v="1384811721"/>
    <b v="0"/>
    <n v="45"/>
    <b v="1"/>
    <s v="music/pop"/>
    <n v="112.8"/>
    <n v="12.53"/>
    <x v="4"/>
    <x v="27"/>
  </r>
  <r>
    <x v="0"/>
    <x v="13"/>
    <s v="EUR"/>
    <n v="1462053540"/>
    <n v="1459355950"/>
    <b v="0"/>
    <n v="36"/>
    <b v="1"/>
    <s v="music/pop"/>
    <n v="1253.75"/>
    <n v="27.86"/>
    <x v="4"/>
    <x v="27"/>
  </r>
  <r>
    <x v="0"/>
    <x v="15"/>
    <s v="EUR"/>
    <n v="1453064400"/>
    <n v="1449359831"/>
    <b v="0"/>
    <n v="101"/>
    <b v="1"/>
    <s v="music/pop"/>
    <n v="102.51"/>
    <n v="80.180000000000007"/>
    <x v="4"/>
    <x v="27"/>
  </r>
  <r>
    <x v="0"/>
    <x v="0"/>
    <s v="USD"/>
    <n v="1325310336"/>
    <n v="1320122736"/>
    <b v="0"/>
    <n v="62"/>
    <b v="1"/>
    <s v="music/pop"/>
    <n v="102.64"/>
    <n v="132.44"/>
    <x v="4"/>
    <x v="27"/>
  </r>
  <r>
    <x v="0"/>
    <x v="0"/>
    <s v="USD"/>
    <n v="1422750707"/>
    <n v="1420158707"/>
    <b v="0"/>
    <n v="32"/>
    <b v="1"/>
    <s v="music/pop"/>
    <n v="108"/>
    <n v="33.75"/>
    <x v="4"/>
    <x v="27"/>
  </r>
  <r>
    <x v="0"/>
    <x v="0"/>
    <s v="USD"/>
    <n v="1331870340"/>
    <n v="1328033818"/>
    <b v="0"/>
    <n v="89"/>
    <b v="1"/>
    <s v="music/pop"/>
    <n v="122.41"/>
    <n v="34.380000000000003"/>
    <x v="4"/>
    <x v="27"/>
  </r>
  <r>
    <x v="0"/>
    <x v="0"/>
    <s v="USD"/>
    <n v="1298343600"/>
    <n v="1295624113"/>
    <b v="0"/>
    <n v="93"/>
    <b v="1"/>
    <s v="music/pop"/>
    <n v="119.46"/>
    <n v="44.96"/>
    <x v="4"/>
    <x v="27"/>
  </r>
  <r>
    <x v="0"/>
    <x v="0"/>
    <s v="USD"/>
    <n v="1364447073"/>
    <n v="1361858673"/>
    <b v="0"/>
    <n v="98"/>
    <b v="1"/>
    <s v="music/pop"/>
    <n v="160.88"/>
    <n v="41.04"/>
    <x v="4"/>
    <x v="27"/>
  </r>
  <r>
    <x v="0"/>
    <x v="0"/>
    <s v="USD"/>
    <n v="1394521140"/>
    <n v="1392169298"/>
    <b v="0"/>
    <n v="82"/>
    <b v="1"/>
    <s v="music/pop"/>
    <n v="126.85"/>
    <n v="52.6"/>
    <x v="4"/>
    <x v="27"/>
  </r>
  <r>
    <x v="0"/>
    <x v="0"/>
    <s v="USD"/>
    <n v="1322454939"/>
    <n v="1319859339"/>
    <b v="0"/>
    <n v="116"/>
    <b v="1"/>
    <s v="music/pop"/>
    <n v="102.64"/>
    <n v="70.78"/>
    <x v="4"/>
    <x v="27"/>
  </r>
  <r>
    <x v="0"/>
    <x v="0"/>
    <s v="USD"/>
    <n v="1464729276"/>
    <n v="1459545276"/>
    <b v="0"/>
    <n v="52"/>
    <b v="1"/>
    <s v="music/pop"/>
    <n v="139.75"/>
    <n v="53.75"/>
    <x v="4"/>
    <x v="27"/>
  </r>
  <r>
    <x v="0"/>
    <x v="0"/>
    <s v="USD"/>
    <n v="1278302400"/>
    <n v="1273961999"/>
    <b v="0"/>
    <n v="23"/>
    <b v="1"/>
    <s v="music/pop"/>
    <n v="102.6"/>
    <n v="44.61"/>
    <x v="4"/>
    <x v="27"/>
  </r>
  <r>
    <x v="0"/>
    <x v="0"/>
    <s v="USD"/>
    <n v="1470056614"/>
    <n v="1467464614"/>
    <b v="0"/>
    <n v="77"/>
    <b v="1"/>
    <s v="music/pop"/>
    <n v="100.67"/>
    <n v="26.15"/>
    <x v="4"/>
    <x v="27"/>
  </r>
  <r>
    <x v="0"/>
    <x v="0"/>
    <s v="USD"/>
    <n v="1338824730"/>
    <n v="1336232730"/>
    <b v="0"/>
    <n v="49"/>
    <b v="1"/>
    <s v="music/pop"/>
    <n v="112.94"/>
    <n v="39.18"/>
    <x v="4"/>
    <x v="27"/>
  </r>
  <r>
    <x v="0"/>
    <x v="0"/>
    <s v="USD"/>
    <n v="1425675892"/>
    <n v="1423083892"/>
    <b v="0"/>
    <n v="59"/>
    <b v="1"/>
    <s v="music/pop"/>
    <n v="128.1"/>
    <n v="45.59"/>
    <x v="4"/>
    <x v="27"/>
  </r>
  <r>
    <x v="0"/>
    <x v="0"/>
    <s v="USD"/>
    <n v="1471503540"/>
    <n v="1468852306"/>
    <b v="0"/>
    <n v="113"/>
    <b v="1"/>
    <s v="music/pop"/>
    <n v="201.7"/>
    <n v="89.25"/>
    <x v="4"/>
    <x v="27"/>
  </r>
  <r>
    <x v="0"/>
    <x v="0"/>
    <s v="USD"/>
    <n v="1318802580"/>
    <n v="1316194540"/>
    <b v="0"/>
    <n v="34"/>
    <b v="1"/>
    <s v="music/pop"/>
    <n v="137.41999999999999"/>
    <n v="40.42"/>
    <x v="4"/>
    <x v="27"/>
  </r>
  <r>
    <x v="0"/>
    <x v="0"/>
    <s v="USD"/>
    <n v="1334980740"/>
    <n v="1330968347"/>
    <b v="0"/>
    <n v="42"/>
    <b v="1"/>
    <s v="music/pop"/>
    <n v="115.33"/>
    <n v="82.38"/>
    <x v="4"/>
    <x v="27"/>
  </r>
  <r>
    <x v="0"/>
    <x v="3"/>
    <s v="EUR"/>
    <n v="1460786340"/>
    <n v="1455615976"/>
    <b v="0"/>
    <n v="42"/>
    <b v="1"/>
    <s v="music/pop"/>
    <n v="111.67"/>
    <n v="159.52000000000001"/>
    <x v="4"/>
    <x v="27"/>
  </r>
  <r>
    <x v="0"/>
    <x v="0"/>
    <s v="USD"/>
    <n v="1391718671"/>
    <n v="1390509071"/>
    <b v="0"/>
    <n v="49"/>
    <b v="1"/>
    <s v="music/pop"/>
    <n v="118.4"/>
    <n v="36.24"/>
    <x v="4"/>
    <x v="27"/>
  </r>
  <r>
    <x v="0"/>
    <x v="0"/>
    <s v="USD"/>
    <n v="1311298745"/>
    <n v="1309311545"/>
    <b v="0"/>
    <n v="56"/>
    <b v="1"/>
    <s v="music/pop"/>
    <n v="175"/>
    <n v="62.5"/>
    <x v="4"/>
    <x v="27"/>
  </r>
  <r>
    <x v="0"/>
    <x v="0"/>
    <s v="USD"/>
    <n v="1405188667"/>
    <n v="1402596667"/>
    <b v="0"/>
    <n v="25"/>
    <b v="1"/>
    <s v="music/pop"/>
    <n v="117.5"/>
    <n v="47"/>
    <x v="4"/>
    <x v="27"/>
  </r>
  <r>
    <x v="3"/>
    <x v="0"/>
    <s v="USD"/>
    <n v="1490752800"/>
    <n v="1486522484"/>
    <b v="0"/>
    <n v="884"/>
    <b v="0"/>
    <s v="music/faith"/>
    <n v="101.42"/>
    <n v="74.58"/>
    <x v="4"/>
    <x v="28"/>
  </r>
  <r>
    <x v="3"/>
    <x v="0"/>
    <s v="USD"/>
    <n v="1492142860"/>
    <n v="1486962460"/>
    <b v="0"/>
    <n v="0"/>
    <b v="0"/>
    <s v="music/faith"/>
    <n v="0"/>
    <e v="#DIV/0!"/>
    <x v="4"/>
    <x v="28"/>
  </r>
  <r>
    <x v="3"/>
    <x v="6"/>
    <s v="EUR"/>
    <n v="1491590738"/>
    <n v="1489517138"/>
    <b v="0"/>
    <n v="10"/>
    <b v="0"/>
    <s v="music/faith"/>
    <n v="21.71"/>
    <n v="76"/>
    <x v="4"/>
    <x v="28"/>
  </r>
  <r>
    <x v="3"/>
    <x v="0"/>
    <s v="USD"/>
    <n v="1489775641"/>
    <n v="1487360041"/>
    <b v="0"/>
    <n v="101"/>
    <b v="0"/>
    <s v="music/faith"/>
    <n v="109.13"/>
    <n v="86.44"/>
    <x v="4"/>
    <x v="28"/>
  </r>
  <r>
    <x v="3"/>
    <x v="0"/>
    <s v="USD"/>
    <n v="1490331623"/>
    <n v="1487743223"/>
    <b v="0"/>
    <n v="15"/>
    <b v="0"/>
    <s v="music/faith"/>
    <n v="102.86"/>
    <n v="24"/>
    <x v="4"/>
    <x v="28"/>
  </r>
  <r>
    <x v="3"/>
    <x v="5"/>
    <s v="CAD"/>
    <n v="1493320519"/>
    <n v="1488140119"/>
    <b v="0"/>
    <n v="1"/>
    <b v="0"/>
    <s v="music/faith"/>
    <n v="0.36"/>
    <n v="18"/>
    <x v="4"/>
    <x v="28"/>
  </r>
  <r>
    <x v="3"/>
    <x v="0"/>
    <s v="USD"/>
    <n v="1491855300"/>
    <n v="1488935245"/>
    <b v="0"/>
    <n v="39"/>
    <b v="0"/>
    <s v="music/faith"/>
    <n v="31.25"/>
    <n v="80.13"/>
    <x v="4"/>
    <x v="28"/>
  </r>
  <r>
    <x v="3"/>
    <x v="0"/>
    <s v="USD"/>
    <n v="1491738594"/>
    <n v="1489150194"/>
    <b v="0"/>
    <n v="7"/>
    <b v="0"/>
    <s v="music/faith"/>
    <n v="44.3"/>
    <n v="253.14"/>
    <x v="4"/>
    <x v="28"/>
  </r>
  <r>
    <x v="3"/>
    <x v="0"/>
    <s v="USD"/>
    <n v="1489700230"/>
    <n v="1487111830"/>
    <b v="0"/>
    <n v="14"/>
    <b v="0"/>
    <s v="music/faith"/>
    <n v="100"/>
    <n v="171.43"/>
    <x v="4"/>
    <x v="28"/>
  </r>
  <r>
    <x v="3"/>
    <x v="0"/>
    <s v="USD"/>
    <n v="1491470442"/>
    <n v="1488882042"/>
    <b v="0"/>
    <n v="11"/>
    <b v="0"/>
    <s v="music/faith"/>
    <n v="25.4"/>
    <n v="57.73"/>
    <x v="4"/>
    <x v="28"/>
  </r>
  <r>
    <x v="3"/>
    <x v="0"/>
    <s v="USD"/>
    <n v="1491181200"/>
    <n v="1488387008"/>
    <b v="0"/>
    <n v="38"/>
    <b v="0"/>
    <s v="music/faith"/>
    <n v="33.47"/>
    <n v="264.26"/>
    <x v="4"/>
    <x v="28"/>
  </r>
  <r>
    <x v="3"/>
    <x v="0"/>
    <s v="USD"/>
    <n v="1490572740"/>
    <n v="1487734667"/>
    <b v="0"/>
    <n v="15"/>
    <b v="0"/>
    <s v="music/faith"/>
    <n v="47.8"/>
    <n v="159.33000000000001"/>
    <x v="4"/>
    <x v="28"/>
  </r>
  <r>
    <x v="3"/>
    <x v="1"/>
    <s v="GBP"/>
    <n v="1491768000"/>
    <n v="1489097112"/>
    <b v="0"/>
    <n v="8"/>
    <b v="0"/>
    <s v="music/faith"/>
    <n v="9.33"/>
    <n v="35"/>
    <x v="4"/>
    <x v="28"/>
  </r>
  <r>
    <x v="3"/>
    <x v="0"/>
    <s v="USD"/>
    <n v="1490589360"/>
    <n v="1488038674"/>
    <b v="0"/>
    <n v="1"/>
    <b v="0"/>
    <s v="music/faith"/>
    <n v="0.05"/>
    <n v="5"/>
    <x v="4"/>
    <x v="28"/>
  </r>
  <r>
    <x v="3"/>
    <x v="0"/>
    <s v="USD"/>
    <n v="1491786000"/>
    <n v="1488847514"/>
    <b v="0"/>
    <n v="23"/>
    <b v="0"/>
    <s v="music/faith"/>
    <n v="11.71"/>
    <n v="61.09"/>
    <x v="4"/>
    <x v="28"/>
  </r>
  <r>
    <x v="3"/>
    <x v="0"/>
    <s v="USD"/>
    <n v="1491007211"/>
    <n v="1488418811"/>
    <b v="0"/>
    <n v="0"/>
    <b v="0"/>
    <s v="music/faith"/>
    <n v="0"/>
    <e v="#DIV/0!"/>
    <x v="4"/>
    <x v="28"/>
  </r>
  <r>
    <x v="3"/>
    <x v="0"/>
    <s v="USD"/>
    <n v="1491781648"/>
    <n v="1489193248"/>
    <b v="0"/>
    <n v="22"/>
    <b v="0"/>
    <s v="music/faith"/>
    <n v="20.21"/>
    <n v="114.82"/>
    <x v="4"/>
    <x v="28"/>
  </r>
  <r>
    <x v="3"/>
    <x v="0"/>
    <s v="USD"/>
    <n v="1490499180"/>
    <n v="1488430760"/>
    <b v="0"/>
    <n v="0"/>
    <b v="0"/>
    <s v="music/faith"/>
    <n v="0"/>
    <e v="#DIV/0!"/>
    <x v="4"/>
    <x v="28"/>
  </r>
  <r>
    <x v="3"/>
    <x v="0"/>
    <s v="USD"/>
    <n v="1491943445"/>
    <n v="1489351445"/>
    <b v="0"/>
    <n v="4"/>
    <b v="0"/>
    <s v="music/faith"/>
    <n v="4.2300000000000004"/>
    <n v="54"/>
    <x v="4"/>
    <x v="28"/>
  </r>
  <r>
    <x v="3"/>
    <x v="0"/>
    <s v="USD"/>
    <n v="1491019200"/>
    <n v="1488418990"/>
    <b v="0"/>
    <n v="79"/>
    <b v="0"/>
    <s v="music/faith"/>
    <n v="26.06"/>
    <n v="65.97"/>
    <x v="4"/>
    <x v="28"/>
  </r>
  <r>
    <x v="2"/>
    <x v="0"/>
    <s v="USD"/>
    <n v="1421337405"/>
    <n v="1418745405"/>
    <b v="0"/>
    <n v="2"/>
    <b v="0"/>
    <s v="music/faith"/>
    <n v="0.2"/>
    <n v="5"/>
    <x v="4"/>
    <x v="28"/>
  </r>
  <r>
    <x v="2"/>
    <x v="0"/>
    <s v="USD"/>
    <n v="1427745150"/>
    <n v="1425156750"/>
    <b v="0"/>
    <n v="1"/>
    <b v="0"/>
    <s v="music/faith"/>
    <n v="0.01"/>
    <n v="1"/>
    <x v="4"/>
    <x v="28"/>
  </r>
  <r>
    <x v="2"/>
    <x v="0"/>
    <s v="USD"/>
    <n v="1441003537"/>
    <n v="1435819537"/>
    <b v="0"/>
    <n v="2"/>
    <b v="0"/>
    <s v="music/faith"/>
    <n v="1.02"/>
    <n v="25.5"/>
    <x v="4"/>
    <x v="28"/>
  </r>
  <r>
    <x v="2"/>
    <x v="0"/>
    <s v="USD"/>
    <n v="1424056873"/>
    <n v="1421464873"/>
    <b v="0"/>
    <n v="11"/>
    <b v="0"/>
    <s v="music/faith"/>
    <n v="65.099999999999994"/>
    <n v="118.36"/>
    <x v="4"/>
    <x v="28"/>
  </r>
  <r>
    <x v="2"/>
    <x v="0"/>
    <s v="USD"/>
    <n v="1441814400"/>
    <n v="1440807846"/>
    <b v="0"/>
    <n v="0"/>
    <b v="0"/>
    <s v="music/faith"/>
    <n v="0"/>
    <e v="#DIV/0!"/>
    <x v="4"/>
    <x v="28"/>
  </r>
  <r>
    <x v="2"/>
    <x v="12"/>
    <s v="EUR"/>
    <n v="1440314472"/>
    <n v="1435130472"/>
    <b v="0"/>
    <n v="0"/>
    <b v="0"/>
    <s v="music/faith"/>
    <n v="0"/>
    <e v="#DIV/0!"/>
    <x v="4"/>
    <x v="28"/>
  </r>
  <r>
    <x v="2"/>
    <x v="0"/>
    <s v="USD"/>
    <n v="1459181895"/>
    <n v="1456593495"/>
    <b v="0"/>
    <n v="9"/>
    <b v="0"/>
    <s v="music/faith"/>
    <n v="9.74"/>
    <n v="54.11"/>
    <x v="4"/>
    <x v="28"/>
  </r>
  <r>
    <x v="2"/>
    <x v="0"/>
    <s v="USD"/>
    <n v="1462135706"/>
    <n v="1458679706"/>
    <b v="0"/>
    <n v="0"/>
    <b v="0"/>
    <s v="music/faith"/>
    <n v="0"/>
    <e v="#DIV/0!"/>
    <x v="4"/>
    <x v="28"/>
  </r>
  <r>
    <x v="2"/>
    <x v="0"/>
    <s v="USD"/>
    <n v="1409513940"/>
    <n v="1405949514"/>
    <b v="0"/>
    <n v="4"/>
    <b v="0"/>
    <s v="music/faith"/>
    <n v="4.8600000000000003"/>
    <n v="21.25"/>
    <x v="4"/>
    <x v="28"/>
  </r>
  <r>
    <x v="2"/>
    <x v="12"/>
    <s v="EUR"/>
    <n v="1453122000"/>
    <n v="1449151888"/>
    <b v="0"/>
    <n v="1"/>
    <b v="0"/>
    <s v="music/faith"/>
    <n v="0.68"/>
    <n v="34"/>
    <x v="4"/>
    <x v="28"/>
  </r>
  <r>
    <x v="2"/>
    <x v="0"/>
    <s v="USD"/>
    <n v="1409585434"/>
    <n v="1406907034"/>
    <b v="0"/>
    <n v="2"/>
    <b v="0"/>
    <s v="music/faith"/>
    <n v="10.5"/>
    <n v="525"/>
    <x v="4"/>
    <x v="28"/>
  </r>
  <r>
    <x v="2"/>
    <x v="0"/>
    <s v="USD"/>
    <n v="1435701353"/>
    <n v="1430517353"/>
    <b v="0"/>
    <n v="0"/>
    <b v="0"/>
    <s v="music/faith"/>
    <n v="0"/>
    <e v="#DIV/0!"/>
    <x v="4"/>
    <x v="28"/>
  </r>
  <r>
    <x v="2"/>
    <x v="0"/>
    <s v="USD"/>
    <n v="1412536412"/>
    <n v="1409944412"/>
    <b v="0"/>
    <n v="1"/>
    <b v="0"/>
    <s v="music/faith"/>
    <n v="1.67"/>
    <n v="50"/>
    <x v="4"/>
    <x v="28"/>
  </r>
  <r>
    <x v="2"/>
    <x v="0"/>
    <s v="USD"/>
    <n v="1430517761"/>
    <n v="1427925761"/>
    <b v="0"/>
    <n v="17"/>
    <b v="0"/>
    <s v="music/faith"/>
    <n v="7.87"/>
    <n v="115.71"/>
    <x v="4"/>
    <x v="28"/>
  </r>
  <r>
    <x v="2"/>
    <x v="0"/>
    <s v="USD"/>
    <n v="1427772120"/>
    <n v="1425186785"/>
    <b v="0"/>
    <n v="2"/>
    <b v="0"/>
    <s v="music/faith"/>
    <n v="0.22"/>
    <n v="5.5"/>
    <x v="4"/>
    <x v="28"/>
  </r>
  <r>
    <x v="2"/>
    <x v="0"/>
    <s v="USD"/>
    <n v="1481295099"/>
    <n v="1477835499"/>
    <b v="0"/>
    <n v="3"/>
    <b v="0"/>
    <s v="music/faith"/>
    <n v="7.5"/>
    <n v="50"/>
    <x v="4"/>
    <x v="28"/>
  </r>
  <r>
    <x v="2"/>
    <x v="0"/>
    <s v="USD"/>
    <n v="1461211200"/>
    <n v="1459467238"/>
    <b v="0"/>
    <n v="41"/>
    <b v="0"/>
    <s v="music/faith"/>
    <n v="42.73"/>
    <n v="34.020000000000003"/>
    <x v="4"/>
    <x v="28"/>
  </r>
  <r>
    <x v="2"/>
    <x v="0"/>
    <s v="USD"/>
    <n v="1463201940"/>
    <n v="1459435149"/>
    <b v="0"/>
    <n v="2"/>
    <b v="0"/>
    <s v="music/faith"/>
    <n v="0.21"/>
    <n v="37.5"/>
    <x v="4"/>
    <x v="28"/>
  </r>
  <r>
    <x v="2"/>
    <x v="0"/>
    <s v="USD"/>
    <n v="1410958191"/>
    <n v="1408366191"/>
    <b v="0"/>
    <n v="3"/>
    <b v="0"/>
    <s v="music/faith"/>
    <n v="0.88"/>
    <n v="11.67"/>
    <x v="4"/>
    <x v="28"/>
  </r>
  <r>
    <x v="2"/>
    <x v="0"/>
    <s v="USD"/>
    <n v="1415562471"/>
    <n v="1412966871"/>
    <b v="0"/>
    <n v="8"/>
    <b v="0"/>
    <s v="music/faith"/>
    <n v="5.63"/>
    <n v="28.13"/>
    <x v="4"/>
    <x v="28"/>
  </r>
  <r>
    <x v="2"/>
    <x v="0"/>
    <s v="USD"/>
    <n v="1449831863"/>
    <n v="1447239863"/>
    <b v="0"/>
    <n v="0"/>
    <b v="0"/>
    <s v="music/faith"/>
    <n v="0"/>
    <e v="#DIV/0!"/>
    <x v="4"/>
    <x v="28"/>
  </r>
  <r>
    <x v="2"/>
    <x v="0"/>
    <s v="USD"/>
    <n v="1459642200"/>
    <n v="1456441429"/>
    <b v="0"/>
    <n v="1"/>
    <b v="0"/>
    <s v="music/faith"/>
    <n v="0.03"/>
    <n v="1"/>
    <x v="4"/>
    <x v="28"/>
  </r>
  <r>
    <x v="2"/>
    <x v="0"/>
    <s v="USD"/>
    <n v="1435730400"/>
    <n v="1430855315"/>
    <b v="0"/>
    <n v="3"/>
    <b v="0"/>
    <s v="music/faith"/>
    <n v="6.5"/>
    <n v="216.67"/>
    <x v="4"/>
    <x v="28"/>
  </r>
  <r>
    <x v="2"/>
    <x v="0"/>
    <s v="USD"/>
    <n v="1414707762"/>
    <n v="1412115762"/>
    <b v="0"/>
    <n v="4"/>
    <b v="0"/>
    <s v="music/faith"/>
    <n v="0.57999999999999996"/>
    <n v="8.75"/>
    <x v="4"/>
    <x v="28"/>
  </r>
  <r>
    <x v="2"/>
    <x v="0"/>
    <s v="USD"/>
    <n v="1408922049"/>
    <n v="1406330049"/>
    <b v="0"/>
    <n v="9"/>
    <b v="0"/>
    <s v="music/faith"/>
    <n v="10.18"/>
    <n v="62.22"/>
    <x v="4"/>
    <x v="28"/>
  </r>
  <r>
    <x v="2"/>
    <x v="0"/>
    <s v="USD"/>
    <n v="1403906664"/>
    <n v="1401401064"/>
    <b v="0"/>
    <n v="16"/>
    <b v="0"/>
    <s v="music/faith"/>
    <n v="33.78"/>
    <n v="137.25"/>
    <x v="4"/>
    <x v="28"/>
  </r>
  <r>
    <x v="2"/>
    <x v="1"/>
    <s v="GBP"/>
    <n v="1428231600"/>
    <n v="1423520177"/>
    <b v="0"/>
    <n v="1"/>
    <b v="0"/>
    <s v="music/faith"/>
    <n v="0.03"/>
    <n v="1"/>
    <x v="4"/>
    <x v="28"/>
  </r>
  <r>
    <x v="2"/>
    <x v="0"/>
    <s v="USD"/>
    <n v="1445439674"/>
    <n v="1442847674"/>
    <b v="0"/>
    <n v="7"/>
    <b v="0"/>
    <s v="music/faith"/>
    <n v="68.400000000000006"/>
    <n v="122.14"/>
    <x v="4"/>
    <x v="28"/>
  </r>
  <r>
    <x v="2"/>
    <x v="0"/>
    <s v="USD"/>
    <n v="1465521306"/>
    <n v="1460337306"/>
    <b v="0"/>
    <n v="0"/>
    <b v="0"/>
    <s v="music/faith"/>
    <n v="0"/>
    <e v="#DIV/0!"/>
    <x v="4"/>
    <x v="28"/>
  </r>
  <r>
    <x v="2"/>
    <x v="0"/>
    <s v="USD"/>
    <n v="1445738783"/>
    <n v="1443146783"/>
    <b v="0"/>
    <n v="0"/>
    <b v="0"/>
    <s v="music/faith"/>
    <n v="0"/>
    <e v="#DIV/0!"/>
    <x v="4"/>
    <x v="28"/>
  </r>
  <r>
    <x v="2"/>
    <x v="0"/>
    <s v="USD"/>
    <n v="1434034800"/>
    <n v="1432849552"/>
    <b v="0"/>
    <n v="0"/>
    <b v="0"/>
    <s v="music/faith"/>
    <n v="0"/>
    <e v="#DIV/0!"/>
    <x v="4"/>
    <x v="28"/>
  </r>
  <r>
    <x v="2"/>
    <x v="0"/>
    <s v="USD"/>
    <n v="1452920400"/>
    <n v="1447777481"/>
    <b v="0"/>
    <n v="0"/>
    <b v="0"/>
    <s v="music/faith"/>
    <n v="0"/>
    <e v="#DIV/0!"/>
    <x v="4"/>
    <x v="28"/>
  </r>
  <r>
    <x v="2"/>
    <x v="0"/>
    <s v="USD"/>
    <n v="1473802200"/>
    <n v="1472746374"/>
    <b v="0"/>
    <n v="0"/>
    <b v="0"/>
    <s v="music/faith"/>
    <n v="0"/>
    <e v="#DIV/0!"/>
    <x v="4"/>
    <x v="28"/>
  </r>
  <r>
    <x v="2"/>
    <x v="0"/>
    <s v="USD"/>
    <n v="1431046356"/>
    <n v="1428454356"/>
    <b v="0"/>
    <n v="1"/>
    <b v="0"/>
    <s v="music/faith"/>
    <n v="0.02"/>
    <n v="1"/>
    <x v="4"/>
    <x v="28"/>
  </r>
  <r>
    <x v="2"/>
    <x v="0"/>
    <s v="USD"/>
    <n v="1470598345"/>
    <n v="1468006345"/>
    <b v="0"/>
    <n v="2"/>
    <b v="0"/>
    <s v="music/faith"/>
    <n v="11"/>
    <n v="55"/>
    <x v="4"/>
    <x v="28"/>
  </r>
  <r>
    <x v="2"/>
    <x v="0"/>
    <s v="USD"/>
    <n v="1447018833"/>
    <n v="1444423233"/>
    <b v="0"/>
    <n v="1"/>
    <b v="0"/>
    <s v="music/faith"/>
    <n v="0.73"/>
    <n v="22"/>
    <x v="4"/>
    <x v="28"/>
  </r>
  <r>
    <x v="2"/>
    <x v="0"/>
    <s v="USD"/>
    <n v="1437432392"/>
    <n v="1434840392"/>
    <b v="0"/>
    <n v="15"/>
    <b v="0"/>
    <s v="music/faith"/>
    <n v="21.25"/>
    <n v="56.67"/>
    <x v="4"/>
    <x v="28"/>
  </r>
  <r>
    <x v="2"/>
    <x v="0"/>
    <s v="USD"/>
    <n v="1412283542"/>
    <n v="1409691542"/>
    <b v="0"/>
    <n v="1"/>
    <b v="0"/>
    <s v="music/faith"/>
    <n v="0.4"/>
    <n v="20"/>
    <x v="4"/>
    <x v="28"/>
  </r>
  <r>
    <x v="2"/>
    <x v="0"/>
    <s v="USD"/>
    <n v="1462391932"/>
    <n v="1457297932"/>
    <b v="0"/>
    <n v="1"/>
    <b v="0"/>
    <s v="music/faith"/>
    <n v="0.1"/>
    <n v="1"/>
    <x v="4"/>
    <x v="28"/>
  </r>
  <r>
    <x v="2"/>
    <x v="0"/>
    <s v="USD"/>
    <n v="1437075422"/>
    <n v="1434483422"/>
    <b v="0"/>
    <n v="0"/>
    <b v="0"/>
    <s v="music/faith"/>
    <n v="0"/>
    <e v="#DIV/0!"/>
    <x v="4"/>
    <x v="28"/>
  </r>
  <r>
    <x v="0"/>
    <x v="1"/>
    <s v="GBP"/>
    <n v="1433948671"/>
    <n v="1430060671"/>
    <b v="0"/>
    <n v="52"/>
    <b v="1"/>
    <s v="photography/photobooks"/>
    <n v="110.83"/>
    <n v="25.58"/>
    <x v="8"/>
    <x v="20"/>
  </r>
  <r>
    <x v="0"/>
    <x v="0"/>
    <s v="USD"/>
    <n v="1483822800"/>
    <n v="1481058170"/>
    <b v="0"/>
    <n v="34"/>
    <b v="1"/>
    <s v="photography/photobooks"/>
    <n v="108.75"/>
    <n v="63.97"/>
    <x v="8"/>
    <x v="20"/>
  </r>
  <r>
    <x v="0"/>
    <x v="0"/>
    <s v="USD"/>
    <n v="1472270340"/>
    <n v="1470348775"/>
    <b v="0"/>
    <n v="67"/>
    <b v="1"/>
    <s v="photography/photobooks"/>
    <n v="100.42"/>
    <n v="89.93"/>
    <x v="8"/>
    <x v="20"/>
  </r>
  <r>
    <x v="0"/>
    <x v="1"/>
    <s v="GBP"/>
    <n v="1425821477"/>
    <n v="1421937077"/>
    <b v="0"/>
    <n v="70"/>
    <b v="1"/>
    <s v="photography/photobooks"/>
    <n v="118.45"/>
    <n v="93.07"/>
    <x v="8"/>
    <x v="20"/>
  </r>
  <r>
    <x v="0"/>
    <x v="0"/>
    <s v="USD"/>
    <n v="1482372000"/>
    <n v="1479276838"/>
    <b v="0"/>
    <n v="89"/>
    <b v="1"/>
    <s v="photography/photobooks"/>
    <n v="114.01"/>
    <n v="89.67"/>
    <x v="8"/>
    <x v="20"/>
  </r>
  <r>
    <x v="0"/>
    <x v="0"/>
    <s v="USD"/>
    <n v="1479952800"/>
    <n v="1477368867"/>
    <b v="0"/>
    <n v="107"/>
    <b v="1"/>
    <s v="photography/photobooks"/>
    <n v="148.1"/>
    <n v="207.62"/>
    <x v="8"/>
    <x v="20"/>
  </r>
  <r>
    <x v="0"/>
    <x v="1"/>
    <s v="GBP"/>
    <n v="1447426800"/>
    <n v="1444904830"/>
    <b v="0"/>
    <n v="159"/>
    <b v="1"/>
    <s v="photography/photobooks"/>
    <n v="104.96"/>
    <n v="59.41"/>
    <x v="8"/>
    <x v="20"/>
  </r>
  <r>
    <x v="0"/>
    <x v="5"/>
    <s v="CAD"/>
    <n v="1441234143"/>
    <n v="1438642143"/>
    <b v="0"/>
    <n v="181"/>
    <b v="1"/>
    <s v="photography/photobooks"/>
    <n v="129.94999999999999"/>
    <n v="358.97"/>
    <x v="8"/>
    <x v="20"/>
  </r>
  <r>
    <x v="0"/>
    <x v="19"/>
    <s v="EUR"/>
    <n v="1488394800"/>
    <n v="1485213921"/>
    <b v="0"/>
    <n v="131"/>
    <b v="1"/>
    <s v="photography/photobooks"/>
    <n v="123.49"/>
    <n v="94.74"/>
    <x v="8"/>
    <x v="20"/>
  </r>
  <r>
    <x v="0"/>
    <x v="0"/>
    <s v="USD"/>
    <n v="1461096304"/>
    <n v="1458936304"/>
    <b v="0"/>
    <n v="125"/>
    <b v="1"/>
    <s v="photography/photobooks"/>
    <n v="201.62"/>
    <n v="80.650000000000006"/>
    <x v="8"/>
    <x v="20"/>
  </r>
  <r>
    <x v="0"/>
    <x v="0"/>
    <s v="USD"/>
    <n v="1426787123"/>
    <n v="1424198723"/>
    <b v="0"/>
    <n v="61"/>
    <b v="1"/>
    <s v="photography/photobooks"/>
    <n v="102.9"/>
    <n v="168.69"/>
    <x v="8"/>
    <x v="20"/>
  </r>
  <r>
    <x v="0"/>
    <x v="1"/>
    <s v="GBP"/>
    <n v="1476425082"/>
    <n v="1473833082"/>
    <b v="0"/>
    <n v="90"/>
    <b v="1"/>
    <s v="photography/photobooks"/>
    <n v="260.17"/>
    <n v="34.69"/>
    <x v="8"/>
    <x v="20"/>
  </r>
  <r>
    <x v="0"/>
    <x v="8"/>
    <s v="DKK"/>
    <n v="1458579568"/>
    <n v="1455991168"/>
    <b v="0"/>
    <n v="35"/>
    <b v="1"/>
    <s v="photography/photobooks"/>
    <n v="108"/>
    <n v="462.86"/>
    <x v="8"/>
    <x v="20"/>
  </r>
  <r>
    <x v="0"/>
    <x v="5"/>
    <s v="CAD"/>
    <n v="1428091353"/>
    <n v="1425502953"/>
    <b v="0"/>
    <n v="90"/>
    <b v="1"/>
    <s v="photography/photobooks"/>
    <n v="110.53"/>
    <n v="104.39"/>
    <x v="8"/>
    <x v="20"/>
  </r>
  <r>
    <x v="0"/>
    <x v="0"/>
    <s v="USD"/>
    <n v="1444071361"/>
    <n v="1441479361"/>
    <b v="0"/>
    <n v="4"/>
    <b v="1"/>
    <s v="photography/photobooks"/>
    <n v="120"/>
    <n v="7.5"/>
    <x v="8"/>
    <x v="20"/>
  </r>
  <r>
    <x v="0"/>
    <x v="0"/>
    <s v="USD"/>
    <n v="1472443269"/>
    <n v="1468987269"/>
    <b v="0"/>
    <n v="120"/>
    <b v="1"/>
    <s v="photography/photobooks"/>
    <n v="102.83"/>
    <n v="47.13"/>
    <x v="8"/>
    <x v="20"/>
  </r>
  <r>
    <x v="0"/>
    <x v="0"/>
    <s v="USD"/>
    <n v="1485631740"/>
    <n v="1483041083"/>
    <b v="0"/>
    <n v="14"/>
    <b v="1"/>
    <s v="photography/photobooks"/>
    <n v="116"/>
    <n v="414.29"/>
    <x v="8"/>
    <x v="20"/>
  </r>
  <r>
    <x v="0"/>
    <x v="0"/>
    <s v="USD"/>
    <n v="1468536992"/>
    <n v="1463352992"/>
    <b v="0"/>
    <n v="27"/>
    <b v="1"/>
    <s v="photography/photobooks"/>
    <n v="114.7"/>
    <n v="42.48"/>
    <x v="8"/>
    <x v="20"/>
  </r>
  <r>
    <x v="0"/>
    <x v="0"/>
    <s v="USD"/>
    <n v="1427309629"/>
    <n v="1425585229"/>
    <b v="0"/>
    <n v="49"/>
    <b v="1"/>
    <s v="photography/photobooks"/>
    <n v="106.6"/>
    <n v="108.78"/>
    <x v="8"/>
    <x v="20"/>
  </r>
  <r>
    <x v="0"/>
    <x v="0"/>
    <s v="USD"/>
    <n v="1456416513"/>
    <n v="1454688513"/>
    <b v="0"/>
    <n v="102"/>
    <b v="1"/>
    <s v="photography/photobooks"/>
    <n v="165.44"/>
    <n v="81.099999999999994"/>
    <x v="8"/>
    <x v="20"/>
  </r>
  <r>
    <x v="0"/>
    <x v="1"/>
    <s v="GBP"/>
    <n v="1442065060"/>
    <n v="1437745060"/>
    <b v="0"/>
    <n v="3"/>
    <b v="1"/>
    <s v="photography/photobooks"/>
    <n v="155"/>
    <n v="51.67"/>
    <x v="8"/>
    <x v="20"/>
  </r>
  <r>
    <x v="0"/>
    <x v="0"/>
    <s v="USD"/>
    <n v="1457739245"/>
    <n v="1455147245"/>
    <b v="0"/>
    <n v="25"/>
    <b v="1"/>
    <s v="photography/photobooks"/>
    <n v="885"/>
    <n v="35.4"/>
    <x v="8"/>
    <x v="20"/>
  </r>
  <r>
    <x v="0"/>
    <x v="0"/>
    <s v="USD"/>
    <n v="1477255840"/>
    <n v="1474663840"/>
    <b v="0"/>
    <n v="118"/>
    <b v="1"/>
    <s v="photography/photobooks"/>
    <n v="101.91"/>
    <n v="103.64"/>
    <x v="8"/>
    <x v="20"/>
  </r>
  <r>
    <x v="2"/>
    <x v="1"/>
    <s v="GBP"/>
    <n v="1407065979"/>
    <n v="1404560379"/>
    <b v="1"/>
    <n v="39"/>
    <b v="0"/>
    <s v="photography/photobooks"/>
    <n v="19.600000000000001"/>
    <n v="55.28"/>
    <x v="8"/>
    <x v="20"/>
  </r>
  <r>
    <x v="2"/>
    <x v="0"/>
    <s v="USD"/>
    <n v="1407972712"/>
    <n v="1405380712"/>
    <b v="1"/>
    <n v="103"/>
    <b v="0"/>
    <s v="photography/photobooks"/>
    <n v="59.47"/>
    <n v="72.17"/>
    <x v="8"/>
    <x v="20"/>
  </r>
  <r>
    <x v="2"/>
    <x v="2"/>
    <s v="AUD"/>
    <n v="1408999088"/>
    <n v="1407184688"/>
    <b v="1"/>
    <n v="0"/>
    <b v="0"/>
    <s v="photography/photobooks"/>
    <n v="0"/>
    <e v="#DIV/0!"/>
    <x v="8"/>
    <x v="20"/>
  </r>
  <r>
    <x v="2"/>
    <x v="0"/>
    <s v="USD"/>
    <n v="1407080884"/>
    <n v="1404488884"/>
    <b v="1"/>
    <n v="39"/>
    <b v="0"/>
    <s v="photography/photobooks"/>
    <n v="45.72"/>
    <n v="58.62"/>
    <x v="8"/>
    <x v="20"/>
  </r>
  <r>
    <x v="2"/>
    <x v="0"/>
    <s v="USD"/>
    <n v="1411824444"/>
    <n v="1406640444"/>
    <b v="1"/>
    <n v="15"/>
    <b v="0"/>
    <s v="photography/photobooks"/>
    <n v="3.74"/>
    <n v="12.47"/>
    <x v="8"/>
    <x v="20"/>
  </r>
  <r>
    <x v="2"/>
    <x v="0"/>
    <s v="USD"/>
    <n v="1421177959"/>
    <n v="1418585959"/>
    <b v="1"/>
    <n v="22"/>
    <b v="0"/>
    <s v="photography/photobooks"/>
    <n v="2.7"/>
    <n v="49.14"/>
    <x v="8"/>
    <x v="20"/>
  </r>
  <r>
    <x v="2"/>
    <x v="0"/>
    <s v="USD"/>
    <n v="1413312194"/>
    <n v="1410288194"/>
    <b v="1"/>
    <n v="92"/>
    <b v="0"/>
    <s v="photography/photobooks"/>
    <n v="56.51"/>
    <n v="150.5"/>
    <x v="8"/>
    <x v="20"/>
  </r>
  <r>
    <x v="2"/>
    <x v="1"/>
    <s v="GBP"/>
    <n v="1414107040"/>
    <n v="1411515040"/>
    <b v="1"/>
    <n v="25"/>
    <b v="0"/>
    <s v="photography/photobooks"/>
    <n v="21.31"/>
    <n v="35.799999999999997"/>
    <x v="8"/>
    <x v="20"/>
  </r>
  <r>
    <x v="2"/>
    <x v="1"/>
    <s v="GBP"/>
    <n v="1404666836"/>
    <n v="1399482836"/>
    <b v="1"/>
    <n v="19"/>
    <b v="0"/>
    <s v="photography/photobooks"/>
    <n v="15.6"/>
    <n v="45.16"/>
    <x v="8"/>
    <x v="20"/>
  </r>
  <r>
    <x v="2"/>
    <x v="0"/>
    <s v="USD"/>
    <n v="1421691298"/>
    <n v="1417803298"/>
    <b v="1"/>
    <n v="19"/>
    <b v="0"/>
    <s v="photography/photobooks"/>
    <n v="6.26"/>
    <n v="98.79"/>
    <x v="8"/>
    <x v="20"/>
  </r>
  <r>
    <x v="2"/>
    <x v="0"/>
    <s v="USD"/>
    <n v="1417273140"/>
    <n v="1413609292"/>
    <b v="1"/>
    <n v="13"/>
    <b v="0"/>
    <s v="photography/photobooks"/>
    <n v="45.92"/>
    <n v="88.31"/>
    <x v="8"/>
    <x v="20"/>
  </r>
  <r>
    <x v="2"/>
    <x v="0"/>
    <s v="USD"/>
    <n v="1414193160"/>
    <n v="1410305160"/>
    <b v="1"/>
    <n v="124"/>
    <b v="0"/>
    <s v="photography/photobooks"/>
    <n v="65.099999999999994"/>
    <n v="170.63"/>
    <x v="8"/>
    <x v="20"/>
  </r>
  <r>
    <x v="2"/>
    <x v="1"/>
    <s v="GBP"/>
    <n v="1414623471"/>
    <n v="1411513071"/>
    <b v="1"/>
    <n v="4"/>
    <b v="0"/>
    <s v="photography/photobooks"/>
    <n v="6.7"/>
    <n v="83.75"/>
    <x v="8"/>
    <x v="20"/>
  </r>
  <r>
    <x v="2"/>
    <x v="9"/>
    <s v="EUR"/>
    <n v="1424421253"/>
    <n v="1421829253"/>
    <b v="1"/>
    <n v="10"/>
    <b v="0"/>
    <s v="photography/photobooks"/>
    <n v="13.56"/>
    <n v="65.099999999999994"/>
    <x v="8"/>
    <x v="20"/>
  </r>
  <r>
    <x v="2"/>
    <x v="0"/>
    <s v="USD"/>
    <n v="1427485395"/>
    <n v="1423600995"/>
    <b v="1"/>
    <n v="15"/>
    <b v="0"/>
    <s v="photography/photobooks"/>
    <n v="1.99"/>
    <n v="66.33"/>
    <x v="8"/>
    <x v="20"/>
  </r>
  <r>
    <x v="2"/>
    <x v="0"/>
    <s v="USD"/>
    <n v="1472834180"/>
    <n v="1470242180"/>
    <b v="1"/>
    <n v="38"/>
    <b v="0"/>
    <s v="photography/photobooks"/>
    <n v="36.24"/>
    <n v="104.89"/>
    <x v="8"/>
    <x v="20"/>
  </r>
  <r>
    <x v="2"/>
    <x v="0"/>
    <s v="USD"/>
    <n v="1467469510"/>
    <n v="1462285510"/>
    <b v="1"/>
    <n v="152"/>
    <b v="0"/>
    <s v="photography/photobooks"/>
    <n v="39.74"/>
    <n v="78.44"/>
    <x v="8"/>
    <x v="20"/>
  </r>
  <r>
    <x v="2"/>
    <x v="0"/>
    <s v="USD"/>
    <n v="1473950945"/>
    <n v="1471272545"/>
    <b v="1"/>
    <n v="24"/>
    <b v="0"/>
    <s v="photography/photobooks"/>
    <n v="25.76"/>
    <n v="59.04"/>
    <x v="8"/>
    <x v="20"/>
  </r>
  <r>
    <x v="2"/>
    <x v="0"/>
    <s v="USD"/>
    <n v="1456062489"/>
    <n v="1453211289"/>
    <b v="1"/>
    <n v="76"/>
    <b v="0"/>
    <s v="photography/photobooks"/>
    <n v="15.49"/>
    <n v="71.34"/>
    <x v="8"/>
    <x v="20"/>
  </r>
  <r>
    <x v="2"/>
    <x v="0"/>
    <s v="USD"/>
    <n v="1432248478"/>
    <n v="1429656478"/>
    <b v="1"/>
    <n v="185"/>
    <b v="0"/>
    <s v="photography/photobooks"/>
    <n v="23.69"/>
    <n v="51.23"/>
    <x v="8"/>
    <x v="20"/>
  </r>
  <r>
    <x v="2"/>
    <x v="0"/>
    <s v="USD"/>
    <n v="1422674700"/>
    <n v="1419954240"/>
    <b v="1"/>
    <n v="33"/>
    <b v="0"/>
    <s v="photography/photobooks"/>
    <n v="39.76"/>
    <n v="60.24"/>
    <x v="8"/>
    <x v="20"/>
  </r>
  <r>
    <x v="2"/>
    <x v="0"/>
    <s v="USD"/>
    <n v="1413417600"/>
    <n v="1410750855"/>
    <b v="1"/>
    <n v="108"/>
    <b v="0"/>
    <s v="photography/photobooks"/>
    <n v="20.22"/>
    <n v="44.94"/>
    <x v="8"/>
    <x v="20"/>
  </r>
  <r>
    <x v="2"/>
    <x v="9"/>
    <s v="EUR"/>
    <n v="1418649177"/>
    <n v="1416057177"/>
    <b v="1"/>
    <n v="29"/>
    <b v="0"/>
    <s v="photography/photobooks"/>
    <n v="47.63"/>
    <n v="31.21"/>
    <x v="8"/>
    <x v="20"/>
  </r>
  <r>
    <x v="2"/>
    <x v="0"/>
    <s v="USD"/>
    <n v="1428158637"/>
    <n v="1425570237"/>
    <b v="1"/>
    <n v="24"/>
    <b v="0"/>
    <s v="photography/photobooks"/>
    <n v="15.33"/>
    <n v="63.88"/>
    <x v="8"/>
    <x v="20"/>
  </r>
  <r>
    <x v="2"/>
    <x v="1"/>
    <s v="GBP"/>
    <n v="1414795542"/>
    <n v="1412203542"/>
    <b v="1"/>
    <n v="4"/>
    <b v="0"/>
    <s v="photography/photobooks"/>
    <n v="1.38"/>
    <n v="19"/>
    <x v="8"/>
    <x v="20"/>
  </r>
  <r>
    <x v="2"/>
    <x v="0"/>
    <s v="USD"/>
    <n v="1421042403"/>
    <n v="1415858403"/>
    <b v="1"/>
    <n v="4"/>
    <b v="0"/>
    <s v="photography/photobooks"/>
    <n v="0.5"/>
    <n v="10"/>
    <x v="8"/>
    <x v="20"/>
  </r>
  <r>
    <x v="2"/>
    <x v="0"/>
    <s v="USD"/>
    <n v="1423152678"/>
    <n v="1420560678"/>
    <b v="1"/>
    <n v="15"/>
    <b v="0"/>
    <s v="photography/photobooks"/>
    <n v="4.96"/>
    <n v="109.07"/>
    <x v="8"/>
    <x v="20"/>
  </r>
  <r>
    <x v="2"/>
    <x v="1"/>
    <s v="GBP"/>
    <n v="1422553565"/>
    <n v="1417369565"/>
    <b v="1"/>
    <n v="4"/>
    <b v="0"/>
    <s v="photography/photobooks"/>
    <n v="3.57"/>
    <n v="26.75"/>
    <x v="8"/>
    <x v="20"/>
  </r>
  <r>
    <x v="2"/>
    <x v="0"/>
    <s v="USD"/>
    <n v="1439189940"/>
    <n v="1435970682"/>
    <b v="1"/>
    <n v="139"/>
    <b v="0"/>
    <s v="photography/photobooks"/>
    <n v="61.12"/>
    <n v="109.94"/>
    <x v="8"/>
    <x v="20"/>
  </r>
  <r>
    <x v="2"/>
    <x v="2"/>
    <s v="AUD"/>
    <n v="1417127040"/>
    <n v="1414531440"/>
    <b v="1"/>
    <n v="2"/>
    <b v="0"/>
    <s v="photography/photobooks"/>
    <n v="1.33"/>
    <n v="20"/>
    <x v="8"/>
    <x v="20"/>
  </r>
  <r>
    <x v="2"/>
    <x v="0"/>
    <s v="USD"/>
    <n v="1423660422"/>
    <n v="1420636422"/>
    <b v="1"/>
    <n v="18"/>
    <b v="0"/>
    <s v="photography/photobooks"/>
    <n v="11.08"/>
    <n v="55.39"/>
    <x v="8"/>
    <x v="20"/>
  </r>
  <r>
    <x v="2"/>
    <x v="12"/>
    <s v="EUR"/>
    <n v="1476460800"/>
    <n v="1473922541"/>
    <b v="1"/>
    <n v="81"/>
    <b v="0"/>
    <s v="photography/photobooks"/>
    <n v="38.74"/>
    <n v="133.9"/>
    <x v="8"/>
    <x v="20"/>
  </r>
  <r>
    <x v="2"/>
    <x v="1"/>
    <s v="GBP"/>
    <n v="1469356366"/>
    <n v="1464172366"/>
    <b v="1"/>
    <n v="86"/>
    <b v="0"/>
    <s v="photography/photobooks"/>
    <n v="22.05"/>
    <n v="48.72"/>
    <x v="8"/>
    <x v="20"/>
  </r>
  <r>
    <x v="2"/>
    <x v="0"/>
    <s v="USD"/>
    <n v="1481809189"/>
    <n v="1479217189"/>
    <b v="1"/>
    <n v="140"/>
    <b v="0"/>
    <s v="photography/photobooks"/>
    <n v="67.55"/>
    <n v="48.25"/>
    <x v="8"/>
    <x v="20"/>
  </r>
  <r>
    <x v="2"/>
    <x v="0"/>
    <s v="USD"/>
    <n v="1454572233"/>
    <n v="1449388233"/>
    <b v="1"/>
    <n v="37"/>
    <b v="0"/>
    <s v="photography/photobooks"/>
    <n v="13.64"/>
    <n v="58.97"/>
    <x v="8"/>
    <x v="20"/>
  </r>
  <r>
    <x v="2"/>
    <x v="1"/>
    <s v="GBP"/>
    <n v="1415740408"/>
    <n v="1414008808"/>
    <b v="1"/>
    <n v="6"/>
    <b v="0"/>
    <s v="photography/photobooks"/>
    <n v="1.75"/>
    <n v="11.64"/>
    <x v="8"/>
    <x v="20"/>
  </r>
  <r>
    <x v="2"/>
    <x v="1"/>
    <s v="GBP"/>
    <n v="1476109970"/>
    <n v="1473517970"/>
    <b v="1"/>
    <n v="113"/>
    <b v="0"/>
    <s v="photography/photobooks"/>
    <n v="20.45"/>
    <n v="83.72"/>
    <x v="8"/>
    <x v="20"/>
  </r>
  <r>
    <x v="2"/>
    <x v="1"/>
    <s v="GBP"/>
    <n v="1450181400"/>
    <n v="1447429868"/>
    <b v="1"/>
    <n v="37"/>
    <b v="0"/>
    <s v="photography/photobooks"/>
    <n v="13.85"/>
    <n v="63.65"/>
    <x v="8"/>
    <x v="20"/>
  </r>
  <r>
    <x v="2"/>
    <x v="12"/>
    <s v="EUR"/>
    <n v="1435442340"/>
    <n v="1433416830"/>
    <b v="1"/>
    <n v="18"/>
    <b v="0"/>
    <s v="photography/photobooks"/>
    <n v="48.49"/>
    <n v="94.28"/>
    <x v="8"/>
    <x v="20"/>
  </r>
  <r>
    <x v="2"/>
    <x v="0"/>
    <s v="USD"/>
    <n v="1423878182"/>
    <n v="1421199782"/>
    <b v="1"/>
    <n v="75"/>
    <b v="0"/>
    <s v="photography/photobooks"/>
    <n v="30.8"/>
    <n v="71.87"/>
    <x v="8"/>
    <x v="20"/>
  </r>
  <r>
    <x v="2"/>
    <x v="0"/>
    <s v="USD"/>
    <n v="1447521404"/>
    <n v="1444061804"/>
    <b v="1"/>
    <n v="52"/>
    <b v="0"/>
    <s v="photography/photobooks"/>
    <n v="35.17"/>
    <n v="104.85"/>
    <x v="8"/>
    <x v="20"/>
  </r>
  <r>
    <x v="2"/>
    <x v="12"/>
    <s v="EUR"/>
    <n v="1443808800"/>
    <n v="1441048658"/>
    <b v="1"/>
    <n v="122"/>
    <b v="0"/>
    <s v="photography/photobooks"/>
    <n v="36.4"/>
    <n v="67.14"/>
    <x v="8"/>
    <x v="20"/>
  </r>
  <r>
    <x v="2"/>
    <x v="1"/>
    <s v="GBP"/>
    <n v="1412090349"/>
    <n v="1409066349"/>
    <b v="1"/>
    <n v="8"/>
    <b v="0"/>
    <s v="photography/photobooks"/>
    <n v="2.96"/>
    <n v="73.88"/>
    <x v="8"/>
    <x v="20"/>
  </r>
  <r>
    <x v="2"/>
    <x v="0"/>
    <s v="USD"/>
    <n v="1411868313"/>
    <n v="1409276313"/>
    <b v="1"/>
    <n v="8"/>
    <b v="0"/>
    <s v="photography/photobooks"/>
    <n v="11.06"/>
    <n v="69.13"/>
    <x v="8"/>
    <x v="20"/>
  </r>
  <r>
    <x v="2"/>
    <x v="0"/>
    <s v="USD"/>
    <n v="1486830030"/>
    <n v="1483806030"/>
    <b v="1"/>
    <n v="96"/>
    <b v="0"/>
    <s v="photography/photobooks"/>
    <n v="41.41"/>
    <n v="120.77"/>
    <x v="8"/>
    <x v="20"/>
  </r>
  <r>
    <x v="2"/>
    <x v="5"/>
    <s v="CAD"/>
    <n v="1425246439"/>
    <n v="1422222439"/>
    <b v="1"/>
    <n v="9"/>
    <b v="0"/>
    <s v="photography/photobooks"/>
    <n v="10.86"/>
    <n v="42.22"/>
    <x v="8"/>
    <x v="20"/>
  </r>
  <r>
    <x v="2"/>
    <x v="0"/>
    <s v="USD"/>
    <n v="1408657826"/>
    <n v="1407621026"/>
    <b v="0"/>
    <n v="2"/>
    <b v="0"/>
    <s v="photography/photobooks"/>
    <n v="3.33"/>
    <n v="7.5"/>
    <x v="8"/>
    <x v="20"/>
  </r>
  <r>
    <x v="2"/>
    <x v="0"/>
    <s v="USD"/>
    <n v="1414123200"/>
    <n v="1408962270"/>
    <b v="0"/>
    <n v="26"/>
    <b v="0"/>
    <s v="photography/photobooks"/>
    <n v="7.0000000000000007E-2"/>
    <n v="1.54"/>
    <x v="8"/>
    <x v="20"/>
  </r>
  <r>
    <x v="2"/>
    <x v="1"/>
    <s v="GBP"/>
    <n v="1467531536"/>
    <n v="1464939536"/>
    <b v="0"/>
    <n v="23"/>
    <b v="0"/>
    <s v="photography/photobooks"/>
    <n v="13.31"/>
    <n v="37.61"/>
    <x v="8"/>
    <x v="20"/>
  </r>
  <r>
    <x v="2"/>
    <x v="1"/>
    <s v="GBP"/>
    <n v="1407532812"/>
    <n v="1404940812"/>
    <b v="0"/>
    <n v="0"/>
    <b v="0"/>
    <s v="photography/photobooks"/>
    <n v="0"/>
    <e v="#DIV/0!"/>
    <x v="8"/>
    <x v="20"/>
  </r>
  <r>
    <x v="2"/>
    <x v="1"/>
    <s v="GBP"/>
    <n v="1425108736"/>
    <n v="1422516736"/>
    <b v="0"/>
    <n v="140"/>
    <b v="0"/>
    <s v="photography/photobooks"/>
    <n v="49.18"/>
    <n v="42.16"/>
    <x v="8"/>
    <x v="20"/>
  </r>
  <r>
    <x v="2"/>
    <x v="0"/>
    <s v="USD"/>
    <n v="1435787137"/>
    <n v="1434577537"/>
    <b v="0"/>
    <n v="0"/>
    <b v="0"/>
    <s v="photography/photobooks"/>
    <n v="0"/>
    <e v="#DIV/0!"/>
    <x v="8"/>
    <x v="20"/>
  </r>
  <r>
    <x v="2"/>
    <x v="16"/>
    <s v="CHF"/>
    <n v="1469473200"/>
    <n v="1467061303"/>
    <b v="0"/>
    <n v="6"/>
    <b v="0"/>
    <s v="photography/photobooks"/>
    <n v="2.04"/>
    <n v="84.83"/>
    <x v="8"/>
    <x v="20"/>
  </r>
  <r>
    <x v="2"/>
    <x v="0"/>
    <s v="USD"/>
    <n v="1485759540"/>
    <n v="1480607607"/>
    <b v="0"/>
    <n v="100"/>
    <b v="0"/>
    <s v="photography/photobooks"/>
    <n v="52.33"/>
    <n v="94.19"/>
    <x v="8"/>
    <x v="20"/>
  </r>
  <r>
    <x v="2"/>
    <x v="0"/>
    <s v="USD"/>
    <n v="1428035850"/>
    <n v="1425447450"/>
    <b v="0"/>
    <n v="0"/>
    <b v="0"/>
    <s v="photography/photobooks"/>
    <n v="0"/>
    <e v="#DIV/0!"/>
    <x v="8"/>
    <x v="20"/>
  </r>
  <r>
    <x v="2"/>
    <x v="0"/>
    <s v="USD"/>
    <n v="1406743396"/>
    <n v="1404151396"/>
    <b v="0"/>
    <n v="4"/>
    <b v="0"/>
    <s v="photography/photobooks"/>
    <n v="2.08"/>
    <n v="6.25"/>
    <x v="8"/>
    <x v="20"/>
  </r>
  <r>
    <x v="2"/>
    <x v="0"/>
    <s v="USD"/>
    <n v="1427850090"/>
    <n v="1425261690"/>
    <b v="0"/>
    <n v="8"/>
    <b v="0"/>
    <s v="photography/photobooks"/>
    <n v="6.57"/>
    <n v="213.38"/>
    <x v="8"/>
    <x v="20"/>
  </r>
  <r>
    <x v="0"/>
    <x v="0"/>
    <s v="USD"/>
    <n v="1330760367"/>
    <n v="1326872367"/>
    <b v="0"/>
    <n v="57"/>
    <b v="1"/>
    <s v="music/rock"/>
    <n v="134.88999999999999"/>
    <n v="59.16"/>
    <x v="4"/>
    <x v="11"/>
  </r>
  <r>
    <x v="0"/>
    <x v="5"/>
    <s v="CAD"/>
    <n v="1391194860"/>
    <n v="1388084862"/>
    <b v="0"/>
    <n v="11"/>
    <b v="1"/>
    <s v="music/rock"/>
    <n v="100"/>
    <n v="27.27"/>
    <x v="4"/>
    <x v="11"/>
  </r>
  <r>
    <x v="0"/>
    <x v="0"/>
    <s v="USD"/>
    <n v="1351095976"/>
    <n v="1348503976"/>
    <b v="0"/>
    <n v="33"/>
    <b v="1"/>
    <s v="music/rock"/>
    <n v="115.86"/>
    <n v="24.58"/>
    <x v="4"/>
    <x v="11"/>
  </r>
  <r>
    <x v="0"/>
    <x v="0"/>
    <s v="USD"/>
    <n v="1389146880"/>
    <n v="1387403967"/>
    <b v="0"/>
    <n v="40"/>
    <b v="1"/>
    <s v="music/rock"/>
    <n v="100.07"/>
    <n v="75.05"/>
    <x v="4"/>
    <x v="11"/>
  </r>
  <r>
    <x v="0"/>
    <x v="0"/>
    <s v="USD"/>
    <n v="1373572903"/>
    <n v="1371585703"/>
    <b v="0"/>
    <n v="50"/>
    <b v="1"/>
    <s v="music/rock"/>
    <n v="105.05"/>
    <n v="42.02"/>
    <x v="4"/>
    <x v="11"/>
  </r>
  <r>
    <x v="0"/>
    <x v="0"/>
    <s v="USD"/>
    <n v="1392675017"/>
    <n v="1390083017"/>
    <b v="0"/>
    <n v="38"/>
    <b v="1"/>
    <s v="music/rock"/>
    <n v="101"/>
    <n v="53.16"/>
    <x v="4"/>
    <x v="11"/>
  </r>
  <r>
    <x v="0"/>
    <x v="0"/>
    <s v="USD"/>
    <n v="1299138561"/>
    <n v="1294818561"/>
    <b v="0"/>
    <n v="96"/>
    <b v="1"/>
    <s v="music/rock"/>
    <n v="100.66"/>
    <n v="83.89"/>
    <x v="4"/>
    <x v="11"/>
  </r>
  <r>
    <x v="0"/>
    <x v="0"/>
    <s v="USD"/>
    <n v="1399672800"/>
    <n v="1396906530"/>
    <b v="0"/>
    <n v="48"/>
    <b v="1"/>
    <s v="music/rock"/>
    <n v="100.16"/>
    <n v="417.33"/>
    <x v="4"/>
    <x v="11"/>
  </r>
  <r>
    <x v="0"/>
    <x v="0"/>
    <s v="USD"/>
    <n v="1295647200"/>
    <n v="1291428371"/>
    <b v="0"/>
    <n v="33"/>
    <b v="1"/>
    <s v="music/rock"/>
    <n v="166.68"/>
    <n v="75.77"/>
    <x v="4"/>
    <x v="11"/>
  </r>
  <r>
    <x v="0"/>
    <x v="0"/>
    <s v="USD"/>
    <n v="1393259107"/>
    <n v="1390667107"/>
    <b v="0"/>
    <n v="226"/>
    <b v="1"/>
    <s v="music/rock"/>
    <n v="101.53"/>
    <n v="67.39"/>
    <x v="4"/>
    <x v="11"/>
  </r>
  <r>
    <x v="0"/>
    <x v="0"/>
    <s v="USD"/>
    <n v="1336866863"/>
    <n v="1335570863"/>
    <b v="0"/>
    <n v="14"/>
    <b v="1"/>
    <s v="music/rock"/>
    <n v="103"/>
    <n v="73.569999999999993"/>
    <x v="4"/>
    <x v="11"/>
  </r>
  <r>
    <x v="0"/>
    <x v="0"/>
    <s v="USD"/>
    <n v="1299243427"/>
    <n v="1296651427"/>
    <b v="0"/>
    <n v="20"/>
    <b v="1"/>
    <s v="music/rock"/>
    <n v="142.86000000000001"/>
    <n v="25"/>
    <x v="4"/>
    <x v="11"/>
  </r>
  <r>
    <x v="0"/>
    <x v="0"/>
    <s v="USD"/>
    <n v="1362211140"/>
    <n v="1359421403"/>
    <b v="0"/>
    <n v="25"/>
    <b v="1"/>
    <s v="music/rock"/>
    <n v="262.5"/>
    <n v="42"/>
    <x v="4"/>
    <x v="11"/>
  </r>
  <r>
    <x v="0"/>
    <x v="0"/>
    <s v="USD"/>
    <n v="1422140895"/>
    <n v="1418684895"/>
    <b v="0"/>
    <n v="90"/>
    <b v="1"/>
    <s v="music/rock"/>
    <n v="118.05"/>
    <n v="131.16999999999999"/>
    <x v="4"/>
    <x v="11"/>
  </r>
  <r>
    <x v="0"/>
    <x v="1"/>
    <s v="GBP"/>
    <n v="1459439471"/>
    <n v="1456851071"/>
    <b v="0"/>
    <n v="11"/>
    <b v="1"/>
    <s v="music/rock"/>
    <n v="104"/>
    <n v="47.27"/>
    <x v="4"/>
    <x v="11"/>
  </r>
  <r>
    <x v="0"/>
    <x v="0"/>
    <s v="USD"/>
    <n v="1361129129"/>
    <n v="1359660329"/>
    <b v="0"/>
    <n v="55"/>
    <b v="1"/>
    <s v="music/rock"/>
    <n v="200.34"/>
    <n v="182.13"/>
    <x v="4"/>
    <x v="11"/>
  </r>
  <r>
    <x v="0"/>
    <x v="0"/>
    <s v="USD"/>
    <n v="1332029335"/>
    <n v="1326848935"/>
    <b v="0"/>
    <n v="30"/>
    <b v="1"/>
    <s v="music/rock"/>
    <n v="306.83"/>
    <n v="61.37"/>
    <x v="4"/>
    <x v="11"/>
  </r>
  <r>
    <x v="0"/>
    <x v="0"/>
    <s v="USD"/>
    <n v="1317438000"/>
    <n v="1314989557"/>
    <b v="0"/>
    <n v="28"/>
    <b v="1"/>
    <s v="music/rock"/>
    <n v="100.15"/>
    <n v="35.770000000000003"/>
    <x v="4"/>
    <x v="11"/>
  </r>
  <r>
    <x v="0"/>
    <x v="0"/>
    <s v="USD"/>
    <n v="1475342382"/>
    <n v="1472750382"/>
    <b v="0"/>
    <n v="45"/>
    <b v="1"/>
    <s v="music/rock"/>
    <n v="205.3"/>
    <n v="45.62"/>
    <x v="4"/>
    <x v="11"/>
  </r>
  <r>
    <x v="0"/>
    <x v="0"/>
    <s v="USD"/>
    <n v="1367902740"/>
    <n v="1366251510"/>
    <b v="0"/>
    <n v="13"/>
    <b v="1"/>
    <s v="music/rock"/>
    <n v="108.89"/>
    <n v="75.38"/>
    <x v="4"/>
    <x v="11"/>
  </r>
  <r>
    <x v="0"/>
    <x v="0"/>
    <s v="USD"/>
    <n v="1400561940"/>
    <n v="1397679445"/>
    <b v="0"/>
    <n v="40"/>
    <b v="1"/>
    <s v="music/rock"/>
    <n v="101.75"/>
    <n v="50.88"/>
    <x v="4"/>
    <x v="11"/>
  </r>
  <r>
    <x v="0"/>
    <x v="0"/>
    <s v="USD"/>
    <n v="1425275940"/>
    <n v="1422371381"/>
    <b v="0"/>
    <n v="21"/>
    <b v="1"/>
    <s v="music/rock"/>
    <n v="125.25"/>
    <n v="119.29"/>
    <x v="4"/>
    <x v="11"/>
  </r>
  <r>
    <x v="0"/>
    <x v="0"/>
    <s v="USD"/>
    <n v="1298245954"/>
    <n v="1295653954"/>
    <b v="0"/>
    <n v="134"/>
    <b v="1"/>
    <s v="music/rock"/>
    <n v="124.01"/>
    <n v="92.54"/>
    <x v="4"/>
    <x v="11"/>
  </r>
  <r>
    <x v="0"/>
    <x v="0"/>
    <s v="USD"/>
    <n v="1307761200"/>
    <n v="1304464914"/>
    <b v="0"/>
    <n v="20"/>
    <b v="1"/>
    <s v="music/rock"/>
    <n v="101.4"/>
    <n v="76.05"/>
    <x v="4"/>
    <x v="11"/>
  </r>
  <r>
    <x v="0"/>
    <x v="0"/>
    <s v="USD"/>
    <n v="1466139300"/>
    <n v="1464854398"/>
    <b v="0"/>
    <n v="19"/>
    <b v="1"/>
    <s v="music/rock"/>
    <n v="100"/>
    <n v="52.63"/>
    <x v="4"/>
    <x v="11"/>
  </r>
  <r>
    <x v="0"/>
    <x v="0"/>
    <s v="USD"/>
    <n v="1355585777"/>
    <n v="1352993777"/>
    <b v="0"/>
    <n v="209"/>
    <b v="1"/>
    <s v="music/rock"/>
    <n v="137.93"/>
    <n v="98.99"/>
    <x v="4"/>
    <x v="11"/>
  </r>
  <r>
    <x v="0"/>
    <x v="0"/>
    <s v="USD"/>
    <n v="1429594832"/>
    <n v="1427780432"/>
    <b v="0"/>
    <n v="38"/>
    <b v="1"/>
    <s v="music/rock"/>
    <n v="120.88"/>
    <n v="79.53"/>
    <x v="4"/>
    <x v="11"/>
  </r>
  <r>
    <x v="0"/>
    <x v="0"/>
    <s v="USD"/>
    <n v="1312095540"/>
    <n v="1306608888"/>
    <b v="0"/>
    <n v="24"/>
    <b v="1"/>
    <s v="music/rock"/>
    <n v="107.37"/>
    <n v="134.21"/>
    <x v="4"/>
    <x v="11"/>
  </r>
  <r>
    <x v="0"/>
    <x v="0"/>
    <s v="USD"/>
    <n v="1350505059"/>
    <n v="1347913059"/>
    <b v="0"/>
    <n v="8"/>
    <b v="1"/>
    <s v="music/rock"/>
    <n v="100.33"/>
    <n v="37.630000000000003"/>
    <x v="4"/>
    <x v="11"/>
  </r>
  <r>
    <x v="0"/>
    <x v="0"/>
    <s v="USD"/>
    <n v="1405033300"/>
    <n v="1402441300"/>
    <b v="0"/>
    <n v="179"/>
    <b v="1"/>
    <s v="music/rock"/>
    <n v="101.52"/>
    <n v="51.04"/>
    <x v="4"/>
    <x v="11"/>
  </r>
  <r>
    <x v="0"/>
    <x v="0"/>
    <s v="USD"/>
    <n v="1406509200"/>
    <n v="1404769538"/>
    <b v="0"/>
    <n v="26"/>
    <b v="1"/>
    <s v="music/rock"/>
    <n v="100.08"/>
    <n v="50.04"/>
    <x v="4"/>
    <x v="11"/>
  </r>
  <r>
    <x v="0"/>
    <x v="0"/>
    <s v="USD"/>
    <n v="1429920000"/>
    <n v="1426703452"/>
    <b v="0"/>
    <n v="131"/>
    <b v="1"/>
    <s v="music/rock"/>
    <n v="116.97"/>
    <n v="133.93"/>
    <x v="4"/>
    <x v="11"/>
  </r>
  <r>
    <x v="0"/>
    <x v="0"/>
    <s v="USD"/>
    <n v="1352860017"/>
    <n v="1348536417"/>
    <b v="0"/>
    <n v="14"/>
    <b v="1"/>
    <s v="music/rock"/>
    <n v="101.88"/>
    <n v="58.21"/>
    <x v="4"/>
    <x v="11"/>
  </r>
  <r>
    <x v="0"/>
    <x v="0"/>
    <s v="USD"/>
    <n v="1369355437"/>
    <n v="1366763437"/>
    <b v="0"/>
    <n v="174"/>
    <b v="1"/>
    <s v="music/rock"/>
    <n v="102.12"/>
    <n v="88.04"/>
    <x v="4"/>
    <x v="11"/>
  </r>
  <r>
    <x v="0"/>
    <x v="5"/>
    <s v="CAD"/>
    <n v="1389012940"/>
    <n v="1385124940"/>
    <b v="0"/>
    <n v="191"/>
    <b v="1"/>
    <s v="music/rock"/>
    <n v="154.06"/>
    <n v="70.58"/>
    <x v="4"/>
    <x v="11"/>
  </r>
  <r>
    <x v="0"/>
    <x v="0"/>
    <s v="USD"/>
    <n v="1405715472"/>
    <n v="1403901072"/>
    <b v="0"/>
    <n v="38"/>
    <b v="1"/>
    <s v="music/rock"/>
    <n v="101.25"/>
    <n v="53.29"/>
    <x v="4"/>
    <x v="11"/>
  </r>
  <r>
    <x v="0"/>
    <x v="0"/>
    <s v="USD"/>
    <n v="1410546413"/>
    <n v="1407954413"/>
    <b v="0"/>
    <n v="22"/>
    <b v="1"/>
    <s v="music/rock"/>
    <n v="100"/>
    <n v="136.36000000000001"/>
    <x v="4"/>
    <x v="11"/>
  </r>
  <r>
    <x v="0"/>
    <x v="0"/>
    <s v="USD"/>
    <n v="1324014521"/>
    <n v="1318826921"/>
    <b v="0"/>
    <n v="149"/>
    <b v="1"/>
    <s v="music/rock"/>
    <n v="108.75"/>
    <n v="40.549999999999997"/>
    <x v="4"/>
    <x v="11"/>
  </r>
  <r>
    <x v="0"/>
    <x v="0"/>
    <s v="USD"/>
    <n v="1316716129"/>
    <n v="1314124129"/>
    <b v="0"/>
    <n v="56"/>
    <b v="1"/>
    <s v="music/rock"/>
    <n v="131.83000000000001"/>
    <n v="70.63"/>
    <x v="4"/>
    <x v="11"/>
  </r>
  <r>
    <x v="0"/>
    <x v="0"/>
    <s v="USD"/>
    <n v="1391706084"/>
    <n v="1389891684"/>
    <b v="0"/>
    <n v="19"/>
    <b v="1"/>
    <s v="music/rock"/>
    <n v="133.47"/>
    <n v="52.68"/>
    <x v="4"/>
    <x v="11"/>
  </r>
  <r>
    <x v="2"/>
    <x v="1"/>
    <s v="GBP"/>
    <n v="1422256341"/>
    <n v="1419664341"/>
    <b v="0"/>
    <n v="0"/>
    <b v="0"/>
    <s v="games/mobile games"/>
    <n v="0"/>
    <e v="#DIV/0!"/>
    <x v="6"/>
    <x v="18"/>
  </r>
  <r>
    <x v="2"/>
    <x v="0"/>
    <s v="USD"/>
    <n v="1488958200"/>
    <n v="1484912974"/>
    <b v="0"/>
    <n v="16"/>
    <b v="0"/>
    <s v="games/mobile games"/>
    <n v="8.08"/>
    <n v="90.94"/>
    <x v="6"/>
    <x v="18"/>
  </r>
  <r>
    <x v="2"/>
    <x v="0"/>
    <s v="USD"/>
    <n v="1402600085"/>
    <n v="1400008085"/>
    <b v="0"/>
    <n v="2"/>
    <b v="0"/>
    <s v="games/mobile games"/>
    <n v="0.4"/>
    <n v="5"/>
    <x v="6"/>
    <x v="18"/>
  </r>
  <r>
    <x v="2"/>
    <x v="0"/>
    <s v="USD"/>
    <n v="1399223500"/>
    <n v="1396631500"/>
    <b v="0"/>
    <n v="48"/>
    <b v="0"/>
    <s v="games/mobile games"/>
    <n v="42.89"/>
    <n v="58.08"/>
    <x v="6"/>
    <x v="18"/>
  </r>
  <r>
    <x v="2"/>
    <x v="1"/>
    <s v="GBP"/>
    <n v="1478425747"/>
    <n v="1475398147"/>
    <b v="0"/>
    <n v="2"/>
    <b v="0"/>
    <s v="games/mobile games"/>
    <n v="0"/>
    <n v="2"/>
    <x v="6"/>
    <x v="18"/>
  </r>
  <r>
    <x v="2"/>
    <x v="0"/>
    <s v="USD"/>
    <n v="1488340800"/>
    <n v="1483768497"/>
    <b v="0"/>
    <n v="2"/>
    <b v="0"/>
    <s v="games/mobile games"/>
    <n v="0.5"/>
    <n v="62.5"/>
    <x v="6"/>
    <x v="18"/>
  </r>
  <r>
    <x v="2"/>
    <x v="0"/>
    <s v="USD"/>
    <n v="1478383912"/>
    <n v="1475791912"/>
    <b v="0"/>
    <n v="1"/>
    <b v="0"/>
    <s v="games/mobile games"/>
    <n v="0.05"/>
    <n v="10"/>
    <x v="6"/>
    <x v="18"/>
  </r>
  <r>
    <x v="2"/>
    <x v="0"/>
    <s v="USD"/>
    <n v="1450166340"/>
    <n v="1448044925"/>
    <b v="0"/>
    <n v="17"/>
    <b v="0"/>
    <s v="games/mobile games"/>
    <n v="4.87"/>
    <n v="71.59"/>
    <x v="6"/>
    <x v="18"/>
  </r>
  <r>
    <x v="2"/>
    <x v="0"/>
    <s v="USD"/>
    <n v="1483488249"/>
    <n v="1480896249"/>
    <b v="0"/>
    <n v="0"/>
    <b v="0"/>
    <s v="games/mobile games"/>
    <n v="0"/>
    <e v="#DIV/0!"/>
    <x v="6"/>
    <x v="18"/>
  </r>
  <r>
    <x v="2"/>
    <x v="0"/>
    <s v="USD"/>
    <n v="1454213820"/>
    <n v="1451723535"/>
    <b v="0"/>
    <n v="11"/>
    <b v="0"/>
    <s v="games/mobile games"/>
    <n v="10.31"/>
    <n v="32.82"/>
    <x v="6"/>
    <x v="18"/>
  </r>
  <r>
    <x v="2"/>
    <x v="0"/>
    <s v="USD"/>
    <n v="1416512901"/>
    <n v="1413053301"/>
    <b v="0"/>
    <n v="95"/>
    <b v="0"/>
    <s v="games/mobile games"/>
    <n v="71.78"/>
    <n v="49.12"/>
    <x v="6"/>
    <x v="18"/>
  </r>
  <r>
    <x v="2"/>
    <x v="0"/>
    <s v="USD"/>
    <n v="1435633602"/>
    <n v="1433041602"/>
    <b v="0"/>
    <n v="13"/>
    <b v="0"/>
    <s v="games/mobile games"/>
    <n v="1.06"/>
    <n v="16.309999999999999"/>
    <x v="6"/>
    <x v="18"/>
  </r>
  <r>
    <x v="2"/>
    <x v="5"/>
    <s v="CAD"/>
    <n v="1436373900"/>
    <n v="1433861210"/>
    <b v="0"/>
    <n v="2"/>
    <b v="0"/>
    <s v="games/mobile games"/>
    <n v="0.45"/>
    <n v="18"/>
    <x v="6"/>
    <x v="18"/>
  </r>
  <r>
    <x v="2"/>
    <x v="0"/>
    <s v="USD"/>
    <n v="1467155733"/>
    <n v="1465427733"/>
    <b v="0"/>
    <n v="2"/>
    <b v="0"/>
    <s v="games/mobile games"/>
    <n v="0.02"/>
    <n v="13"/>
    <x v="6"/>
    <x v="18"/>
  </r>
  <r>
    <x v="2"/>
    <x v="0"/>
    <s v="USD"/>
    <n v="1470519308"/>
    <n v="1465335308"/>
    <b v="0"/>
    <n v="3"/>
    <b v="0"/>
    <s v="games/mobile games"/>
    <n v="0.51"/>
    <n v="17"/>
    <x v="6"/>
    <x v="18"/>
  </r>
  <r>
    <x v="2"/>
    <x v="2"/>
    <s v="AUD"/>
    <n v="1402901405"/>
    <n v="1400309405"/>
    <b v="0"/>
    <n v="0"/>
    <b v="0"/>
    <s v="games/mobile games"/>
    <n v="0"/>
    <e v="#DIV/0!"/>
    <x v="6"/>
    <x v="18"/>
  </r>
  <r>
    <x v="2"/>
    <x v="0"/>
    <s v="USD"/>
    <n v="1425170525"/>
    <n v="1422664925"/>
    <b v="0"/>
    <n v="0"/>
    <b v="0"/>
    <s v="games/mobile games"/>
    <n v="0"/>
    <e v="#DIV/0!"/>
    <x v="6"/>
    <x v="18"/>
  </r>
  <r>
    <x v="2"/>
    <x v="2"/>
    <s v="AUD"/>
    <n v="1402618355"/>
    <n v="1400026355"/>
    <b v="0"/>
    <n v="0"/>
    <b v="0"/>
    <s v="games/mobile games"/>
    <n v="0"/>
    <e v="#DIV/0!"/>
    <x v="6"/>
    <x v="18"/>
  </r>
  <r>
    <x v="2"/>
    <x v="3"/>
    <s v="EUR"/>
    <n v="1457966129"/>
    <n v="1455377729"/>
    <b v="0"/>
    <n v="2"/>
    <b v="0"/>
    <s v="games/mobile games"/>
    <n v="0.12"/>
    <n v="3"/>
    <x v="6"/>
    <x v="18"/>
  </r>
  <r>
    <x v="2"/>
    <x v="1"/>
    <s v="GBP"/>
    <n v="1459341380"/>
    <n v="1456839380"/>
    <b v="0"/>
    <n v="24"/>
    <b v="0"/>
    <s v="games/mobile games"/>
    <n v="20.079999999999998"/>
    <n v="41.83"/>
    <x v="6"/>
    <x v="18"/>
  </r>
  <r>
    <x v="0"/>
    <x v="0"/>
    <s v="USD"/>
    <n v="1425955189"/>
    <n v="1423366789"/>
    <b v="0"/>
    <n v="70"/>
    <b v="1"/>
    <s v="music/indie rock"/>
    <n v="172.68"/>
    <n v="49.34"/>
    <x v="4"/>
    <x v="14"/>
  </r>
  <r>
    <x v="0"/>
    <x v="0"/>
    <s v="USD"/>
    <n v="1341964080"/>
    <n v="1339109212"/>
    <b v="0"/>
    <n v="81"/>
    <b v="1"/>
    <s v="music/indie rock"/>
    <n v="100.9"/>
    <n v="41.73"/>
    <x v="4"/>
    <x v="14"/>
  </r>
  <r>
    <x v="0"/>
    <x v="0"/>
    <s v="USD"/>
    <n v="1333921508"/>
    <n v="1331333108"/>
    <b v="0"/>
    <n v="32"/>
    <b v="1"/>
    <s v="music/indie rock"/>
    <n v="104.8"/>
    <n v="32.72"/>
    <x v="4"/>
    <x v="14"/>
  </r>
  <r>
    <x v="0"/>
    <x v="0"/>
    <s v="USD"/>
    <n v="1354017600"/>
    <n v="1350967535"/>
    <b v="0"/>
    <n v="26"/>
    <b v="1"/>
    <s v="music/indie rock"/>
    <n v="135.1"/>
    <n v="51.96"/>
    <x v="4"/>
    <x v="14"/>
  </r>
  <r>
    <x v="0"/>
    <x v="0"/>
    <s v="USD"/>
    <n v="1344636000"/>
    <n v="1341800110"/>
    <b v="0"/>
    <n v="105"/>
    <b v="1"/>
    <s v="music/indie rock"/>
    <n v="116.33"/>
    <n v="50.69"/>
    <x v="4"/>
    <x v="14"/>
  </r>
  <r>
    <x v="0"/>
    <x v="0"/>
    <s v="USD"/>
    <n v="1415832338"/>
    <n v="1413236738"/>
    <b v="0"/>
    <n v="29"/>
    <b v="1"/>
    <s v="music/indie rock"/>
    <n v="102.08"/>
    <n v="42.24"/>
    <x v="4"/>
    <x v="14"/>
  </r>
  <r>
    <x v="0"/>
    <x v="3"/>
    <s v="EUR"/>
    <n v="1449178200"/>
    <n v="1447614732"/>
    <b v="0"/>
    <n v="8"/>
    <b v="1"/>
    <s v="music/indie rock"/>
    <n v="111.17"/>
    <n v="416.88"/>
    <x v="4"/>
    <x v="14"/>
  </r>
  <r>
    <x v="0"/>
    <x v="0"/>
    <s v="USD"/>
    <n v="1275368340"/>
    <n v="1272692732"/>
    <b v="0"/>
    <n v="89"/>
    <b v="1"/>
    <s v="music/indie rock"/>
    <n v="166.08"/>
    <n v="46.65"/>
    <x v="4"/>
    <x v="14"/>
  </r>
  <r>
    <x v="0"/>
    <x v="0"/>
    <s v="USD"/>
    <n v="1363024946"/>
    <n v="1359140546"/>
    <b v="0"/>
    <n v="44"/>
    <b v="1"/>
    <s v="music/indie rock"/>
    <n v="106.6"/>
    <n v="48.45"/>
    <x v="4"/>
    <x v="14"/>
  </r>
  <r>
    <x v="0"/>
    <x v="0"/>
    <s v="USD"/>
    <n v="1355597528"/>
    <n v="1353005528"/>
    <b v="0"/>
    <n v="246"/>
    <b v="1"/>
    <s v="music/indie rock"/>
    <n v="144.58000000000001"/>
    <n v="70.53"/>
    <x v="4"/>
    <x v="14"/>
  </r>
  <r>
    <x v="0"/>
    <x v="0"/>
    <s v="USD"/>
    <n v="1279778400"/>
    <n v="1275851354"/>
    <b v="0"/>
    <n v="120"/>
    <b v="1"/>
    <s v="music/indie rock"/>
    <n v="105.55"/>
    <n v="87.96"/>
    <x v="4"/>
    <x v="14"/>
  </r>
  <r>
    <x v="0"/>
    <x v="0"/>
    <s v="USD"/>
    <n v="1307459881"/>
    <n v="1304867881"/>
    <b v="0"/>
    <n v="26"/>
    <b v="1"/>
    <s v="music/indie rock"/>
    <n v="136.6"/>
    <n v="26.27"/>
    <x v="4"/>
    <x v="14"/>
  </r>
  <r>
    <x v="0"/>
    <x v="0"/>
    <s v="USD"/>
    <n v="1302926340"/>
    <n v="1301524585"/>
    <b v="0"/>
    <n v="45"/>
    <b v="1"/>
    <s v="music/indie rock"/>
    <n v="104"/>
    <n v="57.78"/>
    <x v="4"/>
    <x v="14"/>
  </r>
  <r>
    <x v="0"/>
    <x v="0"/>
    <s v="USD"/>
    <n v="1329082983"/>
    <n v="1326404583"/>
    <b v="0"/>
    <n v="20"/>
    <b v="1"/>
    <s v="music/indie rock"/>
    <n v="114.5"/>
    <n v="57.25"/>
    <x v="4"/>
    <x v="14"/>
  </r>
  <r>
    <x v="0"/>
    <x v="0"/>
    <s v="USD"/>
    <n v="1445363722"/>
    <n v="1442771722"/>
    <b v="0"/>
    <n v="47"/>
    <b v="1"/>
    <s v="music/indie rock"/>
    <n v="101.72"/>
    <n v="196.34"/>
    <x v="4"/>
    <x v="14"/>
  </r>
  <r>
    <x v="0"/>
    <x v="0"/>
    <s v="USD"/>
    <n v="1334250165"/>
    <n v="1331658165"/>
    <b v="0"/>
    <n v="13"/>
    <b v="1"/>
    <s v="music/indie rock"/>
    <n v="123.95"/>
    <n v="43"/>
    <x v="4"/>
    <x v="14"/>
  </r>
  <r>
    <x v="0"/>
    <x v="0"/>
    <s v="USD"/>
    <n v="1393966800"/>
    <n v="1392040806"/>
    <b v="0"/>
    <n v="183"/>
    <b v="1"/>
    <s v="music/indie rock"/>
    <n v="102.46"/>
    <n v="35.549999999999997"/>
    <x v="4"/>
    <x v="14"/>
  </r>
  <r>
    <x v="0"/>
    <x v="0"/>
    <s v="USD"/>
    <n v="1454349600"/>
    <n v="1451277473"/>
    <b v="0"/>
    <n v="21"/>
    <b v="1"/>
    <s v="music/indie rock"/>
    <n v="144.5"/>
    <n v="68.81"/>
    <x v="4"/>
    <x v="14"/>
  </r>
  <r>
    <x v="0"/>
    <x v="0"/>
    <s v="USD"/>
    <n v="1427319366"/>
    <n v="1424730966"/>
    <b v="0"/>
    <n v="42"/>
    <b v="1"/>
    <s v="music/indie rock"/>
    <n v="133.33000000000001"/>
    <n v="28.57"/>
    <x v="4"/>
    <x v="14"/>
  </r>
  <r>
    <x v="0"/>
    <x v="0"/>
    <s v="USD"/>
    <n v="1349517540"/>
    <n v="1347137731"/>
    <b v="0"/>
    <n v="54"/>
    <b v="1"/>
    <s v="music/indie rock"/>
    <n v="109.36"/>
    <n v="50.63"/>
    <x v="4"/>
    <x v="14"/>
  </r>
  <r>
    <x v="2"/>
    <x v="1"/>
    <s v="GBP"/>
    <n v="1432299600"/>
    <n v="1429707729"/>
    <b v="0"/>
    <n v="25"/>
    <b v="0"/>
    <s v="technology/gadgets"/>
    <n v="2.7"/>
    <n v="106.8"/>
    <x v="2"/>
    <x v="29"/>
  </r>
  <r>
    <x v="2"/>
    <x v="9"/>
    <s v="EUR"/>
    <n v="1425495447"/>
    <n v="1422903447"/>
    <b v="0"/>
    <n v="3"/>
    <b v="0"/>
    <s v="technology/gadgets"/>
    <n v="1.2"/>
    <n v="4"/>
    <x v="2"/>
    <x v="29"/>
  </r>
  <r>
    <x v="2"/>
    <x v="0"/>
    <s v="USD"/>
    <n v="1485541791"/>
    <n v="1480357791"/>
    <b v="0"/>
    <n v="41"/>
    <b v="0"/>
    <s v="technology/gadgets"/>
    <n v="46.6"/>
    <n v="34.1"/>
    <x v="2"/>
    <x v="29"/>
  </r>
  <r>
    <x v="2"/>
    <x v="0"/>
    <s v="USD"/>
    <n v="1451752021"/>
    <n v="1447864021"/>
    <b v="0"/>
    <n v="2"/>
    <b v="0"/>
    <s v="technology/gadgets"/>
    <n v="0.1"/>
    <n v="25"/>
    <x v="2"/>
    <x v="29"/>
  </r>
  <r>
    <x v="2"/>
    <x v="0"/>
    <s v="USD"/>
    <n v="1410127994"/>
    <n v="1407535994"/>
    <b v="0"/>
    <n v="4"/>
    <b v="0"/>
    <s v="technology/gadgets"/>
    <n v="0.17"/>
    <n v="10.5"/>
    <x v="2"/>
    <x v="29"/>
  </r>
  <r>
    <x v="2"/>
    <x v="0"/>
    <s v="USD"/>
    <n v="1466697983"/>
    <n v="1464105983"/>
    <b v="0"/>
    <n v="99"/>
    <b v="0"/>
    <s v="technology/gadgets"/>
    <n v="42.76"/>
    <n v="215.96"/>
    <x v="2"/>
    <x v="29"/>
  </r>
  <r>
    <x v="2"/>
    <x v="0"/>
    <s v="USD"/>
    <n v="1400853925"/>
    <n v="1399557925"/>
    <b v="0"/>
    <n v="4"/>
    <b v="0"/>
    <s v="technology/gadgets"/>
    <n v="0.28000000000000003"/>
    <n v="21.25"/>
    <x v="2"/>
    <x v="29"/>
  </r>
  <r>
    <x v="2"/>
    <x v="0"/>
    <s v="USD"/>
    <n v="1483048900"/>
    <n v="1480456900"/>
    <b v="0"/>
    <n v="4"/>
    <b v="0"/>
    <s v="technology/gadgets"/>
    <n v="1.73"/>
    <n v="108.25"/>
    <x v="2"/>
    <x v="29"/>
  </r>
  <r>
    <x v="2"/>
    <x v="0"/>
    <s v="USD"/>
    <n v="1414059479"/>
    <n v="1411467479"/>
    <b v="0"/>
    <n v="38"/>
    <b v="0"/>
    <s v="technology/gadgets"/>
    <n v="14.11"/>
    <n v="129.97"/>
    <x v="2"/>
    <x v="29"/>
  </r>
  <r>
    <x v="2"/>
    <x v="9"/>
    <s v="EUR"/>
    <n v="1446331500"/>
    <n v="1442531217"/>
    <b v="0"/>
    <n v="285"/>
    <b v="0"/>
    <s v="technology/gadgets"/>
    <n v="39.4"/>
    <n v="117.49"/>
    <x v="2"/>
    <x v="29"/>
  </r>
  <r>
    <x v="2"/>
    <x v="4"/>
    <s v="NZD"/>
    <n v="1407545334"/>
    <n v="1404953334"/>
    <b v="0"/>
    <n v="1"/>
    <b v="0"/>
    <s v="technology/gadgets"/>
    <n v="0.02"/>
    <n v="10"/>
    <x v="2"/>
    <x v="29"/>
  </r>
  <r>
    <x v="2"/>
    <x v="0"/>
    <s v="USD"/>
    <n v="1433395560"/>
    <n v="1430803560"/>
    <b v="0"/>
    <n v="42"/>
    <b v="0"/>
    <s v="technology/gadgets"/>
    <n v="59.3"/>
    <n v="70.599999999999994"/>
    <x v="2"/>
    <x v="29"/>
  </r>
  <r>
    <x v="2"/>
    <x v="1"/>
    <s v="GBP"/>
    <n v="1412770578"/>
    <n v="1410178578"/>
    <b v="0"/>
    <n v="26"/>
    <b v="0"/>
    <s v="technology/gadgets"/>
    <n v="1.33"/>
    <n v="24.5"/>
    <x v="2"/>
    <x v="29"/>
  </r>
  <r>
    <x v="2"/>
    <x v="0"/>
    <s v="USD"/>
    <n v="1414814340"/>
    <n v="1413519073"/>
    <b v="0"/>
    <n v="2"/>
    <b v="0"/>
    <s v="technology/gadgets"/>
    <n v="9.01"/>
    <n v="30"/>
    <x v="2"/>
    <x v="29"/>
  </r>
  <r>
    <x v="2"/>
    <x v="0"/>
    <s v="USD"/>
    <n v="1409620222"/>
    <n v="1407892222"/>
    <b v="0"/>
    <n v="4"/>
    <b v="0"/>
    <s v="technology/gadgets"/>
    <n v="1.6"/>
    <n v="2"/>
    <x v="2"/>
    <x v="29"/>
  </r>
  <r>
    <x v="2"/>
    <x v="0"/>
    <s v="USD"/>
    <n v="1478542375"/>
    <n v="1476378775"/>
    <b v="0"/>
    <n v="6"/>
    <b v="0"/>
    <s v="technology/gadgets"/>
    <n v="0.51"/>
    <n v="17"/>
    <x v="2"/>
    <x v="29"/>
  </r>
  <r>
    <x v="2"/>
    <x v="7"/>
    <s v="HKD"/>
    <n v="1486708133"/>
    <n v="1484116133"/>
    <b v="0"/>
    <n v="70"/>
    <b v="0"/>
    <s v="technology/gadgets"/>
    <n v="52.57"/>
    <n v="2928.93"/>
    <x v="2"/>
    <x v="29"/>
  </r>
  <r>
    <x v="2"/>
    <x v="0"/>
    <s v="USD"/>
    <n v="1407869851"/>
    <n v="1404845851"/>
    <b v="0"/>
    <n v="9"/>
    <b v="0"/>
    <s v="technology/gadgets"/>
    <n v="1.04"/>
    <n v="28.89"/>
    <x v="2"/>
    <x v="29"/>
  </r>
  <r>
    <x v="2"/>
    <x v="0"/>
    <s v="USD"/>
    <n v="1432069249"/>
    <n v="1429477249"/>
    <b v="0"/>
    <n v="8"/>
    <b v="0"/>
    <s v="technology/gadgets"/>
    <n v="47.4"/>
    <n v="29.63"/>
    <x v="2"/>
    <x v="29"/>
  </r>
  <r>
    <x v="2"/>
    <x v="1"/>
    <s v="GBP"/>
    <n v="1445468400"/>
    <n v="1443042061"/>
    <b v="0"/>
    <n v="105"/>
    <b v="0"/>
    <s v="technology/gadgets"/>
    <n v="43.03"/>
    <n v="40.98"/>
    <x v="2"/>
    <x v="29"/>
  </r>
  <r>
    <x v="0"/>
    <x v="0"/>
    <s v="USD"/>
    <n v="1342243143"/>
    <n v="1339651143"/>
    <b v="0"/>
    <n v="38"/>
    <b v="1"/>
    <s v="music/indie rock"/>
    <n v="136.80000000000001"/>
    <n v="54"/>
    <x v="4"/>
    <x v="14"/>
  </r>
  <r>
    <x v="0"/>
    <x v="0"/>
    <s v="USD"/>
    <n v="1386828507"/>
    <n v="1384236507"/>
    <b v="0"/>
    <n v="64"/>
    <b v="1"/>
    <s v="music/indie rock"/>
    <n v="115.55"/>
    <n v="36.11"/>
    <x v="4"/>
    <x v="14"/>
  </r>
  <r>
    <x v="0"/>
    <x v="0"/>
    <s v="USD"/>
    <n v="1317099540"/>
    <n v="1313612532"/>
    <b v="0"/>
    <n v="13"/>
    <b v="1"/>
    <s v="music/indie rock"/>
    <n v="240.8"/>
    <n v="23.15"/>
    <x v="4"/>
    <x v="14"/>
  </r>
  <r>
    <x v="0"/>
    <x v="0"/>
    <s v="USD"/>
    <n v="1389814380"/>
    <n v="1387390555"/>
    <b v="0"/>
    <n v="33"/>
    <b v="1"/>
    <s v="music/indie rock"/>
    <n v="114.4"/>
    <n v="104"/>
    <x v="4"/>
    <x v="14"/>
  </r>
  <r>
    <x v="0"/>
    <x v="0"/>
    <s v="USD"/>
    <n v="1381449600"/>
    <n v="1379540288"/>
    <b v="0"/>
    <n v="52"/>
    <b v="1"/>
    <s v="music/indie rock"/>
    <n v="110.33"/>
    <n v="31.83"/>
    <x v="4"/>
    <x v="14"/>
  </r>
  <r>
    <x v="0"/>
    <x v="0"/>
    <s v="USD"/>
    <n v="1288657560"/>
    <n v="1286319256"/>
    <b v="0"/>
    <n v="107"/>
    <b v="1"/>
    <s v="music/indie rock"/>
    <n v="195.38"/>
    <n v="27.39"/>
    <x v="4"/>
    <x v="14"/>
  </r>
  <r>
    <x v="0"/>
    <x v="0"/>
    <s v="USD"/>
    <n v="1331182740"/>
    <n v="1329856839"/>
    <b v="0"/>
    <n v="11"/>
    <b v="1"/>
    <s v="music/indie rock"/>
    <n v="103.33"/>
    <n v="56.36"/>
    <x v="4"/>
    <x v="14"/>
  </r>
  <r>
    <x v="0"/>
    <x v="0"/>
    <s v="USD"/>
    <n v="1367940794"/>
    <n v="1365348794"/>
    <b v="0"/>
    <n v="34"/>
    <b v="1"/>
    <s v="music/indie rock"/>
    <n v="103.14"/>
    <n v="77.349999999999994"/>
    <x v="4"/>
    <x v="14"/>
  </r>
  <r>
    <x v="0"/>
    <x v="0"/>
    <s v="USD"/>
    <n v="1309825866"/>
    <n v="1306197066"/>
    <b v="0"/>
    <n v="75"/>
    <b v="1"/>
    <s v="music/indie rock"/>
    <n v="100.31"/>
    <n v="42.8"/>
    <x v="4"/>
    <x v="14"/>
  </r>
  <r>
    <x v="0"/>
    <x v="0"/>
    <s v="USD"/>
    <n v="1373203482"/>
    <n v="1368019482"/>
    <b v="0"/>
    <n v="26"/>
    <b v="1"/>
    <s v="music/indie rock"/>
    <n v="127"/>
    <n v="48.85"/>
    <x v="4"/>
    <x v="14"/>
  </r>
  <r>
    <x v="0"/>
    <x v="0"/>
    <s v="USD"/>
    <n v="1337657400"/>
    <n v="1336512309"/>
    <b v="0"/>
    <n v="50"/>
    <b v="1"/>
    <s v="music/indie rock"/>
    <n v="120.6"/>
    <n v="48.24"/>
    <x v="4"/>
    <x v="14"/>
  </r>
  <r>
    <x v="0"/>
    <x v="0"/>
    <s v="USD"/>
    <n v="1327433173"/>
    <n v="1325618773"/>
    <b v="0"/>
    <n v="80"/>
    <b v="1"/>
    <s v="music/indie rock"/>
    <n v="106.99"/>
    <n v="70.209999999999994"/>
    <x v="4"/>
    <x v="14"/>
  </r>
  <r>
    <x v="0"/>
    <x v="0"/>
    <s v="USD"/>
    <n v="1411787307"/>
    <n v="1409195307"/>
    <b v="0"/>
    <n v="110"/>
    <b v="1"/>
    <s v="music/indie rock"/>
    <n v="172.43"/>
    <n v="94.05"/>
    <x v="4"/>
    <x v="14"/>
  </r>
  <r>
    <x v="0"/>
    <x v="0"/>
    <s v="USD"/>
    <n v="1324789200"/>
    <n v="1321649321"/>
    <b v="0"/>
    <n v="77"/>
    <b v="1"/>
    <s v="music/indie rock"/>
    <n v="123.62"/>
    <n v="80.27"/>
    <x v="4"/>
    <x v="14"/>
  </r>
  <r>
    <x v="0"/>
    <x v="0"/>
    <s v="USD"/>
    <n v="1403326740"/>
    <n v="1400106171"/>
    <b v="0"/>
    <n v="50"/>
    <b v="1"/>
    <s v="music/indie rock"/>
    <n v="108.4"/>
    <n v="54.2"/>
    <x v="4"/>
    <x v="14"/>
  </r>
  <r>
    <x v="0"/>
    <x v="0"/>
    <s v="USD"/>
    <n v="1323151140"/>
    <n v="1320528070"/>
    <b v="0"/>
    <n v="145"/>
    <b v="1"/>
    <s v="music/indie rock"/>
    <n v="116.52"/>
    <n v="60.27"/>
    <x v="4"/>
    <x v="14"/>
  </r>
  <r>
    <x v="0"/>
    <x v="0"/>
    <s v="USD"/>
    <n v="1339732740"/>
    <n v="1338346281"/>
    <b v="0"/>
    <n v="29"/>
    <b v="1"/>
    <s v="music/indie rock"/>
    <n v="187.25"/>
    <n v="38.74"/>
    <x v="4"/>
    <x v="14"/>
  </r>
  <r>
    <x v="0"/>
    <x v="0"/>
    <s v="USD"/>
    <n v="1372741200"/>
    <n v="1370067231"/>
    <b v="0"/>
    <n v="114"/>
    <b v="1"/>
    <s v="music/indie rock"/>
    <n v="115.93"/>
    <n v="152.54"/>
    <x v="4"/>
    <x v="14"/>
  </r>
  <r>
    <x v="0"/>
    <x v="0"/>
    <s v="USD"/>
    <n v="1362955108"/>
    <n v="1360366708"/>
    <b v="0"/>
    <n v="96"/>
    <b v="1"/>
    <s v="music/indie rock"/>
    <n v="110.7"/>
    <n v="115.31"/>
    <x v="4"/>
    <x v="14"/>
  </r>
  <r>
    <x v="0"/>
    <x v="0"/>
    <s v="USD"/>
    <n v="1308110340"/>
    <n v="1304770233"/>
    <b v="0"/>
    <n v="31"/>
    <b v="1"/>
    <s v="music/indie rock"/>
    <n v="170.92"/>
    <n v="35.840000000000003"/>
    <x v="4"/>
    <x v="14"/>
  </r>
  <r>
    <x v="0"/>
    <x v="0"/>
    <s v="USD"/>
    <n v="1400137131"/>
    <n v="1397545131"/>
    <b v="1"/>
    <n v="4883"/>
    <b v="1"/>
    <s v="technology/hardware"/>
    <n v="126.12"/>
    <n v="64.569999999999993"/>
    <x v="2"/>
    <x v="30"/>
  </r>
  <r>
    <x v="0"/>
    <x v="0"/>
    <s v="USD"/>
    <n v="1309809140"/>
    <n v="1302033140"/>
    <b v="1"/>
    <n v="95"/>
    <b v="1"/>
    <s v="technology/hardware"/>
    <n v="138.44"/>
    <n v="87.44"/>
    <x v="2"/>
    <x v="30"/>
  </r>
  <r>
    <x v="0"/>
    <x v="0"/>
    <s v="USD"/>
    <n v="1470896916"/>
    <n v="1467008916"/>
    <b v="1"/>
    <n v="2478"/>
    <b v="1"/>
    <s v="technology/hardware"/>
    <n v="1705.25"/>
    <n v="68.819999999999993"/>
    <x v="2"/>
    <x v="30"/>
  </r>
  <r>
    <x v="0"/>
    <x v="0"/>
    <s v="USD"/>
    <n v="1398952890"/>
    <n v="1396360890"/>
    <b v="1"/>
    <n v="1789"/>
    <b v="1"/>
    <s v="technology/hardware"/>
    <n v="788.06"/>
    <n v="176.2"/>
    <x v="2"/>
    <x v="30"/>
  </r>
  <r>
    <x v="0"/>
    <x v="3"/>
    <s v="EUR"/>
    <n v="1436680958"/>
    <n v="1433224958"/>
    <b v="1"/>
    <n v="680"/>
    <b v="1"/>
    <s v="technology/hardware"/>
    <n v="348.02"/>
    <n v="511.79"/>
    <x v="2"/>
    <x v="30"/>
  </r>
  <r>
    <x v="0"/>
    <x v="0"/>
    <s v="USD"/>
    <n v="1397961361"/>
    <n v="1392780961"/>
    <b v="1"/>
    <n v="70"/>
    <b v="1"/>
    <s v="technology/hardware"/>
    <n v="149.75"/>
    <n v="160.44"/>
    <x v="2"/>
    <x v="30"/>
  </r>
  <r>
    <x v="0"/>
    <x v="0"/>
    <s v="USD"/>
    <n v="1258955940"/>
    <n v="1255730520"/>
    <b v="1"/>
    <n v="23"/>
    <b v="1"/>
    <s v="technology/hardware"/>
    <n v="100.63"/>
    <n v="35"/>
    <x v="2"/>
    <x v="30"/>
  </r>
  <r>
    <x v="0"/>
    <x v="0"/>
    <s v="USD"/>
    <n v="1465232520"/>
    <n v="1460557809"/>
    <b v="1"/>
    <n v="4245"/>
    <b v="1"/>
    <s v="technology/hardware"/>
    <n v="800.21"/>
    <n v="188.51"/>
    <x v="2"/>
    <x v="30"/>
  </r>
  <r>
    <x v="0"/>
    <x v="1"/>
    <s v="GBP"/>
    <n v="1404986951"/>
    <n v="1402394951"/>
    <b v="1"/>
    <n v="943"/>
    <b v="1"/>
    <s v="technology/hardware"/>
    <n v="106"/>
    <n v="56.2"/>
    <x v="2"/>
    <x v="30"/>
  </r>
  <r>
    <x v="0"/>
    <x v="0"/>
    <s v="USD"/>
    <n v="1303446073"/>
    <n v="1300767673"/>
    <b v="1"/>
    <n v="1876"/>
    <b v="1"/>
    <s v="technology/hardware"/>
    <n v="200.52"/>
    <n v="51.31"/>
    <x v="2"/>
    <x v="30"/>
  </r>
  <r>
    <x v="0"/>
    <x v="0"/>
    <s v="USD"/>
    <n v="1478516737"/>
    <n v="1475921137"/>
    <b v="1"/>
    <n v="834"/>
    <b v="1"/>
    <s v="technology/hardware"/>
    <n v="212.44"/>
    <n v="127.36"/>
    <x v="2"/>
    <x v="30"/>
  </r>
  <r>
    <x v="0"/>
    <x v="5"/>
    <s v="CAD"/>
    <n v="1381934015"/>
    <n v="1378737215"/>
    <b v="1"/>
    <n v="682"/>
    <b v="1"/>
    <s v="technology/hardware"/>
    <n v="198.47"/>
    <n v="101.86"/>
    <x v="2"/>
    <x v="30"/>
  </r>
  <r>
    <x v="0"/>
    <x v="0"/>
    <s v="USD"/>
    <n v="1330657200"/>
    <n v="1328158065"/>
    <b v="1"/>
    <n v="147"/>
    <b v="1"/>
    <s v="technology/hardware"/>
    <n v="225.95"/>
    <n v="230.56"/>
    <x v="2"/>
    <x v="30"/>
  </r>
  <r>
    <x v="0"/>
    <x v="0"/>
    <s v="USD"/>
    <n v="1457758800"/>
    <n v="1453730176"/>
    <b v="1"/>
    <n v="415"/>
    <b v="1"/>
    <s v="technology/hardware"/>
    <n v="698.95"/>
    <n v="842.11"/>
    <x v="2"/>
    <x v="30"/>
  </r>
  <r>
    <x v="0"/>
    <x v="0"/>
    <s v="USD"/>
    <n v="1337799600"/>
    <n v="1334989881"/>
    <b v="1"/>
    <n v="290"/>
    <b v="1"/>
    <s v="technology/hardware"/>
    <n v="398.6"/>
    <n v="577.28"/>
    <x v="2"/>
    <x v="30"/>
  </r>
  <r>
    <x v="0"/>
    <x v="0"/>
    <s v="USD"/>
    <n v="1429391405"/>
    <n v="1425507005"/>
    <b v="1"/>
    <n v="365"/>
    <b v="1"/>
    <s v="technology/hardware"/>
    <n v="294.02999999999997"/>
    <n v="483.34"/>
    <x v="2"/>
    <x v="30"/>
  </r>
  <r>
    <x v="0"/>
    <x v="0"/>
    <s v="USD"/>
    <n v="1351304513"/>
    <n v="1348712513"/>
    <b v="1"/>
    <n v="660"/>
    <b v="1"/>
    <s v="technology/hardware"/>
    <n v="167.5"/>
    <n v="76.14"/>
    <x v="2"/>
    <x v="30"/>
  </r>
  <r>
    <x v="0"/>
    <x v="0"/>
    <s v="USD"/>
    <n v="1364078561"/>
    <n v="1361490161"/>
    <b v="1"/>
    <n v="1356"/>
    <b v="1"/>
    <s v="technology/hardware"/>
    <n v="1435.57"/>
    <n v="74.11"/>
    <x v="2"/>
    <x v="30"/>
  </r>
  <r>
    <x v="0"/>
    <x v="0"/>
    <s v="USD"/>
    <n v="1412121600"/>
    <n v="1408565860"/>
    <b v="1"/>
    <n v="424"/>
    <b v="1"/>
    <s v="technology/hardware"/>
    <n v="156.72999999999999"/>
    <n v="36.97"/>
    <x v="2"/>
    <x v="30"/>
  </r>
  <r>
    <x v="0"/>
    <x v="11"/>
    <s v="SEK"/>
    <n v="1419151341"/>
    <n v="1416559341"/>
    <b v="1"/>
    <n v="33"/>
    <b v="1"/>
    <s v="technology/hardware"/>
    <n v="117.9"/>
    <n v="2500.9699999999998"/>
    <x v="2"/>
    <x v="30"/>
  </r>
  <r>
    <x v="0"/>
    <x v="0"/>
    <s v="USD"/>
    <n v="1349495940"/>
    <n v="1346042417"/>
    <b v="1"/>
    <n v="1633"/>
    <b v="1"/>
    <s v="technology/hardware"/>
    <n v="1105.3800000000001"/>
    <n v="67.69"/>
    <x v="2"/>
    <x v="30"/>
  </r>
  <r>
    <x v="0"/>
    <x v="0"/>
    <s v="USD"/>
    <n v="1400006636"/>
    <n v="1397414636"/>
    <b v="1"/>
    <n v="306"/>
    <b v="1"/>
    <s v="technology/hardware"/>
    <n v="192.93"/>
    <n v="63.05"/>
    <x v="2"/>
    <x v="30"/>
  </r>
  <r>
    <x v="0"/>
    <x v="1"/>
    <s v="GBP"/>
    <n v="1410862734"/>
    <n v="1407838734"/>
    <b v="1"/>
    <n v="205"/>
    <b v="1"/>
    <s v="technology/hardware"/>
    <n v="126.88"/>
    <n v="117.6"/>
    <x v="2"/>
    <x v="30"/>
  </r>
  <r>
    <x v="0"/>
    <x v="13"/>
    <s v="EUR"/>
    <n v="1461306772"/>
    <n v="1458714772"/>
    <b v="1"/>
    <n v="1281"/>
    <b v="1"/>
    <s v="technology/hardware"/>
    <n v="259.58"/>
    <n v="180.75"/>
    <x v="2"/>
    <x v="30"/>
  </r>
  <r>
    <x v="0"/>
    <x v="0"/>
    <s v="USD"/>
    <n v="1326330000"/>
    <n v="1324433310"/>
    <b v="1"/>
    <n v="103"/>
    <b v="1"/>
    <s v="technology/hardware"/>
    <n v="262.27999999999997"/>
    <n v="127.32"/>
    <x v="2"/>
    <x v="30"/>
  </r>
  <r>
    <x v="0"/>
    <x v="0"/>
    <s v="USD"/>
    <n v="1408021098"/>
    <n v="1405429098"/>
    <b v="1"/>
    <n v="1513"/>
    <b v="1"/>
    <s v="technology/hardware"/>
    <n v="206.74"/>
    <n v="136.63999999999999"/>
    <x v="2"/>
    <x v="30"/>
  </r>
  <r>
    <x v="0"/>
    <x v="0"/>
    <s v="USD"/>
    <n v="1398959729"/>
    <n v="1396367729"/>
    <b v="1"/>
    <n v="405"/>
    <b v="1"/>
    <s v="technology/hardware"/>
    <n v="370.13"/>
    <n v="182.78"/>
    <x v="2"/>
    <x v="30"/>
  </r>
  <r>
    <x v="0"/>
    <x v="0"/>
    <s v="USD"/>
    <n v="1480777515"/>
    <n v="1478095515"/>
    <b v="1"/>
    <n v="510"/>
    <b v="1"/>
    <s v="technology/hardware"/>
    <n v="284.97000000000003"/>
    <n v="279.38"/>
    <x v="2"/>
    <x v="30"/>
  </r>
  <r>
    <x v="0"/>
    <x v="1"/>
    <s v="GBP"/>
    <n v="1470423668"/>
    <n v="1467831668"/>
    <b v="1"/>
    <n v="1887"/>
    <b v="1"/>
    <s v="technology/hardware"/>
    <n v="579.08000000000004"/>
    <n v="61.38"/>
    <x v="2"/>
    <x v="30"/>
  </r>
  <r>
    <x v="0"/>
    <x v="0"/>
    <s v="USD"/>
    <n v="1366429101"/>
    <n v="1361248701"/>
    <b v="1"/>
    <n v="701"/>
    <b v="1"/>
    <s v="technology/hardware"/>
    <n v="1131.8"/>
    <n v="80.73"/>
    <x v="2"/>
    <x v="30"/>
  </r>
  <r>
    <x v="0"/>
    <x v="0"/>
    <s v="USD"/>
    <n v="1384488000"/>
    <n v="1381752061"/>
    <b v="1"/>
    <n v="3863"/>
    <b v="1"/>
    <s v="technology/hardware"/>
    <n v="263.02999999999997"/>
    <n v="272.36"/>
    <x v="2"/>
    <x v="30"/>
  </r>
  <r>
    <x v="0"/>
    <x v="0"/>
    <s v="USD"/>
    <n v="1353201444"/>
    <n v="1350605844"/>
    <b v="1"/>
    <n v="238"/>
    <b v="1"/>
    <s v="technology/hardware"/>
    <n v="674.48"/>
    <n v="70.849999999999994"/>
    <x v="2"/>
    <x v="30"/>
  </r>
  <r>
    <x v="0"/>
    <x v="0"/>
    <s v="USD"/>
    <n v="1470466800"/>
    <n v="1467134464"/>
    <b v="1"/>
    <n v="2051"/>
    <b v="1"/>
    <s v="technology/hardware"/>
    <n v="256.83"/>
    <n v="247.94"/>
    <x v="2"/>
    <x v="30"/>
  </r>
  <r>
    <x v="0"/>
    <x v="1"/>
    <s v="GBP"/>
    <n v="1376899269"/>
    <n v="1371715269"/>
    <b v="1"/>
    <n v="402"/>
    <b v="1"/>
    <s v="technology/hardware"/>
    <n v="375.5"/>
    <n v="186.81"/>
    <x v="2"/>
    <x v="30"/>
  </r>
  <r>
    <x v="0"/>
    <x v="0"/>
    <s v="USD"/>
    <n v="1362938851"/>
    <n v="1360346851"/>
    <b v="1"/>
    <n v="253"/>
    <b v="1"/>
    <s v="technology/hardware"/>
    <n v="208.71"/>
    <n v="131.99"/>
    <x v="2"/>
    <x v="30"/>
  </r>
  <r>
    <x v="0"/>
    <x v="1"/>
    <s v="GBP"/>
    <n v="1373751325"/>
    <n v="1371159325"/>
    <b v="1"/>
    <n v="473"/>
    <b v="1"/>
    <s v="technology/hardware"/>
    <n v="346.6"/>
    <n v="29.31"/>
    <x v="2"/>
    <x v="30"/>
  </r>
  <r>
    <x v="0"/>
    <x v="0"/>
    <s v="USD"/>
    <n v="1450511940"/>
    <n v="1446527540"/>
    <b v="1"/>
    <n v="821"/>
    <b v="1"/>
    <s v="technology/hardware"/>
    <n v="402.33"/>
    <n v="245.02"/>
    <x v="2"/>
    <x v="30"/>
  </r>
  <r>
    <x v="0"/>
    <x v="0"/>
    <s v="USD"/>
    <n v="1339484400"/>
    <n v="1336627492"/>
    <b v="1"/>
    <n v="388"/>
    <b v="1"/>
    <s v="technology/hardware"/>
    <n v="1026.8499999999999"/>
    <n v="1323.25"/>
    <x v="2"/>
    <x v="30"/>
  </r>
  <r>
    <x v="0"/>
    <x v="0"/>
    <s v="USD"/>
    <n v="1447909140"/>
    <n v="1444734146"/>
    <b v="1"/>
    <n v="813"/>
    <b v="1"/>
    <s v="technology/hardware"/>
    <n v="114.9"/>
    <n v="282.66000000000003"/>
    <x v="2"/>
    <x v="30"/>
  </r>
  <r>
    <x v="0"/>
    <x v="12"/>
    <s v="EUR"/>
    <n v="1459684862"/>
    <n v="1456232462"/>
    <b v="1"/>
    <n v="1945"/>
    <b v="1"/>
    <s v="technology/hardware"/>
    <n v="354.82"/>
    <n v="91.21"/>
    <x v="2"/>
    <x v="30"/>
  </r>
  <r>
    <x v="2"/>
    <x v="5"/>
    <s v="CAD"/>
    <n v="1404926665"/>
    <n v="1402334665"/>
    <b v="0"/>
    <n v="12"/>
    <b v="0"/>
    <s v="photography/people"/>
    <n v="5.08"/>
    <n v="31.75"/>
    <x v="8"/>
    <x v="31"/>
  </r>
  <r>
    <x v="2"/>
    <x v="7"/>
    <s v="HKD"/>
    <n v="1480863887"/>
    <n v="1478268287"/>
    <b v="0"/>
    <n v="0"/>
    <b v="0"/>
    <s v="photography/people"/>
    <n v="0"/>
    <e v="#DIV/0!"/>
    <x v="8"/>
    <x v="31"/>
  </r>
  <r>
    <x v="2"/>
    <x v="0"/>
    <s v="USD"/>
    <n v="1472799600"/>
    <n v="1470874618"/>
    <b v="0"/>
    <n v="16"/>
    <b v="0"/>
    <s v="photography/people"/>
    <n v="4.3"/>
    <n v="88.69"/>
    <x v="8"/>
    <x v="31"/>
  </r>
  <r>
    <x v="2"/>
    <x v="0"/>
    <s v="USD"/>
    <n v="1417377481"/>
    <n v="1412189881"/>
    <b v="0"/>
    <n v="7"/>
    <b v="0"/>
    <s v="photography/people"/>
    <n v="21.15"/>
    <n v="453.14"/>
    <x v="8"/>
    <x v="31"/>
  </r>
  <r>
    <x v="2"/>
    <x v="1"/>
    <s v="GBP"/>
    <n v="1470178800"/>
    <n v="1467650771"/>
    <b v="0"/>
    <n v="4"/>
    <b v="0"/>
    <s v="photography/people"/>
    <n v="3.19"/>
    <n v="12.75"/>
    <x v="8"/>
    <x v="31"/>
  </r>
  <r>
    <x v="2"/>
    <x v="1"/>
    <s v="GBP"/>
    <n v="1457947483"/>
    <n v="1455359083"/>
    <b v="0"/>
    <n v="1"/>
    <b v="0"/>
    <s v="photography/people"/>
    <n v="0.05"/>
    <n v="1"/>
    <x v="8"/>
    <x v="31"/>
  </r>
  <r>
    <x v="2"/>
    <x v="1"/>
    <s v="GBP"/>
    <n v="1425223276"/>
    <n v="1422631276"/>
    <b v="0"/>
    <n v="28"/>
    <b v="0"/>
    <s v="photography/people"/>
    <n v="42.47"/>
    <n v="83.43"/>
    <x v="8"/>
    <x v="31"/>
  </r>
  <r>
    <x v="2"/>
    <x v="0"/>
    <s v="USD"/>
    <n v="1440094742"/>
    <n v="1437502742"/>
    <b v="0"/>
    <n v="1"/>
    <b v="0"/>
    <s v="photography/people"/>
    <n v="0.42"/>
    <n v="25"/>
    <x v="8"/>
    <x v="31"/>
  </r>
  <r>
    <x v="2"/>
    <x v="0"/>
    <s v="USD"/>
    <n v="1481473208"/>
    <n v="1478881208"/>
    <b v="0"/>
    <n v="1"/>
    <b v="0"/>
    <s v="photography/people"/>
    <n v="1"/>
    <n v="50"/>
    <x v="8"/>
    <x v="31"/>
  </r>
  <r>
    <x v="2"/>
    <x v="0"/>
    <s v="USD"/>
    <n v="1455338532"/>
    <n v="1454042532"/>
    <b v="0"/>
    <n v="5"/>
    <b v="0"/>
    <s v="photography/people"/>
    <n v="16.97"/>
    <n v="101.8"/>
    <x v="8"/>
    <x v="31"/>
  </r>
  <r>
    <x v="2"/>
    <x v="0"/>
    <s v="USD"/>
    <n v="1435958786"/>
    <n v="1434144386"/>
    <b v="0"/>
    <n v="3"/>
    <b v="0"/>
    <s v="photography/people"/>
    <n v="7"/>
    <n v="46.67"/>
    <x v="8"/>
    <x v="31"/>
  </r>
  <r>
    <x v="2"/>
    <x v="0"/>
    <s v="USD"/>
    <n v="1424229991"/>
    <n v="1421637991"/>
    <b v="0"/>
    <n v="2"/>
    <b v="0"/>
    <s v="photography/people"/>
    <n v="0.13"/>
    <n v="1"/>
    <x v="8"/>
    <x v="31"/>
  </r>
  <r>
    <x v="2"/>
    <x v="1"/>
    <s v="GBP"/>
    <n v="1450706837"/>
    <n v="1448114837"/>
    <b v="0"/>
    <n v="0"/>
    <b v="0"/>
    <s v="photography/people"/>
    <n v="0"/>
    <e v="#DIV/0!"/>
    <x v="8"/>
    <x v="31"/>
  </r>
  <r>
    <x v="2"/>
    <x v="0"/>
    <s v="USD"/>
    <n v="1481072942"/>
    <n v="1475885342"/>
    <b v="0"/>
    <n v="0"/>
    <b v="0"/>
    <s v="photography/people"/>
    <n v="0"/>
    <e v="#DIV/0!"/>
    <x v="8"/>
    <x v="31"/>
  </r>
  <r>
    <x v="2"/>
    <x v="5"/>
    <s v="CAD"/>
    <n v="1437082736"/>
    <n v="1435354736"/>
    <b v="0"/>
    <n v="3"/>
    <b v="0"/>
    <s v="photography/people"/>
    <n v="7.8"/>
    <n v="26"/>
    <x v="8"/>
    <x v="31"/>
  </r>
  <r>
    <x v="2"/>
    <x v="0"/>
    <s v="USD"/>
    <n v="1405021211"/>
    <n v="1402429211"/>
    <b v="0"/>
    <n v="0"/>
    <b v="0"/>
    <s v="photography/people"/>
    <n v="0"/>
    <e v="#DIV/0!"/>
    <x v="8"/>
    <x v="31"/>
  </r>
  <r>
    <x v="2"/>
    <x v="0"/>
    <s v="USD"/>
    <n v="1409091612"/>
    <n v="1406499612"/>
    <b v="0"/>
    <n v="0"/>
    <b v="0"/>
    <s v="photography/people"/>
    <n v="0"/>
    <e v="#DIV/0!"/>
    <x v="8"/>
    <x v="31"/>
  </r>
  <r>
    <x v="2"/>
    <x v="0"/>
    <s v="USD"/>
    <n v="1406861438"/>
    <n v="1402973438"/>
    <b v="0"/>
    <n v="3"/>
    <b v="0"/>
    <s v="photography/people"/>
    <n v="26.2"/>
    <n v="218.33"/>
    <x v="8"/>
    <x v="31"/>
  </r>
  <r>
    <x v="2"/>
    <x v="1"/>
    <s v="GBP"/>
    <n v="1415882108"/>
    <n v="1413286508"/>
    <b v="0"/>
    <n v="7"/>
    <b v="0"/>
    <s v="photography/people"/>
    <n v="0.76"/>
    <n v="33.71"/>
    <x v="8"/>
    <x v="31"/>
  </r>
  <r>
    <x v="2"/>
    <x v="5"/>
    <s v="CAD"/>
    <n v="1452120613"/>
    <n v="1449528613"/>
    <b v="0"/>
    <n v="25"/>
    <b v="0"/>
    <s v="photography/people"/>
    <n v="12.5"/>
    <n v="25"/>
    <x v="8"/>
    <x v="31"/>
  </r>
  <r>
    <x v="0"/>
    <x v="12"/>
    <s v="EUR"/>
    <n v="1434139200"/>
    <n v="1431406916"/>
    <b v="1"/>
    <n v="1637"/>
    <b v="1"/>
    <s v="technology/hardware"/>
    <n v="382.13"/>
    <n v="128.38999999999999"/>
    <x v="2"/>
    <x v="30"/>
  </r>
  <r>
    <x v="0"/>
    <x v="0"/>
    <s v="USD"/>
    <n v="1485191143"/>
    <n v="1482599143"/>
    <b v="1"/>
    <n v="1375"/>
    <b v="1"/>
    <s v="technology/hardware"/>
    <n v="216.79"/>
    <n v="78.83"/>
    <x v="2"/>
    <x v="30"/>
  </r>
  <r>
    <x v="0"/>
    <x v="0"/>
    <s v="USD"/>
    <n v="1278111600"/>
    <n v="1276830052"/>
    <b v="1"/>
    <n v="17"/>
    <b v="1"/>
    <s v="technology/hardware"/>
    <n v="312"/>
    <n v="91.76"/>
    <x v="2"/>
    <x v="30"/>
  </r>
  <r>
    <x v="0"/>
    <x v="0"/>
    <s v="USD"/>
    <n v="1405002663"/>
    <n v="1402410663"/>
    <b v="1"/>
    <n v="354"/>
    <b v="1"/>
    <s v="technology/hardware"/>
    <n v="234.42"/>
    <n v="331.1"/>
    <x v="2"/>
    <x v="30"/>
  </r>
  <r>
    <x v="0"/>
    <x v="0"/>
    <s v="USD"/>
    <n v="1381895940"/>
    <n v="1379532618"/>
    <b v="1"/>
    <n v="191"/>
    <b v="1"/>
    <s v="technology/hardware"/>
    <n v="123.68"/>
    <n v="194.26"/>
    <x v="2"/>
    <x v="30"/>
  </r>
  <r>
    <x v="0"/>
    <x v="0"/>
    <s v="USD"/>
    <n v="1417611645"/>
    <n v="1414584045"/>
    <b v="1"/>
    <n v="303"/>
    <b v="1"/>
    <s v="technology/hardware"/>
    <n v="247.84"/>
    <n v="408.98"/>
    <x v="2"/>
    <x v="30"/>
  </r>
  <r>
    <x v="0"/>
    <x v="0"/>
    <s v="USD"/>
    <n v="1282622400"/>
    <n v="1276891586"/>
    <b v="1"/>
    <n v="137"/>
    <b v="1"/>
    <s v="technology/hardware"/>
    <n v="115.71"/>
    <n v="84.46"/>
    <x v="2"/>
    <x v="30"/>
  </r>
  <r>
    <x v="0"/>
    <x v="0"/>
    <s v="USD"/>
    <n v="1316442622"/>
    <n v="1312641022"/>
    <b v="1"/>
    <n v="41"/>
    <b v="1"/>
    <s v="technology/hardware"/>
    <n v="117.07"/>
    <n v="44.85"/>
    <x v="2"/>
    <x v="30"/>
  </r>
  <r>
    <x v="0"/>
    <x v="12"/>
    <s v="EUR"/>
    <n v="1479890743"/>
    <n v="1476776743"/>
    <b v="1"/>
    <n v="398"/>
    <b v="1"/>
    <s v="technology/hardware"/>
    <n v="305.16000000000003"/>
    <n v="383.36"/>
    <x v="2"/>
    <x v="30"/>
  </r>
  <r>
    <x v="0"/>
    <x v="0"/>
    <s v="USD"/>
    <n v="1471564491"/>
    <n v="1468972491"/>
    <b v="1"/>
    <n v="1737"/>
    <b v="1"/>
    <s v="technology/hardware"/>
    <n v="320.05"/>
    <n v="55.28"/>
    <x v="2"/>
    <x v="30"/>
  </r>
  <r>
    <x v="0"/>
    <x v="15"/>
    <s v="EUR"/>
    <n v="1452553200"/>
    <n v="1449650173"/>
    <b v="1"/>
    <n v="971"/>
    <b v="1"/>
    <s v="technology/hardware"/>
    <n v="819.56"/>
    <n v="422.02"/>
    <x v="2"/>
    <x v="30"/>
  </r>
  <r>
    <x v="0"/>
    <x v="0"/>
    <s v="USD"/>
    <n v="1423165441"/>
    <n v="1420573441"/>
    <b v="1"/>
    <n v="183"/>
    <b v="1"/>
    <s v="technology/hardware"/>
    <n v="234.9"/>
    <n v="64.180000000000007"/>
    <x v="2"/>
    <x v="30"/>
  </r>
  <r>
    <x v="0"/>
    <x v="0"/>
    <s v="USD"/>
    <n v="1468019014"/>
    <n v="1462835014"/>
    <b v="1"/>
    <n v="4562"/>
    <b v="1"/>
    <s v="technology/hardware"/>
    <n v="494.91"/>
    <n v="173.58"/>
    <x v="2"/>
    <x v="30"/>
  </r>
  <r>
    <x v="0"/>
    <x v="0"/>
    <s v="USD"/>
    <n v="1364184539"/>
    <n v="1361250539"/>
    <b v="1"/>
    <n v="26457"/>
    <b v="1"/>
    <s v="technology/hardware"/>
    <n v="7813.78"/>
    <n v="88.6"/>
    <x v="2"/>
    <x v="30"/>
  </r>
  <r>
    <x v="0"/>
    <x v="0"/>
    <s v="USD"/>
    <n v="1315602163"/>
    <n v="1313010163"/>
    <b v="1"/>
    <n v="162"/>
    <b v="1"/>
    <s v="technology/hardware"/>
    <n v="113"/>
    <n v="50.22"/>
    <x v="2"/>
    <x v="30"/>
  </r>
  <r>
    <x v="0"/>
    <x v="0"/>
    <s v="USD"/>
    <n v="1362863299"/>
    <n v="1360271299"/>
    <b v="1"/>
    <n v="479"/>
    <b v="1"/>
    <s v="technology/hardware"/>
    <n v="921.54"/>
    <n v="192.39"/>
    <x v="2"/>
    <x v="30"/>
  </r>
  <r>
    <x v="0"/>
    <x v="0"/>
    <s v="USD"/>
    <n v="1332561600"/>
    <n v="1329873755"/>
    <b v="1"/>
    <n v="426"/>
    <b v="1"/>
    <s v="technology/hardware"/>
    <n v="125.1"/>
    <n v="73.42"/>
    <x v="2"/>
    <x v="30"/>
  </r>
  <r>
    <x v="0"/>
    <x v="17"/>
    <s v="EUR"/>
    <n v="1439455609"/>
    <n v="1436863609"/>
    <b v="1"/>
    <n v="450"/>
    <b v="1"/>
    <s v="technology/hardware"/>
    <n v="102.24"/>
    <n v="147.68"/>
    <x v="2"/>
    <x v="30"/>
  </r>
  <r>
    <x v="0"/>
    <x v="0"/>
    <s v="USD"/>
    <n v="1474563621"/>
    <n v="1471971621"/>
    <b v="1"/>
    <n v="1780"/>
    <b v="1"/>
    <s v="technology/hardware"/>
    <n v="484.91"/>
    <n v="108.97"/>
    <x v="2"/>
    <x v="30"/>
  </r>
  <r>
    <x v="0"/>
    <x v="0"/>
    <s v="USD"/>
    <n v="1400108640"/>
    <n v="1396923624"/>
    <b v="1"/>
    <n v="122"/>
    <b v="1"/>
    <s v="technology/hardware"/>
    <n v="192.33"/>
    <n v="23.65"/>
    <x v="2"/>
    <x v="30"/>
  </r>
  <r>
    <x v="0"/>
    <x v="0"/>
    <s v="USD"/>
    <n v="1411522897"/>
    <n v="1407634897"/>
    <b v="1"/>
    <n v="95"/>
    <b v="1"/>
    <s v="technology/hardware"/>
    <n v="281.10000000000002"/>
    <n v="147.94999999999999"/>
    <x v="2"/>
    <x v="30"/>
  </r>
  <r>
    <x v="0"/>
    <x v="0"/>
    <s v="USD"/>
    <n v="1465652372"/>
    <n v="1463060372"/>
    <b v="1"/>
    <n v="325"/>
    <b v="1"/>
    <s v="technology/hardware"/>
    <n v="125.14"/>
    <n v="385.04"/>
    <x v="2"/>
    <x v="30"/>
  </r>
  <r>
    <x v="0"/>
    <x v="0"/>
    <s v="USD"/>
    <n v="1434017153"/>
    <n v="1431425153"/>
    <b v="1"/>
    <n v="353"/>
    <b v="1"/>
    <s v="technology/hardware"/>
    <n v="161.46"/>
    <n v="457.39"/>
    <x v="2"/>
    <x v="30"/>
  </r>
  <r>
    <x v="0"/>
    <x v="0"/>
    <s v="USD"/>
    <n v="1344826800"/>
    <n v="1341875544"/>
    <b v="1"/>
    <n v="105"/>
    <b v="1"/>
    <s v="technology/hardware"/>
    <n v="585.35"/>
    <n v="222.99"/>
    <x v="2"/>
    <x v="30"/>
  </r>
  <r>
    <x v="0"/>
    <x v="12"/>
    <s v="EUR"/>
    <n v="1433996746"/>
    <n v="1431404746"/>
    <b v="1"/>
    <n v="729"/>
    <b v="1"/>
    <s v="technology/hardware"/>
    <n v="201.15"/>
    <n v="220.74"/>
    <x v="2"/>
    <x v="30"/>
  </r>
  <r>
    <x v="0"/>
    <x v="0"/>
    <s v="USD"/>
    <n v="1398052740"/>
    <n v="1394127585"/>
    <b v="1"/>
    <n v="454"/>
    <b v="1"/>
    <s v="technology/hardware"/>
    <n v="133.47999999999999"/>
    <n v="73.5"/>
    <x v="2"/>
    <x v="30"/>
  </r>
  <r>
    <x v="0"/>
    <x v="0"/>
    <s v="USD"/>
    <n v="1427740319"/>
    <n v="1423855919"/>
    <b v="1"/>
    <n v="539"/>
    <b v="1"/>
    <s v="technology/hardware"/>
    <n v="120.25"/>
    <n v="223.1"/>
    <x v="2"/>
    <x v="30"/>
  </r>
  <r>
    <x v="0"/>
    <x v="0"/>
    <s v="USD"/>
    <n v="1268690100"/>
    <n v="1265493806"/>
    <b v="1"/>
    <n v="79"/>
    <b v="1"/>
    <s v="technology/hardware"/>
    <n v="126.17"/>
    <n v="47.91"/>
    <x v="2"/>
    <x v="30"/>
  </r>
  <r>
    <x v="0"/>
    <x v="0"/>
    <s v="USD"/>
    <n v="1409099481"/>
    <n v="1406507481"/>
    <b v="1"/>
    <n v="94"/>
    <b v="1"/>
    <s v="technology/hardware"/>
    <n v="361.2"/>
    <n v="96.06"/>
    <x v="2"/>
    <x v="30"/>
  </r>
  <r>
    <x v="0"/>
    <x v="1"/>
    <s v="GBP"/>
    <n v="1354233296"/>
    <n v="1351641296"/>
    <b v="1"/>
    <n v="625"/>
    <b v="1"/>
    <s v="technology/hardware"/>
    <n v="226.24"/>
    <n v="118.61"/>
    <x v="2"/>
    <x v="30"/>
  </r>
  <r>
    <x v="0"/>
    <x v="9"/>
    <s v="EUR"/>
    <n v="1420765200"/>
    <n v="1417506853"/>
    <b v="1"/>
    <n v="508"/>
    <b v="1"/>
    <s v="technology/hardware"/>
    <n v="120.35"/>
    <n v="118.45"/>
    <x v="2"/>
    <x v="30"/>
  </r>
  <r>
    <x v="0"/>
    <x v="0"/>
    <s v="USD"/>
    <n v="1481778000"/>
    <n v="1479216874"/>
    <b v="1"/>
    <n v="531"/>
    <b v="1"/>
    <s v="technology/hardware"/>
    <n v="304.19"/>
    <n v="143.21"/>
    <x v="2"/>
    <x v="30"/>
  </r>
  <r>
    <x v="0"/>
    <x v="0"/>
    <s v="USD"/>
    <n v="1398477518"/>
    <n v="1395885518"/>
    <b v="1"/>
    <n v="158"/>
    <b v="1"/>
    <s v="technology/hardware"/>
    <n v="178.68"/>
    <n v="282.72000000000003"/>
    <x v="2"/>
    <x v="30"/>
  </r>
  <r>
    <x v="0"/>
    <x v="0"/>
    <s v="USD"/>
    <n v="1430981880"/>
    <n v="1426216033"/>
    <b v="1"/>
    <n v="508"/>
    <b v="1"/>
    <s v="technology/hardware"/>
    <n v="386.82"/>
    <n v="593.94000000000005"/>
    <x v="2"/>
    <x v="30"/>
  </r>
  <r>
    <x v="0"/>
    <x v="0"/>
    <s v="USD"/>
    <n v="1450486800"/>
    <n v="1446562807"/>
    <b v="1"/>
    <n v="644"/>
    <b v="1"/>
    <s v="technology/hardware"/>
    <n v="211.04"/>
    <n v="262.16000000000003"/>
    <x v="2"/>
    <x v="30"/>
  </r>
  <r>
    <x v="0"/>
    <x v="0"/>
    <s v="USD"/>
    <n v="1399668319"/>
    <n v="1397076319"/>
    <b v="1"/>
    <n v="848"/>
    <b v="1"/>
    <s v="technology/hardware"/>
    <n v="131.66999999999999"/>
    <n v="46.58"/>
    <x v="2"/>
    <x v="30"/>
  </r>
  <r>
    <x v="0"/>
    <x v="0"/>
    <s v="USD"/>
    <n v="1388383353"/>
    <n v="1383195753"/>
    <b v="1"/>
    <n v="429"/>
    <b v="1"/>
    <s v="technology/hardware"/>
    <n v="300.48"/>
    <n v="70.040000000000006"/>
    <x v="2"/>
    <x v="30"/>
  </r>
  <r>
    <x v="0"/>
    <x v="1"/>
    <s v="GBP"/>
    <n v="1372701600"/>
    <n v="1369895421"/>
    <b v="1"/>
    <n v="204"/>
    <b v="1"/>
    <s v="technology/hardware"/>
    <n v="420.51"/>
    <n v="164.91"/>
    <x v="2"/>
    <x v="30"/>
  </r>
  <r>
    <x v="0"/>
    <x v="0"/>
    <s v="USD"/>
    <n v="1480568340"/>
    <n v="1477996325"/>
    <b v="1"/>
    <n v="379"/>
    <b v="1"/>
    <s v="technology/hardware"/>
    <n v="136.22"/>
    <n v="449.26"/>
    <x v="2"/>
    <x v="30"/>
  </r>
  <r>
    <x v="0"/>
    <x v="0"/>
    <s v="USD"/>
    <n v="1384557303"/>
    <n v="1383257703"/>
    <b v="1"/>
    <n v="271"/>
    <b v="1"/>
    <s v="technology/hardware"/>
    <n v="248.17"/>
    <n v="27.47"/>
    <x v="2"/>
    <x v="30"/>
  </r>
  <r>
    <x v="0"/>
    <x v="0"/>
    <s v="USD"/>
    <n v="1478785027"/>
    <n v="1476189427"/>
    <b v="0"/>
    <n v="120"/>
    <b v="1"/>
    <s v="technology/hardware"/>
    <n v="181.86"/>
    <n v="143.97999999999999"/>
    <x v="2"/>
    <x v="30"/>
  </r>
  <r>
    <x v="0"/>
    <x v="0"/>
    <s v="USD"/>
    <n v="1453481974"/>
    <n v="1448297974"/>
    <b v="0"/>
    <n v="140"/>
    <b v="1"/>
    <s v="technology/hardware"/>
    <n v="123.53"/>
    <n v="88.24"/>
    <x v="2"/>
    <x v="30"/>
  </r>
  <r>
    <x v="0"/>
    <x v="0"/>
    <s v="USD"/>
    <n v="1481432340"/>
    <n v="1476764077"/>
    <b v="0"/>
    <n v="193"/>
    <b v="1"/>
    <s v="technology/hardware"/>
    <n v="506.21"/>
    <n v="36.33"/>
    <x v="2"/>
    <x v="30"/>
  </r>
  <r>
    <x v="0"/>
    <x v="0"/>
    <s v="USD"/>
    <n v="1434212714"/>
    <n v="1431620714"/>
    <b v="0"/>
    <n v="180"/>
    <b v="1"/>
    <s v="technology/hardware"/>
    <n v="108.21"/>
    <n v="90.18"/>
    <x v="2"/>
    <x v="30"/>
  </r>
  <r>
    <x v="0"/>
    <x v="0"/>
    <s v="USD"/>
    <n v="1341799647"/>
    <n v="1339207647"/>
    <b v="0"/>
    <n v="263"/>
    <b v="1"/>
    <s v="technology/hardware"/>
    <n v="819.18"/>
    <n v="152.62"/>
    <x v="2"/>
    <x v="30"/>
  </r>
  <r>
    <x v="0"/>
    <x v="0"/>
    <s v="USD"/>
    <n v="1369282044"/>
    <n v="1366690044"/>
    <b v="0"/>
    <n v="217"/>
    <b v="1"/>
    <s v="technology/hardware"/>
    <n v="121.1"/>
    <n v="55.81"/>
    <x v="2"/>
    <x v="30"/>
  </r>
  <r>
    <x v="0"/>
    <x v="2"/>
    <s v="AUD"/>
    <n v="1429228800"/>
    <n v="1426714870"/>
    <b v="0"/>
    <n v="443"/>
    <b v="1"/>
    <s v="technology/hardware"/>
    <n v="103"/>
    <n v="227.85"/>
    <x v="2"/>
    <x v="30"/>
  </r>
  <r>
    <x v="0"/>
    <x v="0"/>
    <s v="USD"/>
    <n v="1369323491"/>
    <n v="1366731491"/>
    <b v="0"/>
    <n v="1373"/>
    <b v="1"/>
    <s v="technology/hardware"/>
    <n v="148.33000000000001"/>
    <n v="91.83"/>
    <x v="2"/>
    <x v="30"/>
  </r>
  <r>
    <x v="0"/>
    <x v="1"/>
    <s v="GBP"/>
    <n v="1386025140"/>
    <n v="1382963963"/>
    <b v="0"/>
    <n v="742"/>
    <b v="1"/>
    <s v="technology/hardware"/>
    <n v="120.19"/>
    <n v="80.989999999999995"/>
    <x v="2"/>
    <x v="30"/>
  </r>
  <r>
    <x v="0"/>
    <x v="0"/>
    <s v="USD"/>
    <n v="1433036578"/>
    <n v="1429580578"/>
    <b v="0"/>
    <n v="170"/>
    <b v="1"/>
    <s v="technology/hardware"/>
    <n v="473.27"/>
    <n v="278.39"/>
    <x v="2"/>
    <x v="30"/>
  </r>
  <r>
    <x v="0"/>
    <x v="0"/>
    <s v="USD"/>
    <n v="1388017937"/>
    <n v="1385425937"/>
    <b v="0"/>
    <n v="242"/>
    <b v="1"/>
    <s v="technology/hardware"/>
    <n v="130.36000000000001"/>
    <n v="43.1"/>
    <x v="2"/>
    <x v="30"/>
  </r>
  <r>
    <x v="0"/>
    <x v="0"/>
    <s v="USD"/>
    <n v="1455933653"/>
    <n v="1452045653"/>
    <b v="0"/>
    <n v="541"/>
    <b v="1"/>
    <s v="technology/hardware"/>
    <n v="353.05"/>
    <n v="326.29000000000002"/>
    <x v="2"/>
    <x v="30"/>
  </r>
  <r>
    <x v="0"/>
    <x v="0"/>
    <s v="USD"/>
    <n v="1448466551"/>
    <n v="1445870951"/>
    <b v="0"/>
    <n v="121"/>
    <b v="1"/>
    <s v="technology/hardware"/>
    <n v="101.02"/>
    <n v="41.74"/>
    <x v="2"/>
    <x v="30"/>
  </r>
  <r>
    <x v="0"/>
    <x v="1"/>
    <s v="GBP"/>
    <n v="1399033810"/>
    <n v="1396441810"/>
    <b v="0"/>
    <n v="621"/>
    <b v="1"/>
    <s v="technology/hardware"/>
    <n v="113.59"/>
    <n v="64.02"/>
    <x v="2"/>
    <x v="30"/>
  </r>
  <r>
    <x v="0"/>
    <x v="0"/>
    <s v="USD"/>
    <n v="1417579200"/>
    <n v="1415031043"/>
    <b v="0"/>
    <n v="101"/>
    <b v="1"/>
    <s v="technology/hardware"/>
    <n v="167.42"/>
    <n v="99.46"/>
    <x v="2"/>
    <x v="30"/>
  </r>
  <r>
    <x v="0"/>
    <x v="0"/>
    <s v="USD"/>
    <n v="1366222542"/>
    <n v="1363630542"/>
    <b v="0"/>
    <n v="554"/>
    <b v="1"/>
    <s v="technology/hardware"/>
    <n v="153.44999999999999"/>
    <n v="138.49"/>
    <x v="2"/>
    <x v="30"/>
  </r>
  <r>
    <x v="0"/>
    <x v="1"/>
    <s v="GBP"/>
    <n v="1456487532"/>
    <n v="1453895532"/>
    <b v="0"/>
    <n v="666"/>
    <b v="1"/>
    <s v="technology/hardware"/>
    <n v="202.23"/>
    <n v="45.55"/>
    <x v="2"/>
    <x v="30"/>
  </r>
  <r>
    <x v="0"/>
    <x v="1"/>
    <s v="GBP"/>
    <n v="1425326400"/>
    <n v="1421916830"/>
    <b v="0"/>
    <n v="410"/>
    <b v="1"/>
    <s v="technology/hardware"/>
    <n v="168.28"/>
    <n v="10.51"/>
    <x v="2"/>
    <x v="30"/>
  </r>
  <r>
    <x v="0"/>
    <x v="0"/>
    <s v="USD"/>
    <n v="1454277540"/>
    <n v="1450880854"/>
    <b v="0"/>
    <n v="375"/>
    <b v="1"/>
    <s v="technology/hardware"/>
    <n v="143.46"/>
    <n v="114.77"/>
    <x v="2"/>
    <x v="30"/>
  </r>
  <r>
    <x v="0"/>
    <x v="0"/>
    <s v="USD"/>
    <n v="1406129150"/>
    <n v="1400945150"/>
    <b v="0"/>
    <n v="1364"/>
    <b v="1"/>
    <s v="technology/hardware"/>
    <n v="196.4"/>
    <n v="36"/>
    <x v="2"/>
    <x v="30"/>
  </r>
  <r>
    <x v="0"/>
    <x v="0"/>
    <s v="USD"/>
    <n v="1483208454"/>
    <n v="1480616454"/>
    <b v="0"/>
    <n v="35"/>
    <b v="1"/>
    <s v="technology/hardware"/>
    <n v="107.92"/>
    <n v="154.16999999999999"/>
    <x v="2"/>
    <x v="30"/>
  </r>
  <r>
    <x v="0"/>
    <x v="8"/>
    <s v="DKK"/>
    <n v="1458807098"/>
    <n v="1456218698"/>
    <b v="0"/>
    <n v="203"/>
    <b v="1"/>
    <s v="technology/hardware"/>
    <n v="114.98"/>
    <n v="566.39"/>
    <x v="2"/>
    <x v="30"/>
  </r>
  <r>
    <x v="0"/>
    <x v="12"/>
    <s v="EUR"/>
    <n v="1463333701"/>
    <n v="1460482501"/>
    <b v="0"/>
    <n v="49"/>
    <b v="1"/>
    <s v="technology/hardware"/>
    <n v="148.05000000000001"/>
    <n v="120.86"/>
    <x v="2"/>
    <x v="30"/>
  </r>
  <r>
    <x v="0"/>
    <x v="0"/>
    <s v="USD"/>
    <n v="1370001600"/>
    <n v="1366879523"/>
    <b v="0"/>
    <n v="5812"/>
    <b v="1"/>
    <s v="technology/hardware"/>
    <n v="191.17"/>
    <n v="86.16"/>
    <x v="2"/>
    <x v="30"/>
  </r>
  <r>
    <x v="0"/>
    <x v="1"/>
    <s v="GBP"/>
    <n v="1387958429"/>
    <n v="1385366429"/>
    <b v="0"/>
    <n v="1556"/>
    <b v="1"/>
    <s v="technology/hardware"/>
    <n v="199.22"/>
    <n v="51.21"/>
    <x v="2"/>
    <x v="30"/>
  </r>
  <r>
    <x v="0"/>
    <x v="0"/>
    <s v="USD"/>
    <n v="1408818683"/>
    <n v="1406226683"/>
    <b v="0"/>
    <n v="65"/>
    <b v="1"/>
    <s v="technology/hardware"/>
    <n v="218.6"/>
    <n v="67.260000000000005"/>
    <x v="2"/>
    <x v="30"/>
  </r>
  <r>
    <x v="0"/>
    <x v="1"/>
    <s v="GBP"/>
    <n v="1432499376"/>
    <n v="1429648176"/>
    <b v="0"/>
    <n v="10"/>
    <b v="1"/>
    <s v="technology/hardware"/>
    <n v="126.87"/>
    <n v="62.8"/>
    <x v="2"/>
    <x v="30"/>
  </r>
  <r>
    <x v="0"/>
    <x v="0"/>
    <s v="USD"/>
    <n v="1476994315"/>
    <n v="1474402315"/>
    <b v="0"/>
    <n v="76"/>
    <b v="1"/>
    <s v="technology/hardware"/>
    <n v="105.22"/>
    <n v="346.13"/>
    <x v="2"/>
    <x v="30"/>
  </r>
  <r>
    <x v="0"/>
    <x v="0"/>
    <s v="USD"/>
    <n v="1451776791"/>
    <n v="1449098391"/>
    <b v="0"/>
    <n v="263"/>
    <b v="1"/>
    <s v="technology/hardware"/>
    <n v="128.41"/>
    <n v="244.12"/>
    <x v="2"/>
    <x v="30"/>
  </r>
  <r>
    <x v="0"/>
    <x v="12"/>
    <s v="EUR"/>
    <n v="1467128723"/>
    <n v="1464536723"/>
    <b v="0"/>
    <n v="1530"/>
    <b v="1"/>
    <s v="technology/hardware"/>
    <n v="317.33"/>
    <n v="259.25"/>
    <x v="2"/>
    <x v="30"/>
  </r>
  <r>
    <x v="0"/>
    <x v="0"/>
    <s v="USD"/>
    <n v="1475390484"/>
    <n v="1471502484"/>
    <b v="0"/>
    <n v="278"/>
    <b v="1"/>
    <s v="technology/hardware"/>
    <n v="280.73"/>
    <n v="201.96"/>
    <x v="2"/>
    <x v="30"/>
  </r>
  <r>
    <x v="0"/>
    <x v="0"/>
    <s v="USD"/>
    <n v="1462629432"/>
    <n v="1460037432"/>
    <b v="0"/>
    <n v="350"/>
    <b v="1"/>
    <s v="technology/hardware"/>
    <n v="110.73"/>
    <n v="226.21"/>
    <x v="2"/>
    <x v="30"/>
  </r>
  <r>
    <x v="0"/>
    <x v="0"/>
    <s v="USD"/>
    <n v="1431100918"/>
    <n v="1427212918"/>
    <b v="0"/>
    <n v="470"/>
    <b v="1"/>
    <s v="technology/hardware"/>
    <n v="152.6"/>
    <n v="324.69"/>
    <x v="2"/>
    <x v="30"/>
  </r>
  <r>
    <x v="0"/>
    <x v="0"/>
    <s v="USD"/>
    <n v="1462564182"/>
    <n v="1459972182"/>
    <b v="0"/>
    <n v="3"/>
    <b v="1"/>
    <s v="technology/hardware"/>
    <n v="102.5"/>
    <n v="205"/>
    <x v="2"/>
    <x v="30"/>
  </r>
  <r>
    <x v="0"/>
    <x v="0"/>
    <s v="USD"/>
    <n v="1374769288"/>
    <n v="1372177288"/>
    <b v="0"/>
    <n v="8200"/>
    <b v="1"/>
    <s v="technology/hardware"/>
    <n v="1678.37"/>
    <n v="20.47"/>
    <x v="2"/>
    <x v="30"/>
  </r>
  <r>
    <x v="0"/>
    <x v="1"/>
    <s v="GBP"/>
    <n v="1406149689"/>
    <n v="1402693689"/>
    <b v="0"/>
    <n v="8359"/>
    <b v="1"/>
    <s v="technology/hardware"/>
    <n v="543.35"/>
    <n v="116.35"/>
    <x v="2"/>
    <x v="30"/>
  </r>
  <r>
    <x v="0"/>
    <x v="0"/>
    <s v="USD"/>
    <n v="1433538000"/>
    <n v="1428541276"/>
    <b v="0"/>
    <n v="188"/>
    <b v="1"/>
    <s v="technology/hardware"/>
    <n v="115.51"/>
    <n v="307.2"/>
    <x v="2"/>
    <x v="30"/>
  </r>
  <r>
    <x v="0"/>
    <x v="3"/>
    <s v="EUR"/>
    <n v="1482085857"/>
    <n v="1479493857"/>
    <b v="0"/>
    <n v="48"/>
    <b v="1"/>
    <s v="technology/hardware"/>
    <n v="131.21"/>
    <n v="546.69000000000005"/>
    <x v="2"/>
    <x v="30"/>
  </r>
  <r>
    <x v="0"/>
    <x v="1"/>
    <s v="GBP"/>
    <n v="1435258800"/>
    <n v="1432659793"/>
    <b v="0"/>
    <n v="607"/>
    <b v="1"/>
    <s v="technology/hardware"/>
    <n v="288.17"/>
    <n v="47.47"/>
    <x v="2"/>
    <x v="30"/>
  </r>
  <r>
    <x v="0"/>
    <x v="0"/>
    <s v="USD"/>
    <n v="1447286300"/>
    <n v="1444690700"/>
    <b v="0"/>
    <n v="50"/>
    <b v="1"/>
    <s v="technology/hardware"/>
    <n v="507.8"/>
    <n v="101.56"/>
    <x v="2"/>
    <x v="30"/>
  </r>
  <r>
    <x v="0"/>
    <x v="0"/>
    <s v="USD"/>
    <n v="1337144340"/>
    <n v="1333597555"/>
    <b v="0"/>
    <n v="55"/>
    <b v="1"/>
    <s v="music/indie rock"/>
    <n v="114.57"/>
    <n v="72.91"/>
    <x v="4"/>
    <x v="14"/>
  </r>
  <r>
    <x v="0"/>
    <x v="0"/>
    <s v="USD"/>
    <n v="1322106796"/>
    <n v="1316919196"/>
    <b v="0"/>
    <n v="38"/>
    <b v="1"/>
    <s v="music/indie rock"/>
    <n v="110.73"/>
    <n v="43.71"/>
    <x v="4"/>
    <x v="14"/>
  </r>
  <r>
    <x v="0"/>
    <x v="0"/>
    <s v="USD"/>
    <n v="1338830395"/>
    <n v="1336238395"/>
    <b v="0"/>
    <n v="25"/>
    <b v="1"/>
    <s v="music/indie rock"/>
    <n v="113.33"/>
    <n v="34"/>
    <x v="4"/>
    <x v="14"/>
  </r>
  <r>
    <x v="0"/>
    <x v="0"/>
    <s v="USD"/>
    <n v="1399186740"/>
    <n v="1396468782"/>
    <b v="0"/>
    <n v="46"/>
    <b v="1"/>
    <s v="music/indie rock"/>
    <n v="108.33"/>
    <n v="70.650000000000006"/>
    <x v="4"/>
    <x v="14"/>
  </r>
  <r>
    <x v="0"/>
    <x v="0"/>
    <s v="USD"/>
    <n v="1342382587"/>
    <n v="1339790587"/>
    <b v="0"/>
    <n v="83"/>
    <b v="1"/>
    <s v="music/indie rock"/>
    <n v="123.53"/>
    <n v="89.3"/>
    <x v="4"/>
    <x v="14"/>
  </r>
  <r>
    <x v="0"/>
    <x v="0"/>
    <s v="USD"/>
    <n v="1323838740"/>
    <n v="1321200332"/>
    <b v="0"/>
    <n v="35"/>
    <b v="1"/>
    <s v="music/indie rock"/>
    <n v="100.7"/>
    <n v="115.09"/>
    <x v="4"/>
    <x v="14"/>
  </r>
  <r>
    <x v="0"/>
    <x v="0"/>
    <s v="USD"/>
    <n v="1315457658"/>
    <n v="1312865658"/>
    <b v="0"/>
    <n v="25"/>
    <b v="1"/>
    <s v="music/indie rock"/>
    <n v="103.53"/>
    <n v="62.12"/>
    <x v="4"/>
    <x v="14"/>
  </r>
  <r>
    <x v="0"/>
    <x v="0"/>
    <s v="USD"/>
    <n v="1284177540"/>
    <n v="1281028152"/>
    <b v="0"/>
    <n v="75"/>
    <b v="1"/>
    <s v="music/indie rock"/>
    <n v="115.51"/>
    <n v="46.2"/>
    <x v="4"/>
    <x v="14"/>
  </r>
  <r>
    <x v="0"/>
    <x v="0"/>
    <s v="USD"/>
    <n v="1375408194"/>
    <n v="1372384194"/>
    <b v="0"/>
    <n v="62"/>
    <b v="1"/>
    <s v="music/indie rock"/>
    <n v="120.4"/>
    <n v="48.55"/>
    <x v="4"/>
    <x v="14"/>
  </r>
  <r>
    <x v="0"/>
    <x v="0"/>
    <s v="USD"/>
    <n v="1361696955"/>
    <n v="1359104955"/>
    <b v="0"/>
    <n v="160"/>
    <b v="1"/>
    <s v="music/indie rock"/>
    <n v="115.04"/>
    <n v="57.52"/>
    <x v="4"/>
    <x v="14"/>
  </r>
  <r>
    <x v="0"/>
    <x v="0"/>
    <s v="USD"/>
    <n v="1299009600"/>
    <n v="1294818278"/>
    <b v="0"/>
    <n v="246"/>
    <b v="1"/>
    <s v="music/indie rock"/>
    <n v="120.47"/>
    <n v="88.15"/>
    <x v="4"/>
    <x v="14"/>
  </r>
  <r>
    <x v="0"/>
    <x v="0"/>
    <s v="USD"/>
    <n v="1318006732"/>
    <n v="1312822732"/>
    <b v="0"/>
    <n v="55"/>
    <b v="1"/>
    <s v="music/indie rock"/>
    <n v="101.28"/>
    <n v="110.49"/>
    <x v="4"/>
    <x v="14"/>
  </r>
  <r>
    <x v="0"/>
    <x v="0"/>
    <s v="USD"/>
    <n v="1356211832"/>
    <n v="1351024232"/>
    <b v="0"/>
    <n v="23"/>
    <b v="1"/>
    <s v="music/indie rock"/>
    <n v="102.47"/>
    <n v="66.83"/>
    <x v="4"/>
    <x v="14"/>
  </r>
  <r>
    <x v="0"/>
    <x v="0"/>
    <s v="USD"/>
    <n v="1330916400"/>
    <n v="1327969730"/>
    <b v="0"/>
    <n v="72"/>
    <b v="1"/>
    <s v="music/indie rock"/>
    <n v="120.54"/>
    <n v="58.6"/>
    <x v="4"/>
    <x v="14"/>
  </r>
  <r>
    <x v="0"/>
    <x v="0"/>
    <s v="USD"/>
    <n v="1317576973"/>
    <n v="1312392973"/>
    <b v="0"/>
    <n v="22"/>
    <b v="1"/>
    <s v="music/indie rock"/>
    <n v="100"/>
    <n v="113.64"/>
    <x v="4"/>
    <x v="14"/>
  </r>
  <r>
    <x v="0"/>
    <x v="0"/>
    <s v="USD"/>
    <n v="1351223940"/>
    <n v="1349892735"/>
    <b v="0"/>
    <n v="14"/>
    <b v="1"/>
    <s v="music/indie rock"/>
    <n v="101.67"/>
    <n v="43.57"/>
    <x v="4"/>
    <x v="14"/>
  </r>
  <r>
    <x v="0"/>
    <x v="0"/>
    <s v="USD"/>
    <n v="1322751735"/>
    <n v="1317564135"/>
    <b v="0"/>
    <n v="38"/>
    <b v="1"/>
    <s v="music/indie rock"/>
    <n v="100"/>
    <n v="78.95"/>
    <x v="4"/>
    <x v="14"/>
  </r>
  <r>
    <x v="0"/>
    <x v="0"/>
    <s v="USD"/>
    <n v="1331174635"/>
    <n v="1328582635"/>
    <b v="0"/>
    <n v="32"/>
    <b v="1"/>
    <s v="music/indie rock"/>
    <n v="100.33"/>
    <n v="188.13"/>
    <x v="4"/>
    <x v="14"/>
  </r>
  <r>
    <x v="0"/>
    <x v="0"/>
    <s v="USD"/>
    <n v="1435808400"/>
    <n v="1434650084"/>
    <b v="0"/>
    <n v="63"/>
    <b v="1"/>
    <s v="music/indie rock"/>
    <n v="132.37"/>
    <n v="63.03"/>
    <x v="4"/>
    <x v="14"/>
  </r>
  <r>
    <x v="0"/>
    <x v="0"/>
    <s v="USD"/>
    <n v="1341028740"/>
    <n v="1339704141"/>
    <b v="0"/>
    <n v="27"/>
    <b v="1"/>
    <s v="music/indie rock"/>
    <n v="136.66999999999999"/>
    <n v="30.37"/>
    <x v="4"/>
    <x v="14"/>
  </r>
  <r>
    <x v="0"/>
    <x v="0"/>
    <s v="USD"/>
    <n v="1329104114"/>
    <n v="1323920114"/>
    <b v="0"/>
    <n v="44"/>
    <b v="1"/>
    <s v="music/indie rock"/>
    <n v="113.25"/>
    <n v="51.48"/>
    <x v="4"/>
    <x v="14"/>
  </r>
  <r>
    <x v="0"/>
    <x v="0"/>
    <s v="USD"/>
    <n v="1304628648"/>
    <n v="1302036648"/>
    <b v="0"/>
    <n v="38"/>
    <b v="1"/>
    <s v="music/indie rock"/>
    <n v="136"/>
    <n v="35.79"/>
    <x v="4"/>
    <x v="14"/>
  </r>
  <r>
    <x v="0"/>
    <x v="0"/>
    <s v="USD"/>
    <n v="1352488027"/>
    <n v="1349892427"/>
    <b v="0"/>
    <n v="115"/>
    <b v="1"/>
    <s v="music/indie rock"/>
    <n v="146.12"/>
    <n v="98.82"/>
    <x v="4"/>
    <x v="14"/>
  </r>
  <r>
    <x v="0"/>
    <x v="0"/>
    <s v="USD"/>
    <n v="1369958400"/>
    <n v="1367286434"/>
    <b v="0"/>
    <n v="37"/>
    <b v="1"/>
    <s v="music/indie rock"/>
    <n v="129.5"/>
    <n v="28"/>
    <x v="4"/>
    <x v="14"/>
  </r>
  <r>
    <x v="0"/>
    <x v="0"/>
    <s v="USD"/>
    <n v="1416542400"/>
    <n v="1415472953"/>
    <b v="0"/>
    <n v="99"/>
    <b v="1"/>
    <s v="music/indie rock"/>
    <n v="254"/>
    <n v="51.31"/>
    <x v="4"/>
    <x v="14"/>
  </r>
  <r>
    <x v="0"/>
    <x v="0"/>
    <s v="USD"/>
    <n v="1359176974"/>
    <n v="1356584974"/>
    <b v="0"/>
    <n v="44"/>
    <b v="1"/>
    <s v="music/indie rock"/>
    <n v="107.05"/>
    <n v="53.52"/>
    <x v="4"/>
    <x v="14"/>
  </r>
  <r>
    <x v="0"/>
    <x v="0"/>
    <s v="USD"/>
    <n v="1415815393"/>
    <n v="1413997393"/>
    <b v="0"/>
    <n v="58"/>
    <b v="1"/>
    <s v="music/indie rock"/>
    <n v="107.73"/>
    <n v="37.15"/>
    <x v="4"/>
    <x v="14"/>
  </r>
  <r>
    <x v="0"/>
    <x v="0"/>
    <s v="USD"/>
    <n v="1347249300"/>
    <n v="1344917580"/>
    <b v="0"/>
    <n v="191"/>
    <b v="1"/>
    <s v="music/indie rock"/>
    <n v="107.31"/>
    <n v="89.9"/>
    <x v="4"/>
    <x v="14"/>
  </r>
  <r>
    <x v="0"/>
    <x v="0"/>
    <s v="USD"/>
    <n v="1436115617"/>
    <n v="1433523617"/>
    <b v="0"/>
    <n v="40"/>
    <b v="1"/>
    <s v="music/indie rock"/>
    <n v="106.53"/>
    <n v="106.53"/>
    <x v="4"/>
    <x v="14"/>
  </r>
  <r>
    <x v="0"/>
    <x v="0"/>
    <s v="USD"/>
    <n v="1401253140"/>
    <n v="1398873969"/>
    <b v="0"/>
    <n v="38"/>
    <b v="1"/>
    <s v="music/indie rock"/>
    <n v="100.35"/>
    <n v="52.82"/>
    <x v="4"/>
    <x v="14"/>
  </r>
  <r>
    <x v="0"/>
    <x v="0"/>
    <s v="USD"/>
    <n v="1313370000"/>
    <n v="1307594625"/>
    <b v="0"/>
    <n v="39"/>
    <b v="1"/>
    <s v="music/indie rock"/>
    <n v="106.5"/>
    <n v="54.62"/>
    <x v="4"/>
    <x v="14"/>
  </r>
  <r>
    <x v="0"/>
    <x v="0"/>
    <s v="USD"/>
    <n v="1366064193"/>
    <n v="1364854593"/>
    <b v="0"/>
    <n v="11"/>
    <b v="1"/>
    <s v="music/indie rock"/>
    <n v="100"/>
    <n v="27.27"/>
    <x v="4"/>
    <x v="14"/>
  </r>
  <r>
    <x v="0"/>
    <x v="0"/>
    <s v="USD"/>
    <n v="1411505176"/>
    <n v="1408481176"/>
    <b v="0"/>
    <n v="107"/>
    <b v="1"/>
    <s v="music/indie rock"/>
    <n v="104.86"/>
    <n v="68.599999999999994"/>
    <x v="4"/>
    <x v="14"/>
  </r>
  <r>
    <x v="0"/>
    <x v="0"/>
    <s v="USD"/>
    <n v="1291870740"/>
    <n v="1286480070"/>
    <b v="0"/>
    <n v="147"/>
    <b v="1"/>
    <s v="music/indie rock"/>
    <n v="104.7"/>
    <n v="35.61"/>
    <x v="4"/>
    <x v="14"/>
  </r>
  <r>
    <x v="0"/>
    <x v="0"/>
    <s v="USD"/>
    <n v="1298167001"/>
    <n v="1295575001"/>
    <b v="0"/>
    <n v="36"/>
    <b v="1"/>
    <s v="music/indie rock"/>
    <n v="225.67"/>
    <n v="94.03"/>
    <x v="4"/>
    <x v="14"/>
  </r>
  <r>
    <x v="0"/>
    <x v="0"/>
    <s v="USD"/>
    <n v="1349203203"/>
    <n v="1345056003"/>
    <b v="0"/>
    <n v="92"/>
    <b v="1"/>
    <s v="music/indie rock"/>
    <n v="100.9"/>
    <n v="526.46"/>
    <x v="4"/>
    <x v="14"/>
  </r>
  <r>
    <x v="0"/>
    <x v="0"/>
    <s v="USD"/>
    <n v="1445921940"/>
    <n v="1444699549"/>
    <b v="0"/>
    <n v="35"/>
    <b v="1"/>
    <s v="music/indie rock"/>
    <n v="147.75"/>
    <n v="50.66"/>
    <x v="4"/>
    <x v="14"/>
  </r>
  <r>
    <x v="0"/>
    <x v="0"/>
    <s v="USD"/>
    <n v="1311538136"/>
    <n v="1308946136"/>
    <b v="0"/>
    <n v="17"/>
    <b v="1"/>
    <s v="music/indie rock"/>
    <n v="134.61000000000001"/>
    <n v="79.180000000000007"/>
    <x v="4"/>
    <x v="14"/>
  </r>
  <r>
    <x v="0"/>
    <x v="0"/>
    <s v="USD"/>
    <n v="1345086445"/>
    <n v="1342494445"/>
    <b v="0"/>
    <n v="22"/>
    <b v="1"/>
    <s v="music/indie rock"/>
    <n v="100.75"/>
    <n v="91.59"/>
    <x v="4"/>
    <x v="14"/>
  </r>
  <r>
    <x v="0"/>
    <x v="0"/>
    <s v="USD"/>
    <n v="1388617736"/>
    <n v="1384384136"/>
    <b v="0"/>
    <n v="69"/>
    <b v="1"/>
    <s v="music/indie rock"/>
    <n v="100.88"/>
    <n v="116.96"/>
    <x v="4"/>
    <x v="14"/>
  </r>
  <r>
    <x v="2"/>
    <x v="16"/>
    <s v="CHF"/>
    <n v="1484156948"/>
    <n v="1481564948"/>
    <b v="0"/>
    <n v="10"/>
    <b v="0"/>
    <s v="games/video games"/>
    <n v="0.56999999999999995"/>
    <n v="28.4"/>
    <x v="6"/>
    <x v="17"/>
  </r>
  <r>
    <x v="2"/>
    <x v="14"/>
    <s v="MXN"/>
    <n v="1483773169"/>
    <n v="1481181169"/>
    <b v="0"/>
    <n v="3"/>
    <b v="0"/>
    <s v="games/video games"/>
    <n v="0.39"/>
    <n v="103.33"/>
    <x v="6"/>
    <x v="17"/>
  </r>
  <r>
    <x v="2"/>
    <x v="0"/>
    <s v="USD"/>
    <n v="1268636340"/>
    <n v="1263982307"/>
    <b v="0"/>
    <n v="5"/>
    <b v="0"/>
    <s v="games/video games"/>
    <n v="10"/>
    <n v="10"/>
    <x v="6"/>
    <x v="17"/>
  </r>
  <r>
    <x v="2"/>
    <x v="0"/>
    <s v="USD"/>
    <n v="1291093200"/>
    <n v="1286930435"/>
    <b v="0"/>
    <n v="5"/>
    <b v="0"/>
    <s v="games/video games"/>
    <n v="10.45"/>
    <n v="23"/>
    <x v="6"/>
    <x v="17"/>
  </r>
  <r>
    <x v="2"/>
    <x v="0"/>
    <s v="USD"/>
    <n v="1438734833"/>
    <n v="1436142833"/>
    <b v="0"/>
    <n v="27"/>
    <b v="0"/>
    <s v="games/video games"/>
    <n v="1.42"/>
    <n v="31.56"/>
    <x v="6"/>
    <x v="17"/>
  </r>
  <r>
    <x v="2"/>
    <x v="0"/>
    <s v="USD"/>
    <n v="1418080887"/>
    <n v="1415488887"/>
    <b v="0"/>
    <n v="2"/>
    <b v="0"/>
    <s v="games/video games"/>
    <n v="0.05"/>
    <n v="5"/>
    <x v="6"/>
    <x v="17"/>
  </r>
  <r>
    <x v="2"/>
    <x v="1"/>
    <s v="GBP"/>
    <n v="1426158463"/>
    <n v="1423570063"/>
    <b v="0"/>
    <n v="236"/>
    <b v="0"/>
    <s v="games/video games"/>
    <n v="28.84"/>
    <n v="34.22"/>
    <x v="6"/>
    <x v="17"/>
  </r>
  <r>
    <x v="2"/>
    <x v="5"/>
    <s v="CAD"/>
    <n v="1411324369"/>
    <n v="1406140369"/>
    <b v="0"/>
    <n v="1"/>
    <b v="0"/>
    <s v="games/video games"/>
    <n v="0.17"/>
    <n v="25"/>
    <x v="6"/>
    <x v="17"/>
  </r>
  <r>
    <x v="2"/>
    <x v="0"/>
    <s v="USD"/>
    <n v="1457570100"/>
    <n v="1454978100"/>
    <b v="0"/>
    <n v="12"/>
    <b v="0"/>
    <s v="games/video games"/>
    <n v="11.8"/>
    <n v="19.670000000000002"/>
    <x v="6"/>
    <x v="17"/>
  </r>
  <r>
    <x v="2"/>
    <x v="0"/>
    <s v="USD"/>
    <n v="1408154663"/>
    <n v="1405130663"/>
    <b v="0"/>
    <n v="4"/>
    <b v="0"/>
    <s v="games/video games"/>
    <n v="0.2"/>
    <n v="21.25"/>
    <x v="6"/>
    <x v="17"/>
  </r>
  <r>
    <x v="2"/>
    <x v="0"/>
    <s v="USD"/>
    <n v="1436677091"/>
    <n v="1434085091"/>
    <b v="0"/>
    <n v="3"/>
    <b v="0"/>
    <s v="games/video games"/>
    <n v="5"/>
    <n v="8.33"/>
    <x v="6"/>
    <x v="17"/>
  </r>
  <r>
    <x v="2"/>
    <x v="0"/>
    <s v="USD"/>
    <n v="1391427692"/>
    <n v="1388835692"/>
    <b v="0"/>
    <n v="99"/>
    <b v="0"/>
    <s v="games/video games"/>
    <n v="2.11"/>
    <n v="21.34"/>
    <x v="6"/>
    <x v="17"/>
  </r>
  <r>
    <x v="2"/>
    <x v="0"/>
    <s v="USD"/>
    <n v="1303628340"/>
    <n v="1300328399"/>
    <b v="0"/>
    <n v="3"/>
    <b v="0"/>
    <s v="games/video games"/>
    <n v="1.6"/>
    <n v="5.33"/>
    <x v="6"/>
    <x v="17"/>
  </r>
  <r>
    <x v="2"/>
    <x v="0"/>
    <s v="USD"/>
    <n v="1367097391"/>
    <n v="1364505391"/>
    <b v="0"/>
    <n v="3"/>
    <b v="0"/>
    <s v="games/video games"/>
    <n v="1.73"/>
    <n v="34.67"/>
    <x v="6"/>
    <x v="17"/>
  </r>
  <r>
    <x v="2"/>
    <x v="0"/>
    <s v="USD"/>
    <n v="1349392033"/>
    <n v="1346800033"/>
    <b v="0"/>
    <n v="22"/>
    <b v="0"/>
    <s v="games/video games"/>
    <n v="9.56"/>
    <n v="21.73"/>
    <x v="6"/>
    <x v="17"/>
  </r>
  <r>
    <x v="2"/>
    <x v="0"/>
    <s v="USD"/>
    <n v="1382184786"/>
    <n v="1379592786"/>
    <b v="0"/>
    <n v="4"/>
    <b v="0"/>
    <s v="games/video games"/>
    <n v="0.06"/>
    <n v="11.92"/>
    <x v="6"/>
    <x v="17"/>
  </r>
  <r>
    <x v="2"/>
    <x v="5"/>
    <s v="CAD"/>
    <n v="1417804229"/>
    <n v="1415212229"/>
    <b v="0"/>
    <n v="534"/>
    <b v="0"/>
    <s v="games/video games"/>
    <n v="28.41"/>
    <n v="26.6"/>
    <x v="6"/>
    <x v="17"/>
  </r>
  <r>
    <x v="2"/>
    <x v="1"/>
    <s v="GBP"/>
    <n v="1383959939"/>
    <n v="1381364339"/>
    <b v="0"/>
    <n v="12"/>
    <b v="0"/>
    <s v="games/video games"/>
    <n v="12.8"/>
    <n v="10.67"/>
    <x v="6"/>
    <x v="17"/>
  </r>
  <r>
    <x v="2"/>
    <x v="0"/>
    <s v="USD"/>
    <n v="1478196008"/>
    <n v="1475604008"/>
    <b v="0"/>
    <n v="56"/>
    <b v="0"/>
    <s v="games/video games"/>
    <n v="5.42"/>
    <n v="29.04"/>
    <x v="6"/>
    <x v="17"/>
  </r>
  <r>
    <x v="2"/>
    <x v="0"/>
    <s v="USD"/>
    <n v="1357934424"/>
    <n v="1355342424"/>
    <b v="0"/>
    <n v="11"/>
    <b v="0"/>
    <s v="games/video games"/>
    <n v="0.11"/>
    <n v="50.91"/>
    <x v="6"/>
    <x v="17"/>
  </r>
  <r>
    <x v="2"/>
    <x v="0"/>
    <s v="USD"/>
    <n v="1415947159"/>
    <n v="1413351559"/>
    <b v="0"/>
    <n v="0"/>
    <b v="0"/>
    <s v="games/video games"/>
    <n v="0"/>
    <e v="#DIV/0!"/>
    <x v="6"/>
    <x v="17"/>
  </r>
  <r>
    <x v="2"/>
    <x v="12"/>
    <s v="EUR"/>
    <n v="1451494210"/>
    <n v="1449075010"/>
    <b v="0"/>
    <n v="12"/>
    <b v="0"/>
    <s v="games/video games"/>
    <n v="5.72"/>
    <n v="50.08"/>
    <x v="6"/>
    <x v="17"/>
  </r>
  <r>
    <x v="2"/>
    <x v="0"/>
    <s v="USD"/>
    <n v="1279738800"/>
    <n v="1275599812"/>
    <b v="0"/>
    <n v="5"/>
    <b v="0"/>
    <s v="games/video games"/>
    <n v="11.25"/>
    <n v="45"/>
    <x v="6"/>
    <x v="17"/>
  </r>
  <r>
    <x v="2"/>
    <x v="0"/>
    <s v="USD"/>
    <n v="1379164040"/>
    <n v="1376399240"/>
    <b v="0"/>
    <n v="24"/>
    <b v="0"/>
    <s v="games/video games"/>
    <n v="1.71"/>
    <n v="25.29"/>
    <x v="6"/>
    <x v="17"/>
  </r>
  <r>
    <x v="2"/>
    <x v="0"/>
    <s v="USD"/>
    <n v="1385534514"/>
    <n v="1382938914"/>
    <b v="0"/>
    <n v="89"/>
    <b v="0"/>
    <s v="games/video games"/>
    <n v="30.43"/>
    <n v="51.29"/>
    <x v="6"/>
    <x v="17"/>
  </r>
  <r>
    <x v="2"/>
    <x v="0"/>
    <s v="USD"/>
    <n v="1455207510"/>
    <n v="1453997910"/>
    <b v="0"/>
    <n v="1"/>
    <b v="0"/>
    <s v="games/video games"/>
    <n v="0.02"/>
    <n v="1"/>
    <x v="6"/>
    <x v="17"/>
  </r>
  <r>
    <x v="2"/>
    <x v="0"/>
    <s v="USD"/>
    <n v="1416125148"/>
    <n v="1413356748"/>
    <b v="0"/>
    <n v="55"/>
    <b v="0"/>
    <s v="games/video games"/>
    <n v="0.7"/>
    <n v="49.38"/>
    <x v="6"/>
    <x v="17"/>
  </r>
  <r>
    <x v="2"/>
    <x v="1"/>
    <s v="GBP"/>
    <n v="1427992582"/>
    <n v="1425404182"/>
    <b v="0"/>
    <n v="2"/>
    <b v="0"/>
    <s v="games/video games"/>
    <n v="2"/>
    <n v="1"/>
    <x v="6"/>
    <x v="17"/>
  </r>
  <r>
    <x v="2"/>
    <x v="0"/>
    <s v="USD"/>
    <n v="1280534400"/>
    <n v="1277512556"/>
    <b v="0"/>
    <n v="0"/>
    <b v="0"/>
    <s v="games/video games"/>
    <n v="0"/>
    <e v="#DIV/0!"/>
    <x v="6"/>
    <x v="17"/>
  </r>
  <r>
    <x v="2"/>
    <x v="10"/>
    <s v="NOK"/>
    <n v="1468392599"/>
    <n v="1465800599"/>
    <b v="0"/>
    <n v="4"/>
    <b v="0"/>
    <s v="games/video games"/>
    <n v="0.81"/>
    <n v="101.25"/>
    <x v="6"/>
    <x v="17"/>
  </r>
  <r>
    <x v="2"/>
    <x v="0"/>
    <s v="USD"/>
    <n v="1467231614"/>
    <n v="1464639614"/>
    <b v="0"/>
    <n v="6"/>
    <b v="0"/>
    <s v="games/video games"/>
    <n v="0.26"/>
    <n v="19.670000000000002"/>
    <x v="6"/>
    <x v="17"/>
  </r>
  <r>
    <x v="2"/>
    <x v="0"/>
    <s v="USD"/>
    <n v="1394909909"/>
    <n v="1392321509"/>
    <b v="0"/>
    <n v="4"/>
    <b v="0"/>
    <s v="games/video games"/>
    <n v="0.17"/>
    <n v="12.5"/>
    <x v="6"/>
    <x v="17"/>
  </r>
  <r>
    <x v="2"/>
    <x v="0"/>
    <s v="USD"/>
    <n v="1420876740"/>
    <n v="1417470718"/>
    <b v="0"/>
    <n v="4"/>
    <b v="0"/>
    <s v="games/video games"/>
    <n v="0.01"/>
    <n v="8.5"/>
    <x v="6"/>
    <x v="17"/>
  </r>
  <r>
    <x v="2"/>
    <x v="0"/>
    <s v="USD"/>
    <n v="1390921827"/>
    <n v="1389193827"/>
    <b v="0"/>
    <n v="2"/>
    <b v="0"/>
    <s v="games/video games"/>
    <n v="0.8"/>
    <n v="1"/>
    <x v="6"/>
    <x v="17"/>
  </r>
  <r>
    <x v="2"/>
    <x v="1"/>
    <s v="GBP"/>
    <n v="1459443385"/>
    <n v="1456854985"/>
    <b v="0"/>
    <n v="5"/>
    <b v="0"/>
    <s v="games/video games"/>
    <n v="2.2999999999999998"/>
    <n v="23"/>
    <x v="6"/>
    <x v="17"/>
  </r>
  <r>
    <x v="2"/>
    <x v="0"/>
    <s v="USD"/>
    <n v="1379363406"/>
    <n v="1375475406"/>
    <b v="0"/>
    <n v="83"/>
    <b v="0"/>
    <s v="games/video games"/>
    <n v="2.67"/>
    <n v="17.989999999999998"/>
    <x v="6"/>
    <x v="17"/>
  </r>
  <r>
    <x v="2"/>
    <x v="0"/>
    <s v="USD"/>
    <n v="1482479940"/>
    <n v="1479684783"/>
    <b v="0"/>
    <n v="57"/>
    <b v="0"/>
    <s v="games/video games"/>
    <n v="28.19"/>
    <n v="370.95"/>
    <x v="6"/>
    <x v="17"/>
  </r>
  <r>
    <x v="2"/>
    <x v="0"/>
    <s v="USD"/>
    <n v="1360009774"/>
    <n v="1356121774"/>
    <b v="0"/>
    <n v="311"/>
    <b v="0"/>
    <s v="games/video games"/>
    <n v="6.59"/>
    <n v="63.57"/>
    <x v="6"/>
    <x v="17"/>
  </r>
  <r>
    <x v="2"/>
    <x v="0"/>
    <s v="USD"/>
    <n v="1310837574"/>
    <n v="1308245574"/>
    <b v="0"/>
    <n v="2"/>
    <b v="0"/>
    <s v="games/video games"/>
    <n v="0.72"/>
    <n v="13"/>
    <x v="6"/>
    <x v="17"/>
  </r>
  <r>
    <x v="2"/>
    <x v="0"/>
    <s v="USD"/>
    <n v="1337447105"/>
    <n v="1334855105"/>
    <b v="0"/>
    <n v="16"/>
    <b v="0"/>
    <s v="games/video games"/>
    <n v="0.85"/>
    <n v="5.31"/>
    <x v="6"/>
    <x v="17"/>
  </r>
  <r>
    <x v="0"/>
    <x v="0"/>
    <s v="USD"/>
    <n v="1443040059"/>
    <n v="1440448059"/>
    <b v="0"/>
    <n v="13"/>
    <b v="1"/>
    <s v="music/rock"/>
    <n v="115.75"/>
    <n v="35.619999999999997"/>
    <x v="4"/>
    <x v="11"/>
  </r>
  <r>
    <x v="0"/>
    <x v="0"/>
    <s v="USD"/>
    <n v="1406226191"/>
    <n v="1403547791"/>
    <b v="0"/>
    <n v="58"/>
    <b v="1"/>
    <s v="music/rock"/>
    <n v="112.27"/>
    <n v="87.1"/>
    <x v="4"/>
    <x v="11"/>
  </r>
  <r>
    <x v="0"/>
    <x v="0"/>
    <s v="USD"/>
    <n v="1433735400"/>
    <n v="1429306520"/>
    <b v="0"/>
    <n v="44"/>
    <b v="1"/>
    <s v="music/rock"/>
    <n v="132.19999999999999"/>
    <n v="75.11"/>
    <x v="4"/>
    <x v="11"/>
  </r>
  <r>
    <x v="0"/>
    <x v="0"/>
    <s v="USD"/>
    <n v="1466827140"/>
    <n v="1464196414"/>
    <b v="0"/>
    <n v="83"/>
    <b v="1"/>
    <s v="music/rock"/>
    <n v="102.64"/>
    <n v="68.010000000000005"/>
    <x v="4"/>
    <x v="11"/>
  </r>
  <r>
    <x v="0"/>
    <x v="6"/>
    <s v="EUR"/>
    <n v="1460127635"/>
    <n v="1457539235"/>
    <b v="0"/>
    <n v="117"/>
    <b v="1"/>
    <s v="music/rock"/>
    <n v="138.63999999999999"/>
    <n v="29.62"/>
    <x v="4"/>
    <x v="11"/>
  </r>
  <r>
    <x v="0"/>
    <x v="0"/>
    <s v="USD"/>
    <n v="1417813618"/>
    <n v="1413922018"/>
    <b v="0"/>
    <n v="32"/>
    <b v="1"/>
    <s v="music/rock"/>
    <n v="146.6"/>
    <n v="91.63"/>
    <x v="4"/>
    <x v="11"/>
  </r>
  <r>
    <x v="0"/>
    <x v="0"/>
    <s v="USD"/>
    <n v="1347672937"/>
    <n v="1346463337"/>
    <b v="0"/>
    <n v="8"/>
    <b v="1"/>
    <s v="music/rock"/>
    <n v="120"/>
    <n v="22.5"/>
    <x v="4"/>
    <x v="11"/>
  </r>
  <r>
    <x v="0"/>
    <x v="0"/>
    <s v="USD"/>
    <n v="1486702800"/>
    <n v="1484058261"/>
    <b v="0"/>
    <n v="340"/>
    <b v="1"/>
    <s v="music/rock"/>
    <n v="121.58"/>
    <n v="64.37"/>
    <x v="4"/>
    <x v="11"/>
  </r>
  <r>
    <x v="0"/>
    <x v="0"/>
    <s v="USD"/>
    <n v="1488473351"/>
    <n v="1488214151"/>
    <b v="0"/>
    <n v="7"/>
    <b v="1"/>
    <s v="music/rock"/>
    <n v="100"/>
    <n v="21.86"/>
    <x v="4"/>
    <x v="11"/>
  </r>
  <r>
    <x v="0"/>
    <x v="0"/>
    <s v="USD"/>
    <n v="1440266422"/>
    <n v="1436810422"/>
    <b v="0"/>
    <n v="19"/>
    <b v="1"/>
    <s v="music/rock"/>
    <n v="180.86"/>
    <n v="33.32"/>
    <x v="4"/>
    <x v="11"/>
  </r>
  <r>
    <x v="0"/>
    <x v="0"/>
    <s v="USD"/>
    <n v="1434949200"/>
    <n v="1431903495"/>
    <b v="0"/>
    <n v="47"/>
    <b v="1"/>
    <s v="music/rock"/>
    <n v="106.08"/>
    <n v="90.28"/>
    <x v="4"/>
    <x v="11"/>
  </r>
  <r>
    <x v="0"/>
    <x v="0"/>
    <s v="USD"/>
    <n v="1429365320"/>
    <n v="1426773320"/>
    <b v="0"/>
    <n v="13"/>
    <b v="1"/>
    <s v="music/rock"/>
    <n v="100"/>
    <n v="76.92"/>
    <x v="4"/>
    <x v="11"/>
  </r>
  <r>
    <x v="0"/>
    <x v="0"/>
    <s v="USD"/>
    <n v="1378785540"/>
    <n v="1376066243"/>
    <b v="0"/>
    <n v="90"/>
    <b v="1"/>
    <s v="music/rock"/>
    <n v="126.93"/>
    <n v="59.23"/>
    <x v="4"/>
    <x v="11"/>
  </r>
  <r>
    <x v="0"/>
    <x v="1"/>
    <s v="GBP"/>
    <n v="1462453307"/>
    <n v="1459861307"/>
    <b v="0"/>
    <n v="63"/>
    <b v="1"/>
    <s v="music/rock"/>
    <n v="102.98"/>
    <n v="65.38"/>
    <x v="4"/>
    <x v="11"/>
  </r>
  <r>
    <x v="0"/>
    <x v="0"/>
    <s v="USD"/>
    <n v="1469059986"/>
    <n v="1468455186"/>
    <b v="0"/>
    <n v="26"/>
    <b v="1"/>
    <s v="music/rock"/>
    <n v="250"/>
    <n v="67.31"/>
    <x v="4"/>
    <x v="11"/>
  </r>
  <r>
    <x v="0"/>
    <x v="0"/>
    <s v="USD"/>
    <n v="1430579509"/>
    <n v="1427987509"/>
    <b v="0"/>
    <n v="71"/>
    <b v="1"/>
    <s v="music/rock"/>
    <n v="126.02"/>
    <n v="88.75"/>
    <x v="4"/>
    <x v="11"/>
  </r>
  <r>
    <x v="0"/>
    <x v="0"/>
    <s v="USD"/>
    <n v="1465192867"/>
    <n v="1463032867"/>
    <b v="0"/>
    <n v="38"/>
    <b v="1"/>
    <s v="music/rock"/>
    <n v="100.12"/>
    <n v="65.87"/>
    <x v="4"/>
    <x v="11"/>
  </r>
  <r>
    <x v="0"/>
    <x v="0"/>
    <s v="USD"/>
    <n v="1484752597"/>
    <n v="1482160597"/>
    <b v="0"/>
    <n v="859"/>
    <b v="1"/>
    <s v="music/rock"/>
    <n v="138.63999999999999"/>
    <n v="40.35"/>
    <x v="4"/>
    <x v="11"/>
  </r>
  <r>
    <x v="0"/>
    <x v="0"/>
    <s v="USD"/>
    <n v="1428725192"/>
    <n v="1426133192"/>
    <b v="0"/>
    <n v="21"/>
    <b v="1"/>
    <s v="music/rock"/>
    <n v="161.4"/>
    <n v="76.86"/>
    <x v="4"/>
    <x v="11"/>
  </r>
  <r>
    <x v="0"/>
    <x v="0"/>
    <s v="USD"/>
    <n v="1447434268"/>
    <n v="1443801868"/>
    <b v="0"/>
    <n v="78"/>
    <b v="1"/>
    <s v="music/rock"/>
    <n v="107.18"/>
    <n v="68.709999999999994"/>
    <x v="4"/>
    <x v="11"/>
  </r>
  <r>
    <x v="0"/>
    <x v="0"/>
    <s v="USD"/>
    <n v="1487635653"/>
    <n v="1486426053"/>
    <b v="0"/>
    <n v="53"/>
    <b v="1"/>
    <s v="games/tabletop games"/>
    <n v="153.1"/>
    <n v="57.77"/>
    <x v="6"/>
    <x v="32"/>
  </r>
  <r>
    <x v="0"/>
    <x v="5"/>
    <s v="CAD"/>
    <n v="1412285825"/>
    <n v="1409261825"/>
    <b v="0"/>
    <n v="356"/>
    <b v="1"/>
    <s v="games/tabletop games"/>
    <n v="524.16999999999996"/>
    <n v="44.17"/>
    <x v="6"/>
    <x v="32"/>
  </r>
  <r>
    <x v="0"/>
    <x v="0"/>
    <s v="USD"/>
    <n v="1486616400"/>
    <n v="1484037977"/>
    <b v="0"/>
    <n v="279"/>
    <b v="1"/>
    <s v="games/tabletop games"/>
    <n v="489.28"/>
    <n v="31.57"/>
    <x v="6"/>
    <x v="32"/>
  </r>
  <r>
    <x v="0"/>
    <x v="0"/>
    <s v="USD"/>
    <n v="1453737600"/>
    <n v="1452530041"/>
    <b v="1"/>
    <n v="266"/>
    <b v="1"/>
    <s v="games/tabletop games"/>
    <n v="284.74"/>
    <n v="107.05"/>
    <x v="6"/>
    <x v="32"/>
  </r>
  <r>
    <x v="0"/>
    <x v="1"/>
    <s v="GBP"/>
    <n v="1364286239"/>
    <n v="1360830239"/>
    <b v="0"/>
    <n v="623"/>
    <b v="1"/>
    <s v="games/tabletop games"/>
    <n v="1856.97"/>
    <n v="149.03"/>
    <x v="6"/>
    <x v="32"/>
  </r>
  <r>
    <x v="0"/>
    <x v="0"/>
    <s v="USD"/>
    <n v="1473213600"/>
    <n v="1470062743"/>
    <b v="0"/>
    <n v="392"/>
    <b v="1"/>
    <s v="games/tabletop games"/>
    <n v="109.68"/>
    <n v="55.96"/>
    <x v="6"/>
    <x v="32"/>
  </r>
  <r>
    <x v="0"/>
    <x v="0"/>
    <s v="USD"/>
    <n v="1428033540"/>
    <n v="1425531666"/>
    <b v="1"/>
    <n v="3562"/>
    <b v="1"/>
    <s v="games/tabletop games"/>
    <n v="1014.64"/>
    <n v="56.97"/>
    <x v="6"/>
    <x v="32"/>
  </r>
  <r>
    <x v="0"/>
    <x v="2"/>
    <s v="AUD"/>
    <n v="1477414800"/>
    <n v="1474380241"/>
    <b v="0"/>
    <n v="514"/>
    <b v="1"/>
    <s v="games/tabletop games"/>
    <n v="412.18"/>
    <n v="44.06"/>
    <x v="6"/>
    <x v="32"/>
  </r>
  <r>
    <x v="0"/>
    <x v="1"/>
    <s v="GBP"/>
    <n v="1461276000"/>
    <n v="1460055300"/>
    <b v="0"/>
    <n v="88"/>
    <b v="1"/>
    <s v="games/tabletop games"/>
    <n v="503.25"/>
    <n v="68.63"/>
    <x v="6"/>
    <x v="32"/>
  </r>
  <r>
    <x v="0"/>
    <x v="0"/>
    <s v="USD"/>
    <n v="1458716340"/>
    <n v="1455721204"/>
    <b v="0"/>
    <n v="537"/>
    <b v="1"/>
    <s v="games/tabletop games"/>
    <n v="184.61"/>
    <n v="65.319999999999993"/>
    <x v="6"/>
    <x v="32"/>
  </r>
  <r>
    <x v="0"/>
    <x v="1"/>
    <s v="GBP"/>
    <n v="1487102427"/>
    <n v="1486065627"/>
    <b v="0"/>
    <n v="25"/>
    <b v="1"/>
    <s v="games/tabletop games"/>
    <n v="119.73"/>
    <n v="35.92"/>
    <x v="6"/>
    <x v="32"/>
  </r>
  <r>
    <x v="0"/>
    <x v="1"/>
    <s v="GBP"/>
    <n v="1481842800"/>
    <n v="1479414344"/>
    <b v="0"/>
    <n v="3238"/>
    <b v="1"/>
    <s v="games/tabletop games"/>
    <n v="1081.24"/>
    <n v="40.07"/>
    <x v="6"/>
    <x v="32"/>
  </r>
  <r>
    <x v="0"/>
    <x v="0"/>
    <s v="USD"/>
    <n v="1479704340"/>
    <n v="1477043072"/>
    <b v="0"/>
    <n v="897"/>
    <b v="1"/>
    <s v="games/tabletop games"/>
    <n v="452.37"/>
    <n v="75.650000000000006"/>
    <x v="6"/>
    <x v="32"/>
  </r>
  <r>
    <x v="0"/>
    <x v="0"/>
    <s v="USD"/>
    <n v="1459012290"/>
    <n v="1456423890"/>
    <b v="0"/>
    <n v="878"/>
    <b v="1"/>
    <s v="games/tabletop games"/>
    <n v="537.37"/>
    <n v="61.2"/>
    <x v="6"/>
    <x v="32"/>
  </r>
  <r>
    <x v="0"/>
    <x v="0"/>
    <s v="USD"/>
    <n v="1439317900"/>
    <n v="1436725900"/>
    <b v="0"/>
    <n v="115"/>
    <b v="1"/>
    <s v="games/tabletop games"/>
    <n v="120.33"/>
    <n v="48.13"/>
    <x v="6"/>
    <x v="32"/>
  </r>
  <r>
    <x v="0"/>
    <x v="0"/>
    <s v="USD"/>
    <n v="1480662000"/>
    <n v="1478000502"/>
    <b v="0"/>
    <n v="234"/>
    <b v="1"/>
    <s v="games/tabletop games"/>
    <n v="113.84"/>
    <n v="68.11"/>
    <x v="6"/>
    <x v="32"/>
  </r>
  <r>
    <x v="0"/>
    <x v="0"/>
    <s v="USD"/>
    <n v="1425132059"/>
    <n v="1422540059"/>
    <b v="0"/>
    <n v="4330"/>
    <b v="1"/>
    <s v="games/tabletop games"/>
    <n v="951.03"/>
    <n v="65.89"/>
    <x v="6"/>
    <x v="32"/>
  </r>
  <r>
    <x v="0"/>
    <x v="0"/>
    <s v="USD"/>
    <n v="1447507200"/>
    <n v="1444911600"/>
    <b v="0"/>
    <n v="651"/>
    <b v="1"/>
    <s v="games/tabletop games"/>
    <n v="132.88999999999999"/>
    <n v="81.650000000000006"/>
    <x v="6"/>
    <x v="32"/>
  </r>
  <r>
    <x v="0"/>
    <x v="17"/>
    <s v="EUR"/>
    <n v="1444903198"/>
    <n v="1442311198"/>
    <b v="1"/>
    <n v="251"/>
    <b v="1"/>
    <s v="games/tabletop games"/>
    <n v="146.97999999999999"/>
    <n v="52.7"/>
    <x v="6"/>
    <x v="32"/>
  </r>
  <r>
    <x v="0"/>
    <x v="1"/>
    <s v="GBP"/>
    <n v="1436151600"/>
    <n v="1433775668"/>
    <b v="0"/>
    <n v="263"/>
    <b v="1"/>
    <s v="games/tabletop games"/>
    <n v="542.15"/>
    <n v="41.23"/>
    <x v="6"/>
    <x v="32"/>
  </r>
  <r>
    <x v="0"/>
    <x v="1"/>
    <s v="GBP"/>
    <n v="1358367565"/>
    <n v="1357157965"/>
    <b v="0"/>
    <n v="28"/>
    <b v="1"/>
    <s v="music/electronic music"/>
    <n v="382.72"/>
    <n v="15.04"/>
    <x v="4"/>
    <x v="15"/>
  </r>
  <r>
    <x v="0"/>
    <x v="0"/>
    <s v="USD"/>
    <n v="1351801368"/>
    <n v="1349209368"/>
    <b v="0"/>
    <n v="721"/>
    <b v="1"/>
    <s v="music/electronic music"/>
    <n v="704.18"/>
    <n v="39.07"/>
    <x v="4"/>
    <x v="15"/>
  </r>
  <r>
    <x v="0"/>
    <x v="5"/>
    <s v="CAD"/>
    <n v="1443127082"/>
    <n v="1440535082"/>
    <b v="0"/>
    <n v="50"/>
    <b v="1"/>
    <s v="music/electronic music"/>
    <n v="109.55"/>
    <n v="43.82"/>
    <x v="4"/>
    <x v="15"/>
  </r>
  <r>
    <x v="0"/>
    <x v="0"/>
    <s v="USD"/>
    <n v="1362814119"/>
    <n v="1360222119"/>
    <b v="0"/>
    <n v="73"/>
    <b v="1"/>
    <s v="music/electronic music"/>
    <n v="132.87"/>
    <n v="27.3"/>
    <x v="4"/>
    <x v="15"/>
  </r>
  <r>
    <x v="0"/>
    <x v="0"/>
    <s v="USD"/>
    <n v="1338579789"/>
    <n v="1335987789"/>
    <b v="0"/>
    <n v="27"/>
    <b v="1"/>
    <s v="music/electronic music"/>
    <n v="152"/>
    <n v="42.22"/>
    <x v="4"/>
    <x v="15"/>
  </r>
  <r>
    <x v="0"/>
    <x v="0"/>
    <s v="USD"/>
    <n v="1334556624"/>
    <n v="1333001424"/>
    <b v="0"/>
    <n v="34"/>
    <b v="1"/>
    <s v="music/electronic music"/>
    <n v="102.73"/>
    <n v="33.24"/>
    <x v="4"/>
    <x v="15"/>
  </r>
  <r>
    <x v="0"/>
    <x v="0"/>
    <s v="USD"/>
    <n v="1384580373"/>
    <n v="1381984773"/>
    <b v="0"/>
    <n v="7"/>
    <b v="1"/>
    <s v="music/electronic music"/>
    <n v="100"/>
    <n v="285.70999999999998"/>
    <x v="4"/>
    <x v="15"/>
  </r>
  <r>
    <x v="0"/>
    <x v="0"/>
    <s v="USD"/>
    <n v="1333771200"/>
    <n v="1328649026"/>
    <b v="0"/>
    <n v="24"/>
    <b v="1"/>
    <s v="music/electronic music"/>
    <n v="101.6"/>
    <n v="42.33"/>
    <x v="4"/>
    <x v="15"/>
  </r>
  <r>
    <x v="0"/>
    <x v="1"/>
    <s v="GBP"/>
    <n v="1397516400"/>
    <n v="1396524644"/>
    <b v="0"/>
    <n v="15"/>
    <b v="1"/>
    <s v="music/electronic music"/>
    <n v="150.80000000000001"/>
    <n v="50.27"/>
    <x v="4"/>
    <x v="15"/>
  </r>
  <r>
    <x v="0"/>
    <x v="0"/>
    <s v="USD"/>
    <n v="1334424960"/>
    <n v="1329442510"/>
    <b v="0"/>
    <n v="72"/>
    <b v="1"/>
    <s v="music/electronic music"/>
    <n v="111.43"/>
    <n v="61.9"/>
    <x v="4"/>
    <x v="15"/>
  </r>
  <r>
    <x v="0"/>
    <x v="0"/>
    <s v="USD"/>
    <n v="1397113140"/>
    <n v="1395168625"/>
    <b v="0"/>
    <n v="120"/>
    <b v="1"/>
    <s v="music/electronic music"/>
    <n v="195.6"/>
    <n v="40.75"/>
    <x v="4"/>
    <x v="15"/>
  </r>
  <r>
    <x v="0"/>
    <x v="0"/>
    <s v="USD"/>
    <n v="1383526800"/>
    <n v="1380650177"/>
    <b v="0"/>
    <n v="123"/>
    <b v="1"/>
    <s v="music/electronic music"/>
    <n v="114.38"/>
    <n v="55.8"/>
    <x v="4"/>
    <x v="15"/>
  </r>
  <r>
    <x v="0"/>
    <x v="0"/>
    <s v="USD"/>
    <n v="1431719379"/>
    <n v="1429127379"/>
    <b v="0"/>
    <n v="1"/>
    <b v="1"/>
    <s v="music/electronic music"/>
    <n v="200"/>
    <n v="10"/>
    <x v="4"/>
    <x v="15"/>
  </r>
  <r>
    <x v="0"/>
    <x v="0"/>
    <s v="USD"/>
    <n v="1391713248"/>
    <n v="1389121248"/>
    <b v="0"/>
    <n v="24"/>
    <b v="1"/>
    <s v="music/electronic music"/>
    <n v="292.5"/>
    <n v="73.13"/>
    <x v="4"/>
    <x v="15"/>
  </r>
  <r>
    <x v="0"/>
    <x v="0"/>
    <s v="USD"/>
    <n v="1331621940"/>
    <n v="1329671572"/>
    <b v="0"/>
    <n v="33"/>
    <b v="1"/>
    <s v="music/electronic music"/>
    <n v="156.36000000000001"/>
    <n v="26.06"/>
    <x v="4"/>
    <x v="15"/>
  </r>
  <r>
    <x v="0"/>
    <x v="0"/>
    <s v="USD"/>
    <n v="1437674545"/>
    <n v="1436464945"/>
    <b v="0"/>
    <n v="14"/>
    <b v="1"/>
    <s v="music/electronic music"/>
    <n v="105.67"/>
    <n v="22.64"/>
    <x v="4"/>
    <x v="15"/>
  </r>
  <r>
    <x v="0"/>
    <x v="0"/>
    <s v="USD"/>
    <n v="1446451200"/>
    <n v="1445539113"/>
    <b v="0"/>
    <n v="9"/>
    <b v="1"/>
    <s v="music/electronic music"/>
    <n v="101.19"/>
    <n v="47.22"/>
    <x v="4"/>
    <x v="15"/>
  </r>
  <r>
    <x v="0"/>
    <x v="0"/>
    <s v="USD"/>
    <n v="1346198400"/>
    <n v="1344281383"/>
    <b v="0"/>
    <n v="76"/>
    <b v="1"/>
    <s v="music/electronic music"/>
    <n v="122.83"/>
    <n v="32.32"/>
    <x v="4"/>
    <x v="15"/>
  </r>
  <r>
    <x v="0"/>
    <x v="0"/>
    <s v="USD"/>
    <n v="1440004512"/>
    <n v="1437412512"/>
    <b v="0"/>
    <n v="19"/>
    <b v="1"/>
    <s v="music/electronic music"/>
    <n v="101.5"/>
    <n v="53.42"/>
    <x v="4"/>
    <x v="15"/>
  </r>
  <r>
    <x v="0"/>
    <x v="0"/>
    <s v="USD"/>
    <n v="1374888436"/>
    <n v="1372296436"/>
    <b v="0"/>
    <n v="69"/>
    <b v="1"/>
    <s v="music/electronic music"/>
    <n v="101.14"/>
    <n v="51.3"/>
    <x v="4"/>
    <x v="15"/>
  </r>
  <r>
    <x v="0"/>
    <x v="0"/>
    <s v="USD"/>
    <n v="1461369600"/>
    <n v="1458748809"/>
    <b v="0"/>
    <n v="218"/>
    <b v="1"/>
    <s v="games/tabletop games"/>
    <n v="108.12"/>
    <n v="37.200000000000003"/>
    <x v="6"/>
    <x v="32"/>
  </r>
  <r>
    <x v="0"/>
    <x v="0"/>
    <s v="USD"/>
    <n v="1327776847"/>
    <n v="1325184847"/>
    <b v="0"/>
    <n v="30"/>
    <b v="1"/>
    <s v="games/tabletop games"/>
    <n v="162.6"/>
    <n v="27.1"/>
    <x v="6"/>
    <x v="32"/>
  </r>
  <r>
    <x v="0"/>
    <x v="5"/>
    <s v="CAD"/>
    <n v="1435418568"/>
    <n v="1432826568"/>
    <b v="0"/>
    <n v="100"/>
    <b v="1"/>
    <s v="games/tabletop games"/>
    <n v="105.8"/>
    <n v="206.31"/>
    <x v="6"/>
    <x v="32"/>
  </r>
  <r>
    <x v="0"/>
    <x v="0"/>
    <s v="USD"/>
    <n v="1477767600"/>
    <n v="1475337675"/>
    <b v="0"/>
    <n v="296"/>
    <b v="1"/>
    <s v="games/tabletop games"/>
    <n v="243.15"/>
    <n v="82.15"/>
    <x v="6"/>
    <x v="32"/>
  </r>
  <r>
    <x v="0"/>
    <x v="1"/>
    <s v="GBP"/>
    <n v="1411326015"/>
    <n v="1408734015"/>
    <b v="0"/>
    <n v="1204"/>
    <b v="1"/>
    <s v="games/tabletop games"/>
    <n v="944.83"/>
    <n v="164.8"/>
    <x v="6"/>
    <x v="32"/>
  </r>
  <r>
    <x v="0"/>
    <x v="0"/>
    <s v="USD"/>
    <n v="1455253140"/>
    <n v="1452625822"/>
    <b v="0"/>
    <n v="321"/>
    <b v="1"/>
    <s v="games/tabletop games"/>
    <n v="108.46"/>
    <n v="60.82"/>
    <x v="6"/>
    <x v="32"/>
  </r>
  <r>
    <x v="0"/>
    <x v="1"/>
    <s v="GBP"/>
    <n v="1384374155"/>
    <n v="1381778555"/>
    <b v="0"/>
    <n v="301"/>
    <b v="1"/>
    <s v="games/tabletop games"/>
    <n v="157.38"/>
    <n v="67.97"/>
    <x v="6"/>
    <x v="32"/>
  </r>
  <r>
    <x v="0"/>
    <x v="12"/>
    <s v="EUR"/>
    <n v="1439707236"/>
    <n v="1437115236"/>
    <b v="0"/>
    <n v="144"/>
    <b v="1"/>
    <s v="games/tabletop games"/>
    <n v="1174.49"/>
    <n v="81.56"/>
    <x v="6"/>
    <x v="32"/>
  </r>
  <r>
    <x v="0"/>
    <x v="0"/>
    <s v="USD"/>
    <n v="1378180800"/>
    <n v="1375113391"/>
    <b v="0"/>
    <n v="539"/>
    <b v="1"/>
    <s v="games/tabletop games"/>
    <n v="171.05"/>
    <n v="25.43"/>
    <x v="6"/>
    <x v="32"/>
  </r>
  <r>
    <x v="0"/>
    <x v="0"/>
    <s v="USD"/>
    <n v="1398460127"/>
    <n v="1395868127"/>
    <b v="0"/>
    <n v="498"/>
    <b v="1"/>
    <s v="games/tabletop games"/>
    <n v="125.95"/>
    <n v="21.5"/>
    <x v="6"/>
    <x v="32"/>
  </r>
  <r>
    <x v="0"/>
    <x v="0"/>
    <s v="USD"/>
    <n v="1372136400"/>
    <n v="1369864301"/>
    <b v="0"/>
    <n v="1113"/>
    <b v="1"/>
    <s v="games/tabletop games"/>
    <n v="1212.1300000000001"/>
    <n v="27.23"/>
    <x v="6"/>
    <x v="32"/>
  </r>
  <r>
    <x v="0"/>
    <x v="0"/>
    <s v="USD"/>
    <n v="1405738800"/>
    <n v="1402945408"/>
    <b v="0"/>
    <n v="988"/>
    <b v="1"/>
    <s v="games/tabletop games"/>
    <n v="495.8"/>
    <n v="25.09"/>
    <x v="6"/>
    <x v="32"/>
  </r>
  <r>
    <x v="0"/>
    <x v="1"/>
    <s v="GBP"/>
    <n v="1450051200"/>
    <n v="1448269539"/>
    <b v="0"/>
    <n v="391"/>
    <b v="1"/>
    <s v="games/tabletop games"/>
    <n v="332.04"/>
    <n v="21.23"/>
    <x v="6"/>
    <x v="32"/>
  </r>
  <r>
    <x v="0"/>
    <x v="0"/>
    <s v="USD"/>
    <n v="1483645647"/>
    <n v="1481053647"/>
    <b v="0"/>
    <n v="28"/>
    <b v="1"/>
    <s v="games/tabletop games"/>
    <n v="1165"/>
    <n v="41.61"/>
    <x v="6"/>
    <x v="32"/>
  </r>
  <r>
    <x v="0"/>
    <x v="5"/>
    <s v="CAD"/>
    <n v="1427585511"/>
    <n v="1424997111"/>
    <b v="0"/>
    <n v="147"/>
    <b v="1"/>
    <s v="games/tabletop games"/>
    <n v="153.32"/>
    <n v="135.59"/>
    <x v="6"/>
    <x v="32"/>
  </r>
  <r>
    <x v="0"/>
    <x v="0"/>
    <s v="USD"/>
    <n v="1454338123"/>
    <n v="1451746123"/>
    <b v="0"/>
    <n v="680"/>
    <b v="1"/>
    <s v="games/tabletop games"/>
    <n v="537.11"/>
    <n v="22.12"/>
    <x v="6"/>
    <x v="32"/>
  </r>
  <r>
    <x v="0"/>
    <x v="0"/>
    <s v="USD"/>
    <n v="1415779140"/>
    <n v="1412294683"/>
    <b v="0"/>
    <n v="983"/>
    <b v="1"/>
    <s v="games/tabletop games"/>
    <n v="352.93"/>
    <n v="64.63"/>
    <x v="6"/>
    <x v="32"/>
  </r>
  <r>
    <x v="0"/>
    <x v="12"/>
    <s v="EUR"/>
    <n v="1489157716"/>
    <n v="1486565716"/>
    <b v="0"/>
    <n v="79"/>
    <b v="1"/>
    <s v="games/tabletop games"/>
    <n v="137.4"/>
    <n v="69.569999999999993"/>
    <x v="6"/>
    <x v="32"/>
  </r>
  <r>
    <x v="0"/>
    <x v="0"/>
    <s v="USD"/>
    <n v="1385870520"/>
    <n v="1382742014"/>
    <b v="0"/>
    <n v="426"/>
    <b v="1"/>
    <s v="games/tabletop games"/>
    <n v="128.03"/>
    <n v="75.13"/>
    <x v="6"/>
    <x v="32"/>
  </r>
  <r>
    <x v="0"/>
    <x v="0"/>
    <s v="USD"/>
    <n v="1461354544"/>
    <n v="1458762544"/>
    <b v="0"/>
    <n v="96"/>
    <b v="1"/>
    <s v="games/tabletop games"/>
    <n v="270.68"/>
    <n v="140.97999999999999"/>
    <x v="6"/>
    <x v="32"/>
  </r>
  <r>
    <x v="0"/>
    <x v="1"/>
    <s v="GBP"/>
    <n v="1488484300"/>
    <n v="1485892300"/>
    <b v="0"/>
    <n v="163"/>
    <b v="1"/>
    <s v="games/tabletop games"/>
    <n v="806.4"/>
    <n v="49.47"/>
    <x v="6"/>
    <x v="32"/>
  </r>
  <r>
    <x v="0"/>
    <x v="0"/>
    <s v="USD"/>
    <n v="1385521320"/>
    <n v="1382449733"/>
    <b v="0"/>
    <n v="2525"/>
    <b v="1"/>
    <s v="games/tabletop games"/>
    <n v="1360.1"/>
    <n v="53.87"/>
    <x v="6"/>
    <x v="32"/>
  </r>
  <r>
    <x v="0"/>
    <x v="0"/>
    <s v="USD"/>
    <n v="1489374000"/>
    <n v="1488823290"/>
    <b v="0"/>
    <n v="2035"/>
    <b v="1"/>
    <s v="games/tabletop games"/>
    <n v="930250"/>
    <n v="4.57"/>
    <x v="6"/>
    <x v="32"/>
  </r>
  <r>
    <x v="0"/>
    <x v="0"/>
    <s v="USD"/>
    <n v="1476649800"/>
    <n v="1475609946"/>
    <b v="0"/>
    <n v="290"/>
    <b v="1"/>
    <s v="games/tabletop games"/>
    <n v="377.02"/>
    <n v="65"/>
    <x v="6"/>
    <x v="32"/>
  </r>
  <r>
    <x v="0"/>
    <x v="0"/>
    <s v="USD"/>
    <n v="1393005600"/>
    <n v="1390323617"/>
    <b v="0"/>
    <n v="1980"/>
    <b v="1"/>
    <s v="games/tabletop games"/>
    <n v="2647.03"/>
    <n v="53.48"/>
    <x v="6"/>
    <x v="32"/>
  </r>
  <r>
    <x v="0"/>
    <x v="1"/>
    <s v="GBP"/>
    <n v="1441393210"/>
    <n v="1438801210"/>
    <b v="0"/>
    <n v="57"/>
    <b v="1"/>
    <s v="games/tabletop games"/>
    <n v="100.12"/>
    <n v="43.91"/>
    <x v="6"/>
    <x v="32"/>
  </r>
  <r>
    <x v="0"/>
    <x v="0"/>
    <s v="USD"/>
    <n v="1438185565"/>
    <n v="1436975965"/>
    <b v="0"/>
    <n v="380"/>
    <b v="1"/>
    <s v="games/tabletop games"/>
    <n v="104.45"/>
    <n v="50.85"/>
    <x v="6"/>
    <x v="32"/>
  </r>
  <r>
    <x v="0"/>
    <x v="1"/>
    <s v="GBP"/>
    <n v="1481749278"/>
    <n v="1479157278"/>
    <b v="0"/>
    <n v="128"/>
    <b v="1"/>
    <s v="games/tabletop games"/>
    <n v="107.21"/>
    <n v="58.63"/>
    <x v="6"/>
    <x v="32"/>
  </r>
  <r>
    <x v="0"/>
    <x v="0"/>
    <s v="USD"/>
    <n v="1364917965"/>
    <n v="1362329565"/>
    <b v="0"/>
    <n v="180"/>
    <b v="1"/>
    <s v="games/tabletop games"/>
    <n v="168.77"/>
    <n v="32.82"/>
    <x v="6"/>
    <x v="32"/>
  </r>
  <r>
    <x v="0"/>
    <x v="0"/>
    <s v="USD"/>
    <n v="1480727273"/>
    <n v="1478131673"/>
    <b v="0"/>
    <n v="571"/>
    <b v="1"/>
    <s v="games/tabletop games"/>
    <n v="975.11"/>
    <n v="426.93"/>
    <x v="6"/>
    <x v="32"/>
  </r>
  <r>
    <x v="0"/>
    <x v="0"/>
    <s v="USD"/>
    <n v="1408177077"/>
    <n v="1406362677"/>
    <b v="0"/>
    <n v="480"/>
    <b v="1"/>
    <s v="games/tabletop games"/>
    <n v="134.44999999999999"/>
    <n v="23.81"/>
    <x v="6"/>
    <x v="32"/>
  </r>
  <r>
    <x v="0"/>
    <x v="3"/>
    <s v="EUR"/>
    <n v="1470469938"/>
    <n v="1469173938"/>
    <b v="0"/>
    <n v="249"/>
    <b v="1"/>
    <s v="games/tabletop games"/>
    <n v="272.27999999999997"/>
    <n v="98.41"/>
    <x v="6"/>
    <x v="32"/>
  </r>
  <r>
    <x v="0"/>
    <x v="0"/>
    <s v="USD"/>
    <n v="1447862947"/>
    <n v="1445267347"/>
    <b v="0"/>
    <n v="84"/>
    <b v="1"/>
    <s v="games/tabletop games"/>
    <n v="112.69"/>
    <n v="107.32"/>
    <x v="6"/>
    <x v="32"/>
  </r>
  <r>
    <x v="0"/>
    <x v="0"/>
    <s v="USD"/>
    <n v="1485271968"/>
    <n v="1484667168"/>
    <b v="0"/>
    <n v="197"/>
    <b v="1"/>
    <s v="games/tabletop games"/>
    <n v="459.8"/>
    <n v="11.67"/>
    <x v="6"/>
    <x v="32"/>
  </r>
  <r>
    <x v="0"/>
    <x v="0"/>
    <s v="USD"/>
    <n v="1462661451"/>
    <n v="1460069451"/>
    <b v="0"/>
    <n v="271"/>
    <b v="1"/>
    <s v="games/tabletop games"/>
    <n v="286.66000000000003"/>
    <n v="41.78"/>
    <x v="6"/>
    <x v="32"/>
  </r>
  <r>
    <x v="0"/>
    <x v="1"/>
    <s v="GBP"/>
    <n v="1479811846"/>
    <n v="1478602246"/>
    <b v="0"/>
    <n v="50"/>
    <b v="1"/>
    <s v="games/tabletop games"/>
    <n v="222.71"/>
    <n v="21.38"/>
    <x v="6"/>
    <x v="32"/>
  </r>
  <r>
    <x v="0"/>
    <x v="1"/>
    <s v="GBP"/>
    <n v="1466377200"/>
    <n v="1463351329"/>
    <b v="0"/>
    <n v="169"/>
    <b v="1"/>
    <s v="games/tabletop games"/>
    <n v="636.14"/>
    <n v="94.1"/>
    <x v="6"/>
    <x v="32"/>
  </r>
  <r>
    <x v="0"/>
    <x v="0"/>
    <s v="USD"/>
    <n v="1434045687"/>
    <n v="1431453687"/>
    <b v="0"/>
    <n v="205"/>
    <b v="1"/>
    <s v="games/tabletop games"/>
    <n v="146.5"/>
    <n v="15.72"/>
    <x v="6"/>
    <x v="32"/>
  </r>
  <r>
    <x v="0"/>
    <x v="1"/>
    <s v="GBP"/>
    <n v="1481224736"/>
    <n v="1480360736"/>
    <b v="0"/>
    <n v="206"/>
    <b v="1"/>
    <s v="games/tabletop games"/>
    <n v="1867.1"/>
    <n v="90.64"/>
    <x v="6"/>
    <x v="32"/>
  </r>
  <r>
    <x v="0"/>
    <x v="0"/>
    <s v="USD"/>
    <n v="1395876250"/>
    <n v="1393287850"/>
    <b v="0"/>
    <n v="84"/>
    <b v="1"/>
    <s v="games/tabletop games"/>
    <n v="326.92"/>
    <n v="97.3"/>
    <x v="6"/>
    <x v="32"/>
  </r>
  <r>
    <x v="0"/>
    <x v="2"/>
    <s v="AUD"/>
    <n v="1487093020"/>
    <n v="1485278620"/>
    <b v="0"/>
    <n v="210"/>
    <b v="1"/>
    <s v="games/tabletop games"/>
    <n v="779.5"/>
    <n v="37.119999999999997"/>
    <x v="6"/>
    <x v="32"/>
  </r>
  <r>
    <x v="0"/>
    <x v="0"/>
    <s v="USD"/>
    <n v="1416268800"/>
    <n v="1413295358"/>
    <b v="0"/>
    <n v="181"/>
    <b v="1"/>
    <s v="games/tabletop games"/>
    <n v="154.15"/>
    <n v="28.1"/>
    <x v="6"/>
    <x v="32"/>
  </r>
  <r>
    <x v="0"/>
    <x v="11"/>
    <s v="SEK"/>
    <n v="1422734313"/>
    <n v="1420919913"/>
    <b v="0"/>
    <n v="60"/>
    <b v="1"/>
    <s v="games/tabletop games"/>
    <n v="115.55"/>
    <n v="144.43"/>
    <x v="6"/>
    <x v="32"/>
  </r>
  <r>
    <x v="0"/>
    <x v="0"/>
    <s v="USD"/>
    <n v="1463972400"/>
    <n v="1462543114"/>
    <b v="0"/>
    <n v="445"/>
    <b v="1"/>
    <s v="games/tabletop games"/>
    <n v="180.03"/>
    <n v="24.27"/>
    <x v="6"/>
    <x v="32"/>
  </r>
  <r>
    <x v="0"/>
    <x v="1"/>
    <s v="GBP"/>
    <n v="1479846507"/>
    <n v="1479241707"/>
    <b v="0"/>
    <n v="17"/>
    <b v="1"/>
    <s v="games/tabletop games"/>
    <n v="298.5"/>
    <n v="35.119999999999997"/>
    <x v="6"/>
    <x v="32"/>
  </r>
  <r>
    <x v="0"/>
    <x v="0"/>
    <s v="USD"/>
    <n v="1461722400"/>
    <n v="1460235592"/>
    <b v="0"/>
    <n v="194"/>
    <b v="1"/>
    <s v="games/tabletop games"/>
    <n v="320.27"/>
    <n v="24.76"/>
    <x v="6"/>
    <x v="32"/>
  </r>
  <r>
    <x v="0"/>
    <x v="0"/>
    <s v="USD"/>
    <n v="1419123600"/>
    <n v="1416945297"/>
    <b v="0"/>
    <n v="404"/>
    <b v="1"/>
    <s v="games/tabletop games"/>
    <n v="380.53"/>
    <n v="188.38"/>
    <x v="6"/>
    <x v="32"/>
  </r>
  <r>
    <x v="0"/>
    <x v="0"/>
    <s v="USD"/>
    <n v="1489283915"/>
    <n v="1486691915"/>
    <b v="0"/>
    <n v="194"/>
    <b v="1"/>
    <s v="games/tabletop games"/>
    <n v="102.6"/>
    <n v="148.08000000000001"/>
    <x v="6"/>
    <x v="32"/>
  </r>
  <r>
    <x v="0"/>
    <x v="0"/>
    <s v="USD"/>
    <n v="1488862800"/>
    <n v="1486745663"/>
    <b v="0"/>
    <n v="902"/>
    <b v="1"/>
    <s v="games/tabletop games"/>
    <n v="1801.64"/>
    <n v="49.93"/>
    <x v="6"/>
    <x v="32"/>
  </r>
  <r>
    <x v="0"/>
    <x v="0"/>
    <s v="USD"/>
    <n v="1484085540"/>
    <n v="1482353513"/>
    <b v="0"/>
    <n v="1670"/>
    <b v="1"/>
    <s v="games/tabletop games"/>
    <n v="720.25"/>
    <n v="107.82"/>
    <x v="6"/>
    <x v="32"/>
  </r>
  <r>
    <x v="0"/>
    <x v="0"/>
    <s v="USD"/>
    <n v="1481328004"/>
    <n v="1478736004"/>
    <b v="0"/>
    <n v="1328"/>
    <b v="1"/>
    <s v="games/tabletop games"/>
    <n v="283.08999999999997"/>
    <n v="42.63"/>
    <x v="6"/>
    <x v="32"/>
  </r>
  <r>
    <x v="0"/>
    <x v="0"/>
    <s v="USD"/>
    <n v="1449506836"/>
    <n v="1446914836"/>
    <b v="0"/>
    <n v="944"/>
    <b v="1"/>
    <s v="games/tabletop games"/>
    <n v="1356.6"/>
    <n v="14.37"/>
    <x v="6"/>
    <x v="32"/>
  </r>
  <r>
    <x v="0"/>
    <x v="5"/>
    <s v="CAD"/>
    <n v="1489320642"/>
    <n v="1487164242"/>
    <b v="0"/>
    <n v="147"/>
    <b v="1"/>
    <s v="games/tabletop games"/>
    <n v="220.36"/>
    <n v="37.479999999999997"/>
    <x v="6"/>
    <x v="32"/>
  </r>
  <r>
    <x v="0"/>
    <x v="0"/>
    <s v="USD"/>
    <n v="1393156857"/>
    <n v="1390564857"/>
    <b v="0"/>
    <n v="99"/>
    <b v="1"/>
    <s v="games/tabletop games"/>
    <n v="119.6"/>
    <n v="30.2"/>
    <x v="6"/>
    <x v="32"/>
  </r>
  <r>
    <x v="0"/>
    <x v="1"/>
    <s v="GBP"/>
    <n v="1419259679"/>
    <n v="1416667679"/>
    <b v="0"/>
    <n v="79"/>
    <b v="1"/>
    <s v="games/tabletop games"/>
    <n v="407.77"/>
    <n v="33.549999999999997"/>
    <x v="6"/>
    <x v="32"/>
  </r>
  <r>
    <x v="0"/>
    <x v="0"/>
    <s v="USD"/>
    <n v="1388936289"/>
    <n v="1386344289"/>
    <b v="0"/>
    <n v="75"/>
    <b v="1"/>
    <s v="games/tabletop games"/>
    <n v="105.82"/>
    <n v="64.75"/>
    <x v="6"/>
    <x v="32"/>
  </r>
  <r>
    <x v="0"/>
    <x v="0"/>
    <s v="USD"/>
    <n v="1330359423"/>
    <n v="1327767423"/>
    <b v="0"/>
    <n v="207"/>
    <b v="1"/>
    <s v="games/tabletop games"/>
    <n v="141.08000000000001"/>
    <n v="57.93"/>
    <x v="6"/>
    <x v="32"/>
  </r>
  <r>
    <x v="0"/>
    <x v="13"/>
    <s v="EUR"/>
    <n v="1451861940"/>
    <n v="1448902867"/>
    <b v="0"/>
    <n v="102"/>
    <b v="1"/>
    <s v="games/tabletop games"/>
    <n v="270.7"/>
    <n v="53.08"/>
    <x v="6"/>
    <x v="32"/>
  </r>
  <r>
    <x v="0"/>
    <x v="0"/>
    <s v="USD"/>
    <n v="1423022400"/>
    <n v="1421436099"/>
    <b v="0"/>
    <n v="32"/>
    <b v="1"/>
    <s v="games/tabletop games"/>
    <n v="153.80000000000001"/>
    <n v="48.06"/>
    <x v="6"/>
    <x v="32"/>
  </r>
  <r>
    <x v="0"/>
    <x v="0"/>
    <s v="USD"/>
    <n v="1442501991"/>
    <n v="1439909991"/>
    <b v="0"/>
    <n v="480"/>
    <b v="1"/>
    <s v="games/tabletop games"/>
    <n v="403.58"/>
    <n v="82.4"/>
    <x v="6"/>
    <x v="32"/>
  </r>
  <r>
    <x v="0"/>
    <x v="0"/>
    <s v="USD"/>
    <n v="1311576600"/>
    <n v="1306219897"/>
    <b v="0"/>
    <n v="11"/>
    <b v="1"/>
    <s v="music/rock"/>
    <n v="185"/>
    <n v="50.45"/>
    <x v="4"/>
    <x v="11"/>
  </r>
  <r>
    <x v="0"/>
    <x v="0"/>
    <s v="USD"/>
    <n v="1452744686"/>
    <n v="1447560686"/>
    <b v="0"/>
    <n v="12"/>
    <b v="1"/>
    <s v="music/rock"/>
    <n v="185.33"/>
    <n v="115.83"/>
    <x v="4"/>
    <x v="11"/>
  </r>
  <r>
    <x v="0"/>
    <x v="0"/>
    <s v="USD"/>
    <n v="1336528804"/>
    <n v="1331348404"/>
    <b v="0"/>
    <n v="48"/>
    <b v="1"/>
    <s v="music/rock"/>
    <n v="100.86"/>
    <n v="63.03"/>
    <x v="4"/>
    <x v="11"/>
  </r>
  <r>
    <x v="0"/>
    <x v="0"/>
    <s v="USD"/>
    <n v="1299902400"/>
    <n v="1297451245"/>
    <b v="0"/>
    <n v="59"/>
    <b v="1"/>
    <s v="music/rock"/>
    <n v="106.22"/>
    <n v="108.02"/>
    <x v="4"/>
    <x v="11"/>
  </r>
  <r>
    <x v="0"/>
    <x v="0"/>
    <s v="USD"/>
    <n v="1340944043"/>
    <n v="1338352043"/>
    <b v="0"/>
    <n v="79"/>
    <b v="1"/>
    <s v="music/rock"/>
    <n v="121.37"/>
    <n v="46.09"/>
    <x v="4"/>
    <x v="11"/>
  </r>
  <r>
    <x v="0"/>
    <x v="0"/>
    <s v="USD"/>
    <n v="1378439940"/>
    <n v="1376003254"/>
    <b v="0"/>
    <n v="14"/>
    <b v="1"/>
    <s v="music/rock"/>
    <n v="100.07"/>
    <n v="107.21"/>
    <x v="4"/>
    <x v="11"/>
  </r>
  <r>
    <x v="0"/>
    <x v="0"/>
    <s v="USD"/>
    <n v="1403539260"/>
    <n v="1401724860"/>
    <b v="0"/>
    <n v="106"/>
    <b v="1"/>
    <s v="music/rock"/>
    <n v="119.98"/>
    <n v="50.93"/>
    <x v="4"/>
    <x v="11"/>
  </r>
  <r>
    <x v="0"/>
    <x v="0"/>
    <s v="USD"/>
    <n v="1340733600"/>
    <n v="1339098689"/>
    <b v="0"/>
    <n v="25"/>
    <b v="1"/>
    <s v="music/rock"/>
    <n v="100.1"/>
    <n v="40.04"/>
    <x v="4"/>
    <x v="11"/>
  </r>
  <r>
    <x v="0"/>
    <x v="0"/>
    <s v="USD"/>
    <n v="1386372120"/>
    <n v="1382659060"/>
    <b v="0"/>
    <n v="25"/>
    <b v="1"/>
    <s v="music/rock"/>
    <n v="107.4"/>
    <n v="64.44"/>
    <x v="4"/>
    <x v="11"/>
  </r>
  <r>
    <x v="0"/>
    <x v="0"/>
    <s v="USD"/>
    <n v="1259686800"/>
    <n v="1252908330"/>
    <b v="0"/>
    <n v="29"/>
    <b v="1"/>
    <s v="music/rock"/>
    <n v="104.07"/>
    <n v="53.83"/>
    <x v="4"/>
    <x v="11"/>
  </r>
  <r>
    <x v="0"/>
    <x v="0"/>
    <s v="USD"/>
    <n v="1335153600"/>
    <n v="1332199618"/>
    <b v="0"/>
    <n v="43"/>
    <b v="1"/>
    <s v="music/rock"/>
    <n v="172.8"/>
    <n v="100.47"/>
    <x v="4"/>
    <x v="11"/>
  </r>
  <r>
    <x v="0"/>
    <x v="0"/>
    <s v="USD"/>
    <n v="1334767476"/>
    <n v="1332175476"/>
    <b v="0"/>
    <n v="46"/>
    <b v="1"/>
    <s v="music/rock"/>
    <n v="107.25"/>
    <n v="46.63"/>
    <x v="4"/>
    <x v="11"/>
  </r>
  <r>
    <x v="0"/>
    <x v="0"/>
    <s v="USD"/>
    <n v="1348545540"/>
    <n v="1346345999"/>
    <b v="0"/>
    <n v="27"/>
    <b v="1"/>
    <s v="music/rock"/>
    <n v="108.24"/>
    <n v="34.07"/>
    <x v="4"/>
    <x v="11"/>
  </r>
  <r>
    <x v="0"/>
    <x v="0"/>
    <s v="USD"/>
    <n v="1358702480"/>
    <n v="1356110480"/>
    <b v="0"/>
    <n v="112"/>
    <b v="1"/>
    <s v="music/rock"/>
    <n v="146.08000000000001"/>
    <n v="65.209999999999994"/>
    <x v="4"/>
    <x v="11"/>
  </r>
  <r>
    <x v="0"/>
    <x v="0"/>
    <s v="USD"/>
    <n v="1359240856"/>
    <n v="1356648856"/>
    <b v="0"/>
    <n v="34"/>
    <b v="1"/>
    <s v="music/rock"/>
    <n v="125.25"/>
    <n v="44.21"/>
    <x v="4"/>
    <x v="11"/>
  </r>
  <r>
    <x v="0"/>
    <x v="0"/>
    <s v="USD"/>
    <n v="1330018426"/>
    <n v="1326994426"/>
    <b v="0"/>
    <n v="145"/>
    <b v="1"/>
    <s v="music/rock"/>
    <n v="149.07"/>
    <n v="71.97"/>
    <x v="4"/>
    <x v="11"/>
  </r>
  <r>
    <x v="0"/>
    <x v="0"/>
    <s v="USD"/>
    <n v="1331697540"/>
    <n v="1328749249"/>
    <b v="0"/>
    <n v="19"/>
    <b v="1"/>
    <s v="music/rock"/>
    <n v="100.6"/>
    <n v="52.95"/>
    <x v="4"/>
    <x v="11"/>
  </r>
  <r>
    <x v="0"/>
    <x v="0"/>
    <s v="USD"/>
    <n v="1395861033"/>
    <n v="1393272633"/>
    <b v="0"/>
    <n v="288"/>
    <b v="1"/>
    <s v="music/rock"/>
    <n v="105.07"/>
    <n v="109.45"/>
    <x v="4"/>
    <x v="11"/>
  </r>
  <r>
    <x v="0"/>
    <x v="0"/>
    <s v="USD"/>
    <n v="1296953209"/>
    <n v="1295657209"/>
    <b v="0"/>
    <n v="14"/>
    <b v="1"/>
    <s v="music/rock"/>
    <n v="350.17"/>
    <n v="75.040000000000006"/>
    <x v="4"/>
    <x v="11"/>
  </r>
  <r>
    <x v="0"/>
    <x v="0"/>
    <s v="USD"/>
    <n v="1340904416"/>
    <n v="1339694816"/>
    <b v="0"/>
    <n v="7"/>
    <b v="1"/>
    <s v="music/rock"/>
    <n v="101.25"/>
    <n v="115.71"/>
    <x v="4"/>
    <x v="11"/>
  </r>
  <r>
    <x v="0"/>
    <x v="0"/>
    <s v="USD"/>
    <n v="1371785496"/>
    <n v="1369193496"/>
    <b v="1"/>
    <n v="211"/>
    <b v="1"/>
    <s v="music/indie rock"/>
    <n v="133.6"/>
    <n v="31.66"/>
    <x v="4"/>
    <x v="14"/>
  </r>
  <r>
    <x v="0"/>
    <x v="0"/>
    <s v="USD"/>
    <n v="1388473200"/>
    <n v="1385585434"/>
    <b v="1"/>
    <n v="85"/>
    <b v="1"/>
    <s v="music/indie rock"/>
    <n v="170.65"/>
    <n v="46.18"/>
    <x v="4"/>
    <x v="14"/>
  </r>
  <r>
    <x v="0"/>
    <x v="0"/>
    <s v="USD"/>
    <n v="1323747596"/>
    <n v="1320287996"/>
    <b v="1"/>
    <n v="103"/>
    <b v="1"/>
    <s v="music/indie rock"/>
    <n v="109.36"/>
    <n v="68.48"/>
    <x v="4"/>
    <x v="14"/>
  </r>
  <r>
    <x v="0"/>
    <x v="0"/>
    <s v="USD"/>
    <n v="1293857940"/>
    <n v="1290281691"/>
    <b v="1"/>
    <n v="113"/>
    <b v="1"/>
    <s v="music/indie rock"/>
    <n v="100.7"/>
    <n v="53.47"/>
    <x v="4"/>
    <x v="14"/>
  </r>
  <r>
    <x v="0"/>
    <x v="0"/>
    <s v="USD"/>
    <n v="1407520800"/>
    <n v="1405356072"/>
    <b v="1"/>
    <n v="167"/>
    <b v="1"/>
    <s v="music/indie rock"/>
    <n v="101.23"/>
    <n v="109.11"/>
    <x v="4"/>
    <x v="14"/>
  </r>
  <r>
    <x v="0"/>
    <x v="0"/>
    <s v="USD"/>
    <n v="1331352129"/>
    <n v="1328760129"/>
    <b v="1"/>
    <n v="73"/>
    <b v="1"/>
    <s v="music/indie rock"/>
    <n v="106.76"/>
    <n v="51.19"/>
    <x v="4"/>
    <x v="14"/>
  </r>
  <r>
    <x v="0"/>
    <x v="0"/>
    <s v="USD"/>
    <n v="1336245328"/>
    <n v="1333653333"/>
    <b v="1"/>
    <n v="75"/>
    <b v="1"/>
    <s v="music/indie rock"/>
    <n v="106.66"/>
    <n v="27.94"/>
    <x v="4"/>
    <x v="14"/>
  </r>
  <r>
    <x v="0"/>
    <x v="0"/>
    <s v="USD"/>
    <n v="1409274000"/>
    <n v="1406847996"/>
    <b v="1"/>
    <n v="614"/>
    <b v="1"/>
    <s v="music/indie rock"/>
    <n v="101.31"/>
    <n v="82.5"/>
    <x v="4"/>
    <x v="14"/>
  </r>
  <r>
    <x v="0"/>
    <x v="0"/>
    <s v="USD"/>
    <n v="1362872537"/>
    <n v="1359848537"/>
    <b v="1"/>
    <n v="107"/>
    <b v="1"/>
    <s v="music/indie rock"/>
    <n v="106.67"/>
    <n v="59.82"/>
    <x v="4"/>
    <x v="14"/>
  </r>
  <r>
    <x v="0"/>
    <x v="0"/>
    <s v="USD"/>
    <n v="1363889015"/>
    <n v="1361300615"/>
    <b v="1"/>
    <n v="1224"/>
    <b v="1"/>
    <s v="music/indie rock"/>
    <n v="428.84"/>
    <n v="64.819999999999993"/>
    <x v="4"/>
    <x v="14"/>
  </r>
  <r>
    <x v="0"/>
    <x v="0"/>
    <s v="USD"/>
    <n v="1399421189"/>
    <n v="1396829189"/>
    <b v="1"/>
    <n v="104"/>
    <b v="1"/>
    <s v="music/indie rock"/>
    <n v="104.11"/>
    <n v="90.1"/>
    <x v="4"/>
    <x v="14"/>
  </r>
  <r>
    <x v="0"/>
    <x v="0"/>
    <s v="USD"/>
    <n v="1397862000"/>
    <n v="1395155478"/>
    <b v="1"/>
    <n v="79"/>
    <b v="1"/>
    <s v="music/indie rock"/>
    <n v="107.87"/>
    <n v="40.96"/>
    <x v="4"/>
    <x v="14"/>
  </r>
  <r>
    <x v="0"/>
    <x v="0"/>
    <s v="USD"/>
    <n v="1336086026"/>
    <n v="1333494026"/>
    <b v="1"/>
    <n v="157"/>
    <b v="1"/>
    <s v="music/indie rock"/>
    <n v="175.84"/>
    <n v="56"/>
    <x v="4"/>
    <x v="14"/>
  </r>
  <r>
    <x v="0"/>
    <x v="0"/>
    <s v="USD"/>
    <n v="1339074857"/>
    <n v="1336482857"/>
    <b v="1"/>
    <n v="50"/>
    <b v="1"/>
    <s v="music/indie rock"/>
    <n v="156.97"/>
    <n v="37.67"/>
    <x v="4"/>
    <x v="14"/>
  </r>
  <r>
    <x v="0"/>
    <x v="0"/>
    <s v="USD"/>
    <n v="1336238743"/>
    <n v="1333646743"/>
    <b v="1"/>
    <n v="64"/>
    <b v="1"/>
    <s v="music/indie rock"/>
    <n v="102.6"/>
    <n v="40.08"/>
    <x v="4"/>
    <x v="14"/>
  </r>
  <r>
    <x v="0"/>
    <x v="0"/>
    <s v="USD"/>
    <n v="1260383040"/>
    <n v="1253726650"/>
    <b v="1"/>
    <n v="200"/>
    <b v="1"/>
    <s v="music/indie rock"/>
    <n v="104.04"/>
    <n v="78.03"/>
    <x v="4"/>
    <x v="14"/>
  </r>
  <r>
    <x v="0"/>
    <x v="0"/>
    <s v="USD"/>
    <n v="1266210000"/>
    <n v="1263474049"/>
    <b v="1"/>
    <n v="22"/>
    <b v="1"/>
    <s v="music/indie rock"/>
    <n v="104"/>
    <n v="18.91"/>
    <x v="4"/>
    <x v="14"/>
  </r>
  <r>
    <x v="0"/>
    <x v="0"/>
    <s v="USD"/>
    <n v="1253937540"/>
    <n v="1251214014"/>
    <b v="1"/>
    <n v="163"/>
    <b v="1"/>
    <s v="music/indie rock"/>
    <n v="121.06"/>
    <n v="37.130000000000003"/>
    <x v="4"/>
    <x v="14"/>
  </r>
  <r>
    <x v="0"/>
    <x v="0"/>
    <s v="USD"/>
    <n v="1387072685"/>
    <n v="1384480685"/>
    <b v="1"/>
    <n v="77"/>
    <b v="1"/>
    <s v="music/indie rock"/>
    <n v="107.7"/>
    <n v="41.96"/>
    <x v="4"/>
    <x v="14"/>
  </r>
  <r>
    <x v="0"/>
    <x v="0"/>
    <s v="USD"/>
    <n v="1396463800"/>
    <n v="1393443400"/>
    <b v="1"/>
    <n v="89"/>
    <b v="1"/>
    <s v="music/indie rock"/>
    <n v="108.66"/>
    <n v="61.04"/>
    <x v="4"/>
    <x v="14"/>
  </r>
  <r>
    <x v="3"/>
    <x v="15"/>
    <s v="EUR"/>
    <n v="1491282901"/>
    <n v="1488694501"/>
    <b v="0"/>
    <n v="64"/>
    <b v="0"/>
    <s v="food/small batch"/>
    <n v="39.119999999999997"/>
    <n v="64.53"/>
    <x v="7"/>
    <x v="33"/>
  </r>
  <r>
    <x v="3"/>
    <x v="0"/>
    <s v="USD"/>
    <n v="1491769769"/>
    <n v="1489181369"/>
    <b v="0"/>
    <n v="4"/>
    <b v="0"/>
    <s v="food/small batch"/>
    <n v="3.15"/>
    <n v="21.25"/>
    <x v="7"/>
    <x v="33"/>
  </r>
  <r>
    <x v="3"/>
    <x v="0"/>
    <s v="USD"/>
    <n v="1490033247"/>
    <n v="1489428447"/>
    <b v="0"/>
    <n v="4"/>
    <b v="0"/>
    <s v="food/small batch"/>
    <n v="48"/>
    <n v="30"/>
    <x v="7"/>
    <x v="33"/>
  </r>
  <r>
    <x v="3"/>
    <x v="1"/>
    <s v="GBP"/>
    <n v="1490559285"/>
    <n v="1487970885"/>
    <b v="0"/>
    <n v="61"/>
    <b v="0"/>
    <s v="food/small batch"/>
    <n v="20.73"/>
    <n v="25.49"/>
    <x v="7"/>
    <x v="33"/>
  </r>
  <r>
    <x v="3"/>
    <x v="0"/>
    <s v="USD"/>
    <n v="1490830331"/>
    <n v="1488241931"/>
    <b v="0"/>
    <n v="7"/>
    <b v="0"/>
    <s v="food/small batch"/>
    <n v="8"/>
    <n v="11.43"/>
    <x v="7"/>
    <x v="33"/>
  </r>
  <r>
    <x v="3"/>
    <x v="0"/>
    <s v="USD"/>
    <n v="1493571600"/>
    <n v="1489106948"/>
    <b v="0"/>
    <n v="1"/>
    <b v="0"/>
    <s v="food/small batch"/>
    <n v="0.72"/>
    <n v="108"/>
    <x v="7"/>
    <x v="33"/>
  </r>
  <r>
    <x v="0"/>
    <x v="0"/>
    <s v="USD"/>
    <n v="1409090440"/>
    <n v="1406066440"/>
    <b v="1"/>
    <n v="3355"/>
    <b v="1"/>
    <s v="food/small batch"/>
    <n v="526.09"/>
    <n v="54.88"/>
    <x v="7"/>
    <x v="33"/>
  </r>
  <r>
    <x v="0"/>
    <x v="0"/>
    <s v="USD"/>
    <n v="1434307537"/>
    <n v="1431715537"/>
    <b v="1"/>
    <n v="537"/>
    <b v="1"/>
    <s v="food/small batch"/>
    <n v="254.45"/>
    <n v="47.38"/>
    <x v="7"/>
    <x v="33"/>
  </r>
  <r>
    <x v="0"/>
    <x v="0"/>
    <s v="USD"/>
    <n v="1405609146"/>
    <n v="1403017146"/>
    <b v="1"/>
    <n v="125"/>
    <b v="1"/>
    <s v="food/small batch"/>
    <n v="105.92"/>
    <n v="211.84"/>
    <x v="7"/>
    <x v="33"/>
  </r>
  <r>
    <x v="0"/>
    <x v="0"/>
    <s v="USD"/>
    <n v="1451001600"/>
    <n v="1448400943"/>
    <b v="1"/>
    <n v="163"/>
    <b v="1"/>
    <s v="food/small batch"/>
    <n v="102.42"/>
    <n v="219.93"/>
    <x v="7"/>
    <x v="33"/>
  </r>
  <r>
    <x v="0"/>
    <x v="0"/>
    <s v="USD"/>
    <n v="1408320490"/>
    <n v="1405728490"/>
    <b v="1"/>
    <n v="283"/>
    <b v="1"/>
    <s v="food/small batch"/>
    <n v="144.31"/>
    <n v="40.799999999999997"/>
    <x v="7"/>
    <x v="33"/>
  </r>
  <r>
    <x v="0"/>
    <x v="0"/>
    <s v="USD"/>
    <n v="1423235071"/>
    <n v="1420643071"/>
    <b v="1"/>
    <n v="352"/>
    <b v="1"/>
    <s v="food/small batch"/>
    <n v="106.31"/>
    <n v="75.5"/>
    <x v="7"/>
    <x v="33"/>
  </r>
  <r>
    <x v="0"/>
    <x v="0"/>
    <s v="USD"/>
    <n v="1401385800"/>
    <n v="1399563390"/>
    <b v="1"/>
    <n v="94"/>
    <b v="1"/>
    <s v="food/small batch"/>
    <n v="212.17"/>
    <n v="13.54"/>
    <x v="7"/>
    <x v="33"/>
  </r>
  <r>
    <x v="0"/>
    <x v="0"/>
    <s v="USD"/>
    <n v="1415208840"/>
    <n v="1412611498"/>
    <b v="1"/>
    <n v="67"/>
    <b v="1"/>
    <s v="food/small batch"/>
    <n v="101.95"/>
    <n v="60.87"/>
    <x v="7"/>
    <x v="33"/>
  </r>
  <r>
    <x v="0"/>
    <x v="0"/>
    <s v="USD"/>
    <n v="1402494243"/>
    <n v="1399902243"/>
    <b v="1"/>
    <n v="221"/>
    <b v="1"/>
    <s v="food/small batch"/>
    <n v="102.27"/>
    <n v="115.69"/>
    <x v="7"/>
    <x v="33"/>
  </r>
  <r>
    <x v="0"/>
    <x v="0"/>
    <s v="USD"/>
    <n v="1394316695"/>
    <n v="1390860695"/>
    <b v="1"/>
    <n v="2165"/>
    <b v="1"/>
    <s v="food/small batch"/>
    <n v="520.73"/>
    <n v="48.1"/>
    <x v="7"/>
    <x v="33"/>
  </r>
  <r>
    <x v="0"/>
    <x v="0"/>
    <s v="USD"/>
    <n v="1403796143"/>
    <n v="1401204143"/>
    <b v="1"/>
    <n v="179"/>
    <b v="1"/>
    <s v="food/small batch"/>
    <n v="110.66"/>
    <n v="74.180000000000007"/>
    <x v="7"/>
    <x v="33"/>
  </r>
  <r>
    <x v="0"/>
    <x v="0"/>
    <s v="USD"/>
    <n v="1404077484"/>
    <n v="1401485484"/>
    <b v="1"/>
    <n v="123"/>
    <b v="1"/>
    <s v="food/small batch"/>
    <n v="101.14"/>
    <n v="123.35"/>
    <x v="7"/>
    <x v="33"/>
  </r>
  <r>
    <x v="0"/>
    <x v="0"/>
    <s v="USD"/>
    <n v="1482134340"/>
    <n v="1479496309"/>
    <b v="1"/>
    <n v="1104"/>
    <b v="1"/>
    <s v="food/small batch"/>
    <n v="294.20999999999998"/>
    <n v="66.62"/>
    <x v="7"/>
    <x v="33"/>
  </r>
  <r>
    <x v="0"/>
    <x v="0"/>
    <s v="USD"/>
    <n v="1477841138"/>
    <n v="1475249138"/>
    <b v="1"/>
    <n v="403"/>
    <b v="1"/>
    <s v="food/small batch"/>
    <n v="105.78"/>
    <n v="104.99"/>
    <x v="7"/>
    <x v="33"/>
  </r>
  <r>
    <x v="1"/>
    <x v="0"/>
    <s v="USD"/>
    <n v="1436729504"/>
    <n v="1434137504"/>
    <b v="0"/>
    <n v="0"/>
    <b v="0"/>
    <s v="technology/web"/>
    <n v="0"/>
    <e v="#DIV/0!"/>
    <x v="2"/>
    <x v="7"/>
  </r>
  <r>
    <x v="1"/>
    <x v="0"/>
    <s v="USD"/>
    <n v="1412571600"/>
    <n v="1410799870"/>
    <b v="0"/>
    <n v="0"/>
    <b v="0"/>
    <s v="technology/web"/>
    <n v="0"/>
    <e v="#DIV/0!"/>
    <x v="2"/>
    <x v="7"/>
  </r>
  <r>
    <x v="1"/>
    <x v="0"/>
    <s v="USD"/>
    <n v="1452282420"/>
    <n v="1447962505"/>
    <b v="0"/>
    <n v="1"/>
    <b v="0"/>
    <s v="technology/web"/>
    <n v="3"/>
    <n v="300"/>
    <x v="2"/>
    <x v="7"/>
  </r>
  <r>
    <x v="1"/>
    <x v="5"/>
    <s v="CAD"/>
    <n v="1466789269"/>
    <n v="1464197269"/>
    <b v="0"/>
    <n v="1"/>
    <b v="0"/>
    <s v="technology/web"/>
    <n v="0.1"/>
    <n v="1"/>
    <x v="2"/>
    <x v="7"/>
  </r>
  <r>
    <x v="1"/>
    <x v="0"/>
    <s v="USD"/>
    <n v="1427845140"/>
    <n v="1424822556"/>
    <b v="0"/>
    <n v="0"/>
    <b v="0"/>
    <s v="technology/web"/>
    <n v="0"/>
    <e v="#DIV/0!"/>
    <x v="2"/>
    <x v="7"/>
  </r>
  <r>
    <x v="1"/>
    <x v="0"/>
    <s v="USD"/>
    <n v="1476731431"/>
    <n v="1472843431"/>
    <b v="0"/>
    <n v="3"/>
    <b v="0"/>
    <s v="technology/web"/>
    <n v="7.0000000000000007E-2"/>
    <n v="13"/>
    <x v="2"/>
    <x v="7"/>
  </r>
  <r>
    <x v="1"/>
    <x v="0"/>
    <s v="USD"/>
    <n v="1472135676"/>
    <n v="1469543676"/>
    <b v="0"/>
    <n v="1"/>
    <b v="0"/>
    <s v="technology/web"/>
    <n v="1.5"/>
    <n v="15"/>
    <x v="2"/>
    <x v="7"/>
  </r>
  <r>
    <x v="1"/>
    <x v="0"/>
    <s v="USD"/>
    <n v="1456006938"/>
    <n v="1450822938"/>
    <b v="0"/>
    <n v="5"/>
    <b v="0"/>
    <s v="technology/web"/>
    <n v="0.39"/>
    <n v="54"/>
    <x v="2"/>
    <x v="7"/>
  </r>
  <r>
    <x v="1"/>
    <x v="11"/>
    <s v="SEK"/>
    <n v="1439318228"/>
    <n v="1436812628"/>
    <b v="0"/>
    <n v="0"/>
    <b v="0"/>
    <s v="technology/web"/>
    <n v="0"/>
    <e v="#DIV/0!"/>
    <x v="2"/>
    <x v="7"/>
  </r>
  <r>
    <x v="1"/>
    <x v="17"/>
    <s v="EUR"/>
    <n v="1483474370"/>
    <n v="1480882370"/>
    <b v="0"/>
    <n v="0"/>
    <b v="0"/>
    <s v="technology/web"/>
    <n v="0"/>
    <e v="#DIV/0!"/>
    <x v="2"/>
    <x v="7"/>
  </r>
  <r>
    <x v="1"/>
    <x v="4"/>
    <s v="NZD"/>
    <n v="1430360739"/>
    <n v="1427768739"/>
    <b v="0"/>
    <n v="7"/>
    <b v="0"/>
    <s v="technology/web"/>
    <n v="0.56999999999999995"/>
    <n v="15.43"/>
    <x v="2"/>
    <x v="7"/>
  </r>
  <r>
    <x v="1"/>
    <x v="0"/>
    <s v="USD"/>
    <n v="1433603552"/>
    <n v="1428419552"/>
    <b v="0"/>
    <n v="0"/>
    <b v="0"/>
    <s v="technology/web"/>
    <n v="0"/>
    <e v="#DIV/0!"/>
    <x v="2"/>
    <x v="7"/>
  </r>
  <r>
    <x v="1"/>
    <x v="0"/>
    <s v="USD"/>
    <n v="1429632822"/>
    <n v="1428596022"/>
    <b v="0"/>
    <n v="0"/>
    <b v="0"/>
    <s v="technology/web"/>
    <n v="0"/>
    <e v="#DIV/0!"/>
    <x v="2"/>
    <x v="7"/>
  </r>
  <r>
    <x v="1"/>
    <x v="0"/>
    <s v="USD"/>
    <n v="1420910460"/>
    <n v="1415726460"/>
    <b v="0"/>
    <n v="1"/>
    <b v="0"/>
    <s v="technology/web"/>
    <n v="7.0000000000000007E-2"/>
    <n v="25"/>
    <x v="2"/>
    <x v="7"/>
  </r>
  <r>
    <x v="1"/>
    <x v="2"/>
    <s v="AUD"/>
    <n v="1430604136"/>
    <n v="1428012136"/>
    <b v="0"/>
    <n v="2"/>
    <b v="0"/>
    <s v="technology/web"/>
    <n v="0.69"/>
    <n v="27.5"/>
    <x v="2"/>
    <x v="7"/>
  </r>
  <r>
    <x v="1"/>
    <x v="9"/>
    <s v="EUR"/>
    <n v="1433530104"/>
    <n v="1430938104"/>
    <b v="0"/>
    <n v="0"/>
    <b v="0"/>
    <s v="technology/web"/>
    <n v="0"/>
    <e v="#DIV/0!"/>
    <x v="2"/>
    <x v="7"/>
  </r>
  <r>
    <x v="1"/>
    <x v="1"/>
    <s v="GBP"/>
    <n v="1445093578"/>
    <n v="1442501578"/>
    <b v="0"/>
    <n v="0"/>
    <b v="0"/>
    <s v="technology/web"/>
    <n v="0"/>
    <e v="#DIV/0!"/>
    <x v="2"/>
    <x v="7"/>
  </r>
  <r>
    <x v="1"/>
    <x v="1"/>
    <s v="GBP"/>
    <n v="1422664740"/>
    <n v="1417818036"/>
    <b v="0"/>
    <n v="0"/>
    <b v="0"/>
    <s v="technology/web"/>
    <n v="0"/>
    <e v="#DIV/0!"/>
    <x v="2"/>
    <x v="7"/>
  </r>
  <r>
    <x v="1"/>
    <x v="0"/>
    <s v="USD"/>
    <n v="1438616124"/>
    <n v="1433432124"/>
    <b v="0"/>
    <n v="3"/>
    <b v="0"/>
    <s v="technology/web"/>
    <n v="14.68"/>
    <n v="367"/>
    <x v="2"/>
    <x v="7"/>
  </r>
  <r>
    <x v="1"/>
    <x v="5"/>
    <s v="CAD"/>
    <n v="1454864280"/>
    <n v="1452272280"/>
    <b v="0"/>
    <n v="1"/>
    <b v="0"/>
    <s v="technology/web"/>
    <n v="0.04"/>
    <n v="2"/>
    <x v="2"/>
    <x v="7"/>
  </r>
  <r>
    <x v="1"/>
    <x v="5"/>
    <s v="CAD"/>
    <n v="1462053600"/>
    <n v="1459975008"/>
    <b v="0"/>
    <n v="0"/>
    <b v="0"/>
    <s v="technology/web"/>
    <n v="0"/>
    <e v="#DIV/0!"/>
    <x v="2"/>
    <x v="7"/>
  </r>
  <r>
    <x v="1"/>
    <x v="0"/>
    <s v="USD"/>
    <n v="1418315470"/>
    <n v="1415723470"/>
    <b v="0"/>
    <n v="2"/>
    <b v="0"/>
    <s v="technology/web"/>
    <n v="28.57"/>
    <n v="60"/>
    <x v="2"/>
    <x v="7"/>
  </r>
  <r>
    <x v="1"/>
    <x v="0"/>
    <s v="USD"/>
    <n v="1451348200"/>
    <n v="1447460200"/>
    <b v="0"/>
    <n v="0"/>
    <b v="0"/>
    <s v="technology/web"/>
    <n v="0"/>
    <e v="#DIV/0!"/>
    <x v="2"/>
    <x v="7"/>
  </r>
  <r>
    <x v="1"/>
    <x v="0"/>
    <s v="USD"/>
    <n v="1445898356"/>
    <n v="1441146356"/>
    <b v="0"/>
    <n v="0"/>
    <b v="0"/>
    <s v="technology/web"/>
    <n v="0"/>
    <e v="#DIV/0!"/>
    <x v="2"/>
    <x v="7"/>
  </r>
  <r>
    <x v="1"/>
    <x v="13"/>
    <s v="EUR"/>
    <n v="1453071600"/>
    <n v="1449596425"/>
    <b v="0"/>
    <n v="0"/>
    <b v="0"/>
    <s v="technology/web"/>
    <n v="0"/>
    <e v="#DIV/0!"/>
    <x v="2"/>
    <x v="7"/>
  </r>
  <r>
    <x v="1"/>
    <x v="1"/>
    <s v="GBP"/>
    <n v="1445431533"/>
    <n v="1442839533"/>
    <b v="0"/>
    <n v="27"/>
    <b v="0"/>
    <s v="technology/web"/>
    <n v="10.52"/>
    <n v="97.41"/>
    <x v="2"/>
    <x v="7"/>
  </r>
  <r>
    <x v="1"/>
    <x v="0"/>
    <s v="USD"/>
    <n v="1461622616"/>
    <n v="1456442216"/>
    <b v="0"/>
    <n v="14"/>
    <b v="0"/>
    <s v="technology/web"/>
    <n v="1.34"/>
    <n v="47.86"/>
    <x v="2"/>
    <x v="7"/>
  </r>
  <r>
    <x v="1"/>
    <x v="0"/>
    <s v="USD"/>
    <n v="1429028365"/>
    <n v="1425143965"/>
    <b v="0"/>
    <n v="2"/>
    <b v="0"/>
    <s v="technology/web"/>
    <n v="0.25"/>
    <n v="50"/>
    <x v="2"/>
    <x v="7"/>
  </r>
  <r>
    <x v="1"/>
    <x v="0"/>
    <s v="USD"/>
    <n v="1455132611"/>
    <n v="1452540611"/>
    <b v="0"/>
    <n v="0"/>
    <b v="0"/>
    <s v="technology/web"/>
    <n v="0"/>
    <e v="#DIV/0!"/>
    <x v="2"/>
    <x v="7"/>
  </r>
  <r>
    <x v="1"/>
    <x v="0"/>
    <s v="USD"/>
    <n v="1418877141"/>
    <n v="1416285141"/>
    <b v="0"/>
    <n v="4"/>
    <b v="0"/>
    <s v="technology/web"/>
    <n v="0.33"/>
    <n v="20.5"/>
    <x v="2"/>
    <x v="7"/>
  </r>
  <r>
    <x v="1"/>
    <x v="0"/>
    <s v="USD"/>
    <n v="1435257596"/>
    <n v="1432665596"/>
    <b v="0"/>
    <n v="0"/>
    <b v="0"/>
    <s v="technology/web"/>
    <n v="0"/>
    <e v="#DIV/0!"/>
    <x v="2"/>
    <x v="7"/>
  </r>
  <r>
    <x v="1"/>
    <x v="2"/>
    <s v="AUD"/>
    <n v="1429839571"/>
    <n v="1427247571"/>
    <b v="0"/>
    <n v="6"/>
    <b v="0"/>
    <s v="technology/web"/>
    <n v="3.27"/>
    <n v="30"/>
    <x v="2"/>
    <x v="7"/>
  </r>
  <r>
    <x v="1"/>
    <x v="11"/>
    <s v="SEK"/>
    <n v="1440863624"/>
    <n v="1438271624"/>
    <b v="0"/>
    <n v="1"/>
    <b v="0"/>
    <s v="technology/web"/>
    <n v="0.01"/>
    <n v="50"/>
    <x v="2"/>
    <x v="7"/>
  </r>
  <r>
    <x v="1"/>
    <x v="0"/>
    <s v="USD"/>
    <n v="1423772060"/>
    <n v="1421180060"/>
    <b v="0"/>
    <n v="1"/>
    <b v="0"/>
    <s v="technology/web"/>
    <n v="0.05"/>
    <n v="10"/>
    <x v="2"/>
    <x v="7"/>
  </r>
  <r>
    <x v="1"/>
    <x v="0"/>
    <s v="USD"/>
    <n v="1473451437"/>
    <n v="1470859437"/>
    <b v="0"/>
    <n v="0"/>
    <b v="0"/>
    <s v="technology/web"/>
    <n v="0"/>
    <e v="#DIV/0!"/>
    <x v="2"/>
    <x v="7"/>
  </r>
  <r>
    <x v="1"/>
    <x v="0"/>
    <s v="USD"/>
    <n v="1449785566"/>
    <n v="1447193566"/>
    <b v="0"/>
    <n v="4"/>
    <b v="0"/>
    <s v="technology/web"/>
    <n v="10.88"/>
    <n v="81.58"/>
    <x v="2"/>
    <x v="7"/>
  </r>
  <r>
    <x v="1"/>
    <x v="5"/>
    <s v="CAD"/>
    <n v="1480110783"/>
    <n v="1477515183"/>
    <b v="0"/>
    <n v="0"/>
    <b v="0"/>
    <s v="technology/web"/>
    <n v="0"/>
    <e v="#DIV/0!"/>
    <x v="2"/>
    <x v="7"/>
  </r>
  <r>
    <x v="1"/>
    <x v="0"/>
    <s v="USD"/>
    <n v="1440548330"/>
    <n v="1438042730"/>
    <b v="0"/>
    <n v="0"/>
    <b v="0"/>
    <s v="technology/web"/>
    <n v="0"/>
    <e v="#DIV/0!"/>
    <x v="2"/>
    <x v="7"/>
  </r>
  <r>
    <x v="1"/>
    <x v="0"/>
    <s v="USD"/>
    <n v="1444004616"/>
    <n v="1440116616"/>
    <b v="0"/>
    <n v="0"/>
    <b v="0"/>
    <s v="technology/web"/>
    <n v="0"/>
    <e v="#DIV/0!"/>
    <x v="2"/>
    <x v="7"/>
  </r>
  <r>
    <x v="1"/>
    <x v="0"/>
    <s v="USD"/>
    <n v="1443726142"/>
    <n v="1441134142"/>
    <b v="0"/>
    <n v="3"/>
    <b v="0"/>
    <s v="technology/web"/>
    <n v="0.37"/>
    <n v="18.329999999999998"/>
    <x v="2"/>
    <x v="7"/>
  </r>
  <r>
    <x v="1"/>
    <x v="0"/>
    <s v="USD"/>
    <n v="1428704848"/>
    <n v="1426112848"/>
    <b v="0"/>
    <n v="7"/>
    <b v="0"/>
    <s v="technology/web"/>
    <n v="1.82"/>
    <n v="224.43"/>
    <x v="2"/>
    <x v="7"/>
  </r>
  <r>
    <x v="1"/>
    <x v="0"/>
    <s v="USD"/>
    <n v="1438662603"/>
    <n v="1436502603"/>
    <b v="0"/>
    <n v="2"/>
    <b v="0"/>
    <s v="technology/web"/>
    <n v="2.5"/>
    <n v="37.5"/>
    <x v="2"/>
    <x v="7"/>
  </r>
  <r>
    <x v="1"/>
    <x v="4"/>
    <s v="NZD"/>
    <n v="1424568107"/>
    <n v="1421976107"/>
    <b v="0"/>
    <n v="3"/>
    <b v="0"/>
    <s v="technology/web"/>
    <n v="4.3499999999999996"/>
    <n v="145"/>
    <x v="2"/>
    <x v="7"/>
  </r>
  <r>
    <x v="1"/>
    <x v="0"/>
    <s v="USD"/>
    <n v="1415932643"/>
    <n v="1413337043"/>
    <b v="0"/>
    <n v="8"/>
    <b v="0"/>
    <s v="technology/web"/>
    <n v="0.8"/>
    <n v="1"/>
    <x v="2"/>
    <x v="7"/>
  </r>
  <r>
    <x v="1"/>
    <x v="0"/>
    <s v="USD"/>
    <n v="1438793432"/>
    <n v="1436201432"/>
    <b v="0"/>
    <n v="7"/>
    <b v="0"/>
    <s v="technology/web"/>
    <n v="1.21"/>
    <n v="112.57"/>
    <x v="2"/>
    <x v="7"/>
  </r>
  <r>
    <x v="1"/>
    <x v="5"/>
    <s v="CAD"/>
    <n v="1420920424"/>
    <n v="1415736424"/>
    <b v="0"/>
    <n v="0"/>
    <b v="0"/>
    <s v="technology/web"/>
    <n v="0"/>
    <e v="#DIV/0!"/>
    <x v="2"/>
    <x v="7"/>
  </r>
  <r>
    <x v="1"/>
    <x v="0"/>
    <s v="USD"/>
    <n v="1469199740"/>
    <n v="1465311740"/>
    <b v="0"/>
    <n v="3"/>
    <b v="0"/>
    <s v="technology/web"/>
    <n v="0.68"/>
    <n v="342"/>
    <x v="2"/>
    <x v="7"/>
  </r>
  <r>
    <x v="1"/>
    <x v="0"/>
    <s v="USD"/>
    <n v="1421350140"/>
    <n v="1418761759"/>
    <b v="0"/>
    <n v="8"/>
    <b v="0"/>
    <s v="technology/web"/>
    <n v="1.25"/>
    <n v="57.88"/>
    <x v="2"/>
    <x v="7"/>
  </r>
  <r>
    <x v="1"/>
    <x v="6"/>
    <s v="EUR"/>
    <n v="1437861540"/>
    <n v="1435160452"/>
    <b v="0"/>
    <n v="1"/>
    <b v="0"/>
    <s v="technology/web"/>
    <n v="0.19"/>
    <n v="30"/>
    <x v="2"/>
    <x v="7"/>
  </r>
  <r>
    <x v="1"/>
    <x v="2"/>
    <s v="AUD"/>
    <n v="1420352264"/>
    <n v="1416896264"/>
    <b v="0"/>
    <n v="0"/>
    <b v="0"/>
    <s v="technology/web"/>
    <n v="0"/>
    <e v="#DIV/0!"/>
    <x v="2"/>
    <x v="7"/>
  </r>
  <r>
    <x v="1"/>
    <x v="0"/>
    <s v="USD"/>
    <n v="1427825044"/>
    <n v="1425236644"/>
    <b v="0"/>
    <n v="1"/>
    <b v="0"/>
    <s v="technology/web"/>
    <n v="0.13"/>
    <n v="25"/>
    <x v="2"/>
    <x v="7"/>
  </r>
  <r>
    <x v="1"/>
    <x v="0"/>
    <s v="USD"/>
    <n v="1446087223"/>
    <n v="1443495223"/>
    <b v="0"/>
    <n v="0"/>
    <b v="0"/>
    <s v="technology/web"/>
    <n v="0"/>
    <e v="#DIV/0!"/>
    <x v="2"/>
    <x v="7"/>
  </r>
  <r>
    <x v="1"/>
    <x v="0"/>
    <s v="USD"/>
    <n v="1439048017"/>
    <n v="1436456017"/>
    <b v="0"/>
    <n v="1"/>
    <b v="0"/>
    <s v="technology/web"/>
    <n v="0.05"/>
    <n v="50"/>
    <x v="2"/>
    <x v="7"/>
  </r>
  <r>
    <x v="1"/>
    <x v="17"/>
    <s v="EUR"/>
    <n v="1424940093"/>
    <n v="1422348093"/>
    <b v="0"/>
    <n v="2"/>
    <b v="0"/>
    <s v="technology/web"/>
    <n v="0.06"/>
    <n v="1.5"/>
    <x v="2"/>
    <x v="7"/>
  </r>
  <r>
    <x v="1"/>
    <x v="0"/>
    <s v="USD"/>
    <n v="1484038620"/>
    <n v="1481597687"/>
    <b v="0"/>
    <n v="0"/>
    <b v="0"/>
    <s v="technology/web"/>
    <n v="0"/>
    <e v="#DIV/0!"/>
    <x v="2"/>
    <x v="7"/>
  </r>
  <r>
    <x v="1"/>
    <x v="16"/>
    <s v="CHF"/>
    <n v="1444940558"/>
    <n v="1442348558"/>
    <b v="0"/>
    <n v="1"/>
    <b v="0"/>
    <s v="technology/web"/>
    <n v="0.2"/>
    <n v="10"/>
    <x v="2"/>
    <x v="7"/>
  </r>
  <r>
    <x v="1"/>
    <x v="0"/>
    <s v="USD"/>
    <n v="1420233256"/>
    <n v="1417641256"/>
    <b v="0"/>
    <n v="0"/>
    <b v="0"/>
    <s v="technology/web"/>
    <n v="0"/>
    <e v="#DIV/0!"/>
    <x v="2"/>
    <x v="7"/>
  </r>
  <r>
    <x v="1"/>
    <x v="0"/>
    <s v="USD"/>
    <n v="1435874384"/>
    <n v="1433282384"/>
    <b v="0"/>
    <n v="0"/>
    <b v="0"/>
    <s v="technology/web"/>
    <n v="0"/>
    <e v="#DIV/0!"/>
    <x v="2"/>
    <x v="7"/>
  </r>
  <r>
    <x v="1"/>
    <x v="11"/>
    <s v="SEK"/>
    <n v="1418934506"/>
    <n v="1415910506"/>
    <b v="0"/>
    <n v="0"/>
    <b v="0"/>
    <s v="technology/web"/>
    <n v="0"/>
    <e v="#DIV/0!"/>
    <x v="2"/>
    <x v="7"/>
  </r>
  <r>
    <x v="1"/>
    <x v="2"/>
    <s v="AUD"/>
    <n v="1460615164"/>
    <n v="1458023164"/>
    <b v="0"/>
    <n v="0"/>
    <b v="0"/>
    <s v="technology/web"/>
    <n v="0"/>
    <e v="#DIV/0!"/>
    <x v="2"/>
    <x v="7"/>
  </r>
  <r>
    <x v="2"/>
    <x v="0"/>
    <s v="USD"/>
    <n v="1457207096"/>
    <n v="1452023096"/>
    <b v="0"/>
    <n v="9"/>
    <b v="0"/>
    <s v="food/food trucks"/>
    <n v="0.72"/>
    <n v="22.33"/>
    <x v="7"/>
    <x v="19"/>
  </r>
  <r>
    <x v="2"/>
    <x v="0"/>
    <s v="USD"/>
    <n v="1431533931"/>
    <n v="1428941931"/>
    <b v="0"/>
    <n v="1"/>
    <b v="0"/>
    <s v="food/food trucks"/>
    <n v="0.43"/>
    <n v="52"/>
    <x v="7"/>
    <x v="19"/>
  </r>
  <r>
    <x v="2"/>
    <x v="1"/>
    <s v="GBP"/>
    <n v="1459368658"/>
    <n v="1454188258"/>
    <b v="0"/>
    <n v="12"/>
    <b v="0"/>
    <s v="food/food trucks"/>
    <n v="16.829999999999998"/>
    <n v="16.829999999999998"/>
    <x v="7"/>
    <x v="19"/>
  </r>
  <r>
    <x v="2"/>
    <x v="0"/>
    <s v="USD"/>
    <n v="1451782607"/>
    <n v="1449190607"/>
    <b v="0"/>
    <n v="0"/>
    <b v="0"/>
    <s v="food/food trucks"/>
    <n v="0"/>
    <e v="#DIV/0!"/>
    <x v="7"/>
    <x v="19"/>
  </r>
  <r>
    <x v="2"/>
    <x v="0"/>
    <s v="USD"/>
    <n v="1472911375"/>
    <n v="1471096975"/>
    <b v="0"/>
    <n v="20"/>
    <b v="0"/>
    <s v="food/food trucks"/>
    <n v="22.52"/>
    <n v="56.3"/>
    <x v="7"/>
    <x v="19"/>
  </r>
  <r>
    <x v="2"/>
    <x v="0"/>
    <s v="USD"/>
    <n v="1421635190"/>
    <n v="1418179190"/>
    <b v="0"/>
    <n v="16"/>
    <b v="0"/>
    <s v="food/food trucks"/>
    <n v="41.38"/>
    <n v="84.06"/>
    <x v="7"/>
    <x v="19"/>
  </r>
  <r>
    <x v="2"/>
    <x v="0"/>
    <s v="USD"/>
    <n v="1428732000"/>
    <n v="1426772928"/>
    <b v="0"/>
    <n v="33"/>
    <b v="0"/>
    <s v="food/food trucks"/>
    <n v="25.26"/>
    <n v="168.39"/>
    <x v="7"/>
    <x v="19"/>
  </r>
  <r>
    <x v="2"/>
    <x v="0"/>
    <s v="USD"/>
    <n v="1415247757"/>
    <n v="1412652157"/>
    <b v="0"/>
    <n v="2"/>
    <b v="0"/>
    <s v="food/food trucks"/>
    <n v="0.2"/>
    <n v="15"/>
    <x v="7"/>
    <x v="19"/>
  </r>
  <r>
    <x v="2"/>
    <x v="0"/>
    <s v="USD"/>
    <n v="1439931675"/>
    <n v="1437339675"/>
    <b v="0"/>
    <n v="6"/>
    <b v="0"/>
    <s v="food/food trucks"/>
    <n v="1.84"/>
    <n v="76.67"/>
    <x v="7"/>
    <x v="19"/>
  </r>
  <r>
    <x v="2"/>
    <x v="2"/>
    <s v="AUD"/>
    <n v="1441619275"/>
    <n v="1439027275"/>
    <b v="0"/>
    <n v="0"/>
    <b v="0"/>
    <s v="food/food trucks"/>
    <n v="0"/>
    <e v="#DIV/0!"/>
    <x v="7"/>
    <x v="19"/>
  </r>
  <r>
    <x v="2"/>
    <x v="0"/>
    <s v="USD"/>
    <n v="1440524082"/>
    <n v="1437932082"/>
    <b v="0"/>
    <n v="3"/>
    <b v="0"/>
    <s v="food/food trucks"/>
    <n v="0.6"/>
    <n v="50.33"/>
    <x v="7"/>
    <x v="19"/>
  </r>
  <r>
    <x v="2"/>
    <x v="6"/>
    <s v="EUR"/>
    <n v="1480185673"/>
    <n v="1476294073"/>
    <b v="0"/>
    <n v="0"/>
    <b v="0"/>
    <s v="food/food trucks"/>
    <n v="0"/>
    <e v="#DIV/0!"/>
    <x v="7"/>
    <x v="19"/>
  </r>
  <r>
    <x v="2"/>
    <x v="0"/>
    <s v="USD"/>
    <n v="1401579000"/>
    <n v="1398911882"/>
    <b v="0"/>
    <n v="3"/>
    <b v="0"/>
    <s v="food/food trucks"/>
    <n v="0.83"/>
    <n v="8.33"/>
    <x v="7"/>
    <x v="19"/>
  </r>
  <r>
    <x v="2"/>
    <x v="0"/>
    <s v="USD"/>
    <n v="1440215940"/>
    <n v="1436805660"/>
    <b v="0"/>
    <n v="13"/>
    <b v="0"/>
    <s v="food/food trucks"/>
    <n v="3.07"/>
    <n v="35.380000000000003"/>
    <x v="7"/>
    <x v="19"/>
  </r>
  <r>
    <x v="2"/>
    <x v="0"/>
    <s v="USD"/>
    <n v="1468615346"/>
    <n v="1466023346"/>
    <b v="0"/>
    <n v="6"/>
    <b v="0"/>
    <s v="food/food trucks"/>
    <n v="0.56000000000000005"/>
    <n v="55.83"/>
    <x v="7"/>
    <x v="19"/>
  </r>
  <r>
    <x v="2"/>
    <x v="0"/>
    <s v="USD"/>
    <n v="1426345200"/>
    <n v="1421343743"/>
    <b v="0"/>
    <n v="1"/>
    <b v="0"/>
    <s v="food/food trucks"/>
    <n v="0.03"/>
    <n v="5"/>
    <x v="7"/>
    <x v="19"/>
  </r>
  <r>
    <x v="2"/>
    <x v="0"/>
    <s v="USD"/>
    <n v="1407705187"/>
    <n v="1405113187"/>
    <b v="0"/>
    <n v="0"/>
    <b v="0"/>
    <s v="food/food trucks"/>
    <n v="0"/>
    <e v="#DIV/0!"/>
    <x v="7"/>
    <x v="19"/>
  </r>
  <r>
    <x v="2"/>
    <x v="0"/>
    <s v="USD"/>
    <n v="1427225644"/>
    <n v="1422045244"/>
    <b v="0"/>
    <n v="5"/>
    <b v="0"/>
    <s v="food/food trucks"/>
    <n v="0.02"/>
    <n v="1"/>
    <x v="7"/>
    <x v="19"/>
  </r>
  <r>
    <x v="2"/>
    <x v="0"/>
    <s v="USD"/>
    <n v="1424281389"/>
    <n v="1419097389"/>
    <b v="0"/>
    <n v="0"/>
    <b v="0"/>
    <s v="food/food trucks"/>
    <n v="0"/>
    <e v="#DIV/0!"/>
    <x v="7"/>
    <x v="19"/>
  </r>
  <r>
    <x v="2"/>
    <x v="0"/>
    <s v="USD"/>
    <n v="1415583695"/>
    <n v="1410396095"/>
    <b v="0"/>
    <n v="36"/>
    <b v="0"/>
    <s v="food/food trucks"/>
    <n v="14.83"/>
    <n v="69.47"/>
    <x v="7"/>
    <x v="19"/>
  </r>
  <r>
    <x v="2"/>
    <x v="0"/>
    <s v="USD"/>
    <n v="1424536196"/>
    <n v="1421944196"/>
    <b v="0"/>
    <n v="1"/>
    <b v="0"/>
    <s v="food/food trucks"/>
    <n v="0.02"/>
    <n v="1"/>
    <x v="7"/>
    <x v="19"/>
  </r>
  <r>
    <x v="2"/>
    <x v="0"/>
    <s v="USD"/>
    <n v="1426091036"/>
    <n v="1423502636"/>
    <b v="0"/>
    <n v="1"/>
    <b v="0"/>
    <s v="food/food trucks"/>
    <n v="0.2"/>
    <n v="1"/>
    <x v="7"/>
    <x v="19"/>
  </r>
  <r>
    <x v="2"/>
    <x v="0"/>
    <s v="USD"/>
    <n v="1420044890"/>
    <n v="1417452890"/>
    <b v="0"/>
    <n v="1"/>
    <b v="0"/>
    <s v="food/food trucks"/>
    <n v="0.01"/>
    <n v="8"/>
    <x v="7"/>
    <x v="19"/>
  </r>
  <r>
    <x v="2"/>
    <x v="0"/>
    <s v="USD"/>
    <n v="1414445108"/>
    <n v="1411853108"/>
    <b v="0"/>
    <n v="9"/>
    <b v="0"/>
    <s v="food/food trucks"/>
    <n v="1.24"/>
    <n v="34.44"/>
    <x v="7"/>
    <x v="19"/>
  </r>
  <r>
    <x v="2"/>
    <x v="0"/>
    <s v="USD"/>
    <n v="1464386640"/>
    <n v="1463090149"/>
    <b v="0"/>
    <n v="1"/>
    <b v="0"/>
    <s v="food/food trucks"/>
    <n v="0.03"/>
    <n v="1"/>
    <x v="7"/>
    <x v="19"/>
  </r>
  <r>
    <x v="2"/>
    <x v="0"/>
    <s v="USD"/>
    <n v="1439006692"/>
    <n v="1433822692"/>
    <b v="0"/>
    <n v="0"/>
    <b v="0"/>
    <s v="food/food trucks"/>
    <n v="0"/>
    <e v="#DIV/0!"/>
    <x v="7"/>
    <x v="19"/>
  </r>
  <r>
    <x v="2"/>
    <x v="0"/>
    <s v="USD"/>
    <n v="1458715133"/>
    <n v="1455262733"/>
    <b v="0"/>
    <n v="1"/>
    <b v="0"/>
    <s v="food/food trucks"/>
    <n v="0"/>
    <n v="1"/>
    <x v="7"/>
    <x v="19"/>
  </r>
  <r>
    <x v="2"/>
    <x v="0"/>
    <s v="USD"/>
    <n v="1426182551"/>
    <n v="1423594151"/>
    <b v="0"/>
    <n v="1"/>
    <b v="0"/>
    <s v="food/food trucks"/>
    <n v="0"/>
    <n v="1"/>
    <x v="7"/>
    <x v="19"/>
  </r>
  <r>
    <x v="2"/>
    <x v="10"/>
    <s v="NOK"/>
    <n v="1486313040"/>
    <n v="1483131966"/>
    <b v="0"/>
    <n v="4"/>
    <b v="0"/>
    <s v="food/food trucks"/>
    <n v="1.43"/>
    <n v="501.25"/>
    <x v="7"/>
    <x v="19"/>
  </r>
  <r>
    <x v="2"/>
    <x v="0"/>
    <s v="USD"/>
    <n v="1455246504"/>
    <n v="1452654504"/>
    <b v="0"/>
    <n v="2"/>
    <b v="0"/>
    <s v="food/food trucks"/>
    <n v="0.7"/>
    <n v="10.5"/>
    <x v="7"/>
    <x v="19"/>
  </r>
  <r>
    <x v="2"/>
    <x v="0"/>
    <s v="USD"/>
    <n v="1467080613"/>
    <n v="1461896613"/>
    <b v="0"/>
    <n v="2"/>
    <b v="0"/>
    <s v="food/food trucks"/>
    <n v="0"/>
    <n v="1"/>
    <x v="7"/>
    <x v="19"/>
  </r>
  <r>
    <x v="2"/>
    <x v="0"/>
    <s v="USD"/>
    <n v="1425791697"/>
    <n v="1423199697"/>
    <b v="0"/>
    <n v="2"/>
    <b v="0"/>
    <s v="food/food trucks"/>
    <n v="0.01"/>
    <n v="1"/>
    <x v="7"/>
    <x v="19"/>
  </r>
  <r>
    <x v="2"/>
    <x v="0"/>
    <s v="USD"/>
    <n v="1456608943"/>
    <n v="1454016943"/>
    <b v="0"/>
    <n v="0"/>
    <b v="0"/>
    <s v="food/food trucks"/>
    <n v="0"/>
    <e v="#DIV/0!"/>
    <x v="7"/>
    <x v="19"/>
  </r>
  <r>
    <x v="2"/>
    <x v="0"/>
    <s v="USD"/>
    <n v="1438662474"/>
    <n v="1435206474"/>
    <b v="0"/>
    <n v="2"/>
    <b v="0"/>
    <s v="food/food trucks"/>
    <n v="0.13"/>
    <n v="13"/>
    <x v="7"/>
    <x v="19"/>
  </r>
  <r>
    <x v="2"/>
    <x v="11"/>
    <s v="SEK"/>
    <n v="1444027186"/>
    <n v="1441435186"/>
    <b v="0"/>
    <n v="4"/>
    <b v="0"/>
    <s v="food/food trucks"/>
    <n v="0.49"/>
    <n v="306"/>
    <x v="7"/>
    <x v="19"/>
  </r>
  <r>
    <x v="2"/>
    <x v="5"/>
    <s v="CAD"/>
    <n v="1454078770"/>
    <n v="1448894770"/>
    <b v="0"/>
    <n v="2"/>
    <b v="0"/>
    <s v="food/food trucks"/>
    <n v="0.04"/>
    <n v="22.5"/>
    <x v="7"/>
    <x v="19"/>
  </r>
  <r>
    <x v="2"/>
    <x v="0"/>
    <s v="USD"/>
    <n v="1426615200"/>
    <n v="1422400188"/>
    <b v="0"/>
    <n v="0"/>
    <b v="0"/>
    <s v="food/food trucks"/>
    <n v="0"/>
    <e v="#DIV/0!"/>
    <x v="7"/>
    <x v="19"/>
  </r>
  <r>
    <x v="2"/>
    <x v="0"/>
    <s v="USD"/>
    <n v="1449529062"/>
    <n v="1444341462"/>
    <b v="0"/>
    <n v="1"/>
    <b v="0"/>
    <s v="food/food trucks"/>
    <n v="0.33"/>
    <n v="50"/>
    <x v="7"/>
    <x v="19"/>
  </r>
  <r>
    <x v="2"/>
    <x v="0"/>
    <s v="USD"/>
    <n v="1445197129"/>
    <n v="1442605129"/>
    <b v="0"/>
    <n v="0"/>
    <b v="0"/>
    <s v="food/food trucks"/>
    <n v="0"/>
    <e v="#DIV/0!"/>
    <x v="7"/>
    <x v="19"/>
  </r>
  <r>
    <x v="2"/>
    <x v="18"/>
    <s v="EUR"/>
    <n v="1455399313"/>
    <n v="1452807313"/>
    <b v="0"/>
    <n v="2"/>
    <b v="0"/>
    <s v="food/food trucks"/>
    <n v="0.2"/>
    <n v="5"/>
    <x v="7"/>
    <x v="19"/>
  </r>
  <r>
    <x v="0"/>
    <x v="0"/>
    <s v="USD"/>
    <n v="1437627540"/>
    <n v="1435806054"/>
    <b v="0"/>
    <n v="109"/>
    <b v="1"/>
    <s v="food/small batch"/>
    <n v="107.88"/>
    <n v="74.23"/>
    <x v="7"/>
    <x v="33"/>
  </r>
  <r>
    <x v="0"/>
    <x v="0"/>
    <s v="USD"/>
    <n v="1426777228"/>
    <n v="1424188828"/>
    <b v="0"/>
    <n v="372"/>
    <b v="1"/>
    <s v="food/small batch"/>
    <n v="125.94"/>
    <n v="81.25"/>
    <x v="7"/>
    <x v="33"/>
  </r>
  <r>
    <x v="0"/>
    <x v="0"/>
    <s v="USD"/>
    <n v="1408114822"/>
    <n v="1405522822"/>
    <b v="0"/>
    <n v="311"/>
    <b v="1"/>
    <s v="food/small batch"/>
    <n v="202.51"/>
    <n v="130.22999999999999"/>
    <x v="7"/>
    <x v="33"/>
  </r>
  <r>
    <x v="0"/>
    <x v="0"/>
    <s v="USD"/>
    <n v="1464199591"/>
    <n v="1461607591"/>
    <b v="0"/>
    <n v="61"/>
    <b v="1"/>
    <s v="food/small batch"/>
    <n v="108.6"/>
    <n v="53.41"/>
    <x v="7"/>
    <x v="33"/>
  </r>
  <r>
    <x v="0"/>
    <x v="0"/>
    <s v="USD"/>
    <n v="1443242021"/>
    <n v="1440650021"/>
    <b v="0"/>
    <n v="115"/>
    <b v="1"/>
    <s v="food/small batch"/>
    <n v="172.8"/>
    <n v="75.13"/>
    <x v="7"/>
    <x v="33"/>
  </r>
  <r>
    <x v="0"/>
    <x v="0"/>
    <s v="USD"/>
    <n v="1480174071"/>
    <n v="1477578471"/>
    <b v="0"/>
    <n v="111"/>
    <b v="1"/>
    <s v="food/small batch"/>
    <n v="167.98"/>
    <n v="75.67"/>
    <x v="7"/>
    <x v="33"/>
  </r>
  <r>
    <x v="0"/>
    <x v="0"/>
    <s v="USD"/>
    <n v="1478923200"/>
    <n v="1476184593"/>
    <b v="0"/>
    <n v="337"/>
    <b v="1"/>
    <s v="food/small batch"/>
    <n v="427.2"/>
    <n v="31.69"/>
    <x v="7"/>
    <x v="33"/>
  </r>
  <r>
    <x v="0"/>
    <x v="0"/>
    <s v="USD"/>
    <n v="1472621760"/>
    <n v="1472110513"/>
    <b v="0"/>
    <n v="9"/>
    <b v="1"/>
    <s v="food/small batch"/>
    <n v="107.5"/>
    <n v="47.78"/>
    <x v="7"/>
    <x v="33"/>
  </r>
  <r>
    <x v="0"/>
    <x v="0"/>
    <s v="USD"/>
    <n v="1417321515"/>
    <n v="1414725915"/>
    <b v="0"/>
    <n v="120"/>
    <b v="1"/>
    <s v="food/small batch"/>
    <n v="108"/>
    <n v="90"/>
    <x v="7"/>
    <x v="33"/>
  </r>
  <r>
    <x v="0"/>
    <x v="0"/>
    <s v="USD"/>
    <n v="1414465860"/>
    <n v="1411177456"/>
    <b v="0"/>
    <n v="102"/>
    <b v="1"/>
    <s v="food/small batch"/>
    <n v="101.53"/>
    <n v="149.31"/>
    <x v="7"/>
    <x v="33"/>
  </r>
  <r>
    <x v="0"/>
    <x v="0"/>
    <s v="USD"/>
    <n v="1488750490"/>
    <n v="1487022490"/>
    <b v="0"/>
    <n v="186"/>
    <b v="1"/>
    <s v="food/small batch"/>
    <n v="115.45"/>
    <n v="62.07"/>
    <x v="7"/>
    <x v="33"/>
  </r>
  <r>
    <x v="0"/>
    <x v="0"/>
    <s v="USD"/>
    <n v="1451430000"/>
    <n v="1448914500"/>
    <b v="0"/>
    <n v="15"/>
    <b v="1"/>
    <s v="food/small batch"/>
    <n v="133.5"/>
    <n v="53.4"/>
    <x v="7"/>
    <x v="33"/>
  </r>
  <r>
    <x v="0"/>
    <x v="0"/>
    <s v="USD"/>
    <n v="1486053409"/>
    <n v="1483461409"/>
    <b v="0"/>
    <n v="67"/>
    <b v="1"/>
    <s v="food/small batch"/>
    <n v="154.69999999999999"/>
    <n v="69.27"/>
    <x v="7"/>
    <x v="33"/>
  </r>
  <r>
    <x v="0"/>
    <x v="0"/>
    <s v="USD"/>
    <n v="1489207808"/>
    <n v="1486183808"/>
    <b v="0"/>
    <n v="130"/>
    <b v="1"/>
    <s v="food/small batch"/>
    <n v="100.85"/>
    <n v="271.51"/>
    <x v="7"/>
    <x v="33"/>
  </r>
  <r>
    <x v="0"/>
    <x v="0"/>
    <s v="USD"/>
    <n v="1461177950"/>
    <n v="1458758750"/>
    <b v="0"/>
    <n v="16"/>
    <b v="1"/>
    <s v="food/small batch"/>
    <n v="182"/>
    <n v="34.130000000000003"/>
    <x v="7"/>
    <x v="33"/>
  </r>
  <r>
    <x v="0"/>
    <x v="0"/>
    <s v="USD"/>
    <n v="1488063839"/>
    <n v="1485471839"/>
    <b v="0"/>
    <n v="67"/>
    <b v="1"/>
    <s v="food/small batch"/>
    <n v="180.87"/>
    <n v="40.49"/>
    <x v="7"/>
    <x v="33"/>
  </r>
  <r>
    <x v="0"/>
    <x v="0"/>
    <s v="USD"/>
    <n v="1458826056"/>
    <n v="1456237656"/>
    <b v="0"/>
    <n v="124"/>
    <b v="1"/>
    <s v="food/small batch"/>
    <n v="102.3"/>
    <n v="189.76"/>
    <x v="7"/>
    <x v="33"/>
  </r>
  <r>
    <x v="0"/>
    <x v="0"/>
    <s v="USD"/>
    <n v="1465498800"/>
    <n v="1462481718"/>
    <b v="0"/>
    <n v="80"/>
    <b v="1"/>
    <s v="food/small batch"/>
    <n v="110.18"/>
    <n v="68.86"/>
    <x v="7"/>
    <x v="33"/>
  </r>
  <r>
    <x v="0"/>
    <x v="0"/>
    <s v="USD"/>
    <n v="1458742685"/>
    <n v="1454858285"/>
    <b v="0"/>
    <n v="282"/>
    <b v="1"/>
    <s v="food/small batch"/>
    <n v="102.25"/>
    <n v="108.78"/>
    <x v="7"/>
    <x v="33"/>
  </r>
  <r>
    <x v="0"/>
    <x v="0"/>
    <s v="USD"/>
    <n v="1483417020"/>
    <n v="1480480167"/>
    <b v="0"/>
    <n v="68"/>
    <b v="1"/>
    <s v="food/small batch"/>
    <n v="100.79"/>
    <n v="125.99"/>
    <x v="7"/>
    <x v="33"/>
  </r>
  <r>
    <x v="0"/>
    <x v="0"/>
    <s v="USD"/>
    <n v="1317438000"/>
    <n v="1314577097"/>
    <b v="0"/>
    <n v="86"/>
    <b v="1"/>
    <s v="music/indie rock"/>
    <n v="103.8"/>
    <n v="90.52"/>
    <x v="4"/>
    <x v="14"/>
  </r>
  <r>
    <x v="0"/>
    <x v="0"/>
    <s v="USD"/>
    <n v="1342672096"/>
    <n v="1340944096"/>
    <b v="0"/>
    <n v="115"/>
    <b v="1"/>
    <s v="music/indie rock"/>
    <n v="110.71"/>
    <n v="28.88"/>
    <x v="4"/>
    <x v="14"/>
  </r>
  <r>
    <x v="0"/>
    <x v="0"/>
    <s v="USD"/>
    <n v="1366138800"/>
    <n v="1362710425"/>
    <b v="0"/>
    <n v="75"/>
    <b v="1"/>
    <s v="music/indie rock"/>
    <n v="116.25"/>
    <n v="31"/>
    <x v="4"/>
    <x v="14"/>
  </r>
  <r>
    <x v="0"/>
    <x v="5"/>
    <s v="CAD"/>
    <n v="1443641340"/>
    <n v="1441143397"/>
    <b v="0"/>
    <n v="43"/>
    <b v="1"/>
    <s v="music/indie rock"/>
    <n v="111.1"/>
    <n v="51.67"/>
    <x v="4"/>
    <x v="14"/>
  </r>
  <r>
    <x v="0"/>
    <x v="0"/>
    <s v="USD"/>
    <n v="1348420548"/>
    <n v="1345828548"/>
    <b v="0"/>
    <n v="48"/>
    <b v="1"/>
    <s v="music/indie rock"/>
    <n v="180.14"/>
    <n v="26.27"/>
    <x v="4"/>
    <x v="14"/>
  </r>
  <r>
    <x v="0"/>
    <x v="0"/>
    <s v="USD"/>
    <n v="1368066453"/>
    <n v="1365474453"/>
    <b v="0"/>
    <n v="52"/>
    <b v="1"/>
    <s v="music/indie rock"/>
    <n v="100"/>
    <n v="48.08"/>
    <x v="4"/>
    <x v="14"/>
  </r>
  <r>
    <x v="0"/>
    <x v="0"/>
    <s v="USD"/>
    <n v="1336669200"/>
    <n v="1335473931"/>
    <b v="0"/>
    <n v="43"/>
    <b v="1"/>
    <s v="music/indie rock"/>
    <n v="118.5"/>
    <n v="27.56"/>
    <x v="4"/>
    <x v="14"/>
  </r>
  <r>
    <x v="0"/>
    <x v="0"/>
    <s v="USD"/>
    <n v="1351400400"/>
    <n v="1348285321"/>
    <b v="0"/>
    <n v="58"/>
    <b v="1"/>
    <s v="music/indie rock"/>
    <n v="107.22"/>
    <n v="36.97"/>
    <x v="4"/>
    <x v="14"/>
  </r>
  <r>
    <x v="0"/>
    <x v="0"/>
    <s v="USD"/>
    <n v="1297160329"/>
    <n v="1295000329"/>
    <b v="0"/>
    <n v="47"/>
    <b v="1"/>
    <s v="music/indie rock"/>
    <n v="113.67"/>
    <n v="29.02"/>
    <x v="4"/>
    <x v="14"/>
  </r>
  <r>
    <x v="0"/>
    <x v="0"/>
    <s v="USD"/>
    <n v="1337824055"/>
    <n v="1335232055"/>
    <b v="0"/>
    <n v="36"/>
    <b v="1"/>
    <s v="music/indie rock"/>
    <n v="103.16"/>
    <n v="28.66"/>
    <x v="4"/>
    <x v="14"/>
  </r>
  <r>
    <x v="0"/>
    <x v="0"/>
    <s v="USD"/>
    <n v="1327535392"/>
    <n v="1324079392"/>
    <b v="0"/>
    <n v="17"/>
    <b v="1"/>
    <s v="music/indie rock"/>
    <n v="128"/>
    <n v="37.65"/>
    <x v="4"/>
    <x v="14"/>
  </r>
  <r>
    <x v="0"/>
    <x v="0"/>
    <s v="USD"/>
    <n v="1283562180"/>
    <n v="1277433980"/>
    <b v="0"/>
    <n v="104"/>
    <b v="1"/>
    <s v="music/indie rock"/>
    <n v="135.76"/>
    <n v="97.9"/>
    <x v="4"/>
    <x v="14"/>
  </r>
  <r>
    <x v="0"/>
    <x v="0"/>
    <s v="USD"/>
    <n v="1352573869"/>
    <n v="1349978269"/>
    <b v="0"/>
    <n v="47"/>
    <b v="1"/>
    <s v="music/indie rock"/>
    <n v="100"/>
    <n v="42.55"/>
    <x v="4"/>
    <x v="14"/>
  </r>
  <r>
    <x v="0"/>
    <x v="0"/>
    <s v="USD"/>
    <n v="1286756176"/>
    <n v="1282868176"/>
    <b v="0"/>
    <n v="38"/>
    <b v="1"/>
    <s v="music/indie rock"/>
    <n v="100"/>
    <n v="131.58000000000001"/>
    <x v="4"/>
    <x v="14"/>
  </r>
  <r>
    <x v="0"/>
    <x v="0"/>
    <s v="USD"/>
    <n v="1278799200"/>
    <n v="1273647255"/>
    <b v="0"/>
    <n v="81"/>
    <b v="1"/>
    <s v="music/indie rock"/>
    <n v="104.72"/>
    <n v="32.32"/>
    <x v="4"/>
    <x v="14"/>
  </r>
  <r>
    <x v="0"/>
    <x v="0"/>
    <s v="USD"/>
    <n v="1415004770"/>
    <n v="1412149970"/>
    <b v="0"/>
    <n v="55"/>
    <b v="1"/>
    <s v="music/indie rock"/>
    <n v="105.02"/>
    <n v="61.1"/>
    <x v="4"/>
    <x v="14"/>
  </r>
  <r>
    <x v="0"/>
    <x v="0"/>
    <s v="USD"/>
    <n v="1344789345"/>
    <n v="1340901345"/>
    <b v="0"/>
    <n v="41"/>
    <b v="1"/>
    <s v="music/indie rock"/>
    <n v="171.33"/>
    <n v="31.34"/>
    <x v="4"/>
    <x v="14"/>
  </r>
  <r>
    <x v="0"/>
    <x v="0"/>
    <s v="USD"/>
    <n v="1358117313"/>
    <n v="1355525313"/>
    <b v="0"/>
    <n v="79"/>
    <b v="1"/>
    <s v="music/indie rock"/>
    <n v="127.5"/>
    <n v="129.11000000000001"/>
    <x v="4"/>
    <x v="14"/>
  </r>
  <r>
    <x v="0"/>
    <x v="0"/>
    <s v="USD"/>
    <n v="1343440800"/>
    <n v="1342545994"/>
    <b v="0"/>
    <n v="16"/>
    <b v="1"/>
    <s v="music/indie rock"/>
    <n v="133.44"/>
    <n v="25.02"/>
    <x v="4"/>
    <x v="14"/>
  </r>
  <r>
    <x v="0"/>
    <x v="0"/>
    <s v="USD"/>
    <n v="1444516084"/>
    <n v="1439332084"/>
    <b v="0"/>
    <n v="8"/>
    <b v="1"/>
    <s v="music/indie rock"/>
    <n v="100"/>
    <n v="250"/>
    <x v="4"/>
    <x v="14"/>
  </r>
  <r>
    <x v="0"/>
    <x v="0"/>
    <s v="USD"/>
    <n v="1335799808"/>
    <n v="1333207808"/>
    <b v="0"/>
    <n v="95"/>
    <b v="1"/>
    <s v="music/indie rock"/>
    <n v="112.91"/>
    <n v="47.54"/>
    <x v="4"/>
    <x v="14"/>
  </r>
  <r>
    <x v="0"/>
    <x v="0"/>
    <s v="USD"/>
    <n v="1312224383"/>
    <n v="1308336383"/>
    <b v="0"/>
    <n v="25"/>
    <b v="1"/>
    <s v="music/indie rock"/>
    <n v="100.1"/>
    <n v="40.04"/>
    <x v="4"/>
    <x v="14"/>
  </r>
  <r>
    <x v="0"/>
    <x v="0"/>
    <s v="USD"/>
    <n v="1335891603"/>
    <n v="1330711203"/>
    <b v="0"/>
    <n v="19"/>
    <b v="1"/>
    <s v="music/indie rock"/>
    <n v="113.73"/>
    <n v="65.84"/>
    <x v="4"/>
    <x v="14"/>
  </r>
  <r>
    <x v="0"/>
    <x v="0"/>
    <s v="USD"/>
    <n v="1316124003"/>
    <n v="1313532003"/>
    <b v="0"/>
    <n v="90"/>
    <b v="1"/>
    <s v="music/indie rock"/>
    <n v="119.32"/>
    <n v="46.4"/>
    <x v="4"/>
    <x v="14"/>
  </r>
  <r>
    <x v="0"/>
    <x v="0"/>
    <s v="USD"/>
    <n v="1318463879"/>
    <n v="1315439879"/>
    <b v="0"/>
    <n v="41"/>
    <b v="1"/>
    <s v="music/indie rock"/>
    <n v="103.25"/>
    <n v="50.37"/>
    <x v="4"/>
    <x v="14"/>
  </r>
  <r>
    <x v="0"/>
    <x v="0"/>
    <s v="USD"/>
    <n v="1335113976"/>
    <n v="1332521976"/>
    <b v="0"/>
    <n v="30"/>
    <b v="1"/>
    <s v="music/indie rock"/>
    <n v="265.67"/>
    <n v="26.57"/>
    <x v="4"/>
    <x v="14"/>
  </r>
  <r>
    <x v="0"/>
    <x v="0"/>
    <s v="USD"/>
    <n v="1338083997"/>
    <n v="1335491997"/>
    <b v="0"/>
    <n v="38"/>
    <b v="1"/>
    <s v="music/indie rock"/>
    <n v="100.05"/>
    <n v="39.49"/>
    <x v="4"/>
    <x v="14"/>
  </r>
  <r>
    <x v="0"/>
    <x v="0"/>
    <s v="USD"/>
    <n v="1321459908"/>
    <n v="1318864308"/>
    <b v="0"/>
    <n v="65"/>
    <b v="1"/>
    <s v="music/indie rock"/>
    <n v="106.7"/>
    <n v="49.25"/>
    <x v="4"/>
    <x v="14"/>
  </r>
  <r>
    <x v="0"/>
    <x v="0"/>
    <s v="USD"/>
    <n v="1368117239"/>
    <n v="1365525239"/>
    <b v="0"/>
    <n v="75"/>
    <b v="1"/>
    <s v="music/indie rock"/>
    <n v="133.66999999999999"/>
    <n v="62.38"/>
    <x v="4"/>
    <x v="14"/>
  </r>
  <r>
    <x v="0"/>
    <x v="0"/>
    <s v="USD"/>
    <n v="1340429276"/>
    <n v="1335245276"/>
    <b v="0"/>
    <n v="16"/>
    <b v="1"/>
    <s v="music/indie rock"/>
    <n v="121.4"/>
    <n v="37.94"/>
    <x v="4"/>
    <x v="14"/>
  </r>
  <r>
    <x v="0"/>
    <x v="0"/>
    <s v="USD"/>
    <n v="1295142660"/>
    <n v="1293739714"/>
    <b v="0"/>
    <n v="10"/>
    <b v="1"/>
    <s v="music/indie rock"/>
    <n v="103.2"/>
    <n v="51.6"/>
    <x v="4"/>
    <x v="14"/>
  </r>
  <r>
    <x v="0"/>
    <x v="0"/>
    <s v="USD"/>
    <n v="1339840740"/>
    <n v="1335397188"/>
    <b v="0"/>
    <n v="27"/>
    <b v="1"/>
    <s v="music/indie rock"/>
    <n v="125"/>
    <n v="27.78"/>
    <x v="4"/>
    <x v="14"/>
  </r>
  <r>
    <x v="0"/>
    <x v="0"/>
    <s v="USD"/>
    <n v="1367208140"/>
    <n v="1363320140"/>
    <b v="0"/>
    <n v="259"/>
    <b v="1"/>
    <s v="music/indie rock"/>
    <n v="128.69999999999999"/>
    <n v="99.38"/>
    <x v="4"/>
    <x v="14"/>
  </r>
  <r>
    <x v="0"/>
    <x v="0"/>
    <s v="USD"/>
    <n v="1337786944"/>
    <n v="1335194944"/>
    <b v="0"/>
    <n v="39"/>
    <b v="1"/>
    <s v="music/indie rock"/>
    <n v="101.01"/>
    <n v="38.85"/>
    <x v="4"/>
    <x v="14"/>
  </r>
  <r>
    <x v="0"/>
    <x v="0"/>
    <s v="USD"/>
    <n v="1339022575"/>
    <n v="1336430575"/>
    <b v="0"/>
    <n v="42"/>
    <b v="1"/>
    <s v="music/indie rock"/>
    <n v="127.54"/>
    <n v="45.55"/>
    <x v="4"/>
    <x v="14"/>
  </r>
  <r>
    <x v="0"/>
    <x v="0"/>
    <s v="USD"/>
    <n v="1364597692"/>
    <n v="1361577292"/>
    <b v="0"/>
    <n v="10"/>
    <b v="1"/>
    <s v="music/indie rock"/>
    <n v="100"/>
    <n v="600"/>
    <x v="4"/>
    <x v="14"/>
  </r>
  <r>
    <x v="0"/>
    <x v="0"/>
    <s v="USD"/>
    <n v="1312578338"/>
    <n v="1309986338"/>
    <b v="0"/>
    <n v="56"/>
    <b v="1"/>
    <s v="music/indie rock"/>
    <n v="112.77"/>
    <n v="80.55"/>
    <x v="4"/>
    <x v="14"/>
  </r>
  <r>
    <x v="0"/>
    <x v="0"/>
    <s v="USD"/>
    <n v="1422400387"/>
    <n v="1421190787"/>
    <b v="0"/>
    <n v="20"/>
    <b v="1"/>
    <s v="music/indie rock"/>
    <n v="105.6"/>
    <n v="52.8"/>
    <x v="4"/>
    <x v="14"/>
  </r>
  <r>
    <x v="0"/>
    <x v="0"/>
    <s v="USD"/>
    <n v="1356976800"/>
    <n v="1352820837"/>
    <b v="0"/>
    <n v="170"/>
    <b v="1"/>
    <s v="music/indie rock"/>
    <n v="202.63"/>
    <n v="47.68"/>
    <x v="4"/>
    <x v="14"/>
  </r>
  <r>
    <x v="0"/>
    <x v="0"/>
    <s v="USD"/>
    <n v="1340476375"/>
    <n v="1337884375"/>
    <b v="0"/>
    <n v="29"/>
    <b v="1"/>
    <s v="music/indie rock"/>
    <n v="113.33"/>
    <n v="23.45"/>
    <x v="4"/>
    <x v="14"/>
  </r>
  <r>
    <x v="2"/>
    <x v="5"/>
    <s v="CAD"/>
    <n v="1443379104"/>
    <n v="1440787104"/>
    <b v="0"/>
    <n v="7"/>
    <b v="0"/>
    <s v="food/restaurants"/>
    <n v="2.5499999999999998"/>
    <n v="40.14"/>
    <x v="7"/>
    <x v="34"/>
  </r>
  <r>
    <x v="2"/>
    <x v="0"/>
    <s v="USD"/>
    <n v="1411328918"/>
    <n v="1407440918"/>
    <b v="0"/>
    <n v="5"/>
    <b v="0"/>
    <s v="food/restaurants"/>
    <n v="0.08"/>
    <n v="17.2"/>
    <x v="7"/>
    <x v="34"/>
  </r>
  <r>
    <x v="2"/>
    <x v="0"/>
    <s v="USD"/>
    <n v="1465333560"/>
    <n v="1462743308"/>
    <b v="0"/>
    <n v="0"/>
    <b v="0"/>
    <s v="food/restaurants"/>
    <n v="0"/>
    <e v="#DIV/0!"/>
    <x v="7"/>
    <x v="34"/>
  </r>
  <r>
    <x v="2"/>
    <x v="0"/>
    <s v="USD"/>
    <n v="1416014534"/>
    <n v="1413418934"/>
    <b v="0"/>
    <n v="0"/>
    <b v="0"/>
    <s v="food/restaurants"/>
    <n v="0"/>
    <e v="#DIV/0!"/>
    <x v="7"/>
    <x v="34"/>
  </r>
  <r>
    <x v="2"/>
    <x v="0"/>
    <s v="USD"/>
    <n v="1426292416"/>
    <n v="1423704016"/>
    <b v="0"/>
    <n v="0"/>
    <b v="0"/>
    <s v="food/restaurants"/>
    <n v="0"/>
    <e v="#DIV/0!"/>
    <x v="7"/>
    <x v="34"/>
  </r>
  <r>
    <x v="2"/>
    <x v="1"/>
    <s v="GBP"/>
    <n v="1443906000"/>
    <n v="1441955269"/>
    <b v="0"/>
    <n v="2"/>
    <b v="0"/>
    <s v="food/restaurants"/>
    <n v="0.6"/>
    <n v="15"/>
    <x v="7"/>
    <x v="34"/>
  </r>
  <r>
    <x v="2"/>
    <x v="0"/>
    <s v="USD"/>
    <n v="1431308704"/>
    <n v="1428716704"/>
    <b v="0"/>
    <n v="0"/>
    <b v="0"/>
    <s v="food/restaurants"/>
    <n v="0"/>
    <e v="#DIV/0!"/>
    <x v="7"/>
    <x v="34"/>
  </r>
  <r>
    <x v="2"/>
    <x v="0"/>
    <s v="USD"/>
    <n v="1408056634"/>
    <n v="1405464634"/>
    <b v="0"/>
    <n v="0"/>
    <b v="0"/>
    <s v="food/restaurants"/>
    <n v="0"/>
    <e v="#DIV/0!"/>
    <x v="7"/>
    <x v="34"/>
  </r>
  <r>
    <x v="2"/>
    <x v="1"/>
    <s v="GBP"/>
    <n v="1429554349"/>
    <n v="1424719549"/>
    <b v="0"/>
    <n v="28"/>
    <b v="0"/>
    <s v="food/restaurants"/>
    <n v="1.05"/>
    <n v="35.71"/>
    <x v="7"/>
    <x v="34"/>
  </r>
  <r>
    <x v="2"/>
    <x v="0"/>
    <s v="USD"/>
    <n v="1431647772"/>
    <n v="1426463772"/>
    <b v="0"/>
    <n v="2"/>
    <b v="0"/>
    <s v="food/restaurants"/>
    <n v="0.15"/>
    <n v="37.5"/>
    <x v="7"/>
    <x v="34"/>
  </r>
  <r>
    <x v="2"/>
    <x v="1"/>
    <s v="GBP"/>
    <n v="1454323413"/>
    <n v="1451731413"/>
    <b v="0"/>
    <n v="0"/>
    <b v="0"/>
    <s v="food/restaurants"/>
    <n v="0"/>
    <e v="#DIV/0!"/>
    <x v="7"/>
    <x v="34"/>
  </r>
  <r>
    <x v="2"/>
    <x v="0"/>
    <s v="USD"/>
    <n v="1418504561"/>
    <n v="1417208561"/>
    <b v="0"/>
    <n v="0"/>
    <b v="0"/>
    <s v="food/restaurants"/>
    <n v="0"/>
    <e v="#DIV/0!"/>
    <x v="7"/>
    <x v="34"/>
  </r>
  <r>
    <x v="2"/>
    <x v="12"/>
    <s v="EUR"/>
    <n v="1488067789"/>
    <n v="1482883789"/>
    <b v="0"/>
    <n v="0"/>
    <b v="0"/>
    <s v="food/restaurants"/>
    <n v="0"/>
    <e v="#DIV/0!"/>
    <x v="7"/>
    <x v="34"/>
  </r>
  <r>
    <x v="2"/>
    <x v="0"/>
    <s v="USD"/>
    <n v="1408526477"/>
    <n v="1407057677"/>
    <b v="0"/>
    <n v="4"/>
    <b v="0"/>
    <s v="food/restaurants"/>
    <n v="1.75"/>
    <n v="52.5"/>
    <x v="7"/>
    <x v="34"/>
  </r>
  <r>
    <x v="2"/>
    <x v="0"/>
    <s v="USD"/>
    <n v="1424635753"/>
    <n v="1422043753"/>
    <b v="0"/>
    <n v="12"/>
    <b v="0"/>
    <s v="food/restaurants"/>
    <n v="18.600000000000001"/>
    <n v="77.5"/>
    <x v="7"/>
    <x v="34"/>
  </r>
  <r>
    <x v="2"/>
    <x v="0"/>
    <s v="USD"/>
    <n v="1417279252"/>
    <n v="1414683652"/>
    <b v="0"/>
    <n v="0"/>
    <b v="0"/>
    <s v="food/restaurants"/>
    <n v="0"/>
    <e v="#DIV/0!"/>
    <x v="7"/>
    <x v="34"/>
  </r>
  <r>
    <x v="2"/>
    <x v="5"/>
    <s v="CAD"/>
    <n v="1426788930"/>
    <n v="1424200530"/>
    <b v="0"/>
    <n v="33"/>
    <b v="0"/>
    <s v="food/restaurants"/>
    <n v="9.82"/>
    <n v="53.55"/>
    <x v="7"/>
    <x v="34"/>
  </r>
  <r>
    <x v="2"/>
    <x v="0"/>
    <s v="USD"/>
    <n v="1415899228"/>
    <n v="1413303628"/>
    <b v="0"/>
    <n v="0"/>
    <b v="0"/>
    <s v="food/restaurants"/>
    <n v="0"/>
    <e v="#DIV/0!"/>
    <x v="7"/>
    <x v="34"/>
  </r>
  <r>
    <x v="2"/>
    <x v="0"/>
    <s v="USD"/>
    <n v="1405741404"/>
    <n v="1403149404"/>
    <b v="0"/>
    <n v="4"/>
    <b v="0"/>
    <s v="food/restaurants"/>
    <n v="0.04"/>
    <n v="16.25"/>
    <x v="7"/>
    <x v="34"/>
  </r>
  <r>
    <x v="2"/>
    <x v="0"/>
    <s v="USD"/>
    <n v="1476559260"/>
    <n v="1472567085"/>
    <b v="0"/>
    <n v="0"/>
    <b v="0"/>
    <s v="food/restaurants"/>
    <n v="0"/>
    <e v="#DIV/0!"/>
    <x v="7"/>
    <x v="34"/>
  </r>
  <r>
    <x v="0"/>
    <x v="0"/>
    <s v="USD"/>
    <n v="1444778021"/>
    <n v="1442963621"/>
    <b v="0"/>
    <n v="132"/>
    <b v="1"/>
    <s v="music/classical music"/>
    <n v="109.49"/>
    <n v="103.68"/>
    <x v="4"/>
    <x v="35"/>
  </r>
  <r>
    <x v="0"/>
    <x v="0"/>
    <s v="USD"/>
    <n v="1461336720"/>
    <n v="1459431960"/>
    <b v="0"/>
    <n v="27"/>
    <b v="1"/>
    <s v="music/classical music"/>
    <n v="100"/>
    <n v="185.19"/>
    <x v="4"/>
    <x v="35"/>
  </r>
  <r>
    <x v="0"/>
    <x v="0"/>
    <s v="USD"/>
    <n v="1416270292"/>
    <n v="1413674692"/>
    <b v="0"/>
    <n v="26"/>
    <b v="1"/>
    <s v="music/classical music"/>
    <n v="156.44"/>
    <n v="54.15"/>
    <x v="4"/>
    <x v="35"/>
  </r>
  <r>
    <x v="0"/>
    <x v="0"/>
    <s v="USD"/>
    <n v="1419136200"/>
    <n v="1416338557"/>
    <b v="0"/>
    <n v="43"/>
    <b v="1"/>
    <s v="music/classical music"/>
    <n v="101.6"/>
    <n v="177.21"/>
    <x v="4"/>
    <x v="35"/>
  </r>
  <r>
    <x v="0"/>
    <x v="0"/>
    <s v="USD"/>
    <n v="1340914571"/>
    <n v="1338322571"/>
    <b v="0"/>
    <n v="80"/>
    <b v="1"/>
    <s v="music/classical music"/>
    <n v="100.33"/>
    <n v="100.33"/>
    <x v="4"/>
    <x v="35"/>
  </r>
  <r>
    <x v="0"/>
    <x v="0"/>
    <s v="USD"/>
    <n v="1418014740"/>
    <n v="1415585474"/>
    <b v="0"/>
    <n v="33"/>
    <b v="1"/>
    <s v="music/classical music"/>
    <n v="112.95"/>
    <n v="136.91"/>
    <x v="4"/>
    <x v="35"/>
  </r>
  <r>
    <x v="0"/>
    <x v="0"/>
    <s v="USD"/>
    <n v="1382068740"/>
    <n v="1380477691"/>
    <b v="0"/>
    <n v="71"/>
    <b v="1"/>
    <s v="music/classical music"/>
    <n v="102.13"/>
    <n v="57.54"/>
    <x v="4"/>
    <x v="35"/>
  </r>
  <r>
    <x v="0"/>
    <x v="1"/>
    <s v="GBP"/>
    <n v="1440068400"/>
    <n v="1438459303"/>
    <b v="0"/>
    <n v="81"/>
    <b v="1"/>
    <s v="music/classical music"/>
    <n v="107.25"/>
    <n v="52.96"/>
    <x v="4"/>
    <x v="35"/>
  </r>
  <r>
    <x v="0"/>
    <x v="0"/>
    <s v="USD"/>
    <n v="1332636975"/>
    <n v="1328752575"/>
    <b v="0"/>
    <n v="76"/>
    <b v="1"/>
    <s v="music/classical music"/>
    <n v="104.28"/>
    <n v="82.33"/>
    <x v="4"/>
    <x v="35"/>
  </r>
  <r>
    <x v="0"/>
    <x v="0"/>
    <s v="USD"/>
    <n v="1429505400"/>
    <n v="1426711505"/>
    <b v="0"/>
    <n v="48"/>
    <b v="1"/>
    <s v="music/classical music"/>
    <n v="100"/>
    <n v="135.41999999999999"/>
    <x v="4"/>
    <x v="35"/>
  </r>
  <r>
    <x v="0"/>
    <x v="0"/>
    <s v="USD"/>
    <n v="1439611140"/>
    <n v="1437668354"/>
    <b v="0"/>
    <n v="61"/>
    <b v="1"/>
    <s v="music/classical music"/>
    <n v="100.4"/>
    <n v="74.069999999999993"/>
    <x v="4"/>
    <x v="35"/>
  </r>
  <r>
    <x v="0"/>
    <x v="0"/>
    <s v="USD"/>
    <n v="1345148566"/>
    <n v="1342556566"/>
    <b v="0"/>
    <n v="60"/>
    <b v="1"/>
    <s v="music/classical music"/>
    <n v="126.13"/>
    <n v="84.08"/>
    <x v="4"/>
    <x v="35"/>
  </r>
  <r>
    <x v="0"/>
    <x v="0"/>
    <s v="USD"/>
    <n v="1362160868"/>
    <n v="1359568911"/>
    <b v="0"/>
    <n v="136"/>
    <b v="1"/>
    <s v="music/classical music"/>
    <n v="110.67"/>
    <n v="61.03"/>
    <x v="4"/>
    <x v="35"/>
  </r>
  <r>
    <x v="0"/>
    <x v="0"/>
    <s v="USD"/>
    <n v="1262325600"/>
    <n v="1257871712"/>
    <b v="0"/>
    <n v="14"/>
    <b v="1"/>
    <s v="music/classical music"/>
    <n v="105"/>
    <n v="150"/>
    <x v="4"/>
    <x v="35"/>
  </r>
  <r>
    <x v="0"/>
    <x v="0"/>
    <s v="USD"/>
    <n v="1417463945"/>
    <n v="1414781945"/>
    <b v="0"/>
    <n v="78"/>
    <b v="1"/>
    <s v="music/classical music"/>
    <n v="103.78"/>
    <n v="266.08999999999997"/>
    <x v="4"/>
    <x v="35"/>
  </r>
  <r>
    <x v="0"/>
    <x v="0"/>
    <s v="USD"/>
    <n v="1375151566"/>
    <n v="1373337166"/>
    <b v="0"/>
    <n v="4"/>
    <b v="1"/>
    <s v="music/classical music"/>
    <n v="116"/>
    <n v="7.25"/>
    <x v="4"/>
    <x v="35"/>
  </r>
  <r>
    <x v="0"/>
    <x v="0"/>
    <s v="USD"/>
    <n v="1312212855"/>
    <n v="1307028855"/>
    <b v="0"/>
    <n v="11"/>
    <b v="1"/>
    <s v="music/classical music"/>
    <n v="110"/>
    <n v="100"/>
    <x v="4"/>
    <x v="35"/>
  </r>
  <r>
    <x v="0"/>
    <x v="0"/>
    <s v="USD"/>
    <n v="1361681940"/>
    <n v="1359029661"/>
    <b v="0"/>
    <n v="185"/>
    <b v="1"/>
    <s v="music/classical music"/>
    <n v="113.02"/>
    <n v="109.96"/>
    <x v="4"/>
    <x v="35"/>
  </r>
  <r>
    <x v="0"/>
    <x v="0"/>
    <s v="USD"/>
    <n v="1422913152"/>
    <n v="1417729152"/>
    <b v="0"/>
    <n v="59"/>
    <b v="1"/>
    <s v="music/classical music"/>
    <n v="100.25"/>
    <n v="169.92"/>
    <x v="4"/>
    <x v="35"/>
  </r>
  <r>
    <x v="0"/>
    <x v="0"/>
    <s v="USD"/>
    <n v="1319904721"/>
    <n v="1314720721"/>
    <b v="0"/>
    <n v="27"/>
    <b v="1"/>
    <s v="music/classical music"/>
    <n v="103.4"/>
    <n v="95.74"/>
    <x v="4"/>
    <x v="35"/>
  </r>
  <r>
    <x v="0"/>
    <x v="1"/>
    <s v="GBP"/>
    <n v="1380192418"/>
    <n v="1375008418"/>
    <b v="0"/>
    <n v="63"/>
    <b v="1"/>
    <s v="music/classical music"/>
    <n v="107.03"/>
    <n v="59.46"/>
    <x v="4"/>
    <x v="35"/>
  </r>
  <r>
    <x v="0"/>
    <x v="0"/>
    <s v="USD"/>
    <n v="1380599940"/>
    <n v="1377252857"/>
    <b v="0"/>
    <n v="13"/>
    <b v="1"/>
    <s v="music/classical music"/>
    <n v="103.57"/>
    <n v="55.77"/>
    <x v="4"/>
    <x v="35"/>
  </r>
  <r>
    <x v="0"/>
    <x v="0"/>
    <s v="USD"/>
    <n v="1293937200"/>
    <n v="1291257298"/>
    <b v="0"/>
    <n v="13"/>
    <b v="1"/>
    <s v="music/classical music"/>
    <n v="156.4"/>
    <n v="30.08"/>
    <x v="4"/>
    <x v="35"/>
  </r>
  <r>
    <x v="0"/>
    <x v="0"/>
    <s v="USD"/>
    <n v="1341750569"/>
    <n v="1339158569"/>
    <b v="0"/>
    <n v="57"/>
    <b v="1"/>
    <s v="music/classical music"/>
    <n v="100.82"/>
    <n v="88.44"/>
    <x v="4"/>
    <x v="35"/>
  </r>
  <r>
    <x v="0"/>
    <x v="0"/>
    <s v="USD"/>
    <n v="1424997000"/>
    <n v="1421983138"/>
    <b v="0"/>
    <n v="61"/>
    <b v="1"/>
    <s v="music/classical music"/>
    <n v="195.3"/>
    <n v="64.03"/>
    <x v="4"/>
    <x v="35"/>
  </r>
  <r>
    <x v="0"/>
    <x v="0"/>
    <s v="USD"/>
    <n v="1380949200"/>
    <n v="1378586179"/>
    <b v="0"/>
    <n v="65"/>
    <b v="1"/>
    <s v="music/classical music"/>
    <n v="111.71"/>
    <n v="60.15"/>
    <x v="4"/>
    <x v="35"/>
  </r>
  <r>
    <x v="0"/>
    <x v="0"/>
    <s v="USD"/>
    <n v="1333560803"/>
    <n v="1330972403"/>
    <b v="0"/>
    <n v="134"/>
    <b v="1"/>
    <s v="music/classical music"/>
    <n v="119.85"/>
    <n v="49.19"/>
    <x v="4"/>
    <x v="35"/>
  </r>
  <r>
    <x v="0"/>
    <x v="6"/>
    <s v="EUR"/>
    <n v="1475209620"/>
    <n v="1473087637"/>
    <b v="0"/>
    <n v="37"/>
    <b v="1"/>
    <s v="music/classical music"/>
    <n v="101.85"/>
    <n v="165.16"/>
    <x v="4"/>
    <x v="35"/>
  </r>
  <r>
    <x v="0"/>
    <x v="1"/>
    <s v="GBP"/>
    <n v="1370019600"/>
    <n v="1366999870"/>
    <b v="0"/>
    <n v="37"/>
    <b v="1"/>
    <s v="music/classical music"/>
    <n v="102.8"/>
    <n v="43.62"/>
    <x v="4"/>
    <x v="35"/>
  </r>
  <r>
    <x v="0"/>
    <x v="0"/>
    <s v="USD"/>
    <n v="1444276740"/>
    <n v="1439392406"/>
    <b v="0"/>
    <n v="150"/>
    <b v="1"/>
    <s v="music/classical music"/>
    <n v="100.85"/>
    <n v="43.7"/>
    <x v="4"/>
    <x v="35"/>
  </r>
  <r>
    <x v="0"/>
    <x v="0"/>
    <s v="USD"/>
    <n v="1332362880"/>
    <n v="1329890585"/>
    <b v="0"/>
    <n v="56"/>
    <b v="1"/>
    <s v="music/classical music"/>
    <n v="102.73"/>
    <n v="67.42"/>
    <x v="4"/>
    <x v="35"/>
  </r>
  <r>
    <x v="0"/>
    <x v="0"/>
    <s v="USD"/>
    <n v="1488741981"/>
    <n v="1486149981"/>
    <b v="0"/>
    <n v="18"/>
    <b v="1"/>
    <s v="music/classical music"/>
    <n v="106.5"/>
    <n v="177.5"/>
    <x v="4"/>
    <x v="35"/>
  </r>
  <r>
    <x v="0"/>
    <x v="0"/>
    <s v="USD"/>
    <n v="1348202807"/>
    <n v="1343018807"/>
    <b v="0"/>
    <n v="60"/>
    <b v="1"/>
    <s v="music/classical music"/>
    <n v="155.53"/>
    <n v="38.880000000000003"/>
    <x v="4"/>
    <x v="35"/>
  </r>
  <r>
    <x v="0"/>
    <x v="0"/>
    <s v="USD"/>
    <n v="1433131140"/>
    <n v="1430445163"/>
    <b v="0"/>
    <n v="67"/>
    <b v="1"/>
    <s v="music/classical music"/>
    <n v="122.8"/>
    <n v="54.99"/>
    <x v="4"/>
    <x v="35"/>
  </r>
  <r>
    <x v="0"/>
    <x v="0"/>
    <s v="USD"/>
    <n v="1338219793"/>
    <n v="1335541393"/>
    <b v="0"/>
    <n v="35"/>
    <b v="1"/>
    <s v="music/classical music"/>
    <n v="107.35"/>
    <n v="61.34"/>
    <x v="4"/>
    <x v="35"/>
  </r>
  <r>
    <x v="0"/>
    <x v="0"/>
    <s v="USD"/>
    <n v="1356392857"/>
    <n v="1352504857"/>
    <b v="0"/>
    <n v="34"/>
    <b v="1"/>
    <s v="music/classical music"/>
    <n v="105.5"/>
    <n v="23.12"/>
    <x v="4"/>
    <x v="35"/>
  </r>
  <r>
    <x v="0"/>
    <x v="1"/>
    <s v="GBP"/>
    <n v="1400176386"/>
    <n v="1397584386"/>
    <b v="0"/>
    <n v="36"/>
    <b v="1"/>
    <s v="music/classical music"/>
    <n v="118.44"/>
    <n v="29.61"/>
    <x v="4"/>
    <x v="35"/>
  </r>
  <r>
    <x v="0"/>
    <x v="2"/>
    <s v="AUD"/>
    <n v="1430488740"/>
    <n v="1427747906"/>
    <b v="0"/>
    <n v="18"/>
    <b v="1"/>
    <s v="music/classical music"/>
    <n v="108.88"/>
    <n v="75.61"/>
    <x v="4"/>
    <x v="35"/>
  </r>
  <r>
    <x v="0"/>
    <x v="0"/>
    <s v="USD"/>
    <n v="1321385820"/>
    <n v="1318539484"/>
    <b v="0"/>
    <n v="25"/>
    <b v="1"/>
    <s v="music/classical music"/>
    <n v="111.25"/>
    <n v="35.6"/>
    <x v="4"/>
    <x v="35"/>
  </r>
  <r>
    <x v="0"/>
    <x v="1"/>
    <s v="GBP"/>
    <n v="1425682174"/>
    <n v="1423090174"/>
    <b v="0"/>
    <n v="21"/>
    <b v="1"/>
    <s v="music/classical music"/>
    <n v="100.1"/>
    <n v="143"/>
    <x v="4"/>
    <x v="35"/>
  </r>
  <r>
    <x v="1"/>
    <x v="5"/>
    <s v="CAD"/>
    <n v="1444740089"/>
    <n v="1442148089"/>
    <b v="0"/>
    <n v="0"/>
    <b v="0"/>
    <s v="food/food trucks"/>
    <n v="0"/>
    <e v="#DIV/0!"/>
    <x v="7"/>
    <x v="19"/>
  </r>
  <r>
    <x v="1"/>
    <x v="12"/>
    <s v="EUR"/>
    <n v="1476189339"/>
    <n v="1471005339"/>
    <b v="0"/>
    <n v="3"/>
    <b v="0"/>
    <s v="food/food trucks"/>
    <n v="0.75"/>
    <n v="25"/>
    <x v="7"/>
    <x v="19"/>
  </r>
  <r>
    <x v="1"/>
    <x v="0"/>
    <s v="USD"/>
    <n v="1438226451"/>
    <n v="1433042451"/>
    <b v="0"/>
    <n v="0"/>
    <b v="0"/>
    <s v="food/food trucks"/>
    <n v="0"/>
    <e v="#DIV/0!"/>
    <x v="7"/>
    <x v="19"/>
  </r>
  <r>
    <x v="1"/>
    <x v="5"/>
    <s v="CAD"/>
    <n v="1406854699"/>
    <n v="1404262699"/>
    <b v="0"/>
    <n v="0"/>
    <b v="0"/>
    <s v="food/food trucks"/>
    <n v="0"/>
    <e v="#DIV/0!"/>
    <x v="7"/>
    <x v="19"/>
  </r>
  <r>
    <x v="1"/>
    <x v="0"/>
    <s v="USD"/>
    <n v="1462827000"/>
    <n v="1457710589"/>
    <b v="0"/>
    <n v="1"/>
    <b v="0"/>
    <s v="food/food trucks"/>
    <n v="1"/>
    <n v="100"/>
    <x v="7"/>
    <x v="19"/>
  </r>
  <r>
    <x v="1"/>
    <x v="0"/>
    <s v="USD"/>
    <n v="1408663948"/>
    <n v="1406071948"/>
    <b v="0"/>
    <n v="0"/>
    <b v="0"/>
    <s v="food/food trucks"/>
    <n v="0"/>
    <e v="#DIV/0!"/>
    <x v="7"/>
    <x v="19"/>
  </r>
  <r>
    <x v="1"/>
    <x v="0"/>
    <s v="USD"/>
    <n v="1429823138"/>
    <n v="1427231138"/>
    <b v="0"/>
    <n v="2"/>
    <b v="0"/>
    <s v="food/food trucks"/>
    <n v="0.27"/>
    <n v="60"/>
    <x v="7"/>
    <x v="19"/>
  </r>
  <r>
    <x v="1"/>
    <x v="1"/>
    <s v="GBP"/>
    <n v="1472745594"/>
    <n v="1470153594"/>
    <b v="0"/>
    <n v="1"/>
    <b v="0"/>
    <s v="food/food trucks"/>
    <n v="0.5"/>
    <n v="50"/>
    <x v="7"/>
    <x v="19"/>
  </r>
  <r>
    <x v="1"/>
    <x v="0"/>
    <s v="USD"/>
    <n v="1442457112"/>
    <n v="1439865112"/>
    <b v="0"/>
    <n v="2"/>
    <b v="0"/>
    <s v="food/food trucks"/>
    <n v="2.23"/>
    <n v="72.5"/>
    <x v="7"/>
    <x v="19"/>
  </r>
  <r>
    <x v="1"/>
    <x v="0"/>
    <s v="USD"/>
    <n v="1486590035"/>
    <n v="1483998035"/>
    <b v="0"/>
    <n v="2"/>
    <b v="0"/>
    <s v="food/food trucks"/>
    <n v="0.84"/>
    <n v="29.5"/>
    <x v="7"/>
    <x v="19"/>
  </r>
  <r>
    <x v="1"/>
    <x v="2"/>
    <s v="AUD"/>
    <n v="1463645521"/>
    <n v="1458461521"/>
    <b v="0"/>
    <n v="4"/>
    <b v="0"/>
    <s v="food/food trucks"/>
    <n v="0.25"/>
    <n v="62.5"/>
    <x v="7"/>
    <x v="19"/>
  </r>
  <r>
    <x v="1"/>
    <x v="0"/>
    <s v="USD"/>
    <n v="1428893517"/>
    <n v="1426301517"/>
    <b v="0"/>
    <n v="0"/>
    <b v="0"/>
    <s v="food/food trucks"/>
    <n v="0"/>
    <e v="#DIV/0!"/>
    <x v="7"/>
    <x v="19"/>
  </r>
  <r>
    <x v="1"/>
    <x v="0"/>
    <s v="USD"/>
    <n v="1408803149"/>
    <n v="1404915149"/>
    <b v="0"/>
    <n v="0"/>
    <b v="0"/>
    <s v="food/food trucks"/>
    <n v="0"/>
    <e v="#DIV/0!"/>
    <x v="7"/>
    <x v="19"/>
  </r>
  <r>
    <x v="1"/>
    <x v="0"/>
    <s v="USD"/>
    <n v="1463600945"/>
    <n v="1461786545"/>
    <b v="0"/>
    <n v="0"/>
    <b v="0"/>
    <s v="food/food trucks"/>
    <n v="0"/>
    <e v="#DIV/0!"/>
    <x v="7"/>
    <x v="19"/>
  </r>
  <r>
    <x v="1"/>
    <x v="0"/>
    <s v="USD"/>
    <n v="1421030194"/>
    <n v="1418438194"/>
    <b v="0"/>
    <n v="0"/>
    <b v="0"/>
    <s v="food/food trucks"/>
    <n v="0"/>
    <e v="#DIV/0!"/>
    <x v="7"/>
    <x v="19"/>
  </r>
  <r>
    <x v="1"/>
    <x v="0"/>
    <s v="USD"/>
    <n v="1428707647"/>
    <n v="1424823247"/>
    <b v="0"/>
    <n v="0"/>
    <b v="0"/>
    <s v="food/food trucks"/>
    <n v="0"/>
    <e v="#DIV/0!"/>
    <x v="7"/>
    <x v="19"/>
  </r>
  <r>
    <x v="1"/>
    <x v="0"/>
    <s v="USD"/>
    <n v="1407181297"/>
    <n v="1405021297"/>
    <b v="0"/>
    <n v="0"/>
    <b v="0"/>
    <s v="food/food trucks"/>
    <n v="0"/>
    <e v="#DIV/0!"/>
    <x v="7"/>
    <x v="19"/>
  </r>
  <r>
    <x v="1"/>
    <x v="0"/>
    <s v="USD"/>
    <n v="1444410000"/>
    <n v="1440203579"/>
    <b v="0"/>
    <n v="0"/>
    <b v="0"/>
    <s v="food/food trucks"/>
    <n v="0"/>
    <e v="#DIV/0!"/>
    <x v="7"/>
    <x v="19"/>
  </r>
  <r>
    <x v="1"/>
    <x v="0"/>
    <s v="USD"/>
    <n v="1410810903"/>
    <n v="1405626903"/>
    <b v="0"/>
    <n v="12"/>
    <b v="0"/>
    <s v="food/food trucks"/>
    <n v="0.14000000000000001"/>
    <n v="23.08"/>
    <x v="7"/>
    <x v="19"/>
  </r>
  <r>
    <x v="1"/>
    <x v="0"/>
    <s v="USD"/>
    <n v="1431745200"/>
    <n v="1429170603"/>
    <b v="0"/>
    <n v="2"/>
    <b v="0"/>
    <s v="food/food trucks"/>
    <n v="0.6"/>
    <n v="25.5"/>
    <x v="7"/>
    <x v="19"/>
  </r>
  <r>
    <x v="2"/>
    <x v="0"/>
    <s v="USD"/>
    <n v="1447689898"/>
    <n v="1445094298"/>
    <b v="0"/>
    <n v="11"/>
    <b v="0"/>
    <s v="food/food trucks"/>
    <n v="10.6"/>
    <n v="48.18"/>
    <x v="7"/>
    <x v="19"/>
  </r>
  <r>
    <x v="2"/>
    <x v="0"/>
    <s v="USD"/>
    <n v="1477784634"/>
    <n v="1475192634"/>
    <b v="0"/>
    <n v="1"/>
    <b v="0"/>
    <s v="food/food trucks"/>
    <n v="0"/>
    <n v="1"/>
    <x v="7"/>
    <x v="19"/>
  </r>
  <r>
    <x v="2"/>
    <x v="0"/>
    <s v="USD"/>
    <n v="1426526880"/>
    <n v="1421346480"/>
    <b v="0"/>
    <n v="5"/>
    <b v="0"/>
    <s v="food/food trucks"/>
    <n v="0.5"/>
    <n v="1"/>
    <x v="7"/>
    <x v="19"/>
  </r>
  <r>
    <x v="2"/>
    <x v="0"/>
    <s v="USD"/>
    <n v="1434341369"/>
    <n v="1431749369"/>
    <b v="0"/>
    <n v="0"/>
    <b v="0"/>
    <s v="food/food trucks"/>
    <n v="0"/>
    <e v="#DIV/0!"/>
    <x v="7"/>
    <x v="19"/>
  </r>
  <r>
    <x v="2"/>
    <x v="0"/>
    <s v="USD"/>
    <n v="1404601632"/>
    <n v="1402009632"/>
    <b v="0"/>
    <n v="1"/>
    <b v="0"/>
    <s v="food/food trucks"/>
    <n v="0.17"/>
    <n v="50"/>
    <x v="7"/>
    <x v="19"/>
  </r>
  <r>
    <x v="2"/>
    <x v="1"/>
    <s v="GBP"/>
    <n v="1451030136"/>
    <n v="1448438136"/>
    <b v="0"/>
    <n v="1"/>
    <b v="0"/>
    <s v="food/food trucks"/>
    <n v="0.17"/>
    <n v="5"/>
    <x v="7"/>
    <x v="19"/>
  </r>
  <r>
    <x v="2"/>
    <x v="0"/>
    <s v="USD"/>
    <n v="1451491953"/>
    <n v="1448899953"/>
    <b v="0"/>
    <n v="6"/>
    <b v="0"/>
    <s v="food/food trucks"/>
    <n v="2.4300000000000002"/>
    <n v="202.83"/>
    <x v="7"/>
    <x v="19"/>
  </r>
  <r>
    <x v="2"/>
    <x v="0"/>
    <s v="USD"/>
    <n v="1427807640"/>
    <n v="1423325626"/>
    <b v="0"/>
    <n v="8"/>
    <b v="0"/>
    <s v="food/food trucks"/>
    <n v="3.88"/>
    <n v="29.13"/>
    <x v="7"/>
    <x v="19"/>
  </r>
  <r>
    <x v="2"/>
    <x v="8"/>
    <s v="DKK"/>
    <n v="1458733927"/>
    <n v="1456145527"/>
    <b v="0"/>
    <n v="1"/>
    <b v="0"/>
    <s v="food/food trucks"/>
    <n v="0.01"/>
    <n v="5"/>
    <x v="7"/>
    <x v="19"/>
  </r>
  <r>
    <x v="2"/>
    <x v="2"/>
    <s v="AUD"/>
    <n v="1453817297"/>
    <n v="1453212497"/>
    <b v="0"/>
    <n v="0"/>
    <b v="0"/>
    <s v="food/food trucks"/>
    <n v="0"/>
    <e v="#DIV/0!"/>
    <x v="7"/>
    <x v="19"/>
  </r>
  <r>
    <x v="2"/>
    <x v="0"/>
    <s v="USD"/>
    <n v="1457901924"/>
    <n v="1452721524"/>
    <b v="0"/>
    <n v="2"/>
    <b v="0"/>
    <s v="food/food trucks"/>
    <n v="1.73"/>
    <n v="13"/>
    <x v="7"/>
    <x v="19"/>
  </r>
  <r>
    <x v="2"/>
    <x v="0"/>
    <s v="USD"/>
    <n v="1412536421"/>
    <n v="1409944421"/>
    <b v="0"/>
    <n v="1"/>
    <b v="0"/>
    <s v="food/food trucks"/>
    <n v="0.17"/>
    <n v="50"/>
    <x v="7"/>
    <x v="19"/>
  </r>
  <r>
    <x v="2"/>
    <x v="0"/>
    <s v="USD"/>
    <n v="1429993026"/>
    <n v="1427401026"/>
    <b v="0"/>
    <n v="0"/>
    <b v="0"/>
    <s v="food/food trucks"/>
    <n v="0"/>
    <e v="#DIV/0!"/>
    <x v="7"/>
    <x v="19"/>
  </r>
  <r>
    <x v="2"/>
    <x v="0"/>
    <s v="USD"/>
    <n v="1407453228"/>
    <n v="1404861228"/>
    <b v="0"/>
    <n v="1"/>
    <b v="0"/>
    <s v="food/food trucks"/>
    <n v="0"/>
    <n v="1"/>
    <x v="7"/>
    <x v="19"/>
  </r>
  <r>
    <x v="2"/>
    <x v="0"/>
    <s v="USD"/>
    <n v="1487915500"/>
    <n v="1485323500"/>
    <b v="0"/>
    <n v="19"/>
    <b v="0"/>
    <s v="food/food trucks"/>
    <n v="12.17"/>
    <n v="96.05"/>
    <x v="7"/>
    <x v="19"/>
  </r>
  <r>
    <x v="2"/>
    <x v="5"/>
    <s v="CAD"/>
    <n v="1407427009"/>
    <n v="1404835009"/>
    <b v="0"/>
    <n v="27"/>
    <b v="0"/>
    <s v="food/food trucks"/>
    <n v="23.59"/>
    <n v="305.77999999999997"/>
    <x v="7"/>
    <x v="19"/>
  </r>
  <r>
    <x v="2"/>
    <x v="1"/>
    <s v="GBP"/>
    <n v="1466323917"/>
    <n v="1463731917"/>
    <b v="0"/>
    <n v="7"/>
    <b v="0"/>
    <s v="food/food trucks"/>
    <n v="5.67"/>
    <n v="12.14"/>
    <x v="7"/>
    <x v="19"/>
  </r>
  <r>
    <x v="2"/>
    <x v="0"/>
    <s v="USD"/>
    <n v="1443039001"/>
    <n v="1440447001"/>
    <b v="0"/>
    <n v="14"/>
    <b v="0"/>
    <s v="food/food trucks"/>
    <n v="39"/>
    <n v="83.57"/>
    <x v="7"/>
    <x v="19"/>
  </r>
  <r>
    <x v="2"/>
    <x v="0"/>
    <s v="USD"/>
    <n v="1407089147"/>
    <n v="1403201147"/>
    <b v="0"/>
    <n v="5"/>
    <b v="0"/>
    <s v="food/food trucks"/>
    <n v="1"/>
    <n v="18"/>
    <x v="7"/>
    <x v="19"/>
  </r>
  <r>
    <x v="2"/>
    <x v="0"/>
    <s v="USD"/>
    <n v="1458938200"/>
    <n v="1453757800"/>
    <b v="0"/>
    <n v="30"/>
    <b v="0"/>
    <s v="food/food trucks"/>
    <n v="6.93"/>
    <n v="115.53"/>
    <x v="7"/>
    <x v="19"/>
  </r>
  <r>
    <x v="0"/>
    <x v="0"/>
    <s v="USD"/>
    <n v="1347508740"/>
    <n v="1346276349"/>
    <b v="1"/>
    <n v="151"/>
    <b v="1"/>
    <s v="technology/space exploration"/>
    <n v="661.4"/>
    <n v="21.9"/>
    <x v="2"/>
    <x v="36"/>
  </r>
  <r>
    <x v="0"/>
    <x v="0"/>
    <s v="USD"/>
    <n v="1415827200"/>
    <n v="1412358968"/>
    <b v="1"/>
    <n v="489"/>
    <b v="1"/>
    <s v="technology/space exploration"/>
    <n v="326.08999999999997"/>
    <n v="80.02"/>
    <x v="2"/>
    <x v="36"/>
  </r>
  <r>
    <x v="0"/>
    <x v="0"/>
    <s v="USD"/>
    <n v="1387835654"/>
    <n v="1386626054"/>
    <b v="1"/>
    <n v="50"/>
    <b v="1"/>
    <s v="technology/space exploration"/>
    <n v="101.49"/>
    <n v="35.520000000000003"/>
    <x v="2"/>
    <x v="36"/>
  </r>
  <r>
    <x v="0"/>
    <x v="0"/>
    <s v="USD"/>
    <n v="1335662023"/>
    <n v="1333070023"/>
    <b v="1"/>
    <n v="321"/>
    <b v="1"/>
    <s v="technology/space exploration"/>
    <n v="104.22"/>
    <n v="64.930000000000007"/>
    <x v="2"/>
    <x v="36"/>
  </r>
  <r>
    <x v="0"/>
    <x v="0"/>
    <s v="USD"/>
    <n v="1466168390"/>
    <n v="1463576390"/>
    <b v="1"/>
    <n v="1762"/>
    <b v="1"/>
    <s v="technology/space exploration"/>
    <n v="107.42"/>
    <n v="60.97"/>
    <x v="2"/>
    <x v="36"/>
  </r>
  <r>
    <x v="0"/>
    <x v="0"/>
    <s v="USD"/>
    <n v="1398791182"/>
    <n v="1396026382"/>
    <b v="1"/>
    <n v="385"/>
    <b v="1"/>
    <s v="technology/space exploration"/>
    <n v="110.05"/>
    <n v="31.44"/>
    <x v="2"/>
    <x v="36"/>
  </r>
  <r>
    <x v="0"/>
    <x v="0"/>
    <s v="USD"/>
    <n v="1439344800"/>
    <n v="1435611572"/>
    <b v="1"/>
    <n v="398"/>
    <b v="1"/>
    <s v="technology/space exploration"/>
    <n v="407.7"/>
    <n v="81.95"/>
    <x v="2"/>
    <x v="36"/>
  </r>
  <r>
    <x v="0"/>
    <x v="0"/>
    <s v="USD"/>
    <n v="1489536000"/>
    <n v="1485976468"/>
    <b v="1"/>
    <n v="304"/>
    <b v="1"/>
    <s v="technology/space exploration"/>
    <n v="223.93"/>
    <n v="58.93"/>
    <x v="2"/>
    <x v="36"/>
  </r>
  <r>
    <x v="0"/>
    <x v="0"/>
    <s v="USD"/>
    <n v="1342330951"/>
    <n v="1339738951"/>
    <b v="1"/>
    <n v="676"/>
    <b v="1"/>
    <s v="technology/space exploration"/>
    <n v="303.8"/>
    <n v="157.29"/>
    <x v="2"/>
    <x v="36"/>
  </r>
  <r>
    <x v="0"/>
    <x v="0"/>
    <s v="USD"/>
    <n v="1471849140"/>
    <n v="1468444125"/>
    <b v="1"/>
    <n v="577"/>
    <b v="1"/>
    <s v="technology/space exploration"/>
    <n v="141.33000000000001"/>
    <n v="55.76"/>
    <x v="2"/>
    <x v="36"/>
  </r>
  <r>
    <x v="0"/>
    <x v="12"/>
    <s v="EUR"/>
    <n v="1483397940"/>
    <n v="1480493014"/>
    <b v="1"/>
    <n v="3663"/>
    <b v="1"/>
    <s v="technology/space exploration"/>
    <n v="2790.64"/>
    <n v="83.8"/>
    <x v="2"/>
    <x v="36"/>
  </r>
  <r>
    <x v="0"/>
    <x v="0"/>
    <s v="USD"/>
    <n v="1420773970"/>
    <n v="1418095570"/>
    <b v="1"/>
    <n v="294"/>
    <b v="1"/>
    <s v="technology/space exploration"/>
    <n v="171.76"/>
    <n v="58.42"/>
    <x v="2"/>
    <x v="36"/>
  </r>
  <r>
    <x v="0"/>
    <x v="0"/>
    <s v="USD"/>
    <n v="1348256294"/>
    <n v="1345664294"/>
    <b v="1"/>
    <n v="28"/>
    <b v="1"/>
    <s v="technology/space exploration"/>
    <n v="101.01"/>
    <n v="270.57"/>
    <x v="2"/>
    <x v="36"/>
  </r>
  <r>
    <x v="0"/>
    <x v="0"/>
    <s v="USD"/>
    <n v="1398834000"/>
    <n v="1396371612"/>
    <b v="1"/>
    <n v="100"/>
    <b v="1"/>
    <s v="technology/space exploration"/>
    <n v="102"/>
    <n v="107.1"/>
    <x v="2"/>
    <x v="36"/>
  </r>
  <r>
    <x v="0"/>
    <x v="1"/>
    <s v="GBP"/>
    <n v="1462017600"/>
    <n v="1458820564"/>
    <b v="0"/>
    <n v="72"/>
    <b v="1"/>
    <s v="technology/space exploration"/>
    <n v="169.77"/>
    <n v="47.18"/>
    <x v="2"/>
    <x v="36"/>
  </r>
  <r>
    <x v="0"/>
    <x v="0"/>
    <s v="USD"/>
    <n v="1440546729"/>
    <n v="1437954729"/>
    <b v="1"/>
    <n v="238"/>
    <b v="1"/>
    <s v="technology/space exploration"/>
    <n v="114.53"/>
    <n v="120.31"/>
    <x v="2"/>
    <x v="36"/>
  </r>
  <r>
    <x v="0"/>
    <x v="0"/>
    <s v="USD"/>
    <n v="1413838751"/>
    <n v="1411246751"/>
    <b v="1"/>
    <n v="159"/>
    <b v="1"/>
    <s v="technology/space exploration"/>
    <n v="877.6"/>
    <n v="27.6"/>
    <x v="2"/>
    <x v="36"/>
  </r>
  <r>
    <x v="0"/>
    <x v="0"/>
    <s v="USD"/>
    <n v="1449000061"/>
    <n v="1443812461"/>
    <b v="1"/>
    <n v="77"/>
    <b v="1"/>
    <s v="technology/space exploration"/>
    <n v="105.39"/>
    <n v="205.3"/>
    <x v="2"/>
    <x v="36"/>
  </r>
  <r>
    <x v="0"/>
    <x v="0"/>
    <s v="USD"/>
    <n v="1445598000"/>
    <n v="1443302004"/>
    <b v="1"/>
    <n v="53"/>
    <b v="1"/>
    <s v="technology/space exploration"/>
    <n v="188.4"/>
    <n v="35.549999999999997"/>
    <x v="2"/>
    <x v="36"/>
  </r>
  <r>
    <x v="0"/>
    <x v="2"/>
    <s v="AUD"/>
    <n v="1444525200"/>
    <n v="1441339242"/>
    <b v="1"/>
    <n v="1251"/>
    <b v="1"/>
    <s v="technology/space exploration"/>
    <n v="143.65"/>
    <n v="74.64"/>
    <x v="2"/>
    <x v="36"/>
  </r>
  <r>
    <x v="0"/>
    <x v="0"/>
    <s v="USD"/>
    <n v="1432230988"/>
    <n v="1429638988"/>
    <b v="1"/>
    <n v="465"/>
    <b v="1"/>
    <s v="technology/space exploration"/>
    <n v="145.88"/>
    <n v="47.06"/>
    <x v="2"/>
    <x v="36"/>
  </r>
  <r>
    <x v="0"/>
    <x v="13"/>
    <s v="EUR"/>
    <n v="1483120216"/>
    <n v="1479232216"/>
    <b v="0"/>
    <n v="74"/>
    <b v="1"/>
    <s v="technology/space exploration"/>
    <n v="131.18"/>
    <n v="26.59"/>
    <x v="2"/>
    <x v="36"/>
  </r>
  <r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x v="0"/>
    <x v="0"/>
    <s v="USD"/>
    <n v="1347530822"/>
    <n v="1345716422"/>
    <b v="0"/>
    <n v="3468"/>
    <b v="1"/>
    <s v="technology/space exploration"/>
    <n v="1379.42"/>
    <n v="31.82"/>
    <x v="2"/>
    <x v="36"/>
  </r>
  <r>
    <x v="0"/>
    <x v="12"/>
    <s v="EUR"/>
    <n v="1478723208"/>
    <n v="1476559608"/>
    <b v="0"/>
    <n v="52"/>
    <b v="1"/>
    <s v="technology/space exploration"/>
    <n v="956"/>
    <n v="27.58"/>
    <x v="2"/>
    <x v="36"/>
  </r>
  <r>
    <x v="0"/>
    <x v="0"/>
    <s v="USD"/>
    <n v="1433343869"/>
    <n v="1430751869"/>
    <b v="0"/>
    <n v="50"/>
    <b v="1"/>
    <s v="technology/space exploration"/>
    <n v="112"/>
    <n v="56"/>
    <x v="2"/>
    <x v="36"/>
  </r>
  <r>
    <x v="0"/>
    <x v="0"/>
    <s v="USD"/>
    <n v="1448571261"/>
    <n v="1445975661"/>
    <b v="0"/>
    <n v="45"/>
    <b v="1"/>
    <s v="technology/space exploration"/>
    <n v="646.66999999999996"/>
    <n v="21.56"/>
    <x v="2"/>
    <x v="36"/>
  </r>
  <r>
    <x v="0"/>
    <x v="0"/>
    <s v="USD"/>
    <n v="1417389067"/>
    <n v="1415661067"/>
    <b v="0"/>
    <n v="21"/>
    <b v="1"/>
    <s v="technology/space exploration"/>
    <n v="110.37"/>
    <n v="44.1"/>
    <x v="2"/>
    <x v="36"/>
  </r>
  <r>
    <x v="0"/>
    <x v="1"/>
    <s v="GBP"/>
    <n v="1431608122"/>
    <n v="1429016122"/>
    <b v="0"/>
    <n v="100"/>
    <b v="1"/>
    <s v="technology/space exploration"/>
    <n v="127.74"/>
    <n v="63.87"/>
    <x v="2"/>
    <x v="36"/>
  </r>
  <r>
    <x v="0"/>
    <x v="2"/>
    <s v="AUD"/>
    <n v="1467280800"/>
    <n v="1464921112"/>
    <b v="0"/>
    <n v="81"/>
    <b v="1"/>
    <s v="technology/space exploration"/>
    <n v="157.9"/>
    <n v="38.99"/>
    <x v="2"/>
    <x v="36"/>
  </r>
  <r>
    <x v="0"/>
    <x v="0"/>
    <s v="USD"/>
    <n v="1440907427"/>
    <n v="1438488227"/>
    <b v="0"/>
    <n v="286"/>
    <b v="1"/>
    <s v="technology/space exploration"/>
    <n v="114.67"/>
    <n v="80.19"/>
    <x v="2"/>
    <x v="36"/>
  </r>
  <r>
    <x v="0"/>
    <x v="0"/>
    <s v="USD"/>
    <n v="1464485339"/>
    <n v="1462325339"/>
    <b v="0"/>
    <n v="42"/>
    <b v="1"/>
    <s v="technology/space exploration"/>
    <n v="137.01"/>
    <n v="34.9"/>
    <x v="2"/>
    <x v="36"/>
  </r>
  <r>
    <x v="0"/>
    <x v="0"/>
    <s v="USD"/>
    <n v="1393542000"/>
    <n v="1390938332"/>
    <b v="0"/>
    <n v="199"/>
    <b v="1"/>
    <s v="technology/space exploration"/>
    <n v="354.62"/>
    <n v="89.1"/>
    <x v="2"/>
    <x v="36"/>
  </r>
  <r>
    <x v="0"/>
    <x v="0"/>
    <s v="USD"/>
    <n v="1475163921"/>
    <n v="1472571921"/>
    <b v="0"/>
    <n v="25"/>
    <b v="1"/>
    <s v="technology/space exploration"/>
    <n v="106.02"/>
    <n v="39.44"/>
    <x v="2"/>
    <x v="36"/>
  </r>
  <r>
    <x v="0"/>
    <x v="5"/>
    <s v="CAD"/>
    <n v="1425937761"/>
    <n v="1422917361"/>
    <b v="0"/>
    <n v="84"/>
    <b v="1"/>
    <s v="technology/space exploration"/>
    <n v="100"/>
    <n v="136.9"/>
    <x v="2"/>
    <x v="36"/>
  </r>
  <r>
    <x v="0"/>
    <x v="0"/>
    <s v="USD"/>
    <n v="1476579600"/>
    <n v="1474641914"/>
    <b v="0"/>
    <n v="50"/>
    <b v="1"/>
    <s v="technology/space exploration"/>
    <n v="187.3"/>
    <n v="37.46"/>
    <x v="2"/>
    <x v="36"/>
  </r>
  <r>
    <x v="0"/>
    <x v="0"/>
    <s v="USD"/>
    <n v="1476277875"/>
    <n v="1474895475"/>
    <b v="0"/>
    <n v="26"/>
    <b v="1"/>
    <s v="technology/space exploration"/>
    <n v="166.2"/>
    <n v="31.96"/>
    <x v="2"/>
    <x v="36"/>
  </r>
  <r>
    <x v="0"/>
    <x v="0"/>
    <s v="USD"/>
    <n v="1421358895"/>
    <n v="1418766895"/>
    <b v="0"/>
    <n v="14"/>
    <b v="1"/>
    <s v="technology/space exploration"/>
    <n v="101.73"/>
    <n v="25.21"/>
    <x v="2"/>
    <x v="36"/>
  </r>
  <r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x v="0"/>
    <x v="0"/>
    <s v="USD"/>
    <n v="1433735474"/>
    <n v="1428551474"/>
    <b v="0"/>
    <n v="69"/>
    <b v="1"/>
    <s v="technology/space exploration"/>
    <n v="105.67"/>
    <n v="45.94"/>
    <x v="2"/>
    <x v="36"/>
  </r>
  <r>
    <x v="2"/>
    <x v="0"/>
    <s v="USD"/>
    <n v="1410811740"/>
    <n v="1409341863"/>
    <b v="0"/>
    <n v="1"/>
    <b v="0"/>
    <s v="technology/space exploration"/>
    <n v="1"/>
    <n v="15"/>
    <x v="2"/>
    <x v="36"/>
  </r>
  <r>
    <x v="2"/>
    <x v="12"/>
    <s v="EUR"/>
    <n v="1468565820"/>
    <n v="1465970108"/>
    <b v="0"/>
    <n v="0"/>
    <b v="0"/>
    <s v="technology/space exploration"/>
    <n v="0"/>
    <e v="#DIV/0!"/>
    <x v="2"/>
    <x v="36"/>
  </r>
  <r>
    <x v="1"/>
    <x v="0"/>
    <s v="USD"/>
    <n v="1482307140"/>
    <n v="1479218315"/>
    <b v="1"/>
    <n v="1501"/>
    <b v="0"/>
    <s v="technology/space exploration"/>
    <n v="33.56"/>
    <n v="223.58"/>
    <x v="2"/>
    <x v="36"/>
  </r>
  <r>
    <x v="1"/>
    <x v="0"/>
    <s v="USD"/>
    <n v="1489172435"/>
    <n v="1486580435"/>
    <b v="1"/>
    <n v="52"/>
    <b v="0"/>
    <s v="technology/space exploration"/>
    <n v="2.0499999999999998"/>
    <n v="39.479999999999997"/>
    <x v="2"/>
    <x v="36"/>
  </r>
  <r>
    <x v="1"/>
    <x v="2"/>
    <s v="AUD"/>
    <n v="1415481203"/>
    <n v="1412885603"/>
    <b v="1"/>
    <n v="23"/>
    <b v="0"/>
    <s v="technology/space exploration"/>
    <n v="10.5"/>
    <n v="91.3"/>
    <x v="2"/>
    <x v="36"/>
  </r>
  <r>
    <x v="1"/>
    <x v="0"/>
    <s v="USD"/>
    <n v="1441783869"/>
    <n v="1439191869"/>
    <b v="1"/>
    <n v="535"/>
    <b v="0"/>
    <s v="technology/space exploration"/>
    <n v="8.42"/>
    <n v="78.67"/>
    <x v="2"/>
    <x v="36"/>
  </r>
  <r>
    <x v="1"/>
    <x v="5"/>
    <s v="CAD"/>
    <n v="1439533019"/>
    <n v="1436941019"/>
    <b v="0"/>
    <n v="3"/>
    <b v="0"/>
    <s v="technology/space exploration"/>
    <n v="1.44"/>
    <n v="12"/>
    <x v="2"/>
    <x v="36"/>
  </r>
  <r>
    <x v="1"/>
    <x v="0"/>
    <s v="USD"/>
    <n v="1457543360"/>
    <n v="1454951360"/>
    <b v="0"/>
    <n v="6"/>
    <b v="0"/>
    <s v="technology/space exploration"/>
    <n v="0.88"/>
    <n v="17.670000000000002"/>
    <x v="2"/>
    <x v="36"/>
  </r>
  <r>
    <x v="1"/>
    <x v="0"/>
    <s v="USD"/>
    <n v="1454370941"/>
    <n v="1449186941"/>
    <b v="0"/>
    <n v="3"/>
    <b v="0"/>
    <s v="technology/space exploration"/>
    <n v="0.1"/>
    <n v="41.33"/>
    <x v="2"/>
    <x v="36"/>
  </r>
  <r>
    <x v="1"/>
    <x v="0"/>
    <s v="USD"/>
    <n v="1482332343"/>
    <n v="1479740343"/>
    <b v="0"/>
    <n v="5"/>
    <b v="0"/>
    <s v="technology/space exploration"/>
    <n v="0.6"/>
    <n v="71.599999999999994"/>
    <x v="2"/>
    <x v="36"/>
  </r>
  <r>
    <x v="1"/>
    <x v="0"/>
    <s v="USD"/>
    <n v="1450380009"/>
    <n v="1447960809"/>
    <b v="0"/>
    <n v="17"/>
    <b v="0"/>
    <s v="technology/space exploration"/>
    <n v="1.87"/>
    <n v="307.82"/>
    <x v="2"/>
    <x v="36"/>
  </r>
  <r>
    <x v="1"/>
    <x v="2"/>
    <s v="AUD"/>
    <n v="1418183325"/>
    <n v="1415591325"/>
    <b v="0"/>
    <n v="11"/>
    <b v="0"/>
    <s v="technology/space exploration"/>
    <n v="0.89"/>
    <n v="80.45"/>
    <x v="2"/>
    <x v="36"/>
  </r>
  <r>
    <x v="1"/>
    <x v="0"/>
    <s v="USD"/>
    <n v="1402632000"/>
    <n v="1399909127"/>
    <b v="0"/>
    <n v="70"/>
    <b v="0"/>
    <s v="technology/space exploration"/>
    <n v="11.52"/>
    <n v="83.94"/>
    <x v="2"/>
    <x v="36"/>
  </r>
  <r>
    <x v="1"/>
    <x v="0"/>
    <s v="USD"/>
    <n v="1429622726"/>
    <n v="1424442326"/>
    <b v="0"/>
    <n v="6"/>
    <b v="0"/>
    <s v="technology/space exploration"/>
    <n v="0.05"/>
    <n v="8.5"/>
    <x v="2"/>
    <x v="36"/>
  </r>
  <r>
    <x v="1"/>
    <x v="0"/>
    <s v="USD"/>
    <n v="1455048000"/>
    <n v="1452631647"/>
    <b v="0"/>
    <n v="43"/>
    <b v="0"/>
    <s v="technology/space exploration"/>
    <n v="21.03"/>
    <n v="73.37"/>
    <x v="2"/>
    <x v="36"/>
  </r>
  <r>
    <x v="1"/>
    <x v="0"/>
    <s v="USD"/>
    <n v="1489345200"/>
    <n v="1485966688"/>
    <b v="0"/>
    <n v="152"/>
    <b v="0"/>
    <s v="technology/space exploration"/>
    <n v="11.44"/>
    <n v="112.86"/>
    <x v="2"/>
    <x v="36"/>
  </r>
  <r>
    <x v="1"/>
    <x v="0"/>
    <s v="USD"/>
    <n v="1470187800"/>
    <n v="1467325053"/>
    <b v="0"/>
    <n v="59"/>
    <b v="0"/>
    <s v="technology/space exploration"/>
    <n v="18.739999999999998"/>
    <n v="95.28"/>
    <x v="2"/>
    <x v="36"/>
  </r>
  <r>
    <x v="1"/>
    <x v="0"/>
    <s v="USD"/>
    <n v="1469913194"/>
    <n v="1467321194"/>
    <b v="0"/>
    <n v="4"/>
    <b v="0"/>
    <s v="technology/space exploration"/>
    <n v="0.09"/>
    <n v="22.75"/>
    <x v="2"/>
    <x v="36"/>
  </r>
  <r>
    <x v="1"/>
    <x v="0"/>
    <s v="USD"/>
    <n v="1429321210"/>
    <n v="1426729210"/>
    <b v="0"/>
    <n v="10"/>
    <b v="0"/>
    <s v="technology/space exploration"/>
    <n v="2.72"/>
    <n v="133.30000000000001"/>
    <x v="2"/>
    <x v="36"/>
  </r>
  <r>
    <x v="1"/>
    <x v="0"/>
    <s v="USD"/>
    <n v="1448388418"/>
    <n v="1443200818"/>
    <b v="0"/>
    <n v="5"/>
    <b v="0"/>
    <s v="technology/space exploration"/>
    <n v="0.1"/>
    <n v="3.8"/>
    <x v="2"/>
    <x v="36"/>
  </r>
  <r>
    <x v="0"/>
    <x v="0"/>
    <s v="USD"/>
    <n v="1382742010"/>
    <n v="1380150010"/>
    <b v="0"/>
    <n v="60"/>
    <b v="1"/>
    <s v="technology/makerspaces"/>
    <n v="102.9"/>
    <n v="85.75"/>
    <x v="2"/>
    <x v="37"/>
  </r>
  <r>
    <x v="0"/>
    <x v="0"/>
    <s v="USD"/>
    <n v="1440179713"/>
    <n v="1437587713"/>
    <b v="0"/>
    <n v="80"/>
    <b v="1"/>
    <s v="technology/makerspaces"/>
    <n v="106.8"/>
    <n v="267"/>
    <x v="2"/>
    <x v="37"/>
  </r>
  <r>
    <x v="0"/>
    <x v="5"/>
    <s v="CAD"/>
    <n v="1441378800"/>
    <n v="1438873007"/>
    <b v="0"/>
    <n v="56"/>
    <b v="1"/>
    <s v="technology/makerspaces"/>
    <n v="104.6"/>
    <n v="373.56"/>
    <x v="2"/>
    <x v="37"/>
  </r>
  <r>
    <x v="0"/>
    <x v="0"/>
    <s v="USD"/>
    <n v="1449644340"/>
    <n v="1446683797"/>
    <b v="0"/>
    <n v="104"/>
    <b v="1"/>
    <s v="technology/makerspaces"/>
    <n v="103.43"/>
    <n v="174.04"/>
    <x v="2"/>
    <x v="37"/>
  </r>
  <r>
    <x v="0"/>
    <x v="0"/>
    <s v="USD"/>
    <n v="1430774974"/>
    <n v="1426886974"/>
    <b v="0"/>
    <n v="46"/>
    <b v="1"/>
    <s v="technology/makerspaces"/>
    <n v="123.14"/>
    <n v="93.7"/>
    <x v="2"/>
    <x v="37"/>
  </r>
  <r>
    <x v="0"/>
    <x v="0"/>
    <s v="USD"/>
    <n v="1443214800"/>
    <n v="1440008439"/>
    <b v="0"/>
    <n v="206"/>
    <b v="1"/>
    <s v="technology/makerspaces"/>
    <n v="159.30000000000001"/>
    <n v="77.33"/>
    <x v="2"/>
    <x v="37"/>
  </r>
  <r>
    <x v="0"/>
    <x v="0"/>
    <s v="USD"/>
    <n v="1455142416"/>
    <n v="1452550416"/>
    <b v="0"/>
    <n v="18"/>
    <b v="1"/>
    <s v="technology/makerspaces"/>
    <n v="110.67"/>
    <n v="92.22"/>
    <x v="2"/>
    <x v="37"/>
  </r>
  <r>
    <x v="0"/>
    <x v="5"/>
    <s v="CAD"/>
    <n v="1447079520"/>
    <n v="1443449265"/>
    <b v="0"/>
    <n v="28"/>
    <b v="1"/>
    <s v="technology/makerspaces"/>
    <n v="170.7"/>
    <n v="60.96"/>
    <x v="2"/>
    <x v="37"/>
  </r>
  <r>
    <x v="0"/>
    <x v="0"/>
    <s v="USD"/>
    <n v="1452387096"/>
    <n v="1447203096"/>
    <b v="0"/>
    <n v="11"/>
    <b v="1"/>
    <s v="technology/makerspaces"/>
    <n v="125.13"/>
    <n v="91"/>
    <x v="2"/>
    <x v="37"/>
  </r>
  <r>
    <x v="2"/>
    <x v="2"/>
    <s v="AUD"/>
    <n v="1406593780"/>
    <n v="1404174580"/>
    <b v="1"/>
    <n v="60"/>
    <b v="0"/>
    <s v="technology/makerspaces"/>
    <n v="6.42"/>
    <n v="41.58"/>
    <x v="2"/>
    <x v="37"/>
  </r>
  <r>
    <x v="2"/>
    <x v="0"/>
    <s v="USD"/>
    <n v="1419017880"/>
    <n v="1416419916"/>
    <b v="1"/>
    <n v="84"/>
    <b v="0"/>
    <s v="technology/makerspaces"/>
    <n v="11.34"/>
    <n v="33.76"/>
    <x v="2"/>
    <x v="37"/>
  </r>
  <r>
    <x v="2"/>
    <x v="0"/>
    <s v="USD"/>
    <n v="1451282400"/>
    <n v="1449436390"/>
    <b v="1"/>
    <n v="47"/>
    <b v="0"/>
    <s v="technology/makerspaces"/>
    <n v="33.19"/>
    <n v="70.62"/>
    <x v="2"/>
    <x v="37"/>
  </r>
  <r>
    <x v="2"/>
    <x v="0"/>
    <s v="USD"/>
    <n v="1414622700"/>
    <n v="1412081999"/>
    <b v="1"/>
    <n v="66"/>
    <b v="0"/>
    <s v="technology/makerspaces"/>
    <n v="27.58"/>
    <n v="167.15"/>
    <x v="2"/>
    <x v="37"/>
  </r>
  <r>
    <x v="2"/>
    <x v="0"/>
    <s v="USD"/>
    <n v="1467694740"/>
    <n v="1465398670"/>
    <b v="1"/>
    <n v="171"/>
    <b v="0"/>
    <s v="technology/makerspaces"/>
    <n v="62.84"/>
    <n v="128.62"/>
    <x v="2"/>
    <x v="37"/>
  </r>
  <r>
    <x v="2"/>
    <x v="0"/>
    <s v="USD"/>
    <n v="1415655289"/>
    <n v="1413059689"/>
    <b v="1"/>
    <n v="29"/>
    <b v="0"/>
    <s v="technology/makerspaces"/>
    <n v="7.59"/>
    <n v="65.41"/>
    <x v="2"/>
    <x v="37"/>
  </r>
  <r>
    <x v="2"/>
    <x v="5"/>
    <s v="CAD"/>
    <n v="1463929174"/>
    <n v="1461337174"/>
    <b v="0"/>
    <n v="9"/>
    <b v="0"/>
    <s v="technology/makerspaces"/>
    <n v="50.38"/>
    <n v="117.56"/>
    <x v="2"/>
    <x v="37"/>
  </r>
  <r>
    <x v="2"/>
    <x v="0"/>
    <s v="USD"/>
    <n v="1404348143"/>
    <n v="1401756143"/>
    <b v="0"/>
    <n v="27"/>
    <b v="0"/>
    <s v="technology/makerspaces"/>
    <n v="17.510000000000002"/>
    <n v="126.48"/>
    <x v="2"/>
    <x v="37"/>
  </r>
  <r>
    <x v="2"/>
    <x v="3"/>
    <s v="EUR"/>
    <n v="1443121765"/>
    <n v="1440529765"/>
    <b v="0"/>
    <n v="2"/>
    <b v="0"/>
    <s v="technology/makerspaces"/>
    <n v="0.01"/>
    <n v="550"/>
    <x v="2"/>
    <x v="37"/>
  </r>
  <r>
    <x v="2"/>
    <x v="0"/>
    <s v="USD"/>
    <n v="1425081694"/>
    <n v="1422489694"/>
    <b v="0"/>
    <n v="3"/>
    <b v="0"/>
    <s v="technology/makerspaces"/>
    <n v="0.33"/>
    <n v="44"/>
    <x v="2"/>
    <x v="37"/>
  </r>
  <r>
    <x v="2"/>
    <x v="3"/>
    <s v="EUR"/>
    <n v="1459915491"/>
    <n v="1457327091"/>
    <b v="0"/>
    <n v="4"/>
    <b v="0"/>
    <s v="technology/makerspaces"/>
    <n v="0.86"/>
    <n v="69"/>
    <x v="2"/>
    <x v="37"/>
  </r>
  <r>
    <x v="2"/>
    <x v="0"/>
    <s v="USD"/>
    <n v="1405027750"/>
    <n v="1402867750"/>
    <b v="0"/>
    <n v="2"/>
    <b v="0"/>
    <s v="food/food trucks"/>
    <n v="0.69"/>
    <n v="27.5"/>
    <x v="7"/>
    <x v="19"/>
  </r>
  <r>
    <x v="2"/>
    <x v="0"/>
    <s v="USD"/>
    <n v="1416635940"/>
    <n v="1413838540"/>
    <b v="0"/>
    <n v="20"/>
    <b v="0"/>
    <s v="food/food trucks"/>
    <n v="28.3"/>
    <n v="84.9"/>
    <x v="7"/>
    <x v="19"/>
  </r>
  <r>
    <x v="2"/>
    <x v="0"/>
    <s v="USD"/>
    <n v="1425233240"/>
    <n v="1422641240"/>
    <b v="0"/>
    <n v="3"/>
    <b v="0"/>
    <s v="food/food trucks"/>
    <n v="0.24"/>
    <n v="12"/>
    <x v="7"/>
    <x v="19"/>
  </r>
  <r>
    <x v="2"/>
    <x v="0"/>
    <s v="USD"/>
    <n v="1407621425"/>
    <n v="1404165425"/>
    <b v="0"/>
    <n v="4"/>
    <b v="0"/>
    <s v="food/food trucks"/>
    <n v="1.1399999999999999"/>
    <n v="200"/>
    <x v="7"/>
    <x v="19"/>
  </r>
  <r>
    <x v="2"/>
    <x v="0"/>
    <s v="USD"/>
    <n v="1430149330"/>
    <n v="1424968930"/>
    <b v="0"/>
    <n v="1"/>
    <b v="0"/>
    <s v="food/food trucks"/>
    <n v="0.02"/>
    <n v="10"/>
    <x v="7"/>
    <x v="19"/>
  </r>
  <r>
    <x v="2"/>
    <x v="0"/>
    <s v="USD"/>
    <n v="1412119423"/>
    <n v="1410391423"/>
    <b v="0"/>
    <n v="0"/>
    <b v="0"/>
    <s v="food/food trucks"/>
    <n v="0"/>
    <e v="#DIV/0!"/>
    <x v="7"/>
    <x v="19"/>
  </r>
  <r>
    <x v="2"/>
    <x v="0"/>
    <s v="USD"/>
    <n v="1435591318"/>
    <n v="1432999318"/>
    <b v="0"/>
    <n v="0"/>
    <b v="0"/>
    <s v="food/food trucks"/>
    <n v="0"/>
    <e v="#DIV/0!"/>
    <x v="7"/>
    <x v="19"/>
  </r>
  <r>
    <x v="2"/>
    <x v="0"/>
    <s v="USD"/>
    <n v="1424746800"/>
    <n v="1422067870"/>
    <b v="0"/>
    <n v="14"/>
    <b v="0"/>
    <s v="food/food trucks"/>
    <n v="0.15"/>
    <n v="5.29"/>
    <x v="7"/>
    <x v="19"/>
  </r>
  <r>
    <x v="2"/>
    <x v="0"/>
    <s v="USD"/>
    <n v="1469919890"/>
    <n v="1467327890"/>
    <b v="0"/>
    <n v="1"/>
    <b v="0"/>
    <s v="food/food trucks"/>
    <n v="0"/>
    <n v="1"/>
    <x v="7"/>
    <x v="19"/>
  </r>
  <r>
    <x v="2"/>
    <x v="0"/>
    <s v="USD"/>
    <n v="1433298676"/>
    <n v="1429410676"/>
    <b v="0"/>
    <n v="118"/>
    <b v="0"/>
    <s v="food/food trucks"/>
    <n v="10.73"/>
    <n v="72.760000000000005"/>
    <x v="7"/>
    <x v="19"/>
  </r>
  <r>
    <x v="2"/>
    <x v="5"/>
    <s v="CAD"/>
    <n v="1431278557"/>
    <n v="1427390557"/>
    <b v="0"/>
    <n v="2"/>
    <b v="0"/>
    <s v="food/food trucks"/>
    <n v="0.05"/>
    <n v="17.5"/>
    <x v="7"/>
    <x v="19"/>
  </r>
  <r>
    <x v="2"/>
    <x v="0"/>
    <s v="USD"/>
    <n v="1427266860"/>
    <n v="1424678460"/>
    <b v="0"/>
    <n v="1"/>
    <b v="0"/>
    <s v="food/food trucks"/>
    <n v="0.71"/>
    <n v="25"/>
    <x v="7"/>
    <x v="19"/>
  </r>
  <r>
    <x v="2"/>
    <x v="0"/>
    <s v="USD"/>
    <n v="1407899966"/>
    <n v="1405307966"/>
    <b v="0"/>
    <n v="3"/>
    <b v="0"/>
    <s v="food/food trucks"/>
    <n v="0.8"/>
    <n v="13.33"/>
    <x v="7"/>
    <x v="19"/>
  </r>
  <r>
    <x v="2"/>
    <x v="0"/>
    <s v="USD"/>
    <n v="1411701739"/>
    <n v="1409109739"/>
    <b v="0"/>
    <n v="1"/>
    <b v="0"/>
    <s v="food/food trucks"/>
    <n v="0"/>
    <n v="1"/>
    <x v="7"/>
    <x v="19"/>
  </r>
  <r>
    <x v="2"/>
    <x v="0"/>
    <s v="USD"/>
    <n v="1428981718"/>
    <n v="1423801318"/>
    <b v="0"/>
    <n v="3"/>
    <b v="0"/>
    <s v="food/food trucks"/>
    <n v="0.47"/>
    <n v="23.67"/>
    <x v="7"/>
    <x v="19"/>
  </r>
  <r>
    <x v="2"/>
    <x v="0"/>
    <s v="USD"/>
    <n v="1419538560"/>
    <n v="1416600960"/>
    <b v="0"/>
    <n v="38"/>
    <b v="0"/>
    <s v="food/food trucks"/>
    <n v="5.65"/>
    <n v="89.21"/>
    <x v="7"/>
    <x v="19"/>
  </r>
  <r>
    <x v="2"/>
    <x v="0"/>
    <s v="USD"/>
    <n v="1438552800"/>
    <n v="1435876423"/>
    <b v="0"/>
    <n v="52"/>
    <b v="0"/>
    <s v="food/food trucks"/>
    <n v="26.35"/>
    <n v="116.56"/>
    <x v="7"/>
    <x v="19"/>
  </r>
  <r>
    <x v="2"/>
    <x v="0"/>
    <s v="USD"/>
    <n v="1403904808"/>
    <n v="1401312808"/>
    <b v="0"/>
    <n v="2"/>
    <b v="0"/>
    <s v="food/food trucks"/>
    <n v="0.33"/>
    <n v="13.01"/>
    <x v="7"/>
    <x v="19"/>
  </r>
  <r>
    <x v="2"/>
    <x v="5"/>
    <s v="CAD"/>
    <n v="1407533463"/>
    <n v="1404941463"/>
    <b v="0"/>
    <n v="0"/>
    <b v="0"/>
    <s v="food/food trucks"/>
    <n v="0"/>
    <e v="#DIV/0!"/>
    <x v="7"/>
    <x v="19"/>
  </r>
  <r>
    <x v="2"/>
    <x v="0"/>
    <s v="USD"/>
    <n v="1411073972"/>
    <n v="1408481972"/>
    <b v="0"/>
    <n v="4"/>
    <b v="0"/>
    <s v="food/food trucks"/>
    <n v="0.7"/>
    <n v="17.5"/>
    <x v="7"/>
    <x v="19"/>
  </r>
  <r>
    <x v="3"/>
    <x v="17"/>
    <s v="EUR"/>
    <n v="1491586534"/>
    <n v="1488911734"/>
    <b v="0"/>
    <n v="46"/>
    <b v="0"/>
    <s v="theater/spaces"/>
    <n v="46.18"/>
    <n v="34.130000000000003"/>
    <x v="1"/>
    <x v="38"/>
  </r>
  <r>
    <x v="3"/>
    <x v="0"/>
    <s v="USD"/>
    <n v="1491416077"/>
    <n v="1488827677"/>
    <b v="1"/>
    <n v="26"/>
    <b v="0"/>
    <s v="theater/spaces"/>
    <n v="34.409999999999997"/>
    <n v="132.35"/>
    <x v="1"/>
    <x v="38"/>
  </r>
  <r>
    <x v="3"/>
    <x v="14"/>
    <s v="MXN"/>
    <n v="1490196830"/>
    <n v="1485016430"/>
    <b v="0"/>
    <n v="45"/>
    <b v="0"/>
    <s v="theater/spaces"/>
    <n v="103.75"/>
    <n v="922.22"/>
    <x v="1"/>
    <x v="38"/>
  </r>
  <r>
    <x v="3"/>
    <x v="0"/>
    <s v="USD"/>
    <n v="1491421314"/>
    <n v="1487709714"/>
    <b v="0"/>
    <n v="7"/>
    <b v="0"/>
    <s v="theater/spaces"/>
    <n v="6.03"/>
    <n v="163.57"/>
    <x v="1"/>
    <x v="38"/>
  </r>
  <r>
    <x v="3"/>
    <x v="0"/>
    <s v="USD"/>
    <n v="1490389158"/>
    <n v="1486504758"/>
    <b v="0"/>
    <n v="8"/>
    <b v="0"/>
    <s v="theater/spaces"/>
    <n v="10.54"/>
    <n v="217.38"/>
    <x v="1"/>
    <x v="38"/>
  </r>
  <r>
    <x v="0"/>
    <x v="0"/>
    <s v="USD"/>
    <n v="1413442740"/>
    <n v="1410937483"/>
    <b v="1"/>
    <n v="263"/>
    <b v="1"/>
    <s v="theater/spaces"/>
    <n v="112.3"/>
    <n v="149.44"/>
    <x v="1"/>
    <x v="38"/>
  </r>
  <r>
    <x v="0"/>
    <x v="0"/>
    <s v="USD"/>
    <n v="1369637940"/>
    <n v="1367088443"/>
    <b v="1"/>
    <n v="394"/>
    <b v="1"/>
    <s v="theater/spaces"/>
    <n v="350.84"/>
    <n v="71.239999999999995"/>
    <x v="1"/>
    <x v="38"/>
  </r>
  <r>
    <x v="0"/>
    <x v="1"/>
    <s v="GBP"/>
    <n v="1469119526"/>
    <n v="1463935526"/>
    <b v="1"/>
    <n v="1049"/>
    <b v="1"/>
    <s v="theater/spaces"/>
    <n v="233.22"/>
    <n v="44.46"/>
    <x v="1"/>
    <x v="38"/>
  </r>
  <r>
    <x v="0"/>
    <x v="0"/>
    <s v="USD"/>
    <n v="1475553540"/>
    <n v="1472528141"/>
    <b v="1"/>
    <n v="308"/>
    <b v="1"/>
    <s v="theater/spaces"/>
    <n v="101.61"/>
    <n v="164.94"/>
    <x v="1"/>
    <x v="38"/>
  </r>
  <r>
    <x v="0"/>
    <x v="0"/>
    <s v="USD"/>
    <n v="1407549600"/>
    <n v="1404797428"/>
    <b v="1"/>
    <n v="1088"/>
    <b v="1"/>
    <s v="theater/spaces"/>
    <n v="153.9"/>
    <n v="84.87"/>
    <x v="1"/>
    <x v="38"/>
  </r>
  <r>
    <x v="0"/>
    <x v="1"/>
    <s v="GBP"/>
    <n v="1403301660"/>
    <n v="1400694790"/>
    <b v="1"/>
    <n v="73"/>
    <b v="1"/>
    <s v="theater/spaces"/>
    <n v="100.72"/>
    <n v="53.95"/>
    <x v="1"/>
    <x v="38"/>
  </r>
  <r>
    <x v="0"/>
    <x v="0"/>
    <s v="USD"/>
    <n v="1373738400"/>
    <n v="1370568560"/>
    <b v="1"/>
    <n v="143"/>
    <b v="1"/>
    <s v="theater/spaces"/>
    <n v="131.38"/>
    <n v="50.53"/>
    <x v="1"/>
    <x v="38"/>
  </r>
  <r>
    <x v="0"/>
    <x v="0"/>
    <s v="USD"/>
    <n v="1450971684"/>
    <n v="1447515684"/>
    <b v="1"/>
    <n v="1420"/>
    <b v="1"/>
    <s v="theater/spaces"/>
    <n v="102.24"/>
    <n v="108"/>
    <x v="1"/>
    <x v="38"/>
  </r>
  <r>
    <x v="0"/>
    <x v="0"/>
    <s v="USD"/>
    <n v="1476486000"/>
    <n v="1474040596"/>
    <b v="1"/>
    <n v="305"/>
    <b v="1"/>
    <s v="theater/spaces"/>
    <n v="116.36"/>
    <n v="95.37"/>
    <x v="1"/>
    <x v="38"/>
  </r>
  <r>
    <x v="0"/>
    <x v="0"/>
    <s v="USD"/>
    <n v="1456047228"/>
    <n v="1453109628"/>
    <b v="1"/>
    <n v="551"/>
    <b v="1"/>
    <s v="theater/spaces"/>
    <n v="264.62"/>
    <n v="57.63"/>
    <x v="1"/>
    <x v="38"/>
  </r>
  <r>
    <x v="0"/>
    <x v="12"/>
    <s v="EUR"/>
    <n v="1444291193"/>
    <n v="1441699193"/>
    <b v="1"/>
    <n v="187"/>
    <b v="1"/>
    <s v="theater/spaces"/>
    <n v="119.98"/>
    <n v="64.16"/>
    <x v="1"/>
    <x v="38"/>
  </r>
  <r>
    <x v="0"/>
    <x v="0"/>
    <s v="USD"/>
    <n v="1417906649"/>
    <n v="1414015049"/>
    <b v="1"/>
    <n v="325"/>
    <b v="1"/>
    <s v="theater/spaces"/>
    <n v="120.1"/>
    <n v="92.39"/>
    <x v="1"/>
    <x v="38"/>
  </r>
  <r>
    <x v="0"/>
    <x v="0"/>
    <s v="USD"/>
    <n v="1462316400"/>
    <n v="1459865945"/>
    <b v="1"/>
    <n v="148"/>
    <b v="1"/>
    <s v="theater/spaces"/>
    <n v="103.58"/>
    <n v="125.98"/>
    <x v="1"/>
    <x v="38"/>
  </r>
  <r>
    <x v="0"/>
    <x v="0"/>
    <s v="USD"/>
    <n v="1460936694"/>
    <n v="1455756294"/>
    <b v="0"/>
    <n v="69"/>
    <b v="1"/>
    <s v="theater/spaces"/>
    <n v="108.83"/>
    <n v="94.64"/>
    <x v="1"/>
    <x v="38"/>
  </r>
  <r>
    <x v="0"/>
    <x v="0"/>
    <s v="USD"/>
    <n v="1478866253"/>
    <n v="1476270653"/>
    <b v="0"/>
    <n v="173"/>
    <b v="1"/>
    <s v="theater/spaces"/>
    <n v="118.12"/>
    <n v="170.7"/>
    <x v="1"/>
    <x v="38"/>
  </r>
  <r>
    <x v="0"/>
    <x v="1"/>
    <s v="GBP"/>
    <n v="1378494000"/>
    <n v="1375880598"/>
    <b v="0"/>
    <n v="269"/>
    <b v="1"/>
    <s v="technology/hardware"/>
    <n v="1462"/>
    <n v="40.76"/>
    <x v="2"/>
    <x v="30"/>
  </r>
  <r>
    <x v="0"/>
    <x v="0"/>
    <s v="USD"/>
    <n v="1485722053"/>
    <n v="1480538053"/>
    <b v="0"/>
    <n v="185"/>
    <b v="1"/>
    <s v="technology/hardware"/>
    <n v="252.54"/>
    <n v="68.25"/>
    <x v="2"/>
    <x v="30"/>
  </r>
  <r>
    <x v="0"/>
    <x v="0"/>
    <s v="USD"/>
    <n v="1420060088"/>
    <n v="1414872488"/>
    <b v="0"/>
    <n v="176"/>
    <b v="1"/>
    <s v="technology/hardware"/>
    <n v="140.05000000000001"/>
    <n v="95.49"/>
    <x v="2"/>
    <x v="30"/>
  </r>
  <r>
    <x v="0"/>
    <x v="1"/>
    <s v="GBP"/>
    <n v="1439625059"/>
    <n v="1436860259"/>
    <b v="0"/>
    <n v="1019"/>
    <b v="1"/>
    <s v="technology/hardware"/>
    <n v="296.88"/>
    <n v="7.19"/>
    <x v="2"/>
    <x v="30"/>
  </r>
  <r>
    <x v="0"/>
    <x v="5"/>
    <s v="CAD"/>
    <n v="1488390735"/>
    <n v="1484070735"/>
    <b v="0"/>
    <n v="113"/>
    <b v="1"/>
    <s v="technology/hardware"/>
    <n v="144.54"/>
    <n v="511.65"/>
    <x v="2"/>
    <x v="30"/>
  </r>
  <r>
    <x v="0"/>
    <x v="0"/>
    <s v="USD"/>
    <n v="1461333311"/>
    <n v="1458741311"/>
    <b v="0"/>
    <n v="404"/>
    <b v="1"/>
    <s v="technology/hardware"/>
    <n v="105.75"/>
    <n v="261.75"/>
    <x v="2"/>
    <x v="30"/>
  </r>
  <r>
    <x v="0"/>
    <x v="0"/>
    <s v="USD"/>
    <n v="1438964063"/>
    <n v="1436804063"/>
    <b v="0"/>
    <n v="707"/>
    <b v="1"/>
    <s v="technology/hardware"/>
    <n v="493.21"/>
    <n v="69.760000000000005"/>
    <x v="2"/>
    <x v="30"/>
  </r>
  <r>
    <x v="0"/>
    <x v="0"/>
    <s v="USD"/>
    <n v="1451485434"/>
    <n v="1448461434"/>
    <b v="0"/>
    <n v="392"/>
    <b v="1"/>
    <s v="technology/hardware"/>
    <n v="201.83"/>
    <n v="77.23"/>
    <x v="2"/>
    <x v="30"/>
  </r>
  <r>
    <x v="0"/>
    <x v="0"/>
    <s v="USD"/>
    <n v="1430459197"/>
    <n v="1427867197"/>
    <b v="0"/>
    <n v="23"/>
    <b v="1"/>
    <s v="technology/hardware"/>
    <n v="104.44"/>
    <n v="340.57"/>
    <x v="2"/>
    <x v="30"/>
  </r>
  <r>
    <x v="0"/>
    <x v="0"/>
    <s v="USD"/>
    <n v="1366635575"/>
    <n v="1363611575"/>
    <b v="0"/>
    <n v="682"/>
    <b v="1"/>
    <s v="technology/hardware"/>
    <n v="170.29"/>
    <n v="67.42"/>
    <x v="2"/>
    <x v="30"/>
  </r>
  <r>
    <x v="0"/>
    <x v="0"/>
    <s v="USD"/>
    <n v="1413604800"/>
    <n v="1408624622"/>
    <b v="0"/>
    <n v="37"/>
    <b v="1"/>
    <s v="technology/hardware"/>
    <n v="104.3"/>
    <n v="845.7"/>
    <x v="2"/>
    <x v="30"/>
  </r>
  <r>
    <x v="0"/>
    <x v="0"/>
    <s v="USD"/>
    <n v="1369699200"/>
    <n v="1366917828"/>
    <b v="0"/>
    <n v="146"/>
    <b v="1"/>
    <s v="technology/hardware"/>
    <n v="118.25"/>
    <n v="97.19"/>
    <x v="2"/>
    <x v="30"/>
  </r>
  <r>
    <x v="0"/>
    <x v="0"/>
    <s v="USD"/>
    <n v="1428643974"/>
    <n v="1423463574"/>
    <b v="0"/>
    <n v="119"/>
    <b v="1"/>
    <s v="technology/hardware"/>
    <n v="107.54"/>
    <n v="451.84"/>
    <x v="2"/>
    <x v="30"/>
  </r>
  <r>
    <x v="0"/>
    <x v="0"/>
    <s v="USD"/>
    <n v="1476395940"/>
    <n v="1473782592"/>
    <b v="0"/>
    <n v="163"/>
    <b v="1"/>
    <s v="technology/hardware"/>
    <n v="2260300"/>
    <n v="138.66999999999999"/>
    <x v="2"/>
    <x v="30"/>
  </r>
  <r>
    <x v="0"/>
    <x v="1"/>
    <s v="GBP"/>
    <n v="1363204800"/>
    <n v="1360551250"/>
    <b v="0"/>
    <n v="339"/>
    <b v="1"/>
    <s v="technology/hardware"/>
    <n v="978.13"/>
    <n v="21.64"/>
    <x v="2"/>
    <x v="30"/>
  </r>
  <r>
    <x v="0"/>
    <x v="5"/>
    <s v="CAD"/>
    <n v="1398268773"/>
    <n v="1395676773"/>
    <b v="0"/>
    <n v="58"/>
    <b v="1"/>
    <s v="technology/hardware"/>
    <n v="122.9"/>
    <n v="169.52"/>
    <x v="2"/>
    <x v="30"/>
  </r>
  <r>
    <x v="0"/>
    <x v="0"/>
    <s v="USD"/>
    <n v="1389812400"/>
    <n v="1386108087"/>
    <b v="0"/>
    <n v="456"/>
    <b v="1"/>
    <s v="technology/hardware"/>
    <n v="246.06"/>
    <n v="161.88"/>
    <x v="2"/>
    <x v="30"/>
  </r>
  <r>
    <x v="0"/>
    <x v="0"/>
    <s v="USD"/>
    <n v="1478402804"/>
    <n v="1473218804"/>
    <b v="0"/>
    <n v="15"/>
    <b v="1"/>
    <s v="technology/hardware"/>
    <n v="147.94"/>
    <n v="493.13"/>
    <x v="2"/>
    <x v="30"/>
  </r>
  <r>
    <x v="0"/>
    <x v="1"/>
    <s v="GBP"/>
    <n v="1399324717"/>
    <n v="1395436717"/>
    <b v="0"/>
    <n v="191"/>
    <b v="1"/>
    <s v="technology/hardware"/>
    <n v="384.09"/>
    <n v="22.12"/>
    <x v="2"/>
    <x v="30"/>
  </r>
  <r>
    <x v="0"/>
    <x v="0"/>
    <s v="USD"/>
    <n v="1426117552"/>
    <n v="1423529152"/>
    <b v="0"/>
    <n v="17"/>
    <b v="1"/>
    <s v="technology/hardware"/>
    <n v="103.33"/>
    <n v="18.239999999999998"/>
    <x v="2"/>
    <x v="30"/>
  </r>
  <r>
    <x v="2"/>
    <x v="0"/>
    <s v="USD"/>
    <n v="1413770820"/>
    <n v="1412005602"/>
    <b v="0"/>
    <n v="4"/>
    <b v="0"/>
    <s v="publishing/children's books"/>
    <n v="0.44"/>
    <n v="8.75"/>
    <x v="3"/>
    <x v="39"/>
  </r>
  <r>
    <x v="2"/>
    <x v="0"/>
    <s v="USD"/>
    <n v="1337102187"/>
    <n v="1335892587"/>
    <b v="0"/>
    <n v="18"/>
    <b v="0"/>
    <s v="publishing/children's books"/>
    <n v="29.24"/>
    <n v="40.61"/>
    <x v="3"/>
    <x v="39"/>
  </r>
  <r>
    <x v="2"/>
    <x v="0"/>
    <s v="USD"/>
    <n v="1476863607"/>
    <n v="1474271607"/>
    <b v="0"/>
    <n v="0"/>
    <b v="0"/>
    <s v="publishing/children's books"/>
    <n v="0"/>
    <e v="#DIV/0!"/>
    <x v="3"/>
    <x v="39"/>
  </r>
  <r>
    <x v="2"/>
    <x v="0"/>
    <s v="USD"/>
    <n v="1330478998"/>
    <n v="1327886998"/>
    <b v="0"/>
    <n v="22"/>
    <b v="0"/>
    <s v="publishing/children's books"/>
    <n v="5.22"/>
    <n v="37.950000000000003"/>
    <x v="3"/>
    <x v="39"/>
  </r>
  <r>
    <x v="2"/>
    <x v="0"/>
    <s v="USD"/>
    <n v="1342309368"/>
    <n v="1337125368"/>
    <b v="0"/>
    <n v="49"/>
    <b v="0"/>
    <s v="publishing/children's books"/>
    <n v="21.89"/>
    <n v="35.729999999999997"/>
    <x v="3"/>
    <x v="39"/>
  </r>
  <r>
    <x v="2"/>
    <x v="0"/>
    <s v="USD"/>
    <n v="1409337911"/>
    <n v="1406745911"/>
    <b v="0"/>
    <n v="19"/>
    <b v="0"/>
    <s v="publishing/children's books"/>
    <n v="26.7"/>
    <n v="42.16"/>
    <x v="3"/>
    <x v="39"/>
  </r>
  <r>
    <x v="2"/>
    <x v="0"/>
    <s v="USD"/>
    <n v="1339816200"/>
    <n v="1337095997"/>
    <b v="0"/>
    <n v="4"/>
    <b v="0"/>
    <s v="publishing/children's books"/>
    <n v="28"/>
    <n v="35"/>
    <x v="3"/>
    <x v="39"/>
  </r>
  <r>
    <x v="2"/>
    <x v="0"/>
    <s v="USD"/>
    <n v="1472835802"/>
    <n v="1470243802"/>
    <b v="0"/>
    <n v="4"/>
    <b v="0"/>
    <s v="publishing/children's books"/>
    <n v="1.06"/>
    <n v="13.25"/>
    <x v="3"/>
    <x v="39"/>
  </r>
  <r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x v="2"/>
    <x v="0"/>
    <s v="USD"/>
    <n v="1341086400"/>
    <n v="1340055345"/>
    <b v="0"/>
    <n v="0"/>
    <b v="0"/>
    <s v="publishing/children's books"/>
    <n v="0"/>
    <e v="#DIV/0!"/>
    <x v="3"/>
    <x v="39"/>
  </r>
  <r>
    <x v="2"/>
    <x v="0"/>
    <s v="USD"/>
    <n v="1403039842"/>
    <n v="1397855842"/>
    <b v="0"/>
    <n v="0"/>
    <b v="0"/>
    <s v="publishing/children's books"/>
    <n v="0"/>
    <e v="#DIV/0!"/>
    <x v="3"/>
    <x v="39"/>
  </r>
  <r>
    <x v="2"/>
    <x v="0"/>
    <s v="USD"/>
    <n v="1324232504"/>
    <n v="1320776504"/>
    <b v="0"/>
    <n v="14"/>
    <b v="0"/>
    <s v="publishing/children's books"/>
    <n v="11.46"/>
    <n v="39.29"/>
    <x v="3"/>
    <x v="39"/>
  </r>
  <r>
    <x v="2"/>
    <x v="0"/>
    <s v="USD"/>
    <n v="1346017023"/>
    <n v="1343425023"/>
    <b v="0"/>
    <n v="8"/>
    <b v="0"/>
    <s v="publishing/children's books"/>
    <n v="19"/>
    <n v="47.5"/>
    <x v="3"/>
    <x v="39"/>
  </r>
  <r>
    <x v="2"/>
    <x v="0"/>
    <s v="USD"/>
    <n v="1410448551"/>
    <n v="1407856551"/>
    <b v="0"/>
    <n v="0"/>
    <b v="0"/>
    <s v="publishing/children's books"/>
    <n v="0"/>
    <e v="#DIV/0!"/>
    <x v="3"/>
    <x v="39"/>
  </r>
  <r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x v="2"/>
    <x v="0"/>
    <s v="USD"/>
    <n v="1389476201"/>
    <n v="1386884201"/>
    <b v="0"/>
    <n v="33"/>
    <b v="0"/>
    <s v="publishing/children's books"/>
    <n v="10.48"/>
    <n v="31.76"/>
    <x v="3"/>
    <x v="39"/>
  </r>
  <r>
    <x v="2"/>
    <x v="0"/>
    <s v="USD"/>
    <n v="1470498332"/>
    <n v="1469202332"/>
    <b v="0"/>
    <n v="2"/>
    <b v="0"/>
    <s v="publishing/children's books"/>
    <n v="0.67"/>
    <n v="5"/>
    <x v="3"/>
    <x v="39"/>
  </r>
  <r>
    <x v="2"/>
    <x v="2"/>
    <s v="AUD"/>
    <n v="1476095783"/>
    <n v="1474886183"/>
    <b v="0"/>
    <n v="6"/>
    <b v="0"/>
    <s v="publishing/children's books"/>
    <n v="11.7"/>
    <n v="39"/>
    <x v="3"/>
    <x v="39"/>
  </r>
  <r>
    <x v="2"/>
    <x v="2"/>
    <s v="AUD"/>
    <n v="1468658866"/>
    <n v="1464943666"/>
    <b v="0"/>
    <n v="2"/>
    <b v="0"/>
    <s v="publishing/children's books"/>
    <n v="10.5"/>
    <n v="52.5"/>
    <x v="3"/>
    <x v="39"/>
  </r>
  <r>
    <x v="2"/>
    <x v="1"/>
    <s v="GBP"/>
    <n v="1371726258"/>
    <n v="1369134258"/>
    <b v="0"/>
    <n v="0"/>
    <b v="0"/>
    <s v="publishing/children's books"/>
    <n v="0"/>
    <e v="#DIV/0!"/>
    <x v="3"/>
    <x v="39"/>
  </r>
  <r>
    <x v="2"/>
    <x v="0"/>
    <s v="USD"/>
    <n v="1357176693"/>
    <n v="1354584693"/>
    <b v="0"/>
    <n v="4"/>
    <b v="0"/>
    <s v="publishing/children's books"/>
    <n v="0.72"/>
    <n v="9"/>
    <x v="3"/>
    <x v="39"/>
  </r>
  <r>
    <x v="2"/>
    <x v="0"/>
    <s v="USD"/>
    <n v="1332114795"/>
    <n v="1326934395"/>
    <b v="0"/>
    <n v="1"/>
    <b v="0"/>
    <s v="publishing/children's books"/>
    <n v="0.77"/>
    <n v="25"/>
    <x v="3"/>
    <x v="39"/>
  </r>
  <r>
    <x v="2"/>
    <x v="0"/>
    <s v="USD"/>
    <n v="1369403684"/>
    <n v="1365515684"/>
    <b v="0"/>
    <n v="3"/>
    <b v="0"/>
    <s v="publishing/children's books"/>
    <n v="0.23"/>
    <n v="30"/>
    <x v="3"/>
    <x v="39"/>
  </r>
  <r>
    <x v="2"/>
    <x v="0"/>
    <s v="USD"/>
    <n v="1338404400"/>
    <n v="1335855631"/>
    <b v="0"/>
    <n v="4"/>
    <b v="0"/>
    <s v="publishing/children's books"/>
    <n v="1.1299999999999999"/>
    <n v="11.25"/>
    <x v="3"/>
    <x v="39"/>
  </r>
  <r>
    <x v="2"/>
    <x v="0"/>
    <s v="USD"/>
    <n v="1351432428"/>
    <n v="1350050028"/>
    <b v="0"/>
    <n v="0"/>
    <b v="0"/>
    <s v="publishing/children's books"/>
    <n v="0"/>
    <e v="#DIV/0!"/>
    <x v="3"/>
    <x v="39"/>
  </r>
  <r>
    <x v="2"/>
    <x v="0"/>
    <s v="USD"/>
    <n v="1313078518"/>
    <n v="1310486518"/>
    <b v="0"/>
    <n v="4"/>
    <b v="0"/>
    <s v="publishing/children's books"/>
    <n v="2"/>
    <n v="25"/>
    <x v="3"/>
    <x v="39"/>
  </r>
  <r>
    <x v="2"/>
    <x v="5"/>
    <s v="CAD"/>
    <n v="1439766050"/>
    <n v="1434582050"/>
    <b v="0"/>
    <n v="3"/>
    <b v="0"/>
    <s v="publishing/children's books"/>
    <n v="0.85"/>
    <n v="11.33"/>
    <x v="3"/>
    <x v="39"/>
  </r>
  <r>
    <x v="2"/>
    <x v="0"/>
    <s v="USD"/>
    <n v="1333028723"/>
    <n v="1330440323"/>
    <b v="0"/>
    <n v="34"/>
    <b v="0"/>
    <s v="publishing/children's books"/>
    <n v="14.31"/>
    <n v="29.47"/>
    <x v="3"/>
    <x v="39"/>
  </r>
  <r>
    <x v="2"/>
    <x v="1"/>
    <s v="GBP"/>
    <n v="1401997790"/>
    <n v="1397677790"/>
    <b v="0"/>
    <n v="2"/>
    <b v="0"/>
    <s v="publishing/children's books"/>
    <n v="0.25"/>
    <n v="1"/>
    <x v="3"/>
    <x v="39"/>
  </r>
  <r>
    <x v="2"/>
    <x v="0"/>
    <s v="USD"/>
    <n v="1395158130"/>
    <n v="1392569730"/>
    <b v="0"/>
    <n v="33"/>
    <b v="0"/>
    <s v="publishing/children's books"/>
    <n v="10.41"/>
    <n v="63.1"/>
    <x v="3"/>
    <x v="39"/>
  </r>
  <r>
    <x v="2"/>
    <x v="0"/>
    <s v="USD"/>
    <n v="1359738000"/>
    <n v="1355489140"/>
    <b v="0"/>
    <n v="0"/>
    <b v="0"/>
    <s v="publishing/children's books"/>
    <n v="0"/>
    <e v="#DIV/0!"/>
    <x v="3"/>
    <x v="39"/>
  </r>
  <r>
    <x v="2"/>
    <x v="0"/>
    <s v="USD"/>
    <n v="1381006294"/>
    <n v="1379710294"/>
    <b v="0"/>
    <n v="0"/>
    <b v="0"/>
    <s v="publishing/children's books"/>
    <n v="0"/>
    <e v="#DIV/0!"/>
    <x v="3"/>
    <x v="39"/>
  </r>
  <r>
    <x v="2"/>
    <x v="5"/>
    <s v="CAD"/>
    <n v="1461530721"/>
    <n v="1460666721"/>
    <b v="0"/>
    <n v="1"/>
    <b v="0"/>
    <s v="publishing/children's books"/>
    <n v="0.19"/>
    <n v="1"/>
    <x v="3"/>
    <x v="39"/>
  </r>
  <r>
    <x v="2"/>
    <x v="0"/>
    <s v="USD"/>
    <n v="1362711728"/>
    <n v="1360119728"/>
    <b v="0"/>
    <n v="13"/>
    <b v="0"/>
    <s v="publishing/children's books"/>
    <n v="14.25"/>
    <n v="43.85"/>
    <x v="3"/>
    <x v="39"/>
  </r>
  <r>
    <x v="2"/>
    <x v="0"/>
    <s v="USD"/>
    <n v="1323994754"/>
    <n v="1321402754"/>
    <b v="0"/>
    <n v="2"/>
    <b v="0"/>
    <s v="publishing/children's books"/>
    <n v="3"/>
    <n v="75"/>
    <x v="3"/>
    <x v="39"/>
  </r>
  <r>
    <x v="2"/>
    <x v="0"/>
    <s v="USD"/>
    <n v="1434092876"/>
    <n v="1431414476"/>
    <b v="0"/>
    <n v="36"/>
    <b v="0"/>
    <s v="publishing/children's books"/>
    <n v="7.88"/>
    <n v="45.97"/>
    <x v="3"/>
    <x v="39"/>
  </r>
  <r>
    <x v="2"/>
    <x v="0"/>
    <s v="USD"/>
    <n v="1437149004"/>
    <n v="1434557004"/>
    <b v="0"/>
    <n v="1"/>
    <b v="0"/>
    <s v="publishing/children's books"/>
    <n v="0.33"/>
    <n v="10"/>
    <x v="3"/>
    <x v="39"/>
  </r>
  <r>
    <x v="2"/>
    <x v="0"/>
    <s v="USD"/>
    <n v="1409009306"/>
    <n v="1406417306"/>
    <b v="0"/>
    <n v="15"/>
    <b v="0"/>
    <s v="publishing/children's books"/>
    <n v="25.55"/>
    <n v="93.67"/>
    <x v="3"/>
    <x v="39"/>
  </r>
  <r>
    <x v="2"/>
    <x v="0"/>
    <s v="USD"/>
    <n v="1448204621"/>
    <n v="1445609021"/>
    <b v="0"/>
    <n v="1"/>
    <b v="0"/>
    <s v="publishing/children's books"/>
    <n v="2.12"/>
    <n v="53"/>
    <x v="3"/>
    <x v="39"/>
  </r>
  <r>
    <x v="2"/>
    <x v="13"/>
    <s v="EUR"/>
    <n v="1489142688"/>
    <n v="1486550688"/>
    <b v="0"/>
    <n v="0"/>
    <b v="0"/>
    <s v="publishing/children's books"/>
    <n v="0"/>
    <e v="#DIV/0!"/>
    <x v="3"/>
    <x v="39"/>
  </r>
  <r>
    <x v="0"/>
    <x v="0"/>
    <s v="USD"/>
    <n v="1423724400"/>
    <n v="1421274954"/>
    <b v="0"/>
    <n v="28"/>
    <b v="1"/>
    <s v="theater/plays"/>
    <n v="105.28"/>
    <n v="47"/>
    <x v="1"/>
    <x v="6"/>
  </r>
  <r>
    <x v="0"/>
    <x v="0"/>
    <s v="USD"/>
    <n v="1424149140"/>
    <n v="1421964718"/>
    <b v="0"/>
    <n v="18"/>
    <b v="1"/>
    <s v="theater/plays"/>
    <n v="120"/>
    <n v="66.67"/>
    <x v="1"/>
    <x v="6"/>
  </r>
  <r>
    <x v="0"/>
    <x v="1"/>
    <s v="GBP"/>
    <n v="1429793446"/>
    <n v="1428583846"/>
    <b v="0"/>
    <n v="61"/>
    <b v="1"/>
    <s v="theater/plays"/>
    <n v="114.5"/>
    <n v="18.77"/>
    <x v="1"/>
    <x v="6"/>
  </r>
  <r>
    <x v="0"/>
    <x v="0"/>
    <s v="USD"/>
    <n v="1414608843"/>
    <n v="1412794443"/>
    <b v="0"/>
    <n v="108"/>
    <b v="1"/>
    <s v="theater/plays"/>
    <n v="119"/>
    <n v="66.11"/>
    <x v="1"/>
    <x v="6"/>
  </r>
  <r>
    <x v="0"/>
    <x v="0"/>
    <s v="USD"/>
    <n v="1470430800"/>
    <n v="1467865967"/>
    <b v="0"/>
    <n v="142"/>
    <b v="1"/>
    <s v="theater/plays"/>
    <n v="104.68"/>
    <n v="36.86"/>
    <x v="1"/>
    <x v="6"/>
  </r>
  <r>
    <x v="0"/>
    <x v="1"/>
    <s v="GBP"/>
    <n v="1404913180"/>
    <n v="1403703580"/>
    <b v="0"/>
    <n v="74"/>
    <b v="1"/>
    <s v="theater/plays"/>
    <n v="117.84"/>
    <n v="39.81"/>
    <x v="1"/>
    <x v="6"/>
  </r>
  <r>
    <x v="0"/>
    <x v="0"/>
    <s v="USD"/>
    <n v="1405658752"/>
    <n v="1403066752"/>
    <b v="0"/>
    <n v="38"/>
    <b v="1"/>
    <s v="theater/plays"/>
    <n v="119.7"/>
    <n v="31.5"/>
    <x v="1"/>
    <x v="6"/>
  </r>
  <r>
    <x v="0"/>
    <x v="0"/>
    <s v="USD"/>
    <n v="1469811043"/>
    <n v="1467219043"/>
    <b v="0"/>
    <n v="20"/>
    <b v="1"/>
    <s v="theater/plays"/>
    <n v="102.5"/>
    <n v="102.5"/>
    <x v="1"/>
    <x v="6"/>
  </r>
  <r>
    <x v="0"/>
    <x v="0"/>
    <s v="USD"/>
    <n v="1426132800"/>
    <n v="1424477934"/>
    <b v="0"/>
    <n v="24"/>
    <b v="1"/>
    <s v="theater/plays"/>
    <n v="101.17"/>
    <n v="126.46"/>
    <x v="1"/>
    <x v="6"/>
  </r>
  <r>
    <x v="0"/>
    <x v="0"/>
    <s v="USD"/>
    <n v="1423693903"/>
    <n v="1421101903"/>
    <b v="0"/>
    <n v="66"/>
    <b v="1"/>
    <s v="theater/plays"/>
    <n v="105.33"/>
    <n v="47.88"/>
    <x v="1"/>
    <x v="6"/>
  </r>
  <r>
    <x v="0"/>
    <x v="0"/>
    <s v="USD"/>
    <n v="1473393600"/>
    <n v="1470778559"/>
    <b v="0"/>
    <n v="28"/>
    <b v="1"/>
    <s v="theater/plays"/>
    <n v="102.5"/>
    <n v="73.209999999999994"/>
    <x v="1"/>
    <x v="6"/>
  </r>
  <r>
    <x v="0"/>
    <x v="0"/>
    <s v="USD"/>
    <n v="1439357559"/>
    <n v="1435469559"/>
    <b v="0"/>
    <n v="24"/>
    <b v="1"/>
    <s v="theater/plays"/>
    <n v="107.6"/>
    <n v="89.67"/>
    <x v="1"/>
    <x v="6"/>
  </r>
  <r>
    <x v="0"/>
    <x v="2"/>
    <s v="AUD"/>
    <n v="1437473005"/>
    <n v="1434881005"/>
    <b v="0"/>
    <n v="73"/>
    <b v="1"/>
    <s v="theater/plays"/>
    <n v="110.57"/>
    <n v="151.46"/>
    <x v="1"/>
    <x v="6"/>
  </r>
  <r>
    <x v="0"/>
    <x v="1"/>
    <s v="GBP"/>
    <n v="1457031600"/>
    <n v="1455640559"/>
    <b v="0"/>
    <n v="3"/>
    <b v="1"/>
    <s v="theater/plays"/>
    <n v="150"/>
    <n v="25"/>
    <x v="1"/>
    <x v="6"/>
  </r>
  <r>
    <x v="0"/>
    <x v="0"/>
    <s v="USD"/>
    <n v="1402095600"/>
    <n v="1400675841"/>
    <b v="0"/>
    <n v="20"/>
    <b v="1"/>
    <s v="theater/plays"/>
    <n v="104.29"/>
    <n v="36.5"/>
    <x v="1"/>
    <x v="6"/>
  </r>
  <r>
    <x v="0"/>
    <x v="1"/>
    <s v="GBP"/>
    <n v="1404564028"/>
    <n v="1401972028"/>
    <b v="0"/>
    <n v="21"/>
    <b v="1"/>
    <s v="theater/plays"/>
    <n v="115.5"/>
    <n v="44"/>
    <x v="1"/>
    <x v="6"/>
  </r>
  <r>
    <x v="0"/>
    <x v="1"/>
    <s v="GBP"/>
    <n v="1404858840"/>
    <n v="1402266840"/>
    <b v="0"/>
    <n v="94"/>
    <b v="1"/>
    <s v="theater/plays"/>
    <n v="102.65"/>
    <n v="87.36"/>
    <x v="1"/>
    <x v="6"/>
  </r>
  <r>
    <x v="0"/>
    <x v="1"/>
    <s v="GBP"/>
    <n v="1438358400"/>
    <n v="1437063121"/>
    <b v="0"/>
    <n v="139"/>
    <b v="1"/>
    <s v="theater/plays"/>
    <n v="101.4"/>
    <n v="36.47"/>
    <x v="1"/>
    <x v="6"/>
  </r>
  <r>
    <x v="0"/>
    <x v="1"/>
    <s v="GBP"/>
    <n v="1466179200"/>
    <n v="1463466070"/>
    <b v="0"/>
    <n v="130"/>
    <b v="1"/>
    <s v="theater/plays"/>
    <n v="116.63"/>
    <n v="44.86"/>
    <x v="1"/>
    <x v="6"/>
  </r>
  <r>
    <x v="0"/>
    <x v="1"/>
    <s v="GBP"/>
    <n v="1420377366"/>
    <n v="1415193366"/>
    <b v="0"/>
    <n v="31"/>
    <b v="1"/>
    <s v="theater/plays"/>
    <n v="133"/>
    <n v="42.9"/>
    <x v="1"/>
    <x v="6"/>
  </r>
  <r>
    <x v="0"/>
    <x v="2"/>
    <s v="AUD"/>
    <n v="1412938800"/>
    <n v="1411019409"/>
    <b v="0"/>
    <n v="13"/>
    <b v="1"/>
    <s v="theater/plays"/>
    <n v="133.19999999999999"/>
    <n v="51.23"/>
    <x v="1"/>
    <x v="6"/>
  </r>
  <r>
    <x v="0"/>
    <x v="1"/>
    <s v="GBP"/>
    <n v="1438875107"/>
    <n v="1436283107"/>
    <b v="0"/>
    <n v="90"/>
    <b v="1"/>
    <s v="theater/plays"/>
    <n v="101.83"/>
    <n v="33.94"/>
    <x v="1"/>
    <x v="6"/>
  </r>
  <r>
    <x v="0"/>
    <x v="0"/>
    <s v="USD"/>
    <n v="1437004800"/>
    <n v="1433295276"/>
    <b v="0"/>
    <n v="141"/>
    <b v="1"/>
    <s v="theater/plays"/>
    <n v="127.95"/>
    <n v="90.74"/>
    <x v="1"/>
    <x v="6"/>
  </r>
  <r>
    <x v="0"/>
    <x v="1"/>
    <s v="GBP"/>
    <n v="1411987990"/>
    <n v="1409395990"/>
    <b v="0"/>
    <n v="23"/>
    <b v="1"/>
    <s v="theater/plays"/>
    <n v="115"/>
    <n v="50"/>
    <x v="1"/>
    <x v="6"/>
  </r>
  <r>
    <x v="0"/>
    <x v="1"/>
    <s v="GBP"/>
    <n v="1440245273"/>
    <n v="1438085273"/>
    <b v="0"/>
    <n v="18"/>
    <b v="1"/>
    <s v="theater/plays"/>
    <n v="110"/>
    <n v="24.44"/>
    <x v="1"/>
    <x v="6"/>
  </r>
  <r>
    <x v="0"/>
    <x v="1"/>
    <s v="GBP"/>
    <n v="1438772400"/>
    <n v="1435645490"/>
    <b v="0"/>
    <n v="76"/>
    <b v="1"/>
    <s v="theater/plays"/>
    <n v="112.1"/>
    <n v="44.25"/>
    <x v="1"/>
    <x v="6"/>
  </r>
  <r>
    <x v="0"/>
    <x v="0"/>
    <s v="USD"/>
    <n v="1435611438"/>
    <n v="1433019438"/>
    <b v="0"/>
    <n v="93"/>
    <b v="1"/>
    <s v="theater/plays"/>
    <n v="126"/>
    <n v="67.739999999999995"/>
    <x v="1"/>
    <x v="6"/>
  </r>
  <r>
    <x v="0"/>
    <x v="0"/>
    <s v="USD"/>
    <n v="1440274735"/>
    <n v="1437682735"/>
    <b v="0"/>
    <n v="69"/>
    <b v="1"/>
    <s v="theater/plays"/>
    <n v="100.24"/>
    <n v="65.38"/>
    <x v="1"/>
    <x v="6"/>
  </r>
  <r>
    <x v="0"/>
    <x v="0"/>
    <s v="USD"/>
    <n v="1459348740"/>
    <n v="1458647725"/>
    <b v="0"/>
    <n v="21"/>
    <b v="1"/>
    <s v="theater/plays"/>
    <n v="102.4"/>
    <n v="121.9"/>
    <x v="1"/>
    <x v="6"/>
  </r>
  <r>
    <x v="0"/>
    <x v="0"/>
    <s v="USD"/>
    <n v="1401595140"/>
    <n v="1398828064"/>
    <b v="0"/>
    <n v="57"/>
    <b v="1"/>
    <s v="theater/plays"/>
    <n v="108.2"/>
    <n v="47.46"/>
    <x v="1"/>
    <x v="6"/>
  </r>
  <r>
    <x v="0"/>
    <x v="1"/>
    <s v="GBP"/>
    <n v="1424692503"/>
    <n v="1422100503"/>
    <b v="0"/>
    <n v="108"/>
    <b v="1"/>
    <s v="theater/plays"/>
    <n v="100.27"/>
    <n v="92.84"/>
    <x v="1"/>
    <x v="6"/>
  </r>
  <r>
    <x v="0"/>
    <x v="5"/>
    <s v="CAD"/>
    <n v="1428292800"/>
    <n v="1424368298"/>
    <b v="0"/>
    <n v="83"/>
    <b v="1"/>
    <s v="theater/plays"/>
    <n v="113.3"/>
    <n v="68.25"/>
    <x v="1"/>
    <x v="6"/>
  </r>
  <r>
    <x v="0"/>
    <x v="0"/>
    <s v="USD"/>
    <n v="1481737761"/>
    <n v="1479577761"/>
    <b v="0"/>
    <n v="96"/>
    <b v="1"/>
    <s v="theater/plays"/>
    <n v="127.58"/>
    <n v="37.21"/>
    <x v="1"/>
    <x v="6"/>
  </r>
  <r>
    <x v="0"/>
    <x v="1"/>
    <s v="GBP"/>
    <n v="1431164115"/>
    <n v="1428572115"/>
    <b v="0"/>
    <n v="64"/>
    <b v="1"/>
    <s v="theater/plays"/>
    <n v="107.73"/>
    <n v="25.25"/>
    <x v="1"/>
    <x v="6"/>
  </r>
  <r>
    <x v="0"/>
    <x v="5"/>
    <s v="CAD"/>
    <n v="1470595109"/>
    <n v="1468003109"/>
    <b v="0"/>
    <n v="14"/>
    <b v="1"/>
    <s v="theater/plays"/>
    <n v="242"/>
    <n v="43.21"/>
    <x v="1"/>
    <x v="6"/>
  </r>
  <r>
    <x v="0"/>
    <x v="1"/>
    <s v="GBP"/>
    <n v="1438531200"/>
    <n v="1435921992"/>
    <b v="0"/>
    <n v="169"/>
    <b v="1"/>
    <s v="theater/plays"/>
    <n v="141.57"/>
    <n v="25.13"/>
    <x v="1"/>
    <x v="6"/>
  </r>
  <r>
    <x v="0"/>
    <x v="1"/>
    <s v="GBP"/>
    <n v="1425136462"/>
    <n v="1421680462"/>
    <b v="0"/>
    <n v="33"/>
    <b v="1"/>
    <s v="theater/plays"/>
    <n v="130"/>
    <n v="23.64"/>
    <x v="1"/>
    <x v="6"/>
  </r>
  <r>
    <x v="0"/>
    <x v="0"/>
    <s v="USD"/>
    <n v="1443018086"/>
    <n v="1441290086"/>
    <b v="0"/>
    <n v="102"/>
    <b v="1"/>
    <s v="theater/plays"/>
    <n v="106.03"/>
    <n v="103.95"/>
    <x v="1"/>
    <x v="6"/>
  </r>
  <r>
    <x v="0"/>
    <x v="1"/>
    <s v="GBP"/>
    <n v="1434285409"/>
    <n v="1431693409"/>
    <b v="0"/>
    <n v="104"/>
    <b v="1"/>
    <s v="theater/plays"/>
    <n v="104.8"/>
    <n v="50.38"/>
    <x v="1"/>
    <x v="6"/>
  </r>
  <r>
    <x v="0"/>
    <x v="1"/>
    <s v="GBP"/>
    <n v="1456444800"/>
    <n v="1454337589"/>
    <b v="0"/>
    <n v="20"/>
    <b v="1"/>
    <s v="theater/plays"/>
    <n v="136"/>
    <n v="13.6"/>
    <x v="1"/>
    <x v="6"/>
  </r>
  <r>
    <x v="0"/>
    <x v="1"/>
    <s v="GBP"/>
    <n v="1411510135"/>
    <n v="1408918135"/>
    <b v="0"/>
    <n v="35"/>
    <b v="1"/>
    <s v="theater/plays"/>
    <n v="100"/>
    <n v="28.57"/>
    <x v="1"/>
    <x v="6"/>
  </r>
  <r>
    <x v="0"/>
    <x v="0"/>
    <s v="USD"/>
    <n v="1427469892"/>
    <n v="1424881492"/>
    <b v="0"/>
    <n v="94"/>
    <b v="1"/>
    <s v="theater/plays"/>
    <n v="100"/>
    <n v="63.83"/>
    <x v="1"/>
    <x v="6"/>
  </r>
  <r>
    <x v="0"/>
    <x v="1"/>
    <s v="GBP"/>
    <n v="1427842740"/>
    <n v="1425428206"/>
    <b v="0"/>
    <n v="14"/>
    <b v="1"/>
    <s v="theater/plays"/>
    <n v="124"/>
    <n v="8.86"/>
    <x v="1"/>
    <x v="6"/>
  </r>
  <r>
    <x v="0"/>
    <x v="0"/>
    <s v="USD"/>
    <n v="1434159780"/>
    <n v="1431412196"/>
    <b v="0"/>
    <n v="15"/>
    <b v="1"/>
    <s v="theater/plays"/>
    <n v="116.92"/>
    <n v="50.67"/>
    <x v="1"/>
    <x v="6"/>
  </r>
  <r>
    <x v="0"/>
    <x v="1"/>
    <s v="GBP"/>
    <n v="1449255686"/>
    <n v="1446663686"/>
    <b v="0"/>
    <n v="51"/>
    <b v="1"/>
    <s v="theater/plays"/>
    <n v="103.33"/>
    <n v="60.78"/>
    <x v="1"/>
    <x v="6"/>
  </r>
  <r>
    <x v="0"/>
    <x v="0"/>
    <s v="USD"/>
    <n v="1436511600"/>
    <n v="1434415812"/>
    <b v="0"/>
    <n v="19"/>
    <b v="1"/>
    <s v="theater/plays"/>
    <n v="107.75"/>
    <n v="113.42"/>
    <x v="1"/>
    <x v="6"/>
  </r>
  <r>
    <x v="0"/>
    <x v="0"/>
    <s v="USD"/>
    <n v="1464971400"/>
    <n v="1462379066"/>
    <b v="0"/>
    <n v="23"/>
    <b v="1"/>
    <s v="theater/plays"/>
    <n v="120.25"/>
    <n v="104.57"/>
    <x v="1"/>
    <x v="6"/>
  </r>
  <r>
    <x v="0"/>
    <x v="1"/>
    <s v="GBP"/>
    <n v="1443826800"/>
    <n v="1441606869"/>
    <b v="0"/>
    <n v="97"/>
    <b v="1"/>
    <s v="theater/plays"/>
    <n v="100.38"/>
    <n v="98.31"/>
    <x v="1"/>
    <x v="6"/>
  </r>
  <r>
    <x v="0"/>
    <x v="1"/>
    <s v="GBP"/>
    <n v="1464863118"/>
    <n v="1462443918"/>
    <b v="0"/>
    <n v="76"/>
    <b v="1"/>
    <s v="theater/plays"/>
    <n v="106.52"/>
    <n v="35.04"/>
    <x v="1"/>
    <x v="6"/>
  </r>
  <r>
    <x v="0"/>
    <x v="0"/>
    <s v="USD"/>
    <n v="1399867140"/>
    <n v="1398802148"/>
    <b v="0"/>
    <n v="11"/>
    <b v="1"/>
    <s v="theater/plays"/>
    <n v="100"/>
    <n v="272.73"/>
    <x v="1"/>
    <x v="6"/>
  </r>
  <r>
    <x v="0"/>
    <x v="0"/>
    <s v="USD"/>
    <n v="1437076070"/>
    <n v="1434484070"/>
    <b v="0"/>
    <n v="52"/>
    <b v="1"/>
    <s v="theater/plays"/>
    <n v="110.67"/>
    <n v="63.85"/>
    <x v="1"/>
    <x v="6"/>
  </r>
  <r>
    <x v="0"/>
    <x v="1"/>
    <s v="GBP"/>
    <n v="1416780000"/>
    <n v="1414342894"/>
    <b v="0"/>
    <n v="95"/>
    <b v="1"/>
    <s v="theater/plays"/>
    <n v="114.72"/>
    <n v="30.19"/>
    <x v="1"/>
    <x v="6"/>
  </r>
  <r>
    <x v="0"/>
    <x v="0"/>
    <s v="USD"/>
    <n v="1444528800"/>
    <n v="1442804633"/>
    <b v="0"/>
    <n v="35"/>
    <b v="1"/>
    <s v="theater/plays"/>
    <n v="108.26"/>
    <n v="83.51"/>
    <x v="1"/>
    <x v="6"/>
  </r>
  <r>
    <x v="0"/>
    <x v="1"/>
    <s v="GBP"/>
    <n v="1422658930"/>
    <n v="1421362930"/>
    <b v="0"/>
    <n v="21"/>
    <b v="1"/>
    <s v="theater/plays"/>
    <n v="170"/>
    <n v="64.760000000000005"/>
    <x v="1"/>
    <x v="6"/>
  </r>
  <r>
    <x v="0"/>
    <x v="1"/>
    <s v="GBP"/>
    <n v="1449273600"/>
    <n v="1446742417"/>
    <b v="0"/>
    <n v="93"/>
    <b v="1"/>
    <s v="theater/plays"/>
    <n v="187.1"/>
    <n v="20.12"/>
    <x v="1"/>
    <x v="6"/>
  </r>
  <r>
    <x v="0"/>
    <x v="0"/>
    <s v="USD"/>
    <n v="1487393940"/>
    <n v="1484115418"/>
    <b v="0"/>
    <n v="11"/>
    <b v="1"/>
    <s v="theater/plays"/>
    <n v="107.78"/>
    <n v="44.09"/>
    <x v="1"/>
    <x v="6"/>
  </r>
  <r>
    <x v="0"/>
    <x v="5"/>
    <s v="CAD"/>
    <n v="1449701284"/>
    <n v="1446241684"/>
    <b v="0"/>
    <n v="21"/>
    <b v="1"/>
    <s v="theater/plays"/>
    <n v="100"/>
    <n v="40.479999999999997"/>
    <x v="1"/>
    <x v="6"/>
  </r>
  <r>
    <x v="0"/>
    <x v="0"/>
    <s v="USD"/>
    <n v="1407967200"/>
    <n v="1406039696"/>
    <b v="0"/>
    <n v="54"/>
    <b v="1"/>
    <s v="theater/plays"/>
    <n v="120.25"/>
    <n v="44.54"/>
    <x v="1"/>
    <x v="6"/>
  </r>
  <r>
    <x v="0"/>
    <x v="0"/>
    <s v="USD"/>
    <n v="1408942740"/>
    <n v="1406958354"/>
    <b v="0"/>
    <n v="31"/>
    <b v="1"/>
    <s v="theater/plays"/>
    <n v="111.43"/>
    <n v="125.81"/>
    <x v="1"/>
    <x v="6"/>
  </r>
  <r>
    <x v="0"/>
    <x v="1"/>
    <s v="GBP"/>
    <n v="1426698000"/>
    <n v="1424825479"/>
    <b v="0"/>
    <n v="132"/>
    <b v="1"/>
    <s v="theater/plays"/>
    <n v="104"/>
    <n v="19.7"/>
    <x v="1"/>
    <x v="6"/>
  </r>
  <r>
    <x v="2"/>
    <x v="1"/>
    <s v="GBP"/>
    <n v="1450032297"/>
    <n v="1444844697"/>
    <b v="0"/>
    <n v="1"/>
    <b v="0"/>
    <s v="theater/plays"/>
    <n v="1"/>
    <n v="10"/>
    <x v="1"/>
    <x v="6"/>
  </r>
  <r>
    <x v="2"/>
    <x v="1"/>
    <s v="GBP"/>
    <n v="1403348400"/>
    <n v="1401058295"/>
    <b v="0"/>
    <n v="0"/>
    <b v="0"/>
    <s v="theater/plays"/>
    <n v="0"/>
    <e v="#DIV/0!"/>
    <x v="1"/>
    <x v="6"/>
  </r>
  <r>
    <x v="2"/>
    <x v="0"/>
    <s v="USD"/>
    <n v="1465790400"/>
    <n v="1462210950"/>
    <b v="0"/>
    <n v="0"/>
    <b v="0"/>
    <s v="theater/plays"/>
    <n v="0"/>
    <e v="#DIV/0!"/>
    <x v="1"/>
    <x v="6"/>
  </r>
  <r>
    <x v="2"/>
    <x v="15"/>
    <s v="EUR"/>
    <n v="1483535180"/>
    <n v="1480943180"/>
    <b v="0"/>
    <n v="1"/>
    <b v="0"/>
    <s v="theater/plays"/>
    <n v="5.45"/>
    <n v="30"/>
    <x v="1"/>
    <x v="6"/>
  </r>
  <r>
    <x v="2"/>
    <x v="0"/>
    <s v="USD"/>
    <n v="1433723033"/>
    <n v="1428539033"/>
    <b v="0"/>
    <n v="39"/>
    <b v="0"/>
    <s v="theater/plays"/>
    <n v="31.55"/>
    <n v="60.67"/>
    <x v="1"/>
    <x v="6"/>
  </r>
  <r>
    <x v="2"/>
    <x v="0"/>
    <s v="USD"/>
    <n v="1432917394"/>
    <n v="1429029394"/>
    <b v="0"/>
    <n v="0"/>
    <b v="0"/>
    <s v="theater/plays"/>
    <n v="0"/>
    <e v="#DIV/0!"/>
    <x v="1"/>
    <x v="6"/>
  </r>
  <r>
    <x v="2"/>
    <x v="0"/>
    <s v="USD"/>
    <n v="1464031265"/>
    <n v="1458847265"/>
    <b v="0"/>
    <n v="0"/>
    <b v="0"/>
    <s v="theater/plays"/>
    <n v="0"/>
    <e v="#DIV/0!"/>
    <x v="1"/>
    <x v="6"/>
  </r>
  <r>
    <x v="2"/>
    <x v="0"/>
    <s v="USD"/>
    <n v="1432913659"/>
    <n v="1430321659"/>
    <b v="0"/>
    <n v="3"/>
    <b v="0"/>
    <s v="theater/plays"/>
    <n v="0.2"/>
    <n v="23.33"/>
    <x v="1"/>
    <x v="6"/>
  </r>
  <r>
    <x v="2"/>
    <x v="1"/>
    <s v="GBP"/>
    <n v="1461406600"/>
    <n v="1458814600"/>
    <b v="0"/>
    <n v="1"/>
    <b v="0"/>
    <s v="theater/plays"/>
    <n v="1"/>
    <n v="5"/>
    <x v="1"/>
    <x v="6"/>
  </r>
  <r>
    <x v="2"/>
    <x v="0"/>
    <s v="USD"/>
    <n v="1409962211"/>
    <n v="1407370211"/>
    <b v="0"/>
    <n v="13"/>
    <b v="0"/>
    <s v="theater/plays"/>
    <n v="3.89"/>
    <n v="23.92"/>
    <x v="1"/>
    <x v="6"/>
  </r>
  <r>
    <x v="2"/>
    <x v="17"/>
    <s v="EUR"/>
    <n v="1454109420"/>
    <n v="1453334629"/>
    <b v="0"/>
    <n v="0"/>
    <b v="0"/>
    <s v="theater/plays"/>
    <n v="0"/>
    <e v="#DIV/0!"/>
    <x v="1"/>
    <x v="6"/>
  </r>
  <r>
    <x v="2"/>
    <x v="0"/>
    <s v="USD"/>
    <n v="1403312703"/>
    <n v="1400720703"/>
    <b v="0"/>
    <n v="6"/>
    <b v="0"/>
    <s v="theater/plays"/>
    <n v="1.9"/>
    <n v="15.83"/>
    <x v="1"/>
    <x v="6"/>
  </r>
  <r>
    <x v="2"/>
    <x v="5"/>
    <s v="CAD"/>
    <n v="1410669297"/>
    <n v="1405485297"/>
    <b v="0"/>
    <n v="0"/>
    <b v="0"/>
    <s v="theater/plays"/>
    <n v="0"/>
    <e v="#DIV/0!"/>
    <x v="1"/>
    <x v="6"/>
  </r>
  <r>
    <x v="2"/>
    <x v="1"/>
    <s v="GBP"/>
    <n v="1431018719"/>
    <n v="1429290719"/>
    <b v="0"/>
    <n v="14"/>
    <b v="0"/>
    <s v="theater/plays"/>
    <n v="41.7"/>
    <n v="29.79"/>
    <x v="1"/>
    <x v="6"/>
  </r>
  <r>
    <x v="2"/>
    <x v="0"/>
    <s v="USD"/>
    <n v="1454110440"/>
    <n v="1451607071"/>
    <b v="0"/>
    <n v="5"/>
    <b v="0"/>
    <s v="theater/plays"/>
    <n v="50"/>
    <n v="60"/>
    <x v="1"/>
    <x v="6"/>
  </r>
  <r>
    <x v="2"/>
    <x v="0"/>
    <s v="USD"/>
    <n v="1439069640"/>
    <n v="1433897647"/>
    <b v="0"/>
    <n v="6"/>
    <b v="0"/>
    <s v="theater/plays"/>
    <n v="4.87"/>
    <n v="24.33"/>
    <x v="1"/>
    <x v="6"/>
  </r>
  <r>
    <x v="2"/>
    <x v="14"/>
    <s v="MXN"/>
    <n v="1487613600"/>
    <n v="1482444295"/>
    <b v="0"/>
    <n v="15"/>
    <b v="0"/>
    <s v="theater/plays"/>
    <n v="19.739999999999998"/>
    <n v="500"/>
    <x v="1"/>
    <x v="6"/>
  </r>
  <r>
    <x v="2"/>
    <x v="9"/>
    <s v="EUR"/>
    <n v="1417778880"/>
    <n v="1415711095"/>
    <b v="0"/>
    <n v="0"/>
    <b v="0"/>
    <s v="theater/plays"/>
    <n v="0"/>
    <e v="#DIV/0!"/>
    <x v="1"/>
    <x v="6"/>
  </r>
  <r>
    <x v="2"/>
    <x v="2"/>
    <s v="AUD"/>
    <n v="1444984904"/>
    <n v="1439800904"/>
    <b v="0"/>
    <n v="1"/>
    <b v="0"/>
    <s v="theater/plays"/>
    <n v="1.75"/>
    <n v="35"/>
    <x v="1"/>
    <x v="6"/>
  </r>
  <r>
    <x v="2"/>
    <x v="0"/>
    <s v="USD"/>
    <n v="1466363576"/>
    <n v="1461179576"/>
    <b v="0"/>
    <n v="9"/>
    <b v="0"/>
    <s v="theater/plays"/>
    <n v="6.65"/>
    <n v="29.56"/>
    <x v="1"/>
    <x v="6"/>
  </r>
  <r>
    <x v="2"/>
    <x v="2"/>
    <s v="AUD"/>
    <n v="1443103848"/>
    <n v="1441894248"/>
    <b v="0"/>
    <n v="3"/>
    <b v="0"/>
    <s v="theater/plays"/>
    <n v="32"/>
    <n v="26.67"/>
    <x v="1"/>
    <x v="6"/>
  </r>
  <r>
    <x v="2"/>
    <x v="0"/>
    <s v="USD"/>
    <n v="1403636229"/>
    <n v="1401044229"/>
    <b v="0"/>
    <n v="3"/>
    <b v="0"/>
    <s v="theater/plays"/>
    <n v="0.43"/>
    <n v="18.329999999999998"/>
    <x v="1"/>
    <x v="6"/>
  </r>
  <r>
    <x v="2"/>
    <x v="0"/>
    <s v="USD"/>
    <n v="1410279123"/>
    <n v="1405095123"/>
    <b v="0"/>
    <n v="1"/>
    <b v="0"/>
    <s v="theater/plays"/>
    <n v="0.04"/>
    <n v="20"/>
    <x v="1"/>
    <x v="6"/>
  </r>
  <r>
    <x v="2"/>
    <x v="1"/>
    <s v="GBP"/>
    <n v="1437139080"/>
    <n v="1434552207"/>
    <b v="0"/>
    <n v="3"/>
    <b v="0"/>
    <s v="theater/plays"/>
    <n v="1.6"/>
    <n v="13.33"/>
    <x v="1"/>
    <x v="6"/>
  </r>
  <r>
    <x v="2"/>
    <x v="0"/>
    <s v="USD"/>
    <n v="1420512259"/>
    <n v="1415328259"/>
    <b v="0"/>
    <n v="0"/>
    <b v="0"/>
    <s v="theater/plays"/>
    <n v="0"/>
    <e v="#DIV/0!"/>
    <x v="1"/>
    <x v="6"/>
  </r>
  <r>
    <x v="2"/>
    <x v="0"/>
    <s v="USD"/>
    <n v="1476482400"/>
    <n v="1473893721"/>
    <b v="0"/>
    <n v="2"/>
    <b v="0"/>
    <s v="theater/plays"/>
    <n v="0.9"/>
    <n v="22.5"/>
    <x v="1"/>
    <x v="6"/>
  </r>
  <r>
    <x v="2"/>
    <x v="0"/>
    <s v="USD"/>
    <n v="1467604800"/>
    <n v="1465533672"/>
    <b v="0"/>
    <n v="10"/>
    <b v="0"/>
    <s v="theater/plays"/>
    <n v="20.16"/>
    <n v="50.4"/>
    <x v="1"/>
    <x v="6"/>
  </r>
  <r>
    <x v="2"/>
    <x v="0"/>
    <s v="USD"/>
    <n v="1475697054"/>
    <n v="1473105054"/>
    <b v="0"/>
    <n v="60"/>
    <b v="0"/>
    <s v="theater/plays"/>
    <n v="42.01"/>
    <n v="105.03"/>
    <x v="1"/>
    <x v="6"/>
  </r>
  <r>
    <x v="2"/>
    <x v="0"/>
    <s v="USD"/>
    <n v="1468937681"/>
    <n v="1466345681"/>
    <b v="0"/>
    <n v="5"/>
    <b v="0"/>
    <s v="theater/plays"/>
    <n v="0.89"/>
    <n v="35.4"/>
    <x v="1"/>
    <x v="6"/>
  </r>
  <r>
    <x v="2"/>
    <x v="0"/>
    <s v="USD"/>
    <n v="1400301165"/>
    <n v="1397709165"/>
    <b v="0"/>
    <n v="9"/>
    <b v="0"/>
    <s v="theater/plays"/>
    <n v="15"/>
    <n v="83.33"/>
    <x v="1"/>
    <x v="6"/>
  </r>
  <r>
    <x v="2"/>
    <x v="0"/>
    <s v="USD"/>
    <n v="1419183813"/>
    <n v="1417455813"/>
    <b v="0"/>
    <n v="13"/>
    <b v="0"/>
    <s v="theater/plays"/>
    <n v="4.67"/>
    <n v="35.92"/>
    <x v="1"/>
    <x v="6"/>
  </r>
  <r>
    <x v="2"/>
    <x v="0"/>
    <s v="USD"/>
    <n v="1434768438"/>
    <n v="1429584438"/>
    <b v="0"/>
    <n v="0"/>
    <b v="0"/>
    <s v="theater/plays"/>
    <n v="0"/>
    <e v="#DIV/0!"/>
    <x v="1"/>
    <x v="6"/>
  </r>
  <r>
    <x v="2"/>
    <x v="0"/>
    <s v="USD"/>
    <n v="1422473831"/>
    <n v="1419881831"/>
    <b v="0"/>
    <n v="8"/>
    <b v="0"/>
    <s v="theater/plays"/>
    <n v="38.119999999999997"/>
    <n v="119.13"/>
    <x v="1"/>
    <x v="6"/>
  </r>
  <r>
    <x v="2"/>
    <x v="0"/>
    <s v="USD"/>
    <n v="1484684186"/>
    <n v="1482092186"/>
    <b v="0"/>
    <n v="3"/>
    <b v="0"/>
    <s v="theater/plays"/>
    <n v="5.42"/>
    <n v="90.33"/>
    <x v="1"/>
    <x v="6"/>
  </r>
  <r>
    <x v="2"/>
    <x v="0"/>
    <s v="USD"/>
    <n v="1462417493"/>
    <n v="1459825493"/>
    <b v="0"/>
    <n v="3"/>
    <b v="0"/>
    <s v="theater/plays"/>
    <n v="0.04"/>
    <n v="2.33"/>
    <x v="1"/>
    <x v="6"/>
  </r>
  <r>
    <x v="2"/>
    <x v="0"/>
    <s v="USD"/>
    <n v="1437069079"/>
    <n v="1434477079"/>
    <b v="0"/>
    <n v="0"/>
    <b v="0"/>
    <s v="theater/plays"/>
    <n v="0"/>
    <e v="#DIV/0!"/>
    <x v="1"/>
    <x v="6"/>
  </r>
  <r>
    <x v="2"/>
    <x v="0"/>
    <s v="USD"/>
    <n v="1480525200"/>
    <n v="1477781724"/>
    <b v="0"/>
    <n v="6"/>
    <b v="0"/>
    <s v="theater/plays"/>
    <n v="10.83"/>
    <n v="108.33"/>
    <x v="1"/>
    <x v="6"/>
  </r>
  <r>
    <x v="2"/>
    <x v="1"/>
    <s v="GBP"/>
    <n v="1435934795"/>
    <n v="1430750795"/>
    <b v="0"/>
    <n v="4"/>
    <b v="0"/>
    <s v="theater/plays"/>
    <n v="2.1"/>
    <n v="15.75"/>
    <x v="1"/>
    <x v="6"/>
  </r>
  <r>
    <x v="2"/>
    <x v="0"/>
    <s v="USD"/>
    <n v="1453310661"/>
    <n v="1450718661"/>
    <b v="0"/>
    <n v="1"/>
    <b v="0"/>
    <s v="theater/plays"/>
    <n v="0.26"/>
    <n v="29"/>
    <x v="1"/>
    <x v="6"/>
  </r>
  <r>
    <x v="2"/>
    <x v="0"/>
    <s v="USD"/>
    <n v="1440090300"/>
    <n v="1436305452"/>
    <b v="0"/>
    <n v="29"/>
    <b v="0"/>
    <s v="theater/plays"/>
    <n v="23.33"/>
    <n v="96.55"/>
    <x v="1"/>
    <x v="6"/>
  </r>
  <r>
    <x v="2"/>
    <x v="0"/>
    <s v="USD"/>
    <n v="1417620036"/>
    <n v="1412432436"/>
    <b v="0"/>
    <n v="0"/>
    <b v="0"/>
    <s v="theater/plays"/>
    <n v="0"/>
    <e v="#DIV/0!"/>
    <x v="1"/>
    <x v="6"/>
  </r>
  <r>
    <x v="2"/>
    <x v="0"/>
    <s v="USD"/>
    <n v="1462112318"/>
    <n v="1459520318"/>
    <b v="0"/>
    <n v="4"/>
    <b v="0"/>
    <s v="theater/plays"/>
    <n v="33.6"/>
    <n v="63"/>
    <x v="1"/>
    <x v="6"/>
  </r>
  <r>
    <x v="2"/>
    <x v="0"/>
    <s v="USD"/>
    <n v="1454734740"/>
    <n v="1451684437"/>
    <b v="0"/>
    <n v="5"/>
    <b v="0"/>
    <s v="theater/plays"/>
    <n v="19.079999999999998"/>
    <n v="381.6"/>
    <x v="1"/>
    <x v="6"/>
  </r>
  <r>
    <x v="2"/>
    <x v="0"/>
    <s v="USD"/>
    <n v="1417800435"/>
    <n v="1415208435"/>
    <b v="0"/>
    <n v="4"/>
    <b v="0"/>
    <s v="theater/plays"/>
    <n v="0.41"/>
    <n v="46.25"/>
    <x v="1"/>
    <x v="6"/>
  </r>
  <r>
    <x v="2"/>
    <x v="0"/>
    <s v="USD"/>
    <n v="1426294201"/>
    <n v="1423705801"/>
    <b v="0"/>
    <n v="5"/>
    <b v="0"/>
    <s v="theater/plays"/>
    <n v="32.5"/>
    <n v="26"/>
    <x v="1"/>
    <x v="6"/>
  </r>
  <r>
    <x v="2"/>
    <x v="0"/>
    <s v="USD"/>
    <n v="1442635140"/>
    <n v="1442243484"/>
    <b v="0"/>
    <n v="1"/>
    <b v="0"/>
    <s v="theater/plays"/>
    <n v="5"/>
    <n v="10"/>
    <x v="1"/>
    <x v="6"/>
  </r>
  <r>
    <x v="2"/>
    <x v="0"/>
    <s v="USD"/>
    <n v="1420971324"/>
    <n v="1418379324"/>
    <b v="0"/>
    <n v="1"/>
    <b v="0"/>
    <s v="theater/plays"/>
    <n v="0.17"/>
    <n v="5"/>
    <x v="1"/>
    <x v="6"/>
  </r>
  <r>
    <x v="2"/>
    <x v="0"/>
    <s v="USD"/>
    <n v="1413608340"/>
    <n v="1412945440"/>
    <b v="0"/>
    <n v="0"/>
    <b v="0"/>
    <s v="theater/plays"/>
    <n v="0"/>
    <e v="#DIV/0!"/>
    <x v="1"/>
    <x v="6"/>
  </r>
  <r>
    <x v="2"/>
    <x v="0"/>
    <s v="USD"/>
    <n v="1409344985"/>
    <n v="1406752985"/>
    <b v="0"/>
    <n v="14"/>
    <b v="0"/>
    <s v="theater/plays"/>
    <n v="38.07"/>
    <n v="81.569999999999993"/>
    <x v="1"/>
    <x v="6"/>
  </r>
  <r>
    <x v="2"/>
    <x v="0"/>
    <s v="USD"/>
    <n v="1407553200"/>
    <n v="1405100992"/>
    <b v="0"/>
    <n v="3"/>
    <b v="0"/>
    <s v="theater/plays"/>
    <n v="1.05"/>
    <n v="7"/>
    <x v="1"/>
    <x v="6"/>
  </r>
  <r>
    <x v="2"/>
    <x v="0"/>
    <s v="USD"/>
    <n v="1460751128"/>
    <n v="1455570728"/>
    <b v="0"/>
    <n v="10"/>
    <b v="0"/>
    <s v="theater/plays"/>
    <n v="2.73"/>
    <n v="27.3"/>
    <x v="1"/>
    <x v="6"/>
  </r>
  <r>
    <x v="2"/>
    <x v="0"/>
    <s v="USD"/>
    <n v="1409000400"/>
    <n v="1408381704"/>
    <b v="0"/>
    <n v="17"/>
    <b v="0"/>
    <s v="theater/plays"/>
    <n v="9.09"/>
    <n v="29.41"/>
    <x v="1"/>
    <x v="6"/>
  </r>
  <r>
    <x v="2"/>
    <x v="0"/>
    <s v="USD"/>
    <n v="1420768800"/>
    <n v="1415644395"/>
    <b v="0"/>
    <n v="2"/>
    <b v="0"/>
    <s v="theater/plays"/>
    <n v="0.5"/>
    <n v="12.5"/>
    <x v="1"/>
    <x v="6"/>
  </r>
  <r>
    <x v="2"/>
    <x v="0"/>
    <s v="USD"/>
    <n v="1428100815"/>
    <n v="1422920415"/>
    <b v="0"/>
    <n v="0"/>
    <b v="0"/>
    <s v="theater/plays"/>
    <n v="0"/>
    <e v="#DIV/0!"/>
    <x v="1"/>
    <x v="6"/>
  </r>
  <r>
    <x v="2"/>
    <x v="0"/>
    <s v="USD"/>
    <n v="1403470800"/>
    <n v="1403356792"/>
    <b v="0"/>
    <n v="4"/>
    <b v="0"/>
    <s v="theater/plays"/>
    <n v="4.5999999999999996"/>
    <n v="5.75"/>
    <x v="1"/>
    <x v="6"/>
  </r>
  <r>
    <x v="2"/>
    <x v="0"/>
    <s v="USD"/>
    <n v="1481522400"/>
    <n v="1480283321"/>
    <b v="0"/>
    <n v="12"/>
    <b v="0"/>
    <s v="theater/plays"/>
    <n v="20.83"/>
    <n v="52.08"/>
    <x v="1"/>
    <x v="6"/>
  </r>
  <r>
    <x v="2"/>
    <x v="0"/>
    <s v="USD"/>
    <n v="1444577345"/>
    <n v="1441985458"/>
    <b v="0"/>
    <n v="3"/>
    <b v="0"/>
    <s v="theater/plays"/>
    <n v="4.58"/>
    <n v="183.33"/>
    <x v="1"/>
    <x v="6"/>
  </r>
  <r>
    <x v="2"/>
    <x v="0"/>
    <s v="USD"/>
    <n v="1446307053"/>
    <n v="1443715053"/>
    <b v="0"/>
    <n v="12"/>
    <b v="0"/>
    <s v="theater/plays"/>
    <n v="4.21"/>
    <n v="26.33"/>
    <x v="1"/>
    <x v="6"/>
  </r>
  <r>
    <x v="2"/>
    <x v="0"/>
    <s v="USD"/>
    <n v="1469325158"/>
    <n v="1464141158"/>
    <b v="0"/>
    <n v="0"/>
    <b v="0"/>
    <s v="theater/plays"/>
    <n v="0"/>
    <e v="#DIV/0!"/>
    <x v="1"/>
    <x v="6"/>
  </r>
  <r>
    <x v="2"/>
    <x v="0"/>
    <s v="USD"/>
    <n v="1407562632"/>
    <n v="1404970632"/>
    <b v="0"/>
    <n v="7"/>
    <b v="0"/>
    <s v="theater/plays"/>
    <n v="61.91"/>
    <n v="486.43"/>
    <x v="1"/>
    <x v="6"/>
  </r>
  <r>
    <x v="2"/>
    <x v="0"/>
    <s v="USD"/>
    <n v="1423345339"/>
    <n v="1418161339"/>
    <b v="0"/>
    <n v="2"/>
    <b v="0"/>
    <s v="theater/plays"/>
    <n v="0.8"/>
    <n v="3"/>
    <x v="1"/>
    <x v="6"/>
  </r>
  <r>
    <x v="2"/>
    <x v="0"/>
    <s v="USD"/>
    <n v="1440412396"/>
    <n v="1437820396"/>
    <b v="0"/>
    <n v="1"/>
    <b v="0"/>
    <s v="theater/plays"/>
    <n v="0.02"/>
    <n v="25"/>
    <x v="1"/>
    <x v="6"/>
  </r>
  <r>
    <x v="2"/>
    <x v="0"/>
    <s v="USD"/>
    <n v="1441771218"/>
    <n v="1436587218"/>
    <b v="0"/>
    <n v="4"/>
    <b v="0"/>
    <s v="theater/plays"/>
    <n v="0.78"/>
    <n v="9.75"/>
    <x v="1"/>
    <x v="6"/>
  </r>
  <r>
    <x v="2"/>
    <x v="1"/>
    <s v="GBP"/>
    <n v="1415534400"/>
    <n v="1414538031"/>
    <b v="0"/>
    <n v="4"/>
    <b v="0"/>
    <s v="theater/plays"/>
    <n v="5"/>
    <n v="18.75"/>
    <x v="1"/>
    <x v="6"/>
  </r>
  <r>
    <x v="2"/>
    <x v="0"/>
    <s v="USD"/>
    <n v="1473211313"/>
    <n v="1472001713"/>
    <b v="0"/>
    <n v="17"/>
    <b v="0"/>
    <s v="theater/plays"/>
    <n v="17.77"/>
    <n v="36.590000000000003"/>
    <x v="1"/>
    <x v="6"/>
  </r>
  <r>
    <x v="2"/>
    <x v="0"/>
    <s v="USD"/>
    <n v="1438390800"/>
    <n v="1436888066"/>
    <b v="0"/>
    <n v="7"/>
    <b v="0"/>
    <s v="theater/plays"/>
    <n v="9.42"/>
    <n v="80.709999999999994"/>
    <x v="1"/>
    <x v="6"/>
  </r>
  <r>
    <x v="2"/>
    <x v="0"/>
    <s v="USD"/>
    <n v="1463259837"/>
    <n v="1458075837"/>
    <b v="0"/>
    <n v="2"/>
    <b v="0"/>
    <s v="theater/plays"/>
    <n v="0.08"/>
    <n v="1"/>
    <x v="1"/>
    <x v="6"/>
  </r>
  <r>
    <x v="2"/>
    <x v="0"/>
    <s v="USD"/>
    <n v="1465407219"/>
    <n v="1462815219"/>
    <b v="0"/>
    <n v="5"/>
    <b v="0"/>
    <s v="theater/plays"/>
    <n v="2.75"/>
    <n v="52.8"/>
    <x v="1"/>
    <x v="6"/>
  </r>
  <r>
    <x v="2"/>
    <x v="0"/>
    <s v="USD"/>
    <n v="1416944760"/>
    <n v="1413527001"/>
    <b v="0"/>
    <n v="1"/>
    <b v="0"/>
    <s v="theater/plays"/>
    <n v="0.01"/>
    <n v="20"/>
    <x v="1"/>
    <x v="6"/>
  </r>
  <r>
    <x v="2"/>
    <x v="1"/>
    <s v="GBP"/>
    <n v="1434139887"/>
    <n v="1428955887"/>
    <b v="0"/>
    <n v="1"/>
    <b v="0"/>
    <s v="theater/plays"/>
    <n v="0"/>
    <n v="1"/>
    <x v="1"/>
    <x v="6"/>
  </r>
  <r>
    <x v="2"/>
    <x v="0"/>
    <s v="USD"/>
    <n v="1435429626"/>
    <n v="1431973626"/>
    <b v="0"/>
    <n v="14"/>
    <b v="0"/>
    <s v="theater/plays"/>
    <n v="36.5"/>
    <n v="46.93"/>
    <x v="1"/>
    <x v="6"/>
  </r>
  <r>
    <x v="2"/>
    <x v="0"/>
    <s v="USD"/>
    <n v="1452827374"/>
    <n v="1450235374"/>
    <b v="0"/>
    <n v="26"/>
    <b v="0"/>
    <s v="theater/plays"/>
    <n v="14.06"/>
    <n v="78.08"/>
    <x v="1"/>
    <x v="6"/>
  </r>
  <r>
    <x v="2"/>
    <x v="0"/>
    <s v="USD"/>
    <n v="1410041339"/>
    <n v="1404857339"/>
    <b v="0"/>
    <n v="2"/>
    <b v="0"/>
    <s v="theater/plays"/>
    <n v="0.02"/>
    <n v="1"/>
    <x v="1"/>
    <x v="6"/>
  </r>
  <r>
    <x v="2"/>
    <x v="1"/>
    <s v="GBP"/>
    <n v="1426365994"/>
    <n v="1421185594"/>
    <b v="0"/>
    <n v="1"/>
    <b v="0"/>
    <s v="theater/plays"/>
    <n v="0"/>
    <n v="1"/>
    <x v="1"/>
    <x v="6"/>
  </r>
  <r>
    <x v="2"/>
    <x v="1"/>
    <s v="GBP"/>
    <n v="1458117190"/>
    <n v="1455528790"/>
    <b v="0"/>
    <n v="3"/>
    <b v="0"/>
    <s v="theater/plays"/>
    <n v="61.1"/>
    <n v="203.67"/>
    <x v="1"/>
    <x v="6"/>
  </r>
  <r>
    <x v="2"/>
    <x v="1"/>
    <s v="GBP"/>
    <n v="1400498789"/>
    <n v="1398511589"/>
    <b v="0"/>
    <n v="7"/>
    <b v="0"/>
    <s v="theater/plays"/>
    <n v="7.84"/>
    <n v="20.71"/>
    <x v="1"/>
    <x v="6"/>
  </r>
  <r>
    <x v="2"/>
    <x v="0"/>
    <s v="USD"/>
    <n v="1442381847"/>
    <n v="1440826647"/>
    <b v="0"/>
    <n v="9"/>
    <b v="0"/>
    <s v="theater/plays"/>
    <n v="21.85"/>
    <n v="48.56"/>
    <x v="1"/>
    <x v="6"/>
  </r>
  <r>
    <x v="2"/>
    <x v="0"/>
    <s v="USD"/>
    <n v="1446131207"/>
    <n v="1443712007"/>
    <b v="0"/>
    <n v="20"/>
    <b v="0"/>
    <s v="theater/plays"/>
    <n v="27.24"/>
    <n v="68.099999999999994"/>
    <x v="1"/>
    <x v="6"/>
  </r>
  <r>
    <x v="2"/>
    <x v="0"/>
    <s v="USD"/>
    <n v="1407250329"/>
    <n v="1404658329"/>
    <b v="0"/>
    <n v="6"/>
    <b v="0"/>
    <s v="theater/plays"/>
    <n v="8.5"/>
    <n v="8.5"/>
    <x v="1"/>
    <x v="6"/>
  </r>
  <r>
    <x v="2"/>
    <x v="5"/>
    <s v="CAD"/>
    <n v="1427306470"/>
    <n v="1424718070"/>
    <b v="0"/>
    <n v="13"/>
    <b v="0"/>
    <s v="theater/plays"/>
    <n v="26.84"/>
    <n v="51.62"/>
    <x v="1"/>
    <x v="6"/>
  </r>
  <r>
    <x v="0"/>
    <x v="0"/>
    <s v="USD"/>
    <n v="1411679804"/>
    <n v="1409087804"/>
    <b v="0"/>
    <n v="3"/>
    <b v="1"/>
    <s v="theater/musical"/>
    <n v="129"/>
    <n v="43"/>
    <x v="1"/>
    <x v="40"/>
  </r>
  <r>
    <x v="0"/>
    <x v="1"/>
    <s v="GBP"/>
    <n v="1431982727"/>
    <n v="1428094727"/>
    <b v="0"/>
    <n v="6"/>
    <b v="1"/>
    <s v="theater/musical"/>
    <n v="100"/>
    <n v="83.33"/>
    <x v="1"/>
    <x v="40"/>
  </r>
  <r>
    <x v="0"/>
    <x v="0"/>
    <s v="USD"/>
    <n v="1422068400"/>
    <n v="1420774779"/>
    <b v="0"/>
    <n v="10"/>
    <b v="1"/>
    <s v="theater/musical"/>
    <n v="100"/>
    <n v="30"/>
    <x v="1"/>
    <x v="40"/>
  </r>
  <r>
    <x v="0"/>
    <x v="0"/>
    <s v="USD"/>
    <n v="1431143940"/>
    <n v="1428585710"/>
    <b v="0"/>
    <n v="147"/>
    <b v="1"/>
    <s v="theater/musical"/>
    <n v="103.2"/>
    <n v="175.51"/>
    <x v="1"/>
    <x v="40"/>
  </r>
  <r>
    <x v="0"/>
    <x v="0"/>
    <s v="USD"/>
    <n v="1410444068"/>
    <n v="1407852068"/>
    <b v="0"/>
    <n v="199"/>
    <b v="1"/>
    <s v="theater/musical"/>
    <n v="102.45"/>
    <n v="231.66"/>
    <x v="1"/>
    <x v="40"/>
  </r>
  <r>
    <x v="0"/>
    <x v="0"/>
    <s v="USD"/>
    <n v="1424715779"/>
    <n v="1423506179"/>
    <b v="0"/>
    <n v="50"/>
    <b v="1"/>
    <s v="theater/musical"/>
    <n v="125"/>
    <n v="75"/>
    <x v="1"/>
    <x v="40"/>
  </r>
  <r>
    <x v="0"/>
    <x v="0"/>
    <s v="USD"/>
    <n v="1405400400"/>
    <n v="1402934629"/>
    <b v="0"/>
    <n v="21"/>
    <b v="1"/>
    <s v="theater/musical"/>
    <n v="130.83000000000001"/>
    <n v="112.14"/>
    <x v="1"/>
    <x v="40"/>
  </r>
  <r>
    <x v="0"/>
    <x v="0"/>
    <s v="USD"/>
    <n v="1457135846"/>
    <n v="1454543846"/>
    <b v="0"/>
    <n v="24"/>
    <b v="1"/>
    <s v="theater/musical"/>
    <n v="100"/>
    <n v="41.67"/>
    <x v="1"/>
    <x v="40"/>
  </r>
  <r>
    <x v="0"/>
    <x v="0"/>
    <s v="USD"/>
    <n v="1401024758"/>
    <n v="1398432758"/>
    <b v="0"/>
    <n v="32"/>
    <b v="1"/>
    <s v="theater/musical"/>
    <n v="102.07"/>
    <n v="255.17"/>
    <x v="1"/>
    <x v="40"/>
  </r>
  <r>
    <x v="0"/>
    <x v="1"/>
    <s v="GBP"/>
    <n v="1431007264"/>
    <n v="1428415264"/>
    <b v="0"/>
    <n v="62"/>
    <b v="1"/>
    <s v="theater/musical"/>
    <n v="100.92"/>
    <n v="162.77000000000001"/>
    <x v="1"/>
    <x v="40"/>
  </r>
  <r>
    <x v="0"/>
    <x v="5"/>
    <s v="CAD"/>
    <n v="1410761280"/>
    <n v="1408604363"/>
    <b v="0"/>
    <n v="9"/>
    <b v="1"/>
    <s v="theater/musical"/>
    <n v="106"/>
    <n v="88.33"/>
    <x v="1"/>
    <x v="40"/>
  </r>
  <r>
    <x v="0"/>
    <x v="2"/>
    <s v="AUD"/>
    <n v="1424516400"/>
    <n v="1421812637"/>
    <b v="0"/>
    <n v="38"/>
    <b v="1"/>
    <s v="theater/musical"/>
    <n v="105.1"/>
    <n v="85.74"/>
    <x v="1"/>
    <x v="40"/>
  </r>
  <r>
    <x v="0"/>
    <x v="0"/>
    <s v="USD"/>
    <n v="1465081053"/>
    <n v="1462489053"/>
    <b v="0"/>
    <n v="54"/>
    <b v="1"/>
    <s v="theater/musical"/>
    <n v="102.76"/>
    <n v="47.57"/>
    <x v="1"/>
    <x v="40"/>
  </r>
  <r>
    <x v="0"/>
    <x v="5"/>
    <s v="CAD"/>
    <n v="1402845364"/>
    <n v="1400253364"/>
    <b v="0"/>
    <n v="37"/>
    <b v="1"/>
    <s v="theater/musical"/>
    <n v="108"/>
    <n v="72.97"/>
    <x v="1"/>
    <x v="40"/>
  </r>
  <r>
    <x v="0"/>
    <x v="0"/>
    <s v="USD"/>
    <n v="1472490000"/>
    <n v="1467468008"/>
    <b v="0"/>
    <n v="39"/>
    <b v="1"/>
    <s v="theater/musical"/>
    <n v="100.89"/>
    <n v="90.54"/>
    <x v="1"/>
    <x v="40"/>
  </r>
  <r>
    <x v="0"/>
    <x v="0"/>
    <s v="USD"/>
    <n v="1413176340"/>
    <n v="1412091423"/>
    <b v="0"/>
    <n v="34"/>
    <b v="1"/>
    <s v="theater/musical"/>
    <n v="128"/>
    <n v="37.65"/>
    <x v="1"/>
    <x v="40"/>
  </r>
  <r>
    <x v="0"/>
    <x v="1"/>
    <s v="GBP"/>
    <n v="1405249113"/>
    <n v="1402657113"/>
    <b v="0"/>
    <n v="55"/>
    <b v="1"/>
    <s v="theater/musical"/>
    <n v="133.33000000000001"/>
    <n v="36.36"/>
    <x v="1"/>
    <x v="40"/>
  </r>
  <r>
    <x v="0"/>
    <x v="0"/>
    <s v="USD"/>
    <n v="1422636814"/>
    <n v="1420044814"/>
    <b v="0"/>
    <n v="32"/>
    <b v="1"/>
    <s v="theater/musical"/>
    <n v="101.38"/>
    <n v="126.72"/>
    <x v="1"/>
    <x v="40"/>
  </r>
  <r>
    <x v="0"/>
    <x v="0"/>
    <s v="USD"/>
    <n v="1409187600"/>
    <n v="1406316312"/>
    <b v="0"/>
    <n v="25"/>
    <b v="1"/>
    <s v="theater/musical"/>
    <n v="102.88"/>
    <n v="329.2"/>
    <x v="1"/>
    <x v="40"/>
  </r>
  <r>
    <x v="0"/>
    <x v="0"/>
    <s v="USD"/>
    <n v="1421606018"/>
    <n v="1418150018"/>
    <b v="0"/>
    <n v="33"/>
    <b v="1"/>
    <s v="theater/musical"/>
    <n v="107.24"/>
    <n v="81.239999999999995"/>
    <x v="1"/>
    <x v="40"/>
  </r>
  <r>
    <x v="2"/>
    <x v="0"/>
    <s v="USD"/>
    <n v="1425250955"/>
    <n v="1422658955"/>
    <b v="0"/>
    <n v="1"/>
    <b v="0"/>
    <s v="theater/spaces"/>
    <n v="0"/>
    <n v="1"/>
    <x v="1"/>
    <x v="38"/>
  </r>
  <r>
    <x v="2"/>
    <x v="5"/>
    <s v="CAD"/>
    <n v="1450297080"/>
    <n v="1448565459"/>
    <b v="0"/>
    <n v="202"/>
    <b v="0"/>
    <s v="theater/spaces"/>
    <n v="20.43"/>
    <n v="202.23"/>
    <x v="1"/>
    <x v="38"/>
  </r>
  <r>
    <x v="2"/>
    <x v="0"/>
    <s v="USD"/>
    <n v="1428894380"/>
    <n v="1426302380"/>
    <b v="0"/>
    <n v="0"/>
    <b v="0"/>
    <s v="theater/spaces"/>
    <n v="0"/>
    <e v="#DIV/0!"/>
    <x v="1"/>
    <x v="38"/>
  </r>
  <r>
    <x v="2"/>
    <x v="0"/>
    <s v="USD"/>
    <n v="1433714198"/>
    <n v="1431122198"/>
    <b v="0"/>
    <n v="1"/>
    <b v="0"/>
    <s v="theater/spaces"/>
    <n v="1"/>
    <n v="100"/>
    <x v="1"/>
    <x v="38"/>
  </r>
  <r>
    <x v="2"/>
    <x v="0"/>
    <s v="USD"/>
    <n v="1432437660"/>
    <n v="1429845660"/>
    <b v="0"/>
    <n v="0"/>
    <b v="0"/>
    <s v="theater/spaces"/>
    <n v="0"/>
    <e v="#DIV/0!"/>
    <x v="1"/>
    <x v="38"/>
  </r>
  <r>
    <x v="2"/>
    <x v="1"/>
    <s v="GBP"/>
    <n v="1471265092"/>
    <n v="1468673092"/>
    <b v="0"/>
    <n v="2"/>
    <b v="0"/>
    <s v="theater/spaces"/>
    <n v="0.1"/>
    <n v="1"/>
    <x v="1"/>
    <x v="38"/>
  </r>
  <r>
    <x v="2"/>
    <x v="0"/>
    <s v="USD"/>
    <n v="1480007460"/>
    <n v="1475760567"/>
    <b v="0"/>
    <n v="13"/>
    <b v="0"/>
    <s v="theater/spaces"/>
    <n v="4.29"/>
    <n v="82.46"/>
    <x v="1"/>
    <x v="38"/>
  </r>
  <r>
    <x v="2"/>
    <x v="0"/>
    <s v="USD"/>
    <n v="1433259293"/>
    <n v="1428075293"/>
    <b v="0"/>
    <n v="9"/>
    <b v="0"/>
    <s v="theater/spaces"/>
    <n v="0"/>
    <n v="2.67"/>
    <x v="1"/>
    <x v="38"/>
  </r>
  <r>
    <x v="2"/>
    <x v="0"/>
    <s v="USD"/>
    <n v="1447965917"/>
    <n v="1445370317"/>
    <b v="0"/>
    <n v="2"/>
    <b v="0"/>
    <s v="theater/spaces"/>
    <n v="2.5"/>
    <n v="12.5"/>
    <x v="1"/>
    <x v="38"/>
  </r>
  <r>
    <x v="2"/>
    <x v="0"/>
    <s v="USD"/>
    <n v="1453538752"/>
    <n v="1450946752"/>
    <b v="0"/>
    <n v="0"/>
    <b v="0"/>
    <s v="theater/spaces"/>
    <n v="0"/>
    <e v="#DIV/0!"/>
    <x v="1"/>
    <x v="38"/>
  </r>
  <r>
    <x v="1"/>
    <x v="0"/>
    <s v="USD"/>
    <n v="1412536573"/>
    <n v="1408648573"/>
    <b v="0"/>
    <n v="58"/>
    <b v="0"/>
    <s v="theater/spaces"/>
    <n v="2.19"/>
    <n v="18.899999999999999"/>
    <x v="1"/>
    <x v="38"/>
  </r>
  <r>
    <x v="1"/>
    <x v="0"/>
    <s v="USD"/>
    <n v="1476676800"/>
    <n v="1473957239"/>
    <b v="0"/>
    <n v="8"/>
    <b v="0"/>
    <s v="theater/spaces"/>
    <n v="8.0299999999999994"/>
    <n v="200.63"/>
    <x v="1"/>
    <x v="38"/>
  </r>
  <r>
    <x v="1"/>
    <x v="0"/>
    <s v="USD"/>
    <n v="1444330821"/>
    <n v="1441738821"/>
    <b v="0"/>
    <n v="3"/>
    <b v="0"/>
    <s v="theater/spaces"/>
    <n v="0.15"/>
    <n v="201.67"/>
    <x v="1"/>
    <x v="38"/>
  </r>
  <r>
    <x v="1"/>
    <x v="0"/>
    <s v="USD"/>
    <n v="1489669203"/>
    <n v="1487944803"/>
    <b v="0"/>
    <n v="0"/>
    <b v="0"/>
    <s v="theater/spaces"/>
    <n v="0"/>
    <e v="#DIV/0!"/>
    <x v="1"/>
    <x v="38"/>
  </r>
  <r>
    <x v="1"/>
    <x v="0"/>
    <s v="USD"/>
    <n v="1434476849"/>
    <n v="1431884849"/>
    <b v="0"/>
    <n v="11"/>
    <b v="0"/>
    <s v="theater/spaces"/>
    <n v="59.58"/>
    <n v="65"/>
    <x v="1"/>
    <x v="38"/>
  </r>
  <r>
    <x v="1"/>
    <x v="0"/>
    <s v="USD"/>
    <n v="1462402850"/>
    <n v="1459810850"/>
    <b v="0"/>
    <n v="20"/>
    <b v="0"/>
    <s v="theater/spaces"/>
    <n v="16.73"/>
    <n v="66.099999999999994"/>
    <x v="1"/>
    <x v="38"/>
  </r>
  <r>
    <x v="1"/>
    <x v="0"/>
    <s v="USD"/>
    <n v="1427498172"/>
    <n v="1422317772"/>
    <b v="0"/>
    <n v="3"/>
    <b v="0"/>
    <s v="theater/spaces"/>
    <n v="1.87"/>
    <n v="93.33"/>
    <x v="1"/>
    <x v="38"/>
  </r>
  <r>
    <x v="1"/>
    <x v="0"/>
    <s v="USD"/>
    <n v="1462729317"/>
    <n v="1457548917"/>
    <b v="0"/>
    <n v="0"/>
    <b v="0"/>
    <s v="theater/spaces"/>
    <n v="0"/>
    <e v="#DIV/0!"/>
    <x v="1"/>
    <x v="38"/>
  </r>
  <r>
    <x v="1"/>
    <x v="1"/>
    <s v="GBP"/>
    <n v="1465258325"/>
    <n v="1462666325"/>
    <b v="0"/>
    <n v="0"/>
    <b v="0"/>
    <s v="theater/spaces"/>
    <n v="0"/>
    <e v="#DIV/0!"/>
    <x v="1"/>
    <x v="38"/>
  </r>
  <r>
    <x v="1"/>
    <x v="0"/>
    <s v="USD"/>
    <n v="1410459023"/>
    <n v="1407867023"/>
    <b v="0"/>
    <n v="0"/>
    <b v="0"/>
    <s v="theater/spaces"/>
    <n v="0"/>
    <e v="#DIV/0!"/>
    <x v="1"/>
    <x v="38"/>
  </r>
  <r>
    <x v="0"/>
    <x v="0"/>
    <s v="USD"/>
    <n v="1427342400"/>
    <n v="1424927159"/>
    <b v="0"/>
    <n v="108"/>
    <b v="1"/>
    <s v="theater/plays"/>
    <n v="109.62"/>
    <n v="50.75"/>
    <x v="1"/>
    <x v="6"/>
  </r>
  <r>
    <x v="0"/>
    <x v="0"/>
    <s v="USD"/>
    <n v="1425193140"/>
    <n v="1422769906"/>
    <b v="0"/>
    <n v="20"/>
    <b v="1"/>
    <s v="theater/plays"/>
    <n v="121.8"/>
    <n v="60.9"/>
    <x v="1"/>
    <x v="6"/>
  </r>
  <r>
    <x v="0"/>
    <x v="0"/>
    <s v="USD"/>
    <n v="1435835824"/>
    <n v="1433243824"/>
    <b v="0"/>
    <n v="98"/>
    <b v="1"/>
    <s v="theater/plays"/>
    <n v="106.85"/>
    <n v="109.03"/>
    <x v="1"/>
    <x v="6"/>
  </r>
  <r>
    <x v="0"/>
    <x v="0"/>
    <s v="USD"/>
    <n v="1407360720"/>
    <n v="1404769819"/>
    <b v="0"/>
    <n v="196"/>
    <b v="1"/>
    <s v="theater/plays"/>
    <n v="100.71"/>
    <n v="25.69"/>
    <x v="1"/>
    <x v="6"/>
  </r>
  <r>
    <x v="0"/>
    <x v="0"/>
    <s v="USD"/>
    <n v="1436290233"/>
    <n v="1433698233"/>
    <b v="0"/>
    <n v="39"/>
    <b v="1"/>
    <s v="theater/plays"/>
    <n v="109"/>
    <n v="41.92"/>
    <x v="1"/>
    <x v="6"/>
  </r>
  <r>
    <x v="0"/>
    <x v="0"/>
    <s v="USD"/>
    <n v="1442425412"/>
    <n v="1439833412"/>
    <b v="0"/>
    <n v="128"/>
    <b v="1"/>
    <s v="theater/plays"/>
    <n v="113.63"/>
    <n v="88.77"/>
    <x v="1"/>
    <x v="6"/>
  </r>
  <r>
    <x v="0"/>
    <x v="0"/>
    <s v="USD"/>
    <n v="1425872692"/>
    <n v="1423284292"/>
    <b v="0"/>
    <n v="71"/>
    <b v="1"/>
    <s v="theater/plays"/>
    <n v="113.92"/>
    <n v="80.23"/>
    <x v="1"/>
    <x v="6"/>
  </r>
  <r>
    <x v="0"/>
    <x v="0"/>
    <s v="USD"/>
    <n v="1471406340"/>
    <n v="1470227660"/>
    <b v="0"/>
    <n v="47"/>
    <b v="1"/>
    <s v="theater/plays"/>
    <n v="106"/>
    <n v="78.94"/>
    <x v="1"/>
    <x v="6"/>
  </r>
  <r>
    <x v="0"/>
    <x v="5"/>
    <s v="CAD"/>
    <n v="1430693460"/>
    <n v="1428087153"/>
    <b v="0"/>
    <n v="17"/>
    <b v="1"/>
    <s v="theater/plays"/>
    <n v="162.5"/>
    <n v="95.59"/>
    <x v="1"/>
    <x v="6"/>
  </r>
  <r>
    <x v="0"/>
    <x v="0"/>
    <s v="USD"/>
    <n v="1405699451"/>
    <n v="1403107451"/>
    <b v="0"/>
    <n v="91"/>
    <b v="1"/>
    <s v="theater/plays"/>
    <n v="106"/>
    <n v="69.89"/>
    <x v="1"/>
    <x v="6"/>
  </r>
  <r>
    <x v="0"/>
    <x v="0"/>
    <s v="USD"/>
    <n v="1409500078"/>
    <n v="1406908078"/>
    <b v="0"/>
    <n v="43"/>
    <b v="1"/>
    <s v="theater/plays"/>
    <n v="100.16"/>
    <n v="74.53"/>
    <x v="1"/>
    <x v="6"/>
  </r>
  <r>
    <x v="0"/>
    <x v="0"/>
    <s v="USD"/>
    <n v="1480899600"/>
    <n v="1479609520"/>
    <b v="0"/>
    <n v="17"/>
    <b v="1"/>
    <s v="theater/plays"/>
    <n v="105.35"/>
    <n v="123.94"/>
    <x v="1"/>
    <x v="6"/>
  </r>
  <r>
    <x v="0"/>
    <x v="0"/>
    <s v="USD"/>
    <n v="1451620800"/>
    <n v="1449171508"/>
    <b v="0"/>
    <n v="33"/>
    <b v="1"/>
    <s v="theater/plays"/>
    <n v="174.8"/>
    <n v="264.85000000000002"/>
    <x v="1"/>
    <x v="6"/>
  </r>
  <r>
    <x v="0"/>
    <x v="0"/>
    <s v="USD"/>
    <n v="1411695300"/>
    <n v="1409275671"/>
    <b v="0"/>
    <n v="87"/>
    <b v="1"/>
    <s v="theater/plays"/>
    <n v="102"/>
    <n v="58.62"/>
    <x v="1"/>
    <x v="6"/>
  </r>
  <r>
    <x v="0"/>
    <x v="0"/>
    <s v="USD"/>
    <n v="1417057200"/>
    <n v="1414599886"/>
    <b v="0"/>
    <n v="113"/>
    <b v="1"/>
    <s v="theater/plays"/>
    <n v="100.13"/>
    <n v="70.88"/>
    <x v="1"/>
    <x v="6"/>
  </r>
  <r>
    <x v="0"/>
    <x v="1"/>
    <s v="GBP"/>
    <n v="1457870400"/>
    <n v="1456421530"/>
    <b v="0"/>
    <n v="14"/>
    <b v="1"/>
    <s v="theater/plays"/>
    <n v="171.43"/>
    <n v="8.57"/>
    <x v="1"/>
    <x v="6"/>
  </r>
  <r>
    <x v="0"/>
    <x v="0"/>
    <s v="USD"/>
    <n v="1427076840"/>
    <n v="1421960934"/>
    <b v="0"/>
    <n v="30"/>
    <b v="1"/>
    <s v="theater/plays"/>
    <n v="113.57"/>
    <n v="113.57"/>
    <x v="1"/>
    <x v="6"/>
  </r>
  <r>
    <x v="0"/>
    <x v="0"/>
    <s v="USD"/>
    <n v="1413784740"/>
    <n v="1412954547"/>
    <b v="0"/>
    <n v="16"/>
    <b v="1"/>
    <s v="theater/plays"/>
    <n v="129.47"/>
    <n v="60.69"/>
    <x v="1"/>
    <x v="6"/>
  </r>
  <r>
    <x v="0"/>
    <x v="0"/>
    <s v="USD"/>
    <n v="1420524000"/>
    <n v="1419104823"/>
    <b v="0"/>
    <n v="46"/>
    <b v="1"/>
    <s v="theater/plays"/>
    <n v="101.4"/>
    <n v="110.22"/>
    <x v="1"/>
    <x v="6"/>
  </r>
  <r>
    <x v="0"/>
    <x v="0"/>
    <s v="USD"/>
    <n v="1440381600"/>
    <n v="1438639130"/>
    <b v="0"/>
    <n v="24"/>
    <b v="1"/>
    <s v="theater/plays"/>
    <n v="109.17"/>
    <n v="136.46"/>
    <x v="1"/>
    <x v="6"/>
  </r>
  <r>
    <x v="0"/>
    <x v="17"/>
    <s v="EUR"/>
    <n v="1443014756"/>
    <n v="1439126756"/>
    <b v="1"/>
    <n v="97"/>
    <b v="1"/>
    <s v="theater/spaces"/>
    <n v="128.93"/>
    <n v="53.16"/>
    <x v="1"/>
    <x v="38"/>
  </r>
  <r>
    <x v="0"/>
    <x v="1"/>
    <s v="GBP"/>
    <n v="1455208143"/>
    <n v="1452616143"/>
    <b v="1"/>
    <n v="59"/>
    <b v="1"/>
    <s v="theater/spaces"/>
    <n v="102.06"/>
    <n v="86.49"/>
    <x v="1"/>
    <x v="38"/>
  </r>
  <r>
    <x v="0"/>
    <x v="0"/>
    <s v="USD"/>
    <n v="1415722236"/>
    <n v="1410534636"/>
    <b v="1"/>
    <n v="1095"/>
    <b v="1"/>
    <s v="theater/spaces"/>
    <n v="146.54"/>
    <n v="155.24"/>
    <x v="1"/>
    <x v="38"/>
  </r>
  <r>
    <x v="0"/>
    <x v="0"/>
    <s v="USD"/>
    <n v="1472020881"/>
    <n v="1469428881"/>
    <b v="1"/>
    <n v="218"/>
    <b v="1"/>
    <s v="theater/spaces"/>
    <n v="100.35"/>
    <n v="115.08"/>
    <x v="1"/>
    <x v="38"/>
  </r>
  <r>
    <x v="0"/>
    <x v="4"/>
    <s v="NZD"/>
    <n v="1477886400"/>
    <n v="1476228128"/>
    <b v="0"/>
    <n v="111"/>
    <b v="1"/>
    <s v="theater/spaces"/>
    <n v="121.65"/>
    <n v="109.59"/>
    <x v="1"/>
    <x v="38"/>
  </r>
  <r>
    <x v="0"/>
    <x v="1"/>
    <s v="GBP"/>
    <n v="1462100406"/>
    <n v="1456920006"/>
    <b v="0"/>
    <n v="56"/>
    <b v="1"/>
    <s v="theater/spaces"/>
    <n v="105.5"/>
    <n v="45.21"/>
    <x v="1"/>
    <x v="38"/>
  </r>
  <r>
    <x v="0"/>
    <x v="0"/>
    <s v="USD"/>
    <n v="1476316800"/>
    <n v="1473837751"/>
    <b v="0"/>
    <n v="265"/>
    <b v="1"/>
    <s v="theater/spaces"/>
    <n v="110.4"/>
    <n v="104.15"/>
    <x v="1"/>
    <x v="38"/>
  </r>
  <r>
    <x v="0"/>
    <x v="1"/>
    <s v="GBP"/>
    <n v="1466412081"/>
    <n v="1463820081"/>
    <b v="0"/>
    <n v="28"/>
    <b v="1"/>
    <s v="theater/spaces"/>
    <n v="100"/>
    <n v="35.71"/>
    <x v="1"/>
    <x v="38"/>
  </r>
  <r>
    <x v="0"/>
    <x v="0"/>
    <s v="USD"/>
    <n v="1450673940"/>
    <n v="1448756962"/>
    <b v="0"/>
    <n v="364"/>
    <b v="1"/>
    <s v="theater/spaces"/>
    <n v="176.54"/>
    <n v="97"/>
    <x v="1"/>
    <x v="38"/>
  </r>
  <r>
    <x v="0"/>
    <x v="0"/>
    <s v="USD"/>
    <n v="1452174420"/>
    <n v="1449150420"/>
    <b v="0"/>
    <n v="27"/>
    <b v="1"/>
    <s v="theater/spaces"/>
    <n v="100"/>
    <n v="370.37"/>
    <x v="1"/>
    <x v="38"/>
  </r>
  <r>
    <x v="0"/>
    <x v="0"/>
    <s v="USD"/>
    <n v="1485547530"/>
    <n v="1483646730"/>
    <b v="0"/>
    <n v="93"/>
    <b v="1"/>
    <s v="theater/spaces"/>
    <n v="103.29"/>
    <n v="94.41"/>
    <x v="1"/>
    <x v="38"/>
  </r>
  <r>
    <x v="0"/>
    <x v="0"/>
    <s v="USD"/>
    <n v="1476037510"/>
    <n v="1473445510"/>
    <b v="0"/>
    <n v="64"/>
    <b v="1"/>
    <s v="theater/spaces"/>
    <n v="104.5"/>
    <n v="48.98"/>
    <x v="1"/>
    <x v="38"/>
  </r>
  <r>
    <x v="0"/>
    <x v="0"/>
    <s v="USD"/>
    <n v="1455998867"/>
    <n v="1453406867"/>
    <b v="0"/>
    <n v="22"/>
    <b v="1"/>
    <s v="theater/spaces"/>
    <n v="100.3"/>
    <n v="45.59"/>
    <x v="1"/>
    <x v="38"/>
  </r>
  <r>
    <x v="0"/>
    <x v="1"/>
    <s v="GBP"/>
    <n v="1412335772"/>
    <n v="1409743772"/>
    <b v="0"/>
    <n v="59"/>
    <b v="1"/>
    <s v="theater/spaces"/>
    <n v="457.75"/>
    <n v="23.28"/>
    <x v="1"/>
    <x v="38"/>
  </r>
  <r>
    <x v="0"/>
    <x v="0"/>
    <s v="USD"/>
    <n v="1484841471"/>
    <n v="1482249471"/>
    <b v="0"/>
    <n v="249"/>
    <b v="1"/>
    <s v="theater/spaces"/>
    <n v="104.96"/>
    <n v="63.23"/>
    <x v="1"/>
    <x v="38"/>
  </r>
  <r>
    <x v="0"/>
    <x v="0"/>
    <s v="USD"/>
    <n v="1432677240"/>
    <n v="1427493240"/>
    <b v="0"/>
    <n v="392"/>
    <b v="1"/>
    <s v="theater/spaces"/>
    <n v="171.94"/>
    <n v="153.52000000000001"/>
    <x v="1"/>
    <x v="38"/>
  </r>
  <r>
    <x v="0"/>
    <x v="0"/>
    <s v="USD"/>
    <n v="1488171540"/>
    <n v="1486661793"/>
    <b v="0"/>
    <n v="115"/>
    <b v="1"/>
    <s v="theater/spaces"/>
    <n v="103.73"/>
    <n v="90.2"/>
    <x v="1"/>
    <x v="38"/>
  </r>
  <r>
    <x v="0"/>
    <x v="0"/>
    <s v="USD"/>
    <n v="1402892700"/>
    <n v="1400474329"/>
    <b v="0"/>
    <n v="433"/>
    <b v="1"/>
    <s v="theater/spaces"/>
    <n v="103.03"/>
    <n v="118.97"/>
    <x v="1"/>
    <x v="38"/>
  </r>
  <r>
    <x v="0"/>
    <x v="0"/>
    <s v="USD"/>
    <n v="1488333600"/>
    <n v="1487094360"/>
    <b v="0"/>
    <n v="20"/>
    <b v="1"/>
    <s v="theater/spaces"/>
    <n v="118.89"/>
    <n v="80.25"/>
    <x v="1"/>
    <x v="38"/>
  </r>
  <r>
    <x v="0"/>
    <x v="0"/>
    <s v="USD"/>
    <n v="1485885600"/>
    <n v="1484682670"/>
    <b v="0"/>
    <n v="8"/>
    <b v="1"/>
    <s v="theater/spaces"/>
    <n v="100"/>
    <n v="62.5"/>
    <x v="1"/>
    <x v="38"/>
  </r>
  <r>
    <x v="0"/>
    <x v="0"/>
    <s v="USD"/>
    <n v="1468445382"/>
    <n v="1465853382"/>
    <b v="0"/>
    <n v="175"/>
    <b v="1"/>
    <s v="theater/spaces"/>
    <n v="318.7"/>
    <n v="131.38"/>
    <x v="1"/>
    <x v="38"/>
  </r>
  <r>
    <x v="0"/>
    <x v="0"/>
    <s v="USD"/>
    <n v="1356552252"/>
    <n v="1353960252"/>
    <b v="0"/>
    <n v="104"/>
    <b v="1"/>
    <s v="theater/spaces"/>
    <n v="108.51"/>
    <n v="73.03"/>
    <x v="1"/>
    <x v="38"/>
  </r>
  <r>
    <x v="0"/>
    <x v="0"/>
    <s v="USD"/>
    <n v="1456811940"/>
    <n v="1454098976"/>
    <b v="0"/>
    <n v="17"/>
    <b v="1"/>
    <s v="theater/spaces"/>
    <n v="101.17"/>
    <n v="178.53"/>
    <x v="1"/>
    <x v="38"/>
  </r>
  <r>
    <x v="0"/>
    <x v="0"/>
    <s v="USD"/>
    <n v="1416089324"/>
    <n v="1413493724"/>
    <b v="0"/>
    <n v="277"/>
    <b v="1"/>
    <s v="theater/spaces"/>
    <n v="112.82"/>
    <n v="162.91"/>
    <x v="1"/>
    <x v="38"/>
  </r>
  <r>
    <x v="0"/>
    <x v="0"/>
    <s v="USD"/>
    <n v="1412611905"/>
    <n v="1410019905"/>
    <b v="0"/>
    <n v="118"/>
    <b v="1"/>
    <s v="theater/spaces"/>
    <n v="120.5"/>
    <n v="108.24"/>
    <x v="1"/>
    <x v="38"/>
  </r>
  <r>
    <x v="0"/>
    <x v="5"/>
    <s v="CAD"/>
    <n v="1418580591"/>
    <n v="1415988591"/>
    <b v="0"/>
    <n v="97"/>
    <b v="1"/>
    <s v="theater/spaces"/>
    <n v="107.75"/>
    <n v="88.87"/>
    <x v="1"/>
    <x v="38"/>
  </r>
  <r>
    <x v="0"/>
    <x v="0"/>
    <s v="USD"/>
    <n v="1429938683"/>
    <n v="1428124283"/>
    <b v="0"/>
    <n v="20"/>
    <b v="1"/>
    <s v="theater/spaces"/>
    <n v="180"/>
    <n v="54"/>
    <x v="1"/>
    <x v="38"/>
  </r>
  <r>
    <x v="0"/>
    <x v="0"/>
    <s v="USD"/>
    <n v="1453352719"/>
    <n v="1450760719"/>
    <b v="0"/>
    <n v="26"/>
    <b v="1"/>
    <s v="theater/spaces"/>
    <n v="101.17"/>
    <n v="116.73"/>
    <x v="1"/>
    <x v="38"/>
  </r>
  <r>
    <x v="0"/>
    <x v="0"/>
    <s v="USD"/>
    <n v="1417012840"/>
    <n v="1414417240"/>
    <b v="0"/>
    <n v="128"/>
    <b v="1"/>
    <s v="theater/spaces"/>
    <n v="119.76"/>
    <n v="233.9"/>
    <x v="1"/>
    <x v="38"/>
  </r>
  <r>
    <x v="0"/>
    <x v="0"/>
    <s v="USD"/>
    <n v="1424548719"/>
    <n v="1419364719"/>
    <b v="0"/>
    <n v="15"/>
    <b v="1"/>
    <s v="theater/spaces"/>
    <n v="158"/>
    <n v="158"/>
    <x v="1"/>
    <x v="38"/>
  </r>
  <r>
    <x v="0"/>
    <x v="3"/>
    <s v="EUR"/>
    <n v="1450911540"/>
    <n v="1448536516"/>
    <b v="0"/>
    <n v="25"/>
    <b v="1"/>
    <s v="theater/spaces"/>
    <n v="123.67"/>
    <n v="14.84"/>
    <x v="1"/>
    <x v="38"/>
  </r>
  <r>
    <x v="0"/>
    <x v="0"/>
    <s v="USD"/>
    <n v="1423587130"/>
    <n v="1421772730"/>
    <b v="0"/>
    <n v="55"/>
    <b v="1"/>
    <s v="theater/spaces"/>
    <n v="117.13"/>
    <n v="85.18"/>
    <x v="1"/>
    <x v="38"/>
  </r>
  <r>
    <x v="0"/>
    <x v="0"/>
    <s v="USD"/>
    <n v="1434917049"/>
    <n v="1432325049"/>
    <b v="0"/>
    <n v="107"/>
    <b v="1"/>
    <s v="theater/spaces"/>
    <n v="156.96"/>
    <n v="146.69"/>
    <x v="1"/>
    <x v="38"/>
  </r>
  <r>
    <x v="0"/>
    <x v="0"/>
    <s v="USD"/>
    <n v="1415163600"/>
    <n v="1412737080"/>
    <b v="0"/>
    <n v="557"/>
    <b v="1"/>
    <s v="theater/spaces"/>
    <n v="113.1"/>
    <n v="50.76"/>
    <x v="1"/>
    <x v="38"/>
  </r>
  <r>
    <x v="0"/>
    <x v="0"/>
    <s v="USD"/>
    <n v="1402459200"/>
    <n v="1401125238"/>
    <b v="0"/>
    <n v="40"/>
    <b v="1"/>
    <s v="theater/spaces"/>
    <n v="103.18"/>
    <n v="87.7"/>
    <x v="1"/>
    <x v="38"/>
  </r>
  <r>
    <x v="0"/>
    <x v="0"/>
    <s v="USD"/>
    <n v="1405688952"/>
    <n v="1400504952"/>
    <b v="0"/>
    <n v="36"/>
    <b v="1"/>
    <s v="theater/spaces"/>
    <n v="102.61"/>
    <n v="242.28"/>
    <x v="1"/>
    <x v="38"/>
  </r>
  <r>
    <x v="0"/>
    <x v="0"/>
    <s v="USD"/>
    <n v="1408566243"/>
    <n v="1405974243"/>
    <b v="0"/>
    <n v="159"/>
    <b v="1"/>
    <s v="theater/spaces"/>
    <n v="105.84"/>
    <n v="146.44999999999999"/>
    <x v="1"/>
    <x v="38"/>
  </r>
  <r>
    <x v="0"/>
    <x v="6"/>
    <s v="EUR"/>
    <n v="1437429600"/>
    <n v="1433747376"/>
    <b v="0"/>
    <n v="41"/>
    <b v="1"/>
    <s v="theater/spaces"/>
    <n v="100.71"/>
    <n v="103.17"/>
    <x v="1"/>
    <x v="38"/>
  </r>
  <r>
    <x v="0"/>
    <x v="0"/>
    <s v="USD"/>
    <n v="1401159600"/>
    <n v="1398801620"/>
    <b v="0"/>
    <n v="226"/>
    <b v="1"/>
    <s v="theater/spaces"/>
    <n v="121.23"/>
    <n v="80.459999999999994"/>
    <x v="1"/>
    <x v="38"/>
  </r>
  <r>
    <x v="0"/>
    <x v="0"/>
    <s v="USD"/>
    <n v="1439583533"/>
    <n v="1434399533"/>
    <b v="0"/>
    <n v="30"/>
    <b v="1"/>
    <s v="theater/spaces"/>
    <n v="100.57"/>
    <n v="234.67"/>
    <x v="1"/>
    <x v="38"/>
  </r>
  <r>
    <x v="0"/>
    <x v="0"/>
    <s v="USD"/>
    <n v="1479794340"/>
    <n v="1476715869"/>
    <b v="0"/>
    <n v="103"/>
    <b v="1"/>
    <s v="theater/spaces"/>
    <n v="116.02"/>
    <n v="50.69"/>
    <x v="1"/>
    <x v="38"/>
  </r>
  <r>
    <x v="0"/>
    <x v="0"/>
    <s v="USD"/>
    <n v="1472338409"/>
    <n v="1468450409"/>
    <b v="0"/>
    <n v="62"/>
    <b v="1"/>
    <s v="theater/spaces"/>
    <n v="100.88"/>
    <n v="162.71"/>
    <x v="1"/>
    <x v="38"/>
  </r>
  <r>
    <x v="0"/>
    <x v="1"/>
    <s v="GBP"/>
    <n v="1434039186"/>
    <n v="1430151186"/>
    <b v="0"/>
    <n v="6"/>
    <b v="1"/>
    <s v="theater/spaces"/>
    <n v="103"/>
    <n v="120.17"/>
    <x v="1"/>
    <x v="38"/>
  </r>
  <r>
    <x v="0"/>
    <x v="0"/>
    <s v="USD"/>
    <n v="1349567475"/>
    <n v="1346975475"/>
    <b v="0"/>
    <n v="182"/>
    <b v="1"/>
    <s v="theater/spaces"/>
    <n v="246.42"/>
    <n v="67.7"/>
    <x v="1"/>
    <x v="38"/>
  </r>
  <r>
    <x v="0"/>
    <x v="1"/>
    <s v="GBP"/>
    <n v="1401465600"/>
    <n v="1399032813"/>
    <b v="0"/>
    <n v="145"/>
    <b v="1"/>
    <s v="theater/spaces"/>
    <n v="302.2"/>
    <n v="52.1"/>
    <x v="1"/>
    <x v="38"/>
  </r>
  <r>
    <x v="0"/>
    <x v="1"/>
    <s v="GBP"/>
    <n v="1488538892"/>
    <n v="1487329292"/>
    <b v="0"/>
    <n v="25"/>
    <b v="1"/>
    <s v="theater/spaces"/>
    <n v="143.33000000000001"/>
    <n v="51.6"/>
    <x v="1"/>
    <x v="38"/>
  </r>
  <r>
    <x v="0"/>
    <x v="0"/>
    <s v="USD"/>
    <n v="1426866851"/>
    <n v="1424278451"/>
    <b v="0"/>
    <n v="320"/>
    <b v="1"/>
    <s v="theater/spaces"/>
    <n v="131.44"/>
    <n v="164.3"/>
    <x v="1"/>
    <x v="38"/>
  </r>
  <r>
    <x v="0"/>
    <x v="0"/>
    <s v="USD"/>
    <n v="1471242025"/>
    <n v="1468650025"/>
    <b v="0"/>
    <n v="99"/>
    <b v="1"/>
    <s v="theater/spaces"/>
    <n v="168.02"/>
    <n v="84.86"/>
    <x v="1"/>
    <x v="38"/>
  </r>
  <r>
    <x v="0"/>
    <x v="0"/>
    <s v="USD"/>
    <n v="1416285300"/>
    <n v="1413824447"/>
    <b v="0"/>
    <n v="348"/>
    <b v="1"/>
    <s v="theater/spaces"/>
    <n v="109.68"/>
    <n v="94.55"/>
    <x v="1"/>
    <x v="38"/>
  </r>
  <r>
    <x v="0"/>
    <x v="0"/>
    <s v="USD"/>
    <n v="1442426171"/>
    <n v="1439834171"/>
    <b v="0"/>
    <n v="41"/>
    <b v="1"/>
    <s v="theater/spaces"/>
    <n v="106.69"/>
    <n v="45.54"/>
    <x v="1"/>
    <x v="38"/>
  </r>
  <r>
    <x v="0"/>
    <x v="0"/>
    <s v="USD"/>
    <n v="1476479447"/>
    <n v="1471295447"/>
    <b v="0"/>
    <n v="29"/>
    <b v="1"/>
    <s v="theater/spaces"/>
    <n v="100"/>
    <n v="51.72"/>
    <x v="1"/>
    <x v="38"/>
  </r>
  <r>
    <x v="0"/>
    <x v="0"/>
    <s v="USD"/>
    <n v="1441933459"/>
    <n v="1439341459"/>
    <b v="0"/>
    <n v="25"/>
    <b v="1"/>
    <s v="theater/spaces"/>
    <n v="127.2"/>
    <n v="50.88"/>
    <x v="1"/>
    <x v="38"/>
  </r>
  <r>
    <x v="0"/>
    <x v="0"/>
    <s v="USD"/>
    <n v="1471487925"/>
    <n v="1468895925"/>
    <b v="0"/>
    <n v="23"/>
    <b v="1"/>
    <s v="theater/spaces"/>
    <n v="146.53"/>
    <n v="191.13"/>
    <x v="1"/>
    <x v="38"/>
  </r>
  <r>
    <x v="0"/>
    <x v="0"/>
    <s v="USD"/>
    <n v="1477972740"/>
    <n v="1475326255"/>
    <b v="0"/>
    <n v="1260"/>
    <b v="1"/>
    <s v="theater/spaces"/>
    <n v="112.54"/>
    <n v="89.31"/>
    <x v="1"/>
    <x v="38"/>
  </r>
  <r>
    <x v="0"/>
    <x v="0"/>
    <s v="USD"/>
    <n v="1367674009"/>
    <n v="1365082009"/>
    <b v="0"/>
    <n v="307"/>
    <b v="1"/>
    <s v="theater/spaces"/>
    <n v="108.79"/>
    <n v="88.59"/>
    <x v="1"/>
    <x v="38"/>
  </r>
  <r>
    <x v="0"/>
    <x v="0"/>
    <s v="USD"/>
    <n v="1376654340"/>
    <n v="1373568644"/>
    <b v="0"/>
    <n v="329"/>
    <b v="1"/>
    <s v="theater/spaces"/>
    <n v="126.73"/>
    <n v="96.3"/>
    <x v="1"/>
    <x v="38"/>
  </r>
  <r>
    <x v="0"/>
    <x v="0"/>
    <s v="USD"/>
    <n v="1285995540"/>
    <n v="1279574773"/>
    <b v="0"/>
    <n v="32"/>
    <b v="1"/>
    <s v="theater/spaces"/>
    <n v="213.2"/>
    <n v="33.31"/>
    <x v="1"/>
    <x v="38"/>
  </r>
  <r>
    <x v="0"/>
    <x v="0"/>
    <s v="USD"/>
    <n v="1457071397"/>
    <n v="1451887397"/>
    <b v="0"/>
    <n v="27"/>
    <b v="1"/>
    <s v="theater/spaces"/>
    <n v="100.5"/>
    <n v="37.22"/>
    <x v="1"/>
    <x v="38"/>
  </r>
  <r>
    <x v="0"/>
    <x v="0"/>
    <s v="USD"/>
    <n v="1388303940"/>
    <n v="1386011038"/>
    <b v="0"/>
    <n v="236"/>
    <b v="1"/>
    <s v="theater/spaces"/>
    <n v="108.71"/>
    <n v="92.13"/>
    <x v="1"/>
    <x v="38"/>
  </r>
  <r>
    <x v="0"/>
    <x v="0"/>
    <s v="USD"/>
    <n v="1435359600"/>
    <n v="1434999621"/>
    <b v="0"/>
    <n v="42"/>
    <b v="1"/>
    <s v="theater/spaces"/>
    <n v="107.5"/>
    <n v="76.790000000000006"/>
    <x v="1"/>
    <x v="38"/>
  </r>
  <r>
    <x v="0"/>
    <x v="0"/>
    <s v="USD"/>
    <n v="1453323048"/>
    <n v="1450731048"/>
    <b v="0"/>
    <n v="95"/>
    <b v="1"/>
    <s v="theater/spaces"/>
    <n v="110.48"/>
    <n v="96.53"/>
    <x v="1"/>
    <x v="38"/>
  </r>
  <r>
    <x v="0"/>
    <x v="1"/>
    <s v="GBP"/>
    <n v="1444149047"/>
    <n v="1441557047"/>
    <b v="0"/>
    <n v="37"/>
    <b v="1"/>
    <s v="theater/spaces"/>
    <n v="128"/>
    <n v="51.89"/>
    <x v="1"/>
    <x v="38"/>
  </r>
  <r>
    <x v="0"/>
    <x v="5"/>
    <s v="CAD"/>
    <n v="1429152600"/>
    <n v="1426815699"/>
    <b v="0"/>
    <n v="128"/>
    <b v="1"/>
    <s v="theater/spaces"/>
    <n v="110.01"/>
    <n v="128.91"/>
    <x v="1"/>
    <x v="38"/>
  </r>
  <r>
    <x v="0"/>
    <x v="0"/>
    <s v="USD"/>
    <n v="1454433998"/>
    <n v="1453137998"/>
    <b v="0"/>
    <n v="156"/>
    <b v="1"/>
    <s v="theater/spaces"/>
    <n v="109.34"/>
    <n v="84.11"/>
    <x v="1"/>
    <x v="38"/>
  </r>
  <r>
    <x v="0"/>
    <x v="0"/>
    <s v="USD"/>
    <n v="1408679055"/>
    <n v="1406087055"/>
    <b v="0"/>
    <n v="64"/>
    <b v="1"/>
    <s v="theater/spaces"/>
    <n v="132.71"/>
    <n v="82.94"/>
    <x v="1"/>
    <x v="38"/>
  </r>
  <r>
    <x v="0"/>
    <x v="0"/>
    <s v="USD"/>
    <n v="1410324720"/>
    <n v="1407784586"/>
    <b v="0"/>
    <n v="58"/>
    <b v="1"/>
    <s v="theater/spaces"/>
    <n v="190.85"/>
    <n v="259.95"/>
    <x v="1"/>
    <x v="38"/>
  </r>
  <r>
    <x v="0"/>
    <x v="0"/>
    <s v="USD"/>
    <n v="1461762960"/>
    <n v="1457999054"/>
    <b v="0"/>
    <n v="20"/>
    <b v="1"/>
    <s v="theater/spaces"/>
    <n v="149"/>
    <n v="37.25"/>
    <x v="1"/>
    <x v="38"/>
  </r>
  <r>
    <x v="0"/>
    <x v="0"/>
    <s v="USD"/>
    <n v="1420060920"/>
    <n v="1417556262"/>
    <b v="0"/>
    <n v="47"/>
    <b v="1"/>
    <s v="theater/spaces"/>
    <n v="166.4"/>
    <n v="177.02"/>
    <x v="1"/>
    <x v="38"/>
  </r>
  <r>
    <x v="0"/>
    <x v="0"/>
    <s v="USD"/>
    <n v="1434241255"/>
    <n v="1431649255"/>
    <b v="0"/>
    <n v="54"/>
    <b v="1"/>
    <s v="theater/spaces"/>
    <n v="106.67"/>
    <n v="74.069999999999993"/>
    <x v="1"/>
    <x v="38"/>
  </r>
  <r>
    <x v="0"/>
    <x v="0"/>
    <s v="USD"/>
    <n v="1462420960"/>
    <n v="1459828960"/>
    <b v="0"/>
    <n v="9"/>
    <b v="1"/>
    <s v="theater/spaces"/>
    <n v="106"/>
    <n v="70.67"/>
    <x v="1"/>
    <x v="38"/>
  </r>
  <r>
    <x v="2"/>
    <x v="1"/>
    <s v="GBP"/>
    <n v="1486547945"/>
    <n v="1483955945"/>
    <b v="1"/>
    <n v="35"/>
    <b v="0"/>
    <s v="theater/spaces"/>
    <n v="23.63"/>
    <n v="23.63"/>
    <x v="1"/>
    <x v="38"/>
  </r>
  <r>
    <x v="2"/>
    <x v="0"/>
    <s v="USD"/>
    <n v="1432828740"/>
    <n v="1430237094"/>
    <b v="0"/>
    <n v="2"/>
    <b v="0"/>
    <s v="theater/spaces"/>
    <n v="0.15"/>
    <n v="37.5"/>
    <x v="1"/>
    <x v="38"/>
  </r>
  <r>
    <x v="2"/>
    <x v="0"/>
    <s v="USD"/>
    <n v="1412222340"/>
    <n v="1407781013"/>
    <b v="0"/>
    <n v="3"/>
    <b v="0"/>
    <s v="theater/spaces"/>
    <n v="0.4"/>
    <n v="13.33"/>
    <x v="1"/>
    <x v="38"/>
  </r>
  <r>
    <x v="2"/>
    <x v="0"/>
    <s v="USD"/>
    <n v="1425258240"/>
    <n v="1422043154"/>
    <b v="0"/>
    <n v="0"/>
    <b v="0"/>
    <s v="theater/spaces"/>
    <n v="0"/>
    <e v="#DIV/0!"/>
    <x v="1"/>
    <x v="38"/>
  </r>
  <r>
    <x v="2"/>
    <x v="0"/>
    <s v="USD"/>
    <n v="1420844390"/>
    <n v="1415660390"/>
    <b v="0"/>
    <n v="1"/>
    <b v="0"/>
    <s v="theater/spaces"/>
    <n v="0.01"/>
    <n v="1"/>
    <x v="1"/>
    <x v="38"/>
  </r>
  <r>
    <x v="2"/>
    <x v="0"/>
    <s v="USD"/>
    <n v="1412003784"/>
    <n v="1406819784"/>
    <b v="0"/>
    <n v="0"/>
    <b v="0"/>
    <s v="theater/spaces"/>
    <n v="0"/>
    <e v="#DIV/0!"/>
    <x v="1"/>
    <x v="38"/>
  </r>
  <r>
    <x v="2"/>
    <x v="1"/>
    <s v="GBP"/>
    <n v="1459694211"/>
    <n v="1457105811"/>
    <b v="0"/>
    <n v="0"/>
    <b v="0"/>
    <s v="theater/spaces"/>
    <n v="0"/>
    <e v="#DIV/0!"/>
    <x v="1"/>
    <x v="38"/>
  </r>
  <r>
    <x v="2"/>
    <x v="13"/>
    <s v="EUR"/>
    <n v="1463734740"/>
    <n v="1459414740"/>
    <b v="0"/>
    <n v="3"/>
    <b v="0"/>
    <s v="theater/spaces"/>
    <n v="0.02"/>
    <n v="1"/>
    <x v="1"/>
    <x v="38"/>
  </r>
  <r>
    <x v="2"/>
    <x v="0"/>
    <s v="USD"/>
    <n v="1407536846"/>
    <n v="1404944846"/>
    <b v="0"/>
    <n v="11"/>
    <b v="0"/>
    <s v="theater/spaces"/>
    <n v="3.01"/>
    <n v="41"/>
    <x v="1"/>
    <x v="38"/>
  </r>
  <r>
    <x v="2"/>
    <x v="0"/>
    <s v="USD"/>
    <n v="1443422134"/>
    <n v="1440830134"/>
    <b v="0"/>
    <n v="6"/>
    <b v="0"/>
    <s v="theater/spaces"/>
    <n v="0.15"/>
    <n v="55.83"/>
    <x v="1"/>
    <x v="38"/>
  </r>
  <r>
    <x v="2"/>
    <x v="0"/>
    <s v="USD"/>
    <n v="1407955748"/>
    <n v="1405363748"/>
    <b v="0"/>
    <n v="0"/>
    <b v="0"/>
    <s v="theater/spaces"/>
    <n v="0"/>
    <e v="#DIV/0!"/>
    <x v="1"/>
    <x v="38"/>
  </r>
  <r>
    <x v="2"/>
    <x v="0"/>
    <s v="USD"/>
    <n v="1443636000"/>
    <n v="1441111892"/>
    <b v="0"/>
    <n v="67"/>
    <b v="0"/>
    <s v="theater/spaces"/>
    <n v="66.84"/>
    <n v="99.76"/>
    <x v="1"/>
    <x v="38"/>
  </r>
  <r>
    <x v="2"/>
    <x v="0"/>
    <s v="USD"/>
    <n v="1477174138"/>
    <n v="1474150138"/>
    <b v="0"/>
    <n v="23"/>
    <b v="0"/>
    <s v="theater/spaces"/>
    <n v="19.57"/>
    <n v="25.52"/>
    <x v="1"/>
    <x v="38"/>
  </r>
  <r>
    <x v="2"/>
    <x v="0"/>
    <s v="USD"/>
    <n v="1448175540"/>
    <n v="1445483246"/>
    <b v="0"/>
    <n v="72"/>
    <b v="0"/>
    <s v="theater/spaces"/>
    <n v="11.29"/>
    <n v="117.65"/>
    <x v="1"/>
    <x v="38"/>
  </r>
  <r>
    <x v="2"/>
    <x v="0"/>
    <s v="USD"/>
    <n v="1406683172"/>
    <n v="1404523172"/>
    <b v="0"/>
    <n v="2"/>
    <b v="0"/>
    <s v="theater/spaces"/>
    <n v="0.04"/>
    <n v="5"/>
    <x v="1"/>
    <x v="38"/>
  </r>
  <r>
    <x v="2"/>
    <x v="2"/>
    <s v="AUD"/>
    <n v="1468128537"/>
    <n v="1465536537"/>
    <b v="0"/>
    <n v="15"/>
    <b v="0"/>
    <s v="theater/spaces"/>
    <n v="11.99"/>
    <n v="2796.67"/>
    <x v="1"/>
    <x v="38"/>
  </r>
  <r>
    <x v="2"/>
    <x v="4"/>
    <s v="NZD"/>
    <n v="1441837879"/>
    <n v="1439245879"/>
    <b v="0"/>
    <n v="1"/>
    <b v="0"/>
    <s v="theater/spaces"/>
    <n v="2.5"/>
    <n v="200"/>
    <x v="1"/>
    <x v="38"/>
  </r>
  <r>
    <x v="2"/>
    <x v="0"/>
    <s v="USD"/>
    <n v="1445013352"/>
    <n v="1442421352"/>
    <b v="0"/>
    <n v="2"/>
    <b v="0"/>
    <s v="theater/spaces"/>
    <n v="7.0000000000000007E-2"/>
    <n v="87.5"/>
    <x v="1"/>
    <x v="38"/>
  </r>
  <r>
    <x v="2"/>
    <x v="0"/>
    <s v="USD"/>
    <n v="1418587234"/>
    <n v="1415995234"/>
    <b v="0"/>
    <n v="7"/>
    <b v="0"/>
    <s v="theater/spaces"/>
    <n v="14.1"/>
    <n v="20.14"/>
    <x v="1"/>
    <x v="38"/>
  </r>
  <r>
    <x v="2"/>
    <x v="1"/>
    <s v="GBP"/>
    <n v="1481132169"/>
    <n v="1479317769"/>
    <b v="0"/>
    <n v="16"/>
    <b v="0"/>
    <s v="theater/spaces"/>
    <n v="3.34"/>
    <n v="20.88"/>
    <x v="1"/>
    <x v="38"/>
  </r>
  <r>
    <x v="2"/>
    <x v="0"/>
    <s v="USD"/>
    <n v="1429595940"/>
    <n v="1428082481"/>
    <b v="0"/>
    <n v="117"/>
    <b v="0"/>
    <s v="theater/spaces"/>
    <n v="59.78"/>
    <n v="61.31"/>
    <x v="1"/>
    <x v="38"/>
  </r>
  <r>
    <x v="2"/>
    <x v="0"/>
    <s v="USD"/>
    <n v="1477791960"/>
    <n v="1476549262"/>
    <b v="0"/>
    <n v="2"/>
    <b v="0"/>
    <s v="theater/spaces"/>
    <n v="0.02"/>
    <n v="1"/>
    <x v="1"/>
    <x v="38"/>
  </r>
  <r>
    <x v="2"/>
    <x v="0"/>
    <s v="USD"/>
    <n v="1434309540"/>
    <n v="1429287900"/>
    <b v="0"/>
    <n v="7"/>
    <b v="0"/>
    <s v="theater/spaces"/>
    <n v="0.02"/>
    <n v="92.14"/>
    <x v="1"/>
    <x v="38"/>
  </r>
  <r>
    <x v="2"/>
    <x v="6"/>
    <s v="EUR"/>
    <n v="1457617359"/>
    <n v="1455025359"/>
    <b v="0"/>
    <n v="3"/>
    <b v="0"/>
    <s v="theater/spaces"/>
    <n v="0.09"/>
    <n v="7.33"/>
    <x v="1"/>
    <x v="38"/>
  </r>
  <r>
    <x v="2"/>
    <x v="0"/>
    <s v="USD"/>
    <n v="1471573640"/>
    <n v="1467253640"/>
    <b v="0"/>
    <n v="20"/>
    <b v="0"/>
    <s v="theater/spaces"/>
    <n v="8.64"/>
    <n v="64.8"/>
    <x v="1"/>
    <x v="38"/>
  </r>
  <r>
    <x v="2"/>
    <x v="0"/>
    <s v="USD"/>
    <n v="1444405123"/>
    <n v="1439221123"/>
    <b v="0"/>
    <n v="50"/>
    <b v="0"/>
    <s v="theater/spaces"/>
    <n v="15.06"/>
    <n v="30.12"/>
    <x v="1"/>
    <x v="38"/>
  </r>
  <r>
    <x v="2"/>
    <x v="5"/>
    <s v="CAD"/>
    <n v="1488495478"/>
    <n v="1485903478"/>
    <b v="0"/>
    <n v="2"/>
    <b v="0"/>
    <s v="theater/spaces"/>
    <n v="0.48"/>
    <n v="52.5"/>
    <x v="1"/>
    <x v="38"/>
  </r>
  <r>
    <x v="2"/>
    <x v="0"/>
    <s v="USD"/>
    <n v="1424920795"/>
    <n v="1422328795"/>
    <b v="0"/>
    <n v="3"/>
    <b v="0"/>
    <s v="theater/spaces"/>
    <n v="0.12"/>
    <n v="23.67"/>
    <x v="1"/>
    <x v="38"/>
  </r>
  <r>
    <x v="2"/>
    <x v="0"/>
    <s v="USD"/>
    <n v="1427040435"/>
    <n v="1424452035"/>
    <b v="0"/>
    <n v="27"/>
    <b v="0"/>
    <s v="theater/spaces"/>
    <n v="0.84"/>
    <n v="415.78"/>
    <x v="1"/>
    <x v="38"/>
  </r>
  <r>
    <x v="2"/>
    <x v="0"/>
    <s v="USD"/>
    <n v="1419644444"/>
    <n v="1414456844"/>
    <b v="0"/>
    <n v="7"/>
    <b v="0"/>
    <s v="theater/spaces"/>
    <n v="0.02"/>
    <n v="53.71"/>
    <x v="1"/>
    <x v="38"/>
  </r>
  <r>
    <x v="2"/>
    <x v="0"/>
    <s v="USD"/>
    <n v="1442722891"/>
    <n v="1440130891"/>
    <b v="0"/>
    <n v="5"/>
    <b v="0"/>
    <s v="theater/spaces"/>
    <n v="0.21"/>
    <n v="420.6"/>
    <x v="1"/>
    <x v="38"/>
  </r>
  <r>
    <x v="2"/>
    <x v="0"/>
    <s v="USD"/>
    <n v="1447628946"/>
    <n v="1445033346"/>
    <b v="0"/>
    <n v="0"/>
    <b v="0"/>
    <s v="theater/spaces"/>
    <n v="0"/>
    <e v="#DIV/0!"/>
    <x v="1"/>
    <x v="38"/>
  </r>
  <r>
    <x v="2"/>
    <x v="0"/>
    <s v="USD"/>
    <n v="1409547600"/>
    <n v="1406986278"/>
    <b v="0"/>
    <n v="3"/>
    <b v="0"/>
    <s v="theater/spaces"/>
    <n v="0.28000000000000003"/>
    <n v="18.670000000000002"/>
    <x v="1"/>
    <x v="38"/>
  </r>
  <r>
    <x v="2"/>
    <x v="0"/>
    <s v="USD"/>
    <n v="1430851680"/>
    <n v="1428340931"/>
    <b v="0"/>
    <n v="6"/>
    <b v="0"/>
    <s v="theater/spaces"/>
    <n v="11.58"/>
    <n v="78.33"/>
    <x v="1"/>
    <x v="38"/>
  </r>
  <r>
    <x v="2"/>
    <x v="0"/>
    <s v="USD"/>
    <n v="1443561159"/>
    <n v="1440969159"/>
    <b v="0"/>
    <n v="9"/>
    <b v="0"/>
    <s v="theater/spaces"/>
    <n v="2.44"/>
    <n v="67.78"/>
    <x v="1"/>
    <x v="38"/>
  </r>
  <r>
    <x v="2"/>
    <x v="13"/>
    <s v="EUR"/>
    <n v="1439827559"/>
    <n v="1434643559"/>
    <b v="0"/>
    <n v="3"/>
    <b v="0"/>
    <s v="theater/spaces"/>
    <n v="0.25"/>
    <n v="16.670000000000002"/>
    <x v="1"/>
    <x v="38"/>
  </r>
  <r>
    <x v="2"/>
    <x v="0"/>
    <s v="USD"/>
    <n v="1482294990"/>
    <n v="1477107390"/>
    <b v="0"/>
    <n v="2"/>
    <b v="0"/>
    <s v="theater/spaces"/>
    <n v="0.63"/>
    <n v="62.5"/>
    <x v="1"/>
    <x v="38"/>
  </r>
  <r>
    <x v="2"/>
    <x v="0"/>
    <s v="USD"/>
    <n v="1420724460"/>
    <n v="1418046247"/>
    <b v="0"/>
    <n v="3"/>
    <b v="0"/>
    <s v="theater/spaces"/>
    <n v="0.19"/>
    <n v="42"/>
    <x v="1"/>
    <x v="38"/>
  </r>
  <r>
    <x v="2"/>
    <x v="0"/>
    <s v="USD"/>
    <n v="1468029540"/>
    <n v="1465304483"/>
    <b v="0"/>
    <n v="45"/>
    <b v="0"/>
    <s v="theater/spaces"/>
    <n v="23.42"/>
    <n v="130.09"/>
    <x v="1"/>
    <x v="38"/>
  </r>
  <r>
    <x v="2"/>
    <x v="0"/>
    <s v="USD"/>
    <n v="1430505545"/>
    <n v="1425325145"/>
    <b v="0"/>
    <n v="9"/>
    <b v="0"/>
    <s v="theater/spaces"/>
    <n v="5.08"/>
    <n v="1270.22"/>
    <x v="1"/>
    <x v="38"/>
  </r>
  <r>
    <x v="2"/>
    <x v="0"/>
    <s v="USD"/>
    <n v="1471214743"/>
    <n v="1468622743"/>
    <b v="0"/>
    <n v="9"/>
    <b v="0"/>
    <s v="theater/spaces"/>
    <n v="15.92"/>
    <n v="88.44"/>
    <x v="1"/>
    <x v="38"/>
  </r>
  <r>
    <x v="2"/>
    <x v="0"/>
    <s v="USD"/>
    <n v="1444946400"/>
    <n v="1441723912"/>
    <b v="0"/>
    <n v="21"/>
    <b v="0"/>
    <s v="theater/spaces"/>
    <n v="1.18"/>
    <n v="56.34"/>
    <x v="1"/>
    <x v="38"/>
  </r>
  <r>
    <x v="2"/>
    <x v="5"/>
    <s v="CAD"/>
    <n v="1401595140"/>
    <n v="1398980941"/>
    <b v="0"/>
    <n v="17"/>
    <b v="0"/>
    <s v="theater/spaces"/>
    <n v="22.75"/>
    <n v="53.53"/>
    <x v="1"/>
    <x v="38"/>
  </r>
  <r>
    <x v="2"/>
    <x v="0"/>
    <s v="USD"/>
    <n v="1442775956"/>
    <n v="1437591956"/>
    <b v="0"/>
    <n v="1"/>
    <b v="0"/>
    <s v="theater/spaces"/>
    <n v="0.03"/>
    <n v="25"/>
    <x v="1"/>
    <x v="38"/>
  </r>
  <r>
    <x v="2"/>
    <x v="0"/>
    <s v="USD"/>
    <n v="1470011780"/>
    <n v="1464827780"/>
    <b v="0"/>
    <n v="1"/>
    <b v="0"/>
    <s v="theater/spaces"/>
    <n v="0.34"/>
    <n v="50"/>
    <x v="1"/>
    <x v="38"/>
  </r>
  <r>
    <x v="2"/>
    <x v="0"/>
    <s v="USD"/>
    <n v="1432151326"/>
    <n v="1429559326"/>
    <b v="0"/>
    <n v="14"/>
    <b v="0"/>
    <s v="theater/spaces"/>
    <n v="3.98"/>
    <n v="56.79"/>
    <x v="1"/>
    <x v="38"/>
  </r>
  <r>
    <x v="2"/>
    <x v="1"/>
    <s v="GBP"/>
    <n v="1475848800"/>
    <n v="1474027501"/>
    <b v="0"/>
    <n v="42"/>
    <b v="0"/>
    <s v="theater/spaces"/>
    <n v="17.149999999999999"/>
    <n v="40.83"/>
    <x v="1"/>
    <x v="38"/>
  </r>
  <r>
    <x v="2"/>
    <x v="0"/>
    <s v="USD"/>
    <n v="1454890620"/>
    <n v="1450724449"/>
    <b v="0"/>
    <n v="27"/>
    <b v="0"/>
    <s v="theater/spaces"/>
    <n v="3.61"/>
    <n v="65.11"/>
    <x v="1"/>
    <x v="38"/>
  </r>
  <r>
    <x v="2"/>
    <x v="0"/>
    <s v="USD"/>
    <n v="1455251591"/>
    <n v="1452659591"/>
    <b v="0"/>
    <n v="5"/>
    <b v="0"/>
    <s v="theater/spaces"/>
    <n v="13.9"/>
    <n v="55.6"/>
    <x v="1"/>
    <x v="38"/>
  </r>
  <r>
    <x v="2"/>
    <x v="0"/>
    <s v="USD"/>
    <n v="1413816975"/>
    <n v="1411224975"/>
    <b v="0"/>
    <n v="13"/>
    <b v="0"/>
    <s v="theater/spaces"/>
    <n v="15.23"/>
    <n v="140.54"/>
    <x v="1"/>
    <x v="38"/>
  </r>
  <r>
    <x v="2"/>
    <x v="6"/>
    <s v="EUR"/>
    <n v="1437033360"/>
    <n v="1434445937"/>
    <b v="0"/>
    <n v="12"/>
    <b v="0"/>
    <s v="theater/spaces"/>
    <n v="12"/>
    <n v="25"/>
    <x v="1"/>
    <x v="38"/>
  </r>
  <r>
    <x v="2"/>
    <x v="1"/>
    <s v="GBP"/>
    <n v="1471939818"/>
    <n v="1467619818"/>
    <b v="0"/>
    <n v="90"/>
    <b v="0"/>
    <s v="theater/spaces"/>
    <n v="39.11"/>
    <n v="69.53"/>
    <x v="1"/>
    <x v="38"/>
  </r>
  <r>
    <x v="2"/>
    <x v="0"/>
    <s v="USD"/>
    <n v="1434080706"/>
    <n v="1428896706"/>
    <b v="0"/>
    <n v="2"/>
    <b v="0"/>
    <s v="theater/spaces"/>
    <n v="0.27"/>
    <n v="5.5"/>
    <x v="1"/>
    <x v="38"/>
  </r>
  <r>
    <x v="2"/>
    <x v="2"/>
    <s v="AUD"/>
    <n v="1422928800"/>
    <n v="1420235311"/>
    <b v="0"/>
    <n v="5"/>
    <b v="0"/>
    <s v="theater/spaces"/>
    <n v="29.63"/>
    <n v="237"/>
    <x v="1"/>
    <x v="38"/>
  </r>
  <r>
    <x v="2"/>
    <x v="0"/>
    <s v="USD"/>
    <n v="1413694800"/>
    <n v="1408986916"/>
    <b v="0"/>
    <n v="31"/>
    <b v="0"/>
    <s v="theater/spaces"/>
    <n v="42.36"/>
    <n v="79.87"/>
    <x v="1"/>
    <x v="38"/>
  </r>
  <r>
    <x v="2"/>
    <x v="1"/>
    <s v="GBP"/>
    <n v="1442440800"/>
    <n v="1440497876"/>
    <b v="0"/>
    <n v="4"/>
    <b v="0"/>
    <s v="theater/spaces"/>
    <n v="4.0999999999999996"/>
    <n v="10.25"/>
    <x v="1"/>
    <x v="38"/>
  </r>
  <r>
    <x v="2"/>
    <x v="0"/>
    <s v="USD"/>
    <n v="1431372751"/>
    <n v="1430767951"/>
    <b v="0"/>
    <n v="29"/>
    <b v="0"/>
    <s v="theater/spaces"/>
    <n v="19.760000000000002"/>
    <n v="272.58999999999997"/>
    <x v="1"/>
    <x v="38"/>
  </r>
  <r>
    <x v="2"/>
    <x v="0"/>
    <s v="USD"/>
    <n v="1430234394"/>
    <n v="1425053994"/>
    <b v="0"/>
    <n v="2"/>
    <b v="0"/>
    <s v="theater/spaces"/>
    <n v="0.05"/>
    <n v="13"/>
    <x v="1"/>
    <x v="38"/>
  </r>
  <r>
    <x v="2"/>
    <x v="0"/>
    <s v="USD"/>
    <n v="1409194810"/>
    <n v="1406170810"/>
    <b v="0"/>
    <n v="114"/>
    <b v="0"/>
    <s v="theater/spaces"/>
    <n v="25.03"/>
    <n v="58.18"/>
    <x v="1"/>
    <x v="38"/>
  </r>
  <r>
    <x v="2"/>
    <x v="0"/>
    <s v="USD"/>
    <n v="1487465119"/>
    <n v="1484009119"/>
    <b v="0"/>
    <n v="1"/>
    <b v="0"/>
    <s v="theater/spaces"/>
    <n v="0.04"/>
    <n v="10"/>
    <x v="1"/>
    <x v="38"/>
  </r>
  <r>
    <x v="2"/>
    <x v="0"/>
    <s v="USD"/>
    <n v="1412432220"/>
    <n v="1409753820"/>
    <b v="0"/>
    <n v="76"/>
    <b v="0"/>
    <s v="theater/spaces"/>
    <n v="26.64"/>
    <n v="70.11"/>
    <x v="1"/>
    <x v="38"/>
  </r>
  <r>
    <x v="2"/>
    <x v="0"/>
    <s v="USD"/>
    <n v="1477968934"/>
    <n v="1472784934"/>
    <b v="0"/>
    <n v="9"/>
    <b v="0"/>
    <s v="theater/spaces"/>
    <n v="4.74"/>
    <n v="57.89"/>
    <x v="1"/>
    <x v="38"/>
  </r>
  <r>
    <x v="2"/>
    <x v="0"/>
    <s v="USD"/>
    <n v="1429291982"/>
    <n v="1426699982"/>
    <b v="0"/>
    <n v="37"/>
    <b v="0"/>
    <s v="theater/spaces"/>
    <n v="4.24"/>
    <n v="125.27"/>
    <x v="1"/>
    <x v="38"/>
  </r>
  <r>
    <x v="2"/>
    <x v="0"/>
    <s v="USD"/>
    <n v="1411312250"/>
    <n v="1406128250"/>
    <b v="0"/>
    <n v="0"/>
    <b v="0"/>
    <s v="theater/spaces"/>
    <n v="0"/>
    <e v="#DIV/0!"/>
    <x v="1"/>
    <x v="38"/>
  </r>
  <r>
    <x v="2"/>
    <x v="11"/>
    <s v="SEK"/>
    <n v="1465123427"/>
    <n v="1462531427"/>
    <b v="0"/>
    <n v="1"/>
    <b v="0"/>
    <s v="theater/spaces"/>
    <n v="3"/>
    <n v="300"/>
    <x v="1"/>
    <x v="38"/>
  </r>
  <r>
    <x v="2"/>
    <x v="0"/>
    <s v="USD"/>
    <n v="1427890925"/>
    <n v="1426681325"/>
    <b v="0"/>
    <n v="10"/>
    <b v="0"/>
    <s v="theater/spaces"/>
    <n v="57.33"/>
    <n v="43"/>
    <x v="1"/>
    <x v="38"/>
  </r>
  <r>
    <x v="2"/>
    <x v="1"/>
    <s v="GBP"/>
    <n v="1464354720"/>
    <n v="1463648360"/>
    <b v="0"/>
    <n v="1"/>
    <b v="0"/>
    <s v="theater/spaces"/>
    <n v="0.1"/>
    <n v="1"/>
    <x v="1"/>
    <x v="38"/>
  </r>
  <r>
    <x v="2"/>
    <x v="11"/>
    <s v="SEK"/>
    <n v="1467473723"/>
    <n v="1465832123"/>
    <b v="0"/>
    <n v="2"/>
    <b v="0"/>
    <s v="theater/spaces"/>
    <n v="0.31"/>
    <n v="775"/>
    <x v="1"/>
    <x v="38"/>
  </r>
  <r>
    <x v="2"/>
    <x v="0"/>
    <s v="USD"/>
    <n v="1427414732"/>
    <n v="1424826332"/>
    <b v="0"/>
    <n v="1"/>
    <b v="0"/>
    <s v="theater/spaces"/>
    <n v="0.05"/>
    <n v="5"/>
    <x v="1"/>
    <x v="38"/>
  </r>
  <r>
    <x v="2"/>
    <x v="9"/>
    <s v="EUR"/>
    <n v="1462484196"/>
    <n v="1457303796"/>
    <b v="0"/>
    <n v="10"/>
    <b v="0"/>
    <s v="theater/spaces"/>
    <n v="0.01"/>
    <n v="12.8"/>
    <x v="1"/>
    <x v="38"/>
  </r>
  <r>
    <x v="1"/>
    <x v="5"/>
    <s v="CAD"/>
    <n v="1411748335"/>
    <n v="1406564335"/>
    <b v="0"/>
    <n v="1"/>
    <b v="0"/>
    <s v="theater/spaces"/>
    <n v="0.67"/>
    <n v="10"/>
    <x v="1"/>
    <x v="38"/>
  </r>
  <r>
    <x v="1"/>
    <x v="0"/>
    <s v="USD"/>
    <n v="1478733732"/>
    <n v="1478298132"/>
    <b v="0"/>
    <n v="2"/>
    <b v="0"/>
    <s v="theater/spaces"/>
    <n v="58.29"/>
    <n v="58"/>
    <x v="1"/>
    <x v="38"/>
  </r>
  <r>
    <x v="1"/>
    <x v="0"/>
    <s v="USD"/>
    <n v="1468108198"/>
    <n v="1465516198"/>
    <b v="0"/>
    <n v="348"/>
    <b v="0"/>
    <s v="theater/spaces"/>
    <n v="68.150000000000006"/>
    <n v="244.8"/>
    <x v="1"/>
    <x v="38"/>
  </r>
  <r>
    <x v="1"/>
    <x v="0"/>
    <s v="USD"/>
    <n v="1422902601"/>
    <n v="1417718601"/>
    <b v="0"/>
    <n v="4"/>
    <b v="0"/>
    <s v="theater/spaces"/>
    <n v="0"/>
    <n v="6.5"/>
    <x v="1"/>
    <x v="38"/>
  </r>
  <r>
    <x v="1"/>
    <x v="0"/>
    <s v="USD"/>
    <n v="1452142672"/>
    <n v="1449550672"/>
    <b v="0"/>
    <n v="0"/>
    <b v="0"/>
    <s v="theater/spaces"/>
    <n v="0"/>
    <e v="#DIV/0!"/>
    <x v="1"/>
    <x v="38"/>
  </r>
  <r>
    <x v="1"/>
    <x v="0"/>
    <s v="USD"/>
    <n v="1459121162"/>
    <n v="1456532762"/>
    <b v="0"/>
    <n v="17"/>
    <b v="0"/>
    <s v="theater/spaces"/>
    <n v="4.16"/>
    <n v="61.18"/>
    <x v="1"/>
    <x v="38"/>
  </r>
  <r>
    <x v="1"/>
    <x v="0"/>
    <s v="USD"/>
    <n v="1425242029"/>
    <n v="1422650029"/>
    <b v="0"/>
    <n v="0"/>
    <b v="0"/>
    <s v="theater/spaces"/>
    <n v="0"/>
    <e v="#DIV/0!"/>
    <x v="1"/>
    <x v="38"/>
  </r>
  <r>
    <x v="3"/>
    <x v="0"/>
    <s v="USD"/>
    <n v="1489690141"/>
    <n v="1487101741"/>
    <b v="0"/>
    <n v="117"/>
    <b v="0"/>
    <s v="theater/plays"/>
    <n v="108.61"/>
    <n v="139.24"/>
    <x v="1"/>
    <x v="6"/>
  </r>
  <r>
    <x v="3"/>
    <x v="0"/>
    <s v="USD"/>
    <n v="1492542819"/>
    <n v="1489090419"/>
    <b v="0"/>
    <n v="1"/>
    <b v="0"/>
    <s v="theater/plays"/>
    <n v="0.8"/>
    <n v="10"/>
    <x v="1"/>
    <x v="6"/>
  </r>
  <r>
    <x v="3"/>
    <x v="0"/>
    <s v="USD"/>
    <n v="1492145940"/>
    <n v="1489504916"/>
    <b v="0"/>
    <n v="4"/>
    <b v="0"/>
    <s v="theater/plays"/>
    <n v="3.75"/>
    <n v="93.75"/>
    <x v="1"/>
    <x v="6"/>
  </r>
  <r>
    <x v="3"/>
    <x v="0"/>
    <s v="USD"/>
    <n v="1491656045"/>
    <n v="1489067645"/>
    <b v="0"/>
    <n v="12"/>
    <b v="0"/>
    <s v="theater/plays"/>
    <n v="15.73"/>
    <n v="53.75"/>
    <x v="1"/>
    <x v="6"/>
  </r>
  <r>
    <x v="3"/>
    <x v="0"/>
    <s v="USD"/>
    <n v="1492759460"/>
    <n v="1487579060"/>
    <b v="0"/>
    <n v="1"/>
    <b v="0"/>
    <s v="theater/plays"/>
    <n v="0.03"/>
    <n v="10"/>
    <x v="1"/>
    <x v="6"/>
  </r>
  <r>
    <x v="3"/>
    <x v="1"/>
    <s v="GBP"/>
    <n v="1490358834"/>
    <n v="1487770434"/>
    <b v="0"/>
    <n v="16"/>
    <b v="0"/>
    <s v="theater/plays"/>
    <n v="108"/>
    <n v="33.75"/>
    <x v="1"/>
    <x v="6"/>
  </r>
  <r>
    <x v="3"/>
    <x v="1"/>
    <s v="GBP"/>
    <n v="1490631419"/>
    <n v="1488820619"/>
    <b v="0"/>
    <n v="12"/>
    <b v="0"/>
    <s v="theater/plays"/>
    <n v="22.5"/>
    <n v="18.75"/>
    <x v="1"/>
    <x v="6"/>
  </r>
  <r>
    <x v="3"/>
    <x v="0"/>
    <s v="USD"/>
    <n v="1491277121"/>
    <n v="1489376321"/>
    <b v="0"/>
    <n v="7"/>
    <b v="0"/>
    <s v="theater/plays"/>
    <n v="20.85"/>
    <n v="23.14"/>
    <x v="1"/>
    <x v="6"/>
  </r>
  <r>
    <x v="3"/>
    <x v="1"/>
    <s v="GBP"/>
    <n v="1491001140"/>
    <n v="1487847954"/>
    <b v="0"/>
    <n v="22"/>
    <b v="0"/>
    <s v="theater/plays"/>
    <n v="127.8"/>
    <n v="29.05"/>
    <x v="1"/>
    <x v="6"/>
  </r>
  <r>
    <x v="3"/>
    <x v="0"/>
    <s v="USD"/>
    <n v="1493838720"/>
    <n v="1489439669"/>
    <b v="0"/>
    <n v="1"/>
    <b v="0"/>
    <s v="theater/plays"/>
    <n v="3.33"/>
    <n v="50"/>
    <x v="1"/>
    <x v="6"/>
  </r>
  <r>
    <x v="3"/>
    <x v="1"/>
    <s v="GBP"/>
    <n v="1491233407"/>
    <n v="1489591807"/>
    <b v="0"/>
    <n v="0"/>
    <b v="0"/>
    <s v="theater/plays"/>
    <n v="0"/>
    <e v="#DIV/0!"/>
    <x v="1"/>
    <x v="6"/>
  </r>
  <r>
    <x v="3"/>
    <x v="14"/>
    <s v="MXN"/>
    <n v="1490416380"/>
    <n v="1487485760"/>
    <b v="0"/>
    <n v="6"/>
    <b v="0"/>
    <s v="theater/plays"/>
    <n v="5.4"/>
    <n v="450"/>
    <x v="1"/>
    <x v="6"/>
  </r>
  <r>
    <x v="3"/>
    <x v="6"/>
    <s v="EUR"/>
    <n v="1491581703"/>
    <n v="1488993303"/>
    <b v="0"/>
    <n v="4"/>
    <b v="0"/>
    <s v="theater/plays"/>
    <n v="0.96"/>
    <n v="24"/>
    <x v="1"/>
    <x v="6"/>
  </r>
  <r>
    <x v="3"/>
    <x v="9"/>
    <s v="EUR"/>
    <n v="1492372800"/>
    <n v="1488823488"/>
    <b v="0"/>
    <n v="8"/>
    <b v="0"/>
    <s v="theater/plays"/>
    <n v="51.6"/>
    <n v="32.25"/>
    <x v="1"/>
    <x v="6"/>
  </r>
  <r>
    <x v="3"/>
    <x v="1"/>
    <s v="GBP"/>
    <n v="1489922339"/>
    <n v="1487333939"/>
    <b v="0"/>
    <n v="3"/>
    <b v="0"/>
    <s v="theater/plays"/>
    <n v="1.64"/>
    <n v="15"/>
    <x v="1"/>
    <x v="6"/>
  </r>
  <r>
    <x v="3"/>
    <x v="1"/>
    <s v="GBP"/>
    <n v="1491726956"/>
    <n v="1489480556"/>
    <b v="0"/>
    <n v="0"/>
    <b v="0"/>
    <s v="theater/plays"/>
    <n v="0"/>
    <e v="#DIV/0!"/>
    <x v="1"/>
    <x v="6"/>
  </r>
  <r>
    <x v="3"/>
    <x v="0"/>
    <s v="USD"/>
    <n v="1489903200"/>
    <n v="1488459307"/>
    <b v="0"/>
    <n v="30"/>
    <b v="0"/>
    <s v="theater/plays"/>
    <n v="75.400000000000006"/>
    <n v="251.33"/>
    <x v="1"/>
    <x v="6"/>
  </r>
  <r>
    <x v="3"/>
    <x v="0"/>
    <s v="USD"/>
    <n v="1490659134"/>
    <n v="1485478734"/>
    <b v="0"/>
    <n v="0"/>
    <b v="0"/>
    <s v="theater/plays"/>
    <n v="0"/>
    <e v="#DIV/0!"/>
    <x v="1"/>
    <x v="6"/>
  </r>
  <r>
    <x v="3"/>
    <x v="14"/>
    <s v="MXN"/>
    <n v="1492356166"/>
    <n v="1488471766"/>
    <b v="0"/>
    <n v="12"/>
    <b v="0"/>
    <s v="theater/plays"/>
    <n v="10.5"/>
    <n v="437.5"/>
    <x v="1"/>
    <x v="6"/>
  </r>
  <r>
    <x v="0"/>
    <x v="0"/>
    <s v="USD"/>
    <n v="1415319355"/>
    <n v="1411859755"/>
    <b v="1"/>
    <n v="213"/>
    <b v="1"/>
    <s v="theater/plays"/>
    <n v="117.53"/>
    <n v="110.35"/>
    <x v="1"/>
    <x v="6"/>
  </r>
  <r>
    <x v="0"/>
    <x v="0"/>
    <s v="USD"/>
    <n v="1412136000"/>
    <n v="1410278284"/>
    <b v="1"/>
    <n v="57"/>
    <b v="1"/>
    <s v="theater/plays"/>
    <n v="131.16999999999999"/>
    <n v="41.42"/>
    <x v="1"/>
    <x v="6"/>
  </r>
  <r>
    <x v="0"/>
    <x v="0"/>
    <s v="USD"/>
    <n v="1354845600"/>
    <n v="1352766300"/>
    <b v="1"/>
    <n v="25"/>
    <b v="1"/>
    <s v="theater/plays"/>
    <n v="104"/>
    <n v="52"/>
    <x v="1"/>
    <x v="6"/>
  </r>
  <r>
    <x v="0"/>
    <x v="0"/>
    <s v="USD"/>
    <n v="1295928000"/>
    <n v="1288160403"/>
    <b v="1"/>
    <n v="104"/>
    <b v="1"/>
    <s v="theater/plays"/>
    <n v="101"/>
    <n v="33.99"/>
    <x v="1"/>
    <x v="6"/>
  </r>
  <r>
    <x v="0"/>
    <x v="0"/>
    <s v="USD"/>
    <n v="1410379774"/>
    <n v="1407787774"/>
    <b v="1"/>
    <n v="34"/>
    <b v="1"/>
    <s v="theater/plays"/>
    <n v="100.4"/>
    <n v="103.35"/>
    <x v="1"/>
    <x v="6"/>
  </r>
  <r>
    <x v="0"/>
    <x v="1"/>
    <s v="GBP"/>
    <n v="1383425367"/>
    <n v="1380833367"/>
    <b v="1"/>
    <n v="67"/>
    <b v="1"/>
    <s v="theater/plays"/>
    <n v="105.95"/>
    <n v="34.79"/>
    <x v="1"/>
    <x v="6"/>
  </r>
  <r>
    <x v="0"/>
    <x v="0"/>
    <s v="USD"/>
    <n v="1304225940"/>
    <n v="1301542937"/>
    <b v="1"/>
    <n v="241"/>
    <b v="1"/>
    <s v="theater/plays"/>
    <n v="335.58"/>
    <n v="41.77"/>
    <x v="1"/>
    <x v="6"/>
  </r>
  <r>
    <x v="0"/>
    <x v="0"/>
    <s v="USD"/>
    <n v="1333310458"/>
    <n v="1330722058"/>
    <b v="1"/>
    <n v="123"/>
    <b v="1"/>
    <s v="theater/plays"/>
    <n v="112.93"/>
    <n v="64.27"/>
    <x v="1"/>
    <x v="6"/>
  </r>
  <r>
    <x v="0"/>
    <x v="1"/>
    <s v="GBP"/>
    <n v="1356004725"/>
    <n v="1353412725"/>
    <b v="1"/>
    <n v="302"/>
    <b v="1"/>
    <s v="theater/plays"/>
    <n v="188.5"/>
    <n v="31.21"/>
    <x v="1"/>
    <x v="6"/>
  </r>
  <r>
    <x v="0"/>
    <x v="0"/>
    <s v="USD"/>
    <n v="1338591144"/>
    <n v="1335567144"/>
    <b v="1"/>
    <n v="89"/>
    <b v="1"/>
    <s v="theater/plays"/>
    <n v="101.82"/>
    <n v="62.92"/>
    <x v="1"/>
    <x v="6"/>
  </r>
  <r>
    <x v="0"/>
    <x v="0"/>
    <s v="USD"/>
    <n v="1405746000"/>
    <n v="1404932105"/>
    <b v="1"/>
    <n v="41"/>
    <b v="1"/>
    <s v="theater/plays"/>
    <n v="101"/>
    <n v="98.54"/>
    <x v="1"/>
    <x v="6"/>
  </r>
  <r>
    <x v="0"/>
    <x v="0"/>
    <s v="USD"/>
    <n v="1374523752"/>
    <n v="1371931752"/>
    <b v="1"/>
    <n v="69"/>
    <b v="1"/>
    <s v="theater/plays"/>
    <n v="114"/>
    <n v="82.61"/>
    <x v="1"/>
    <x v="6"/>
  </r>
  <r>
    <x v="0"/>
    <x v="0"/>
    <s v="USD"/>
    <n v="1326927600"/>
    <n v="1323221761"/>
    <b v="1"/>
    <n v="52"/>
    <b v="1"/>
    <s v="theater/plays"/>
    <n v="133.47999999999999"/>
    <n v="38.5"/>
    <x v="1"/>
    <x v="6"/>
  </r>
  <r>
    <x v="0"/>
    <x v="0"/>
    <s v="USD"/>
    <n v="1407905940"/>
    <n v="1405923687"/>
    <b v="1"/>
    <n v="57"/>
    <b v="1"/>
    <s v="theater/plays"/>
    <n v="101.53"/>
    <n v="80.16"/>
    <x v="1"/>
    <x v="6"/>
  </r>
  <r>
    <x v="0"/>
    <x v="1"/>
    <s v="GBP"/>
    <n v="1413377522"/>
    <n v="1410785522"/>
    <b v="1"/>
    <n v="74"/>
    <b v="1"/>
    <s v="theater/plays"/>
    <n v="105.1"/>
    <n v="28.41"/>
    <x v="1"/>
    <x v="6"/>
  </r>
  <r>
    <x v="0"/>
    <x v="0"/>
    <s v="USD"/>
    <n v="1404698400"/>
    <n v="1402331262"/>
    <b v="1"/>
    <n v="63"/>
    <b v="1"/>
    <s v="theater/plays"/>
    <n v="127.15"/>
    <n v="80.73"/>
    <x v="1"/>
    <x v="6"/>
  </r>
  <r>
    <x v="0"/>
    <x v="0"/>
    <s v="USD"/>
    <n v="1402855525"/>
    <n v="1400263525"/>
    <b v="1"/>
    <n v="72"/>
    <b v="1"/>
    <s v="theater/plays"/>
    <n v="111.15"/>
    <n v="200.69"/>
    <x v="1"/>
    <x v="6"/>
  </r>
  <r>
    <x v="0"/>
    <x v="0"/>
    <s v="USD"/>
    <n v="1402341615"/>
    <n v="1399490415"/>
    <b v="1"/>
    <n v="71"/>
    <b v="1"/>
    <s v="theater/plays"/>
    <n v="106.76"/>
    <n v="37.590000000000003"/>
    <x v="1"/>
    <x v="6"/>
  </r>
  <r>
    <x v="0"/>
    <x v="0"/>
    <s v="USD"/>
    <n v="1304395140"/>
    <n v="1302493760"/>
    <b v="1"/>
    <n v="21"/>
    <b v="1"/>
    <s v="theater/plays"/>
    <n v="162.66999999999999"/>
    <n v="58.1"/>
    <x v="1"/>
    <x v="6"/>
  </r>
  <r>
    <x v="0"/>
    <x v="0"/>
    <s v="USD"/>
    <n v="1416988740"/>
    <n v="1414514153"/>
    <b v="1"/>
    <n v="930"/>
    <b v="1"/>
    <s v="theater/plays"/>
    <n v="160.22999999999999"/>
    <n v="60.3"/>
    <x v="1"/>
    <x v="6"/>
  </r>
  <r>
    <x v="0"/>
    <x v="0"/>
    <s v="USD"/>
    <n v="1406952781"/>
    <n v="1405743181"/>
    <b v="1"/>
    <n v="55"/>
    <b v="1"/>
    <s v="theater/plays"/>
    <n v="116.17"/>
    <n v="63.36"/>
    <x v="1"/>
    <x v="6"/>
  </r>
  <r>
    <x v="0"/>
    <x v="0"/>
    <s v="USD"/>
    <n v="1402696800"/>
    <n v="1399948353"/>
    <b v="1"/>
    <n v="61"/>
    <b v="1"/>
    <s v="theater/plays"/>
    <n v="124.2"/>
    <n v="50.9"/>
    <x v="1"/>
    <x v="6"/>
  </r>
  <r>
    <x v="0"/>
    <x v="0"/>
    <s v="USD"/>
    <n v="1386910740"/>
    <n v="1384364561"/>
    <b v="1"/>
    <n v="82"/>
    <b v="1"/>
    <s v="theater/plays"/>
    <n v="103.01"/>
    <n v="100.5"/>
    <x v="1"/>
    <x v="6"/>
  </r>
  <r>
    <x v="0"/>
    <x v="0"/>
    <s v="USD"/>
    <n v="1404273600"/>
    <n v="1401414944"/>
    <b v="1"/>
    <n v="71"/>
    <b v="1"/>
    <s v="theater/plays"/>
    <n v="112.25"/>
    <n v="31.62"/>
    <x v="1"/>
    <x v="6"/>
  </r>
  <r>
    <x v="0"/>
    <x v="1"/>
    <s v="GBP"/>
    <n v="1462545358"/>
    <n v="1459953358"/>
    <b v="1"/>
    <n v="117"/>
    <b v="1"/>
    <s v="theater/plays"/>
    <n v="108.81"/>
    <n v="65.099999999999994"/>
    <x v="1"/>
    <x v="6"/>
  </r>
  <r>
    <x v="0"/>
    <x v="0"/>
    <s v="USD"/>
    <n v="1329240668"/>
    <n v="1326648668"/>
    <b v="1"/>
    <n v="29"/>
    <b v="1"/>
    <s v="theater/plays"/>
    <n v="115"/>
    <n v="79.31"/>
    <x v="1"/>
    <x v="6"/>
  </r>
  <r>
    <x v="0"/>
    <x v="0"/>
    <s v="USD"/>
    <n v="1411765492"/>
    <n v="1409173492"/>
    <b v="1"/>
    <n v="74"/>
    <b v="1"/>
    <s v="theater/plays"/>
    <n v="103"/>
    <n v="139.19"/>
    <x v="1"/>
    <x v="6"/>
  </r>
  <r>
    <x v="0"/>
    <x v="0"/>
    <s v="USD"/>
    <n v="1408999508"/>
    <n v="1407789908"/>
    <b v="1"/>
    <n v="23"/>
    <b v="1"/>
    <s v="theater/plays"/>
    <n v="101.13"/>
    <n v="131.91"/>
    <x v="1"/>
    <x v="6"/>
  </r>
  <r>
    <x v="0"/>
    <x v="0"/>
    <s v="USD"/>
    <n v="1297977427"/>
    <n v="1292793427"/>
    <b v="1"/>
    <n v="60"/>
    <b v="1"/>
    <s v="theater/plays"/>
    <n v="109.56"/>
    <n v="91.3"/>
    <x v="1"/>
    <x v="6"/>
  </r>
  <r>
    <x v="0"/>
    <x v="0"/>
    <s v="USD"/>
    <n v="1376838000"/>
    <n v="1374531631"/>
    <b v="1"/>
    <n v="55"/>
    <b v="1"/>
    <s v="theater/plays"/>
    <n v="114.84"/>
    <n v="39.67"/>
    <x v="1"/>
    <x v="6"/>
  </r>
  <r>
    <x v="0"/>
    <x v="0"/>
    <s v="USD"/>
    <n v="1403366409"/>
    <n v="1400774409"/>
    <b v="1"/>
    <n v="51"/>
    <b v="1"/>
    <s v="theater/plays"/>
    <n v="117.4"/>
    <n v="57.55"/>
    <x v="1"/>
    <x v="6"/>
  </r>
  <r>
    <x v="0"/>
    <x v="1"/>
    <s v="GBP"/>
    <n v="1405521075"/>
    <n v="1402929075"/>
    <b v="1"/>
    <n v="78"/>
    <b v="1"/>
    <s v="theater/plays"/>
    <n v="171.73"/>
    <n v="33.03"/>
    <x v="1"/>
    <x v="6"/>
  </r>
  <r>
    <x v="0"/>
    <x v="0"/>
    <s v="USD"/>
    <n v="1367859071"/>
    <n v="1365699071"/>
    <b v="1"/>
    <n v="62"/>
    <b v="1"/>
    <s v="theater/plays"/>
    <n v="114.16"/>
    <n v="77.34"/>
    <x v="1"/>
    <x v="6"/>
  </r>
  <r>
    <x v="0"/>
    <x v="1"/>
    <s v="GBP"/>
    <n v="1403258049"/>
    <n v="1400666049"/>
    <b v="1"/>
    <n v="45"/>
    <b v="1"/>
    <s v="theater/plays"/>
    <n v="119.75"/>
    <n v="31.93"/>
    <x v="1"/>
    <x v="6"/>
  </r>
  <r>
    <x v="0"/>
    <x v="1"/>
    <s v="GBP"/>
    <n v="1402848000"/>
    <n v="1400570787"/>
    <b v="1"/>
    <n v="15"/>
    <b v="1"/>
    <s v="theater/plays"/>
    <n v="109"/>
    <n v="36.33"/>
    <x v="1"/>
    <x v="6"/>
  </r>
  <r>
    <x v="0"/>
    <x v="0"/>
    <s v="USD"/>
    <n v="1328029200"/>
    <n v="1323211621"/>
    <b v="1"/>
    <n v="151"/>
    <b v="1"/>
    <s v="theater/plays"/>
    <n v="100.89"/>
    <n v="46.77"/>
    <x v="1"/>
    <x v="6"/>
  </r>
  <r>
    <x v="0"/>
    <x v="0"/>
    <s v="USD"/>
    <n v="1377284669"/>
    <n v="1375729469"/>
    <b v="1"/>
    <n v="68"/>
    <b v="1"/>
    <s v="theater/plays"/>
    <n v="109"/>
    <n v="40.07"/>
    <x v="1"/>
    <x v="6"/>
  </r>
  <r>
    <x v="0"/>
    <x v="0"/>
    <s v="USD"/>
    <n v="1404258631"/>
    <n v="1401666631"/>
    <b v="1"/>
    <n v="46"/>
    <b v="1"/>
    <s v="theater/plays"/>
    <n v="107.21"/>
    <n v="100.22"/>
    <x v="1"/>
    <x v="6"/>
  </r>
  <r>
    <x v="0"/>
    <x v="1"/>
    <s v="GBP"/>
    <n v="1405553241"/>
    <n v="1404948441"/>
    <b v="1"/>
    <n v="24"/>
    <b v="1"/>
    <s v="theater/plays"/>
    <n v="100"/>
    <n v="41.67"/>
    <x v="1"/>
    <x v="6"/>
  </r>
  <r>
    <x v="0"/>
    <x v="1"/>
    <s v="GBP"/>
    <n v="1410901200"/>
    <n v="1408313438"/>
    <b v="1"/>
    <n v="70"/>
    <b v="1"/>
    <s v="theater/plays"/>
    <n v="102.19"/>
    <n v="46.71"/>
    <x v="1"/>
    <x v="6"/>
  </r>
  <r>
    <x v="0"/>
    <x v="0"/>
    <s v="USD"/>
    <n v="1407167973"/>
    <n v="1405439973"/>
    <b v="1"/>
    <n v="244"/>
    <b v="1"/>
    <s v="theater/plays"/>
    <n v="116.29"/>
    <n v="71.489999999999995"/>
    <x v="1"/>
    <x v="6"/>
  </r>
  <r>
    <x v="2"/>
    <x v="1"/>
    <s v="GBP"/>
    <n v="1433930302"/>
    <n v="1432115902"/>
    <b v="0"/>
    <n v="9"/>
    <b v="0"/>
    <s v="theater/musical"/>
    <n v="65"/>
    <n v="14.44"/>
    <x v="1"/>
    <x v="40"/>
  </r>
  <r>
    <x v="2"/>
    <x v="11"/>
    <s v="SEK"/>
    <n v="1432455532"/>
    <n v="1429863532"/>
    <b v="0"/>
    <n v="19"/>
    <b v="0"/>
    <s v="theater/musical"/>
    <n v="12.33"/>
    <n v="356.84"/>
    <x v="1"/>
    <x v="40"/>
  </r>
  <r>
    <x v="2"/>
    <x v="5"/>
    <s v="CAD"/>
    <n v="1481258275"/>
    <n v="1478662675"/>
    <b v="0"/>
    <n v="0"/>
    <b v="0"/>
    <s v="theater/musical"/>
    <n v="0"/>
    <e v="#DIV/0!"/>
    <x v="1"/>
    <x v="40"/>
  </r>
  <r>
    <x v="2"/>
    <x v="0"/>
    <s v="USD"/>
    <n v="1471370869"/>
    <n v="1466186869"/>
    <b v="0"/>
    <n v="4"/>
    <b v="0"/>
    <s v="theater/musical"/>
    <n v="4.03"/>
    <n v="37.75"/>
    <x v="1"/>
    <x v="40"/>
  </r>
  <r>
    <x v="2"/>
    <x v="1"/>
    <s v="GBP"/>
    <n v="1425160800"/>
    <n v="1421274859"/>
    <b v="0"/>
    <n v="8"/>
    <b v="0"/>
    <s v="theater/musical"/>
    <n v="1.02"/>
    <n v="12.75"/>
    <x v="1"/>
    <x v="40"/>
  </r>
  <r>
    <x v="2"/>
    <x v="1"/>
    <s v="GBP"/>
    <n v="1424474056"/>
    <n v="1420586056"/>
    <b v="0"/>
    <n v="24"/>
    <b v="0"/>
    <s v="theater/musical"/>
    <n v="11.74"/>
    <n v="24.46"/>
    <x v="1"/>
    <x v="40"/>
  </r>
  <r>
    <x v="2"/>
    <x v="0"/>
    <s v="USD"/>
    <n v="1437960598"/>
    <n v="1435368598"/>
    <b v="0"/>
    <n v="0"/>
    <b v="0"/>
    <s v="theater/musical"/>
    <n v="0"/>
    <e v="#DIV/0!"/>
    <x v="1"/>
    <x v="40"/>
  </r>
  <r>
    <x v="2"/>
    <x v="0"/>
    <s v="USD"/>
    <n v="1423750542"/>
    <n v="1421158542"/>
    <b v="0"/>
    <n v="39"/>
    <b v="0"/>
    <s v="theater/musical"/>
    <n v="59.14"/>
    <n v="53.08"/>
    <x v="1"/>
    <x v="40"/>
  </r>
  <r>
    <x v="2"/>
    <x v="0"/>
    <s v="USD"/>
    <n v="1438437600"/>
    <n v="1433254875"/>
    <b v="0"/>
    <n v="6"/>
    <b v="0"/>
    <s v="theater/musical"/>
    <n v="0.06"/>
    <n v="300"/>
    <x v="1"/>
    <x v="40"/>
  </r>
  <r>
    <x v="2"/>
    <x v="10"/>
    <s v="NOK"/>
    <n v="1423050618"/>
    <n v="1420458618"/>
    <b v="0"/>
    <n v="4"/>
    <b v="0"/>
    <s v="theater/musical"/>
    <n v="11.45"/>
    <n v="286.25"/>
    <x v="1"/>
    <x v="40"/>
  </r>
  <r>
    <x v="2"/>
    <x v="8"/>
    <s v="DKK"/>
    <n v="1424081477"/>
    <n v="1420798277"/>
    <b v="0"/>
    <n v="3"/>
    <b v="0"/>
    <s v="theater/musical"/>
    <n v="0.37"/>
    <n v="36.67"/>
    <x v="1"/>
    <x v="40"/>
  </r>
  <r>
    <x v="2"/>
    <x v="0"/>
    <s v="USD"/>
    <n v="1410037200"/>
    <n v="1407435418"/>
    <b v="0"/>
    <n v="53"/>
    <b v="0"/>
    <s v="theater/musical"/>
    <n v="52.16"/>
    <n v="49.21"/>
    <x v="1"/>
    <x v="40"/>
  </r>
  <r>
    <x v="2"/>
    <x v="0"/>
    <s v="USD"/>
    <n v="1461994440"/>
    <n v="1459410101"/>
    <b v="0"/>
    <n v="1"/>
    <b v="0"/>
    <s v="theater/musical"/>
    <n v="0"/>
    <n v="1"/>
    <x v="1"/>
    <x v="40"/>
  </r>
  <r>
    <x v="2"/>
    <x v="1"/>
    <s v="GBP"/>
    <n v="1409509477"/>
    <n v="1407695077"/>
    <b v="0"/>
    <n v="2"/>
    <b v="0"/>
    <s v="theater/musical"/>
    <n v="1.25"/>
    <n v="12.5"/>
    <x v="1"/>
    <x v="40"/>
  </r>
  <r>
    <x v="2"/>
    <x v="0"/>
    <s v="USD"/>
    <n v="1450072740"/>
    <n v="1445027346"/>
    <b v="0"/>
    <n v="25"/>
    <b v="0"/>
    <s v="theater/musical"/>
    <n v="54.52"/>
    <n v="109.04"/>
    <x v="1"/>
    <x v="40"/>
  </r>
  <r>
    <x v="2"/>
    <x v="0"/>
    <s v="USD"/>
    <n v="1443224622"/>
    <n v="1440632622"/>
    <b v="0"/>
    <n v="6"/>
    <b v="0"/>
    <s v="theater/musical"/>
    <n v="25"/>
    <n v="41.67"/>
    <x v="1"/>
    <x v="40"/>
  </r>
  <r>
    <x v="2"/>
    <x v="0"/>
    <s v="USD"/>
    <n v="1437149640"/>
    <n v="1434558479"/>
    <b v="0"/>
    <n v="0"/>
    <b v="0"/>
    <s v="theater/musical"/>
    <n v="0"/>
    <e v="#DIV/0!"/>
    <x v="1"/>
    <x v="40"/>
  </r>
  <r>
    <x v="2"/>
    <x v="1"/>
    <s v="GBP"/>
    <n v="1430470772"/>
    <n v="1427878772"/>
    <b v="0"/>
    <n v="12"/>
    <b v="0"/>
    <s v="theater/musical"/>
    <n v="3.41"/>
    <n v="22.75"/>
    <x v="1"/>
    <x v="40"/>
  </r>
  <r>
    <x v="2"/>
    <x v="0"/>
    <s v="USD"/>
    <n v="1442644651"/>
    <n v="1440052651"/>
    <b v="0"/>
    <n v="0"/>
    <b v="0"/>
    <s v="theater/musical"/>
    <n v="0"/>
    <e v="#DIV/0!"/>
    <x v="1"/>
    <x v="40"/>
  </r>
  <r>
    <x v="2"/>
    <x v="0"/>
    <s v="USD"/>
    <n v="1429767607"/>
    <n v="1424587207"/>
    <b v="0"/>
    <n v="36"/>
    <b v="0"/>
    <s v="theater/musical"/>
    <n v="46.36"/>
    <n v="70.83"/>
    <x v="1"/>
    <x v="40"/>
  </r>
  <r>
    <x v="0"/>
    <x v="0"/>
    <s v="USD"/>
    <n v="1406557877"/>
    <n v="1404743477"/>
    <b v="1"/>
    <n v="82"/>
    <b v="1"/>
    <s v="theater/plays"/>
    <n v="103.5"/>
    <n v="63.11"/>
    <x v="1"/>
    <x v="6"/>
  </r>
  <r>
    <x v="0"/>
    <x v="0"/>
    <s v="USD"/>
    <n v="1403305200"/>
    <n v="1400512658"/>
    <b v="1"/>
    <n v="226"/>
    <b v="1"/>
    <s v="theater/plays"/>
    <n v="119.32"/>
    <n v="50.16"/>
    <x v="1"/>
    <x v="6"/>
  </r>
  <r>
    <x v="0"/>
    <x v="0"/>
    <s v="USD"/>
    <n v="1338523140"/>
    <n v="1334442519"/>
    <b v="1"/>
    <n v="60"/>
    <b v="1"/>
    <s v="theater/plays"/>
    <n v="125.77"/>
    <n v="62.88"/>
    <x v="1"/>
    <x v="6"/>
  </r>
  <r>
    <x v="0"/>
    <x v="0"/>
    <s v="USD"/>
    <n v="1408068000"/>
    <n v="1405346680"/>
    <b v="1"/>
    <n v="322"/>
    <b v="1"/>
    <s v="theater/plays"/>
    <n v="119.74"/>
    <n v="85.53"/>
    <x v="1"/>
    <x v="6"/>
  </r>
  <r>
    <x v="0"/>
    <x v="0"/>
    <s v="USD"/>
    <n v="1407524751"/>
    <n v="1404932751"/>
    <b v="1"/>
    <n v="94"/>
    <b v="1"/>
    <s v="theater/plays"/>
    <n v="126.25"/>
    <n v="53.72"/>
    <x v="1"/>
    <x v="6"/>
  </r>
  <r>
    <x v="0"/>
    <x v="1"/>
    <s v="GBP"/>
    <n v="1437934759"/>
    <n v="1434478759"/>
    <b v="1"/>
    <n v="47"/>
    <b v="1"/>
    <s v="theater/plays"/>
    <n v="100.12"/>
    <n v="127.81"/>
    <x v="1"/>
    <x v="6"/>
  </r>
  <r>
    <x v="0"/>
    <x v="1"/>
    <s v="GBP"/>
    <n v="1452038100"/>
    <n v="1448823673"/>
    <b v="1"/>
    <n v="115"/>
    <b v="1"/>
    <s v="theater/plays"/>
    <n v="102.13"/>
    <n v="106.57"/>
    <x v="1"/>
    <x v="6"/>
  </r>
  <r>
    <x v="0"/>
    <x v="0"/>
    <s v="USD"/>
    <n v="1441857540"/>
    <n v="1438617471"/>
    <b v="1"/>
    <n v="134"/>
    <b v="1"/>
    <s v="theater/plays"/>
    <n v="100.35"/>
    <n v="262.11"/>
    <x v="1"/>
    <x v="6"/>
  </r>
  <r>
    <x v="0"/>
    <x v="1"/>
    <s v="GBP"/>
    <n v="1436625000"/>
    <n v="1433934371"/>
    <b v="1"/>
    <n v="35"/>
    <b v="1"/>
    <s v="theater/plays"/>
    <n v="100.05"/>
    <n v="57.17"/>
    <x v="1"/>
    <x v="6"/>
  </r>
  <r>
    <x v="0"/>
    <x v="0"/>
    <s v="USD"/>
    <n v="1478264784"/>
    <n v="1475672784"/>
    <b v="1"/>
    <n v="104"/>
    <b v="1"/>
    <s v="theater/plays"/>
    <n v="116.02"/>
    <n v="50.2"/>
    <x v="1"/>
    <x v="6"/>
  </r>
  <r>
    <x v="0"/>
    <x v="1"/>
    <s v="GBP"/>
    <n v="1419984000"/>
    <n v="1417132986"/>
    <b v="1"/>
    <n v="184"/>
    <b v="1"/>
    <s v="theater/plays"/>
    <n v="102.1"/>
    <n v="66.59"/>
    <x v="1"/>
    <x v="6"/>
  </r>
  <r>
    <x v="0"/>
    <x v="0"/>
    <s v="USD"/>
    <n v="1427063747"/>
    <n v="1424043347"/>
    <b v="1"/>
    <n v="119"/>
    <b v="1"/>
    <s v="theater/plays"/>
    <n v="100.11"/>
    <n v="168.25"/>
    <x v="1"/>
    <x v="6"/>
  </r>
  <r>
    <x v="0"/>
    <x v="0"/>
    <s v="USD"/>
    <n v="1489352400"/>
    <n v="1486411204"/>
    <b v="1"/>
    <n v="59"/>
    <b v="1"/>
    <s v="theater/plays"/>
    <n v="100.84"/>
    <n v="256.37"/>
    <x v="1"/>
    <x v="6"/>
  </r>
  <r>
    <x v="0"/>
    <x v="1"/>
    <s v="GBP"/>
    <n v="1436114603"/>
    <n v="1433090603"/>
    <b v="1"/>
    <n v="113"/>
    <b v="1"/>
    <s v="theater/plays"/>
    <n v="103.43"/>
    <n v="36.61"/>
    <x v="1"/>
    <x v="6"/>
  </r>
  <r>
    <x v="0"/>
    <x v="0"/>
    <s v="USD"/>
    <n v="1445722140"/>
    <n v="1443016697"/>
    <b v="1"/>
    <n v="84"/>
    <b v="1"/>
    <s v="theater/plays"/>
    <n v="124.8"/>
    <n v="37.14"/>
    <x v="1"/>
    <x v="6"/>
  </r>
  <r>
    <x v="0"/>
    <x v="0"/>
    <s v="USD"/>
    <n v="1440100976"/>
    <n v="1437508976"/>
    <b v="1"/>
    <n v="74"/>
    <b v="1"/>
    <s v="theater/plays"/>
    <n v="109.52"/>
    <n v="45.88"/>
    <x v="1"/>
    <x v="6"/>
  </r>
  <r>
    <x v="0"/>
    <x v="0"/>
    <s v="USD"/>
    <n v="1484024400"/>
    <n v="1479932713"/>
    <b v="1"/>
    <n v="216"/>
    <b v="1"/>
    <s v="theater/plays"/>
    <n v="102.03"/>
    <n v="141.71"/>
    <x v="1"/>
    <x v="6"/>
  </r>
  <r>
    <x v="0"/>
    <x v="0"/>
    <s v="USD"/>
    <n v="1464987600"/>
    <n v="1463145938"/>
    <b v="1"/>
    <n v="39"/>
    <b v="1"/>
    <s v="theater/plays"/>
    <n v="102.35"/>
    <n v="52.49"/>
    <x v="1"/>
    <x v="6"/>
  </r>
  <r>
    <x v="0"/>
    <x v="1"/>
    <s v="GBP"/>
    <n v="1446213612"/>
    <n v="1443621612"/>
    <b v="1"/>
    <n v="21"/>
    <b v="1"/>
    <s v="theater/plays"/>
    <n v="104.17"/>
    <n v="59.52"/>
    <x v="1"/>
    <x v="6"/>
  </r>
  <r>
    <x v="0"/>
    <x v="1"/>
    <s v="GBP"/>
    <n v="1484687436"/>
    <n v="1482095436"/>
    <b v="0"/>
    <n v="30"/>
    <b v="1"/>
    <s v="theater/plays"/>
    <n v="125"/>
    <n v="50"/>
    <x v="1"/>
    <x v="6"/>
  </r>
  <r>
    <x v="0"/>
    <x v="0"/>
    <s v="USD"/>
    <n v="1450328340"/>
    <n v="1447606884"/>
    <b v="1"/>
    <n v="37"/>
    <b v="1"/>
    <s v="theater/plays"/>
    <n v="102.34"/>
    <n v="193.62"/>
    <x v="1"/>
    <x v="6"/>
  </r>
  <r>
    <x v="0"/>
    <x v="0"/>
    <s v="USD"/>
    <n v="1416470398"/>
    <n v="1413874798"/>
    <b v="1"/>
    <n v="202"/>
    <b v="1"/>
    <s v="theater/plays"/>
    <n v="107.87"/>
    <n v="106.8"/>
    <x v="1"/>
    <x v="6"/>
  </r>
  <r>
    <x v="0"/>
    <x v="0"/>
    <s v="USD"/>
    <n v="1412135940"/>
    <n v="1410840126"/>
    <b v="1"/>
    <n v="37"/>
    <b v="1"/>
    <s v="theater/plays"/>
    <n v="109.88"/>
    <n v="77.22"/>
    <x v="1"/>
    <x v="6"/>
  </r>
  <r>
    <x v="0"/>
    <x v="0"/>
    <s v="USD"/>
    <n v="1460846347"/>
    <n v="1458254347"/>
    <b v="0"/>
    <n v="28"/>
    <b v="1"/>
    <s v="theater/plays"/>
    <n v="161"/>
    <n v="57.5"/>
    <x v="1"/>
    <x v="6"/>
  </r>
  <r>
    <x v="0"/>
    <x v="0"/>
    <s v="USD"/>
    <n v="1462334340"/>
    <n v="1459711917"/>
    <b v="1"/>
    <n v="26"/>
    <b v="1"/>
    <s v="theater/plays"/>
    <n v="131.19999999999999"/>
    <n v="50.46"/>
    <x v="1"/>
    <x v="6"/>
  </r>
  <r>
    <x v="0"/>
    <x v="0"/>
    <s v="USD"/>
    <n v="1488482355"/>
    <n v="1485890355"/>
    <b v="0"/>
    <n v="61"/>
    <b v="1"/>
    <s v="theater/plays"/>
    <n v="118.8"/>
    <n v="97.38"/>
    <x v="1"/>
    <x v="6"/>
  </r>
  <r>
    <x v="0"/>
    <x v="1"/>
    <s v="GBP"/>
    <n v="1485991860"/>
    <n v="1483124208"/>
    <b v="0"/>
    <n v="115"/>
    <b v="1"/>
    <s v="theater/plays"/>
    <n v="100.39"/>
    <n v="34.92"/>
    <x v="1"/>
    <x v="6"/>
  </r>
  <r>
    <x v="0"/>
    <x v="0"/>
    <s v="USD"/>
    <n v="1467361251"/>
    <n v="1464769251"/>
    <b v="1"/>
    <n v="181"/>
    <b v="1"/>
    <s v="theater/plays"/>
    <n v="103.21"/>
    <n v="85.53"/>
    <x v="1"/>
    <x v="6"/>
  </r>
  <r>
    <x v="0"/>
    <x v="0"/>
    <s v="USD"/>
    <n v="1482962433"/>
    <n v="1480370433"/>
    <b v="0"/>
    <n v="110"/>
    <b v="1"/>
    <s v="theater/plays"/>
    <n v="100.6"/>
    <n v="182.91"/>
    <x v="1"/>
    <x v="6"/>
  </r>
  <r>
    <x v="0"/>
    <x v="0"/>
    <s v="USD"/>
    <n v="1443499140"/>
    <n v="1441452184"/>
    <b v="1"/>
    <n v="269"/>
    <b v="1"/>
    <s v="theater/plays"/>
    <n v="100.79"/>
    <n v="131.13999999999999"/>
    <x v="1"/>
    <x v="6"/>
  </r>
  <r>
    <x v="0"/>
    <x v="1"/>
    <s v="GBP"/>
    <n v="1435752898"/>
    <n v="1433160898"/>
    <b v="1"/>
    <n v="79"/>
    <b v="1"/>
    <s v="theater/plays"/>
    <n v="112.32"/>
    <n v="39.81"/>
    <x v="1"/>
    <x v="6"/>
  </r>
  <r>
    <x v="0"/>
    <x v="1"/>
    <s v="GBP"/>
    <n v="1445817540"/>
    <n v="1443665293"/>
    <b v="1"/>
    <n v="104"/>
    <b v="1"/>
    <s v="theater/plays"/>
    <n v="105.92"/>
    <n v="59.7"/>
    <x v="1"/>
    <x v="6"/>
  </r>
  <r>
    <x v="0"/>
    <x v="1"/>
    <s v="GBP"/>
    <n v="1487286000"/>
    <n v="1484843948"/>
    <b v="0"/>
    <n v="34"/>
    <b v="1"/>
    <s v="theater/plays"/>
    <n v="100.57"/>
    <n v="88.74"/>
    <x v="1"/>
    <x v="6"/>
  </r>
  <r>
    <x v="0"/>
    <x v="0"/>
    <s v="USD"/>
    <n v="1413269940"/>
    <n v="1410421670"/>
    <b v="1"/>
    <n v="167"/>
    <b v="1"/>
    <s v="theater/plays"/>
    <n v="115.31"/>
    <n v="58.69"/>
    <x v="1"/>
    <x v="6"/>
  </r>
  <r>
    <x v="0"/>
    <x v="0"/>
    <s v="USD"/>
    <n v="1411150092"/>
    <n v="1408558092"/>
    <b v="1"/>
    <n v="183"/>
    <b v="1"/>
    <s v="theater/plays"/>
    <n v="127.3"/>
    <n v="69.569999999999993"/>
    <x v="1"/>
    <x v="6"/>
  </r>
  <r>
    <x v="0"/>
    <x v="0"/>
    <s v="USD"/>
    <n v="1444348800"/>
    <n v="1442283562"/>
    <b v="1"/>
    <n v="71"/>
    <b v="1"/>
    <s v="theater/plays"/>
    <n v="102.84"/>
    <n v="115.87"/>
    <x v="1"/>
    <x v="6"/>
  </r>
  <r>
    <x v="0"/>
    <x v="1"/>
    <s v="GBP"/>
    <n v="1480613982"/>
    <n v="1478018382"/>
    <b v="0"/>
    <n v="69"/>
    <b v="1"/>
    <s v="theater/plays"/>
    <n v="102.94"/>
    <n v="23.87"/>
    <x v="1"/>
    <x v="6"/>
  </r>
  <r>
    <x v="0"/>
    <x v="0"/>
    <s v="USD"/>
    <n v="1434074400"/>
    <n v="1431354258"/>
    <b v="0"/>
    <n v="270"/>
    <b v="1"/>
    <s v="theater/plays"/>
    <n v="104.3"/>
    <n v="81.13"/>
    <x v="1"/>
    <x v="6"/>
  </r>
  <r>
    <x v="0"/>
    <x v="0"/>
    <s v="USD"/>
    <n v="1442030340"/>
    <n v="1439551200"/>
    <b v="1"/>
    <n v="193"/>
    <b v="1"/>
    <s v="theater/plays"/>
    <n v="111.22"/>
    <n v="57.63"/>
    <x v="1"/>
    <x v="6"/>
  </r>
  <r>
    <x v="0"/>
    <x v="1"/>
    <s v="GBP"/>
    <n v="1436696712"/>
    <n v="1434104712"/>
    <b v="1"/>
    <n v="57"/>
    <b v="1"/>
    <s v="theater/plays"/>
    <n v="105.86"/>
    <n v="46.43"/>
    <x v="1"/>
    <x v="6"/>
  </r>
  <r>
    <x v="0"/>
    <x v="0"/>
    <s v="USD"/>
    <n v="1428178757"/>
    <n v="1425590357"/>
    <b v="1"/>
    <n v="200"/>
    <b v="1"/>
    <s v="theater/plays"/>
    <n v="100.79"/>
    <n v="60.48"/>
    <x v="1"/>
    <x v="6"/>
  </r>
  <r>
    <x v="0"/>
    <x v="0"/>
    <s v="USD"/>
    <n v="1434822914"/>
    <n v="1432230914"/>
    <b v="1"/>
    <n v="88"/>
    <b v="1"/>
    <s v="theater/plays"/>
    <n v="104.93"/>
    <n v="65.58"/>
    <x v="1"/>
    <x v="6"/>
  </r>
  <r>
    <x v="0"/>
    <x v="0"/>
    <s v="USD"/>
    <n v="1415213324"/>
    <n v="1412617724"/>
    <b v="1"/>
    <n v="213"/>
    <b v="1"/>
    <s v="theater/plays"/>
    <n v="101.55"/>
    <n v="119.19"/>
    <x v="1"/>
    <x v="6"/>
  </r>
  <r>
    <x v="0"/>
    <x v="0"/>
    <s v="USD"/>
    <n v="1434907966"/>
    <n v="1432315966"/>
    <b v="1"/>
    <n v="20"/>
    <b v="1"/>
    <s v="theater/plays"/>
    <n v="110.73"/>
    <n v="83.05"/>
    <x v="1"/>
    <x v="6"/>
  </r>
  <r>
    <x v="0"/>
    <x v="1"/>
    <s v="GBP"/>
    <n v="1473247240"/>
    <n v="1470655240"/>
    <b v="1"/>
    <n v="50"/>
    <b v="1"/>
    <s v="theater/plays"/>
    <n v="127.82"/>
    <n v="57.52"/>
    <x v="1"/>
    <x v="6"/>
  </r>
  <r>
    <x v="0"/>
    <x v="0"/>
    <s v="USD"/>
    <n v="1473306300"/>
    <n v="1471701028"/>
    <b v="1"/>
    <n v="115"/>
    <b v="1"/>
    <s v="theater/plays"/>
    <n v="101.83"/>
    <n v="177.09"/>
    <x v="1"/>
    <x v="6"/>
  </r>
  <r>
    <x v="0"/>
    <x v="1"/>
    <s v="GBP"/>
    <n v="1427331809"/>
    <n v="1424743409"/>
    <b v="1"/>
    <n v="186"/>
    <b v="1"/>
    <s v="theater/plays"/>
    <n v="101.26"/>
    <n v="70.77"/>
    <x v="1"/>
    <x v="6"/>
  </r>
  <r>
    <x v="0"/>
    <x v="1"/>
    <s v="GBP"/>
    <n v="1412706375"/>
    <n v="1410114375"/>
    <b v="1"/>
    <n v="18"/>
    <b v="1"/>
    <s v="theater/plays"/>
    <n v="175"/>
    <n v="29.17"/>
    <x v="1"/>
    <x v="6"/>
  </r>
  <r>
    <x v="0"/>
    <x v="0"/>
    <s v="USD"/>
    <n v="1433995140"/>
    <n v="1432129577"/>
    <b v="1"/>
    <n v="176"/>
    <b v="1"/>
    <s v="theater/plays"/>
    <n v="128.06"/>
    <n v="72.760000000000005"/>
    <x v="1"/>
    <x v="6"/>
  </r>
  <r>
    <x v="0"/>
    <x v="1"/>
    <s v="GBP"/>
    <n v="1487769952"/>
    <n v="1485177952"/>
    <b v="0"/>
    <n v="41"/>
    <b v="1"/>
    <s v="theater/plays"/>
    <n v="106.3"/>
    <n v="51.85"/>
    <x v="1"/>
    <x v="6"/>
  </r>
  <r>
    <x v="0"/>
    <x v="0"/>
    <s v="USD"/>
    <n v="1420751861"/>
    <n v="1418159861"/>
    <b v="1"/>
    <n v="75"/>
    <b v="1"/>
    <s v="theater/plays"/>
    <n v="105.21"/>
    <n v="98.2"/>
    <x v="1"/>
    <x v="6"/>
  </r>
  <r>
    <x v="0"/>
    <x v="0"/>
    <s v="USD"/>
    <n v="1475294340"/>
    <n v="1472753745"/>
    <b v="1"/>
    <n v="97"/>
    <b v="1"/>
    <s v="theater/plays"/>
    <n v="106.17"/>
    <n v="251.74"/>
    <x v="1"/>
    <x v="6"/>
  </r>
  <r>
    <x v="0"/>
    <x v="0"/>
    <s v="USD"/>
    <n v="1448903318"/>
    <n v="1445875718"/>
    <b v="1"/>
    <n v="73"/>
    <b v="1"/>
    <s v="theater/plays"/>
    <n v="109.24"/>
    <n v="74.819999999999993"/>
    <x v="1"/>
    <x v="6"/>
  </r>
  <r>
    <x v="0"/>
    <x v="0"/>
    <s v="USD"/>
    <n v="1437067476"/>
    <n v="1434475476"/>
    <b v="1"/>
    <n v="49"/>
    <b v="1"/>
    <s v="theater/plays"/>
    <n v="100.45"/>
    <n v="67.650000000000006"/>
    <x v="1"/>
    <x v="6"/>
  </r>
  <r>
    <x v="0"/>
    <x v="0"/>
    <s v="USD"/>
    <n v="1419220800"/>
    <n v="1416555262"/>
    <b v="1"/>
    <n v="134"/>
    <b v="1"/>
    <s v="theater/plays"/>
    <n v="103.04"/>
    <n v="93.81"/>
    <x v="1"/>
    <x v="6"/>
  </r>
  <r>
    <x v="0"/>
    <x v="0"/>
    <s v="USD"/>
    <n v="1446238800"/>
    <n v="1444220588"/>
    <b v="1"/>
    <n v="68"/>
    <b v="1"/>
    <s v="theater/plays"/>
    <n v="112.17"/>
    <n v="41.24"/>
    <x v="1"/>
    <x v="6"/>
  </r>
  <r>
    <x v="0"/>
    <x v="0"/>
    <s v="USD"/>
    <n v="1422482400"/>
    <n v="1421089938"/>
    <b v="1"/>
    <n v="49"/>
    <b v="1"/>
    <s v="theater/plays"/>
    <n v="103"/>
    <n v="52.55"/>
    <x v="1"/>
    <x v="6"/>
  </r>
  <r>
    <x v="0"/>
    <x v="17"/>
    <s v="EUR"/>
    <n v="1449162000"/>
    <n v="1446570315"/>
    <b v="1"/>
    <n v="63"/>
    <b v="1"/>
    <s v="theater/plays"/>
    <n v="164"/>
    <n v="70.290000000000006"/>
    <x v="1"/>
    <x v="6"/>
  </r>
  <r>
    <x v="0"/>
    <x v="0"/>
    <s v="USD"/>
    <n v="1434142800"/>
    <n v="1431435122"/>
    <b v="1"/>
    <n v="163"/>
    <b v="1"/>
    <s v="theater/plays"/>
    <n v="131.28"/>
    <n v="48.33"/>
    <x v="1"/>
    <x v="6"/>
  </r>
  <r>
    <x v="0"/>
    <x v="0"/>
    <s v="USD"/>
    <n v="1437156660"/>
    <n v="1434564660"/>
    <b v="1"/>
    <n v="288"/>
    <b v="1"/>
    <s v="theater/plays"/>
    <n v="102.1"/>
    <n v="53.18"/>
    <x v="1"/>
    <x v="6"/>
  </r>
  <r>
    <x v="0"/>
    <x v="0"/>
    <s v="USD"/>
    <n v="1472074928"/>
    <n v="1470692528"/>
    <b v="1"/>
    <n v="42"/>
    <b v="1"/>
    <s v="theater/plays"/>
    <n v="128"/>
    <n v="60.95"/>
    <x v="1"/>
    <x v="6"/>
  </r>
  <r>
    <x v="0"/>
    <x v="1"/>
    <s v="GBP"/>
    <n v="1434452400"/>
    <n v="1431509397"/>
    <b v="1"/>
    <n v="70"/>
    <b v="1"/>
    <s v="theater/plays"/>
    <n v="101.5"/>
    <n v="116"/>
    <x v="1"/>
    <x v="6"/>
  </r>
  <r>
    <x v="0"/>
    <x v="1"/>
    <s v="GBP"/>
    <n v="1436705265"/>
    <n v="1434113265"/>
    <b v="1"/>
    <n v="30"/>
    <b v="1"/>
    <s v="theater/plays"/>
    <n v="101.67"/>
    <n v="61"/>
    <x v="1"/>
    <x v="6"/>
  </r>
  <r>
    <x v="0"/>
    <x v="1"/>
    <s v="GBP"/>
    <n v="1414927775"/>
    <n v="1412332175"/>
    <b v="1"/>
    <n v="51"/>
    <b v="1"/>
    <s v="theater/plays"/>
    <n v="130"/>
    <n v="38.24"/>
    <x v="1"/>
    <x v="6"/>
  </r>
  <r>
    <x v="0"/>
    <x v="0"/>
    <s v="USD"/>
    <n v="1446814809"/>
    <n v="1444219209"/>
    <b v="1"/>
    <n v="145"/>
    <b v="1"/>
    <s v="theater/plays"/>
    <n v="154.43"/>
    <n v="106.5"/>
    <x v="1"/>
    <x v="6"/>
  </r>
  <r>
    <x v="0"/>
    <x v="0"/>
    <s v="USD"/>
    <n v="1473879600"/>
    <n v="1472498042"/>
    <b v="1"/>
    <n v="21"/>
    <b v="1"/>
    <s v="theater/plays"/>
    <n v="107.4"/>
    <n v="204.57"/>
    <x v="1"/>
    <x v="6"/>
  </r>
  <r>
    <x v="0"/>
    <x v="0"/>
    <s v="USD"/>
    <n v="1458075600"/>
    <n v="1454259272"/>
    <b v="1"/>
    <n v="286"/>
    <b v="1"/>
    <s v="theater/plays"/>
    <n v="101.32"/>
    <n v="54.91"/>
    <x v="1"/>
    <x v="6"/>
  </r>
  <r>
    <x v="0"/>
    <x v="0"/>
    <s v="USD"/>
    <n v="1423456200"/>
    <n v="1421183271"/>
    <b v="1"/>
    <n v="12"/>
    <b v="1"/>
    <s v="theater/plays"/>
    <n v="100.28"/>
    <n v="150.41999999999999"/>
    <x v="1"/>
    <x v="6"/>
  </r>
  <r>
    <x v="0"/>
    <x v="5"/>
    <s v="CAD"/>
    <n v="1459483140"/>
    <n v="1456526879"/>
    <b v="1"/>
    <n v="100"/>
    <b v="1"/>
    <s v="theater/plays"/>
    <n v="116.84"/>
    <n v="52.58"/>
    <x v="1"/>
    <x v="6"/>
  </r>
  <r>
    <x v="0"/>
    <x v="1"/>
    <s v="GBP"/>
    <n v="1416331406"/>
    <n v="1413735806"/>
    <b v="1"/>
    <n v="100"/>
    <b v="1"/>
    <s v="theater/plays"/>
    <n v="108.6"/>
    <n v="54.3"/>
    <x v="1"/>
    <x v="6"/>
  </r>
  <r>
    <x v="0"/>
    <x v="1"/>
    <s v="GBP"/>
    <n v="1433017303"/>
    <n v="1430425303"/>
    <b v="1"/>
    <n v="34"/>
    <b v="1"/>
    <s v="theater/plays"/>
    <n v="103.4"/>
    <n v="76.03"/>
    <x v="1"/>
    <x v="6"/>
  </r>
  <r>
    <x v="0"/>
    <x v="0"/>
    <s v="USD"/>
    <n v="1459474059"/>
    <n v="1456885659"/>
    <b v="0"/>
    <n v="63"/>
    <b v="1"/>
    <s v="theater/plays"/>
    <n v="114.28"/>
    <n v="105.21"/>
    <x v="1"/>
    <x v="6"/>
  </r>
  <r>
    <x v="0"/>
    <x v="0"/>
    <s v="USD"/>
    <n v="1433134800"/>
    <n v="1430158198"/>
    <b v="0"/>
    <n v="30"/>
    <b v="1"/>
    <s v="theater/plays"/>
    <n v="103"/>
    <n v="68.67"/>
    <x v="1"/>
    <x v="6"/>
  </r>
  <r>
    <x v="0"/>
    <x v="0"/>
    <s v="USD"/>
    <n v="1441153705"/>
    <n v="1438561705"/>
    <b v="0"/>
    <n v="47"/>
    <b v="1"/>
    <s v="theater/plays"/>
    <n v="121.6"/>
    <n v="129.36000000000001"/>
    <x v="1"/>
    <x v="6"/>
  </r>
  <r>
    <x v="0"/>
    <x v="0"/>
    <s v="USD"/>
    <n v="1461904788"/>
    <n v="1458103188"/>
    <b v="0"/>
    <n v="237"/>
    <b v="1"/>
    <s v="theater/plays"/>
    <n v="102.65"/>
    <n v="134.26"/>
    <x v="1"/>
    <x v="6"/>
  </r>
  <r>
    <x v="0"/>
    <x v="1"/>
    <s v="GBP"/>
    <n v="1455138000"/>
    <n v="1452448298"/>
    <b v="0"/>
    <n v="47"/>
    <b v="1"/>
    <s v="theater/plays"/>
    <n v="104.75"/>
    <n v="17.829999999999998"/>
    <x v="1"/>
    <x v="6"/>
  </r>
  <r>
    <x v="0"/>
    <x v="0"/>
    <s v="USD"/>
    <n v="1454047140"/>
    <n v="1452546853"/>
    <b v="0"/>
    <n v="15"/>
    <b v="1"/>
    <s v="theater/plays"/>
    <n v="101.6"/>
    <n v="203.2"/>
    <x v="1"/>
    <x v="6"/>
  </r>
  <r>
    <x v="0"/>
    <x v="0"/>
    <s v="USD"/>
    <n v="1488258000"/>
    <n v="1485556626"/>
    <b v="0"/>
    <n v="81"/>
    <b v="1"/>
    <s v="theater/plays"/>
    <n v="112.1"/>
    <n v="69.19"/>
    <x v="1"/>
    <x v="6"/>
  </r>
  <r>
    <x v="0"/>
    <x v="0"/>
    <s v="USD"/>
    <n v="1471291782"/>
    <n v="1468699782"/>
    <b v="0"/>
    <n v="122"/>
    <b v="1"/>
    <s v="theater/plays"/>
    <n v="101.77"/>
    <n v="125.12"/>
    <x v="1"/>
    <x v="6"/>
  </r>
  <r>
    <x v="0"/>
    <x v="5"/>
    <s v="CAD"/>
    <n v="1448733628"/>
    <n v="1446573628"/>
    <b v="0"/>
    <n v="34"/>
    <b v="1"/>
    <s v="theater/plays"/>
    <n v="100"/>
    <n v="73.53"/>
    <x v="1"/>
    <x v="6"/>
  </r>
  <r>
    <x v="0"/>
    <x v="1"/>
    <s v="GBP"/>
    <n v="1466463600"/>
    <n v="1463337315"/>
    <b v="0"/>
    <n v="207"/>
    <b v="1"/>
    <s v="theater/plays"/>
    <n v="100.26"/>
    <n v="48.44"/>
    <x v="1"/>
    <x v="6"/>
  </r>
  <r>
    <x v="0"/>
    <x v="1"/>
    <s v="GBP"/>
    <n v="1487580602"/>
    <n v="1485161402"/>
    <b v="0"/>
    <n v="25"/>
    <b v="1"/>
    <s v="theater/plays"/>
    <n v="133.04"/>
    <n v="26.61"/>
    <x v="1"/>
    <x v="6"/>
  </r>
  <r>
    <x v="0"/>
    <x v="1"/>
    <s v="GBP"/>
    <n v="1489234891"/>
    <n v="1486642891"/>
    <b v="0"/>
    <n v="72"/>
    <b v="1"/>
    <s v="theater/plays"/>
    <n v="121.2"/>
    <n v="33.67"/>
    <x v="1"/>
    <x v="6"/>
  </r>
  <r>
    <x v="0"/>
    <x v="0"/>
    <s v="USD"/>
    <n v="1442462340"/>
    <n v="1439743900"/>
    <b v="0"/>
    <n v="14"/>
    <b v="1"/>
    <s v="theater/plays"/>
    <n v="114"/>
    <n v="40.71"/>
    <x v="1"/>
    <x v="6"/>
  </r>
  <r>
    <x v="0"/>
    <x v="1"/>
    <s v="GBP"/>
    <n v="1449257348"/>
    <n v="1444069748"/>
    <b v="0"/>
    <n v="15"/>
    <b v="1"/>
    <s v="theater/plays"/>
    <n v="286.14"/>
    <n v="19.27"/>
    <x v="1"/>
    <x v="6"/>
  </r>
  <r>
    <x v="0"/>
    <x v="4"/>
    <s v="NZD"/>
    <n v="1488622352"/>
    <n v="1486030352"/>
    <b v="0"/>
    <n v="91"/>
    <b v="1"/>
    <s v="theater/plays"/>
    <n v="170.44"/>
    <n v="84.29"/>
    <x v="1"/>
    <x v="6"/>
  </r>
  <r>
    <x v="0"/>
    <x v="1"/>
    <s v="GBP"/>
    <n v="1434459554"/>
    <n v="1431867554"/>
    <b v="0"/>
    <n v="24"/>
    <b v="1"/>
    <s v="theater/plays"/>
    <n v="118.33"/>
    <n v="29.58"/>
    <x v="1"/>
    <x v="6"/>
  </r>
  <r>
    <x v="0"/>
    <x v="1"/>
    <s v="GBP"/>
    <n v="1474886229"/>
    <n v="1472294229"/>
    <b v="0"/>
    <n v="27"/>
    <b v="1"/>
    <s v="theater/plays"/>
    <n v="102.86"/>
    <n v="26.67"/>
    <x v="1"/>
    <x v="6"/>
  </r>
  <r>
    <x v="0"/>
    <x v="1"/>
    <s v="GBP"/>
    <n v="1448229600"/>
    <n v="1446401372"/>
    <b v="0"/>
    <n v="47"/>
    <b v="1"/>
    <s v="theater/plays"/>
    <n v="144.07"/>
    <n v="45.98"/>
    <x v="1"/>
    <x v="6"/>
  </r>
  <r>
    <x v="0"/>
    <x v="1"/>
    <s v="GBP"/>
    <n v="1438037940"/>
    <n v="1436380256"/>
    <b v="0"/>
    <n v="44"/>
    <b v="1"/>
    <s v="theater/plays"/>
    <n v="100.07"/>
    <n v="125.09"/>
    <x v="1"/>
    <x v="6"/>
  </r>
  <r>
    <x v="0"/>
    <x v="0"/>
    <s v="USD"/>
    <n v="1442102400"/>
    <n v="1440370768"/>
    <b v="0"/>
    <n v="72"/>
    <b v="1"/>
    <s v="theater/plays"/>
    <n v="101.73"/>
    <n v="141.29"/>
    <x v="1"/>
    <x v="6"/>
  </r>
  <r>
    <x v="0"/>
    <x v="0"/>
    <s v="USD"/>
    <n v="1444860063"/>
    <n v="1442268063"/>
    <b v="0"/>
    <n v="63"/>
    <b v="1"/>
    <s v="theater/plays"/>
    <n v="116.2"/>
    <n v="55.33"/>
    <x v="1"/>
    <x v="6"/>
  </r>
  <r>
    <x v="0"/>
    <x v="0"/>
    <s v="USD"/>
    <n v="1430329862"/>
    <n v="1428515462"/>
    <b v="0"/>
    <n v="88"/>
    <b v="1"/>
    <s v="theater/plays"/>
    <n v="136.16999999999999"/>
    <n v="46.42"/>
    <x v="1"/>
    <x v="6"/>
  </r>
  <r>
    <x v="0"/>
    <x v="0"/>
    <s v="USD"/>
    <n v="1470034740"/>
    <n v="1466185176"/>
    <b v="0"/>
    <n v="70"/>
    <b v="1"/>
    <s v="theater/plays"/>
    <n v="133.47"/>
    <n v="57.2"/>
    <x v="1"/>
    <x v="6"/>
  </r>
  <r>
    <x v="0"/>
    <x v="3"/>
    <s v="EUR"/>
    <n v="1481099176"/>
    <n v="1478507176"/>
    <b v="0"/>
    <n v="50"/>
    <b v="1"/>
    <s v="theater/plays"/>
    <n v="103.39"/>
    <n v="173.7"/>
    <x v="1"/>
    <x v="6"/>
  </r>
  <r>
    <x v="0"/>
    <x v="0"/>
    <s v="USD"/>
    <n v="1427553484"/>
    <n v="1424533084"/>
    <b v="0"/>
    <n v="35"/>
    <b v="1"/>
    <s v="theater/plays"/>
    <n v="115.89"/>
    <n v="59.6"/>
    <x v="1"/>
    <x v="6"/>
  </r>
  <r>
    <x v="0"/>
    <x v="0"/>
    <s v="USD"/>
    <n v="1482418752"/>
    <n v="1479826752"/>
    <b v="0"/>
    <n v="175"/>
    <b v="1"/>
    <s v="theater/plays"/>
    <n v="104.52"/>
    <n v="89.59"/>
    <x v="1"/>
    <x v="6"/>
  </r>
  <r>
    <x v="0"/>
    <x v="0"/>
    <s v="USD"/>
    <n v="1438374748"/>
    <n v="1435782748"/>
    <b v="0"/>
    <n v="20"/>
    <b v="1"/>
    <s v="theater/plays"/>
    <n v="102.03"/>
    <n v="204.05"/>
    <x v="1"/>
    <x v="6"/>
  </r>
  <r>
    <x v="0"/>
    <x v="0"/>
    <s v="USD"/>
    <n v="1465527600"/>
    <n v="1462252542"/>
    <b v="0"/>
    <n v="54"/>
    <b v="1"/>
    <s v="theater/plays"/>
    <n v="175.33"/>
    <n v="48.7"/>
    <x v="1"/>
    <x v="6"/>
  </r>
  <r>
    <x v="0"/>
    <x v="0"/>
    <s v="USD"/>
    <n v="1463275339"/>
    <n v="1460683339"/>
    <b v="0"/>
    <n v="20"/>
    <b v="1"/>
    <s v="theater/plays"/>
    <n v="106.68"/>
    <n v="53.34"/>
    <x v="1"/>
    <x v="6"/>
  </r>
  <r>
    <x v="0"/>
    <x v="0"/>
    <s v="USD"/>
    <n v="1460581365"/>
    <n v="1458766965"/>
    <b v="0"/>
    <n v="57"/>
    <b v="1"/>
    <s v="theater/plays"/>
    <n v="122.29"/>
    <n v="75.09"/>
    <x v="1"/>
    <x v="6"/>
  </r>
  <r>
    <x v="0"/>
    <x v="1"/>
    <s v="GBP"/>
    <n v="1476632178"/>
    <n v="1473953778"/>
    <b v="0"/>
    <n v="31"/>
    <b v="1"/>
    <s v="theater/plays"/>
    <n v="159.43"/>
    <n v="18"/>
    <x v="1"/>
    <x v="6"/>
  </r>
  <r>
    <x v="0"/>
    <x v="0"/>
    <s v="USD"/>
    <n v="1444169825"/>
    <n v="1441577825"/>
    <b v="0"/>
    <n v="31"/>
    <b v="1"/>
    <s v="theater/plays"/>
    <n v="100.08"/>
    <n v="209.84"/>
    <x v="1"/>
    <x v="6"/>
  </r>
  <r>
    <x v="0"/>
    <x v="0"/>
    <s v="USD"/>
    <n v="1445065210"/>
    <n v="1442473210"/>
    <b v="0"/>
    <n v="45"/>
    <b v="1"/>
    <s v="theater/plays"/>
    <n v="109.84"/>
    <n v="61.02"/>
    <x v="1"/>
    <x v="6"/>
  </r>
  <r>
    <x v="0"/>
    <x v="0"/>
    <s v="USD"/>
    <n v="1478901600"/>
    <n v="1477077946"/>
    <b v="0"/>
    <n v="41"/>
    <b v="1"/>
    <s v="theater/plays"/>
    <n v="100.04"/>
    <n v="61"/>
    <x v="1"/>
    <x v="6"/>
  </r>
  <r>
    <x v="0"/>
    <x v="0"/>
    <s v="USD"/>
    <n v="1453856400"/>
    <n v="1452664317"/>
    <b v="0"/>
    <n v="29"/>
    <b v="1"/>
    <s v="theater/plays"/>
    <n v="116.05"/>
    <n v="80.03"/>
    <x v="1"/>
    <x v="6"/>
  </r>
  <r>
    <x v="0"/>
    <x v="1"/>
    <s v="GBP"/>
    <n v="1431115500"/>
    <n v="1428733511"/>
    <b v="0"/>
    <n v="58"/>
    <b v="1"/>
    <s v="theater/plays"/>
    <n v="210.75"/>
    <n v="29.07"/>
    <x v="1"/>
    <x v="6"/>
  </r>
  <r>
    <x v="0"/>
    <x v="1"/>
    <s v="GBP"/>
    <n v="1462519041"/>
    <n v="1459927041"/>
    <b v="0"/>
    <n v="89"/>
    <b v="1"/>
    <s v="theater/plays"/>
    <n v="110"/>
    <n v="49.44"/>
    <x v="1"/>
    <x v="6"/>
  </r>
  <r>
    <x v="0"/>
    <x v="0"/>
    <s v="USD"/>
    <n v="1407506040"/>
    <n v="1404680075"/>
    <b v="0"/>
    <n v="125"/>
    <b v="1"/>
    <s v="theater/plays"/>
    <n v="100.09"/>
    <n v="93.98"/>
    <x v="1"/>
    <x v="6"/>
  </r>
  <r>
    <x v="0"/>
    <x v="0"/>
    <s v="USD"/>
    <n v="1465347424"/>
    <n v="1462755424"/>
    <b v="0"/>
    <n v="18"/>
    <b v="1"/>
    <s v="theater/plays"/>
    <n v="106.19"/>
    <n v="61.94"/>
    <x v="1"/>
    <x v="6"/>
  </r>
  <r>
    <x v="0"/>
    <x v="5"/>
    <s v="CAD"/>
    <n v="1460341800"/>
    <n v="1456902893"/>
    <b v="0"/>
    <n v="32"/>
    <b v="1"/>
    <s v="theater/plays"/>
    <n v="125.6"/>
    <n v="78.5"/>
    <x v="1"/>
    <x v="6"/>
  </r>
  <r>
    <x v="0"/>
    <x v="1"/>
    <s v="GBP"/>
    <n v="1422712986"/>
    <n v="1418824986"/>
    <b v="0"/>
    <n v="16"/>
    <b v="1"/>
    <s v="theater/plays"/>
    <n v="108"/>
    <n v="33.75"/>
    <x v="1"/>
    <x v="6"/>
  </r>
  <r>
    <x v="0"/>
    <x v="0"/>
    <s v="USD"/>
    <n v="1466557557"/>
    <n v="1463965557"/>
    <b v="0"/>
    <n v="38"/>
    <b v="1"/>
    <s v="theater/plays"/>
    <n v="101"/>
    <n v="66.45"/>
    <x v="1"/>
    <x v="6"/>
  </r>
  <r>
    <x v="0"/>
    <x v="0"/>
    <s v="USD"/>
    <n v="1413431940"/>
    <n v="1412216665"/>
    <b v="0"/>
    <n v="15"/>
    <b v="1"/>
    <s v="theater/plays"/>
    <n v="107.4"/>
    <n v="35.799999999999997"/>
    <x v="1"/>
    <x v="6"/>
  </r>
  <r>
    <x v="0"/>
    <x v="0"/>
    <s v="USD"/>
    <n v="1466567700"/>
    <n v="1464653696"/>
    <b v="0"/>
    <n v="23"/>
    <b v="1"/>
    <s v="theater/plays"/>
    <n v="101.52"/>
    <n v="145.65"/>
    <x v="1"/>
    <x v="6"/>
  </r>
  <r>
    <x v="0"/>
    <x v="1"/>
    <s v="GBP"/>
    <n v="1474793208"/>
    <n v="1472201208"/>
    <b v="0"/>
    <n v="49"/>
    <b v="1"/>
    <s v="theater/plays"/>
    <n v="125.9"/>
    <n v="25.69"/>
    <x v="1"/>
    <x v="6"/>
  </r>
  <r>
    <x v="0"/>
    <x v="17"/>
    <s v="EUR"/>
    <n v="1465135190"/>
    <n v="1463925590"/>
    <b v="0"/>
    <n v="10"/>
    <b v="1"/>
    <s v="theater/plays"/>
    <n v="101.67"/>
    <n v="152.5"/>
    <x v="1"/>
    <x v="6"/>
  </r>
  <r>
    <x v="0"/>
    <x v="1"/>
    <s v="GBP"/>
    <n v="1428256277"/>
    <n v="1425235877"/>
    <b v="0"/>
    <n v="15"/>
    <b v="1"/>
    <s v="theater/plays"/>
    <n v="112.5"/>
    <n v="30"/>
    <x v="1"/>
    <x v="6"/>
  </r>
  <r>
    <x v="0"/>
    <x v="0"/>
    <s v="USD"/>
    <n v="1425830905"/>
    <n v="1423242505"/>
    <b v="0"/>
    <n v="57"/>
    <b v="1"/>
    <s v="theater/plays"/>
    <n v="101.38"/>
    <n v="142.28"/>
    <x v="1"/>
    <x v="6"/>
  </r>
  <r>
    <x v="0"/>
    <x v="1"/>
    <s v="GBP"/>
    <n v="1462697966"/>
    <n v="1460105966"/>
    <b v="0"/>
    <n v="33"/>
    <b v="1"/>
    <s v="theater/plays"/>
    <n v="101.25"/>
    <n v="24.55"/>
    <x v="1"/>
    <x v="6"/>
  </r>
  <r>
    <x v="0"/>
    <x v="0"/>
    <s v="USD"/>
    <n v="1404522000"/>
    <n v="1404308883"/>
    <b v="0"/>
    <n v="9"/>
    <b v="1"/>
    <s v="theater/plays"/>
    <n v="146.38999999999999"/>
    <n v="292.77999999999997"/>
    <x v="1"/>
    <x v="6"/>
  </r>
  <r>
    <x v="0"/>
    <x v="1"/>
    <s v="GBP"/>
    <n v="1406502000"/>
    <n v="1405583108"/>
    <b v="0"/>
    <n v="26"/>
    <b v="1"/>
    <s v="theater/plays"/>
    <n v="116.8"/>
    <n v="44.92"/>
    <x v="1"/>
    <x v="6"/>
  </r>
  <r>
    <x v="0"/>
    <x v="1"/>
    <s v="GBP"/>
    <n v="1427919468"/>
    <n v="1425331068"/>
    <b v="0"/>
    <n v="69"/>
    <b v="1"/>
    <s v="theater/plays"/>
    <n v="106.27"/>
    <n v="23.1"/>
    <x v="1"/>
    <x v="6"/>
  </r>
  <r>
    <x v="0"/>
    <x v="0"/>
    <s v="USD"/>
    <n v="1444149886"/>
    <n v="1441125886"/>
    <b v="0"/>
    <n v="65"/>
    <b v="1"/>
    <s v="theater/plays"/>
    <n v="104.52"/>
    <n v="80.400000000000006"/>
    <x v="1"/>
    <x v="6"/>
  </r>
  <r>
    <x v="0"/>
    <x v="0"/>
    <s v="USD"/>
    <n v="1405802330"/>
    <n v="1403210330"/>
    <b v="0"/>
    <n v="83"/>
    <b v="1"/>
    <s v="theater/plays"/>
    <n v="100"/>
    <n v="72.290000000000006"/>
    <x v="1"/>
    <x v="6"/>
  </r>
  <r>
    <x v="0"/>
    <x v="0"/>
    <s v="USD"/>
    <n v="1434384880"/>
    <n v="1432484080"/>
    <b v="0"/>
    <n v="111"/>
    <b v="1"/>
    <s v="theater/plays"/>
    <n v="104.57"/>
    <n v="32.97"/>
    <x v="1"/>
    <x v="6"/>
  </r>
  <r>
    <x v="0"/>
    <x v="0"/>
    <s v="USD"/>
    <n v="1438259422"/>
    <n v="1435667422"/>
    <b v="0"/>
    <n v="46"/>
    <b v="1"/>
    <s v="theater/plays"/>
    <n v="138.62"/>
    <n v="116.65"/>
    <x v="1"/>
    <x v="6"/>
  </r>
  <r>
    <x v="0"/>
    <x v="1"/>
    <s v="GBP"/>
    <n v="1407106800"/>
    <n v="1404749446"/>
    <b v="0"/>
    <n v="63"/>
    <b v="1"/>
    <s v="theater/plays"/>
    <n v="100.32"/>
    <n v="79.62"/>
    <x v="1"/>
    <x v="6"/>
  </r>
  <r>
    <x v="0"/>
    <x v="1"/>
    <s v="GBP"/>
    <n v="1459845246"/>
    <n v="1457429646"/>
    <b v="0"/>
    <n v="9"/>
    <b v="1"/>
    <s v="theater/plays"/>
    <n v="100"/>
    <n v="27.78"/>
    <x v="1"/>
    <x v="6"/>
  </r>
  <r>
    <x v="0"/>
    <x v="1"/>
    <s v="GBP"/>
    <n v="1412974800"/>
    <n v="1411109167"/>
    <b v="0"/>
    <n v="34"/>
    <b v="1"/>
    <s v="theater/plays"/>
    <n v="110.2"/>
    <n v="81.03"/>
    <x v="1"/>
    <x v="6"/>
  </r>
  <r>
    <x v="0"/>
    <x v="0"/>
    <s v="USD"/>
    <n v="1487944080"/>
    <n v="1486129680"/>
    <b v="0"/>
    <n v="112"/>
    <b v="1"/>
    <s v="theater/plays"/>
    <n v="102.18"/>
    <n v="136.85"/>
    <x v="1"/>
    <x v="6"/>
  </r>
  <r>
    <x v="0"/>
    <x v="0"/>
    <s v="USD"/>
    <n v="1469721518"/>
    <n v="1467129518"/>
    <b v="0"/>
    <n v="47"/>
    <b v="1"/>
    <s v="theater/plays"/>
    <n v="104.35"/>
    <n v="177.62"/>
    <x v="1"/>
    <x v="6"/>
  </r>
  <r>
    <x v="0"/>
    <x v="0"/>
    <s v="USD"/>
    <n v="1481066554"/>
    <n v="1478906554"/>
    <b v="0"/>
    <n v="38"/>
    <b v="1"/>
    <s v="theater/plays"/>
    <n v="138.16999999999999"/>
    <n v="109.08"/>
    <x v="1"/>
    <x v="6"/>
  </r>
  <r>
    <x v="0"/>
    <x v="1"/>
    <s v="GBP"/>
    <n v="1465750800"/>
    <n v="1463771421"/>
    <b v="0"/>
    <n v="28"/>
    <b v="1"/>
    <s v="theater/plays"/>
    <n v="100"/>
    <n v="119.64"/>
    <x v="1"/>
    <x v="6"/>
  </r>
  <r>
    <x v="0"/>
    <x v="0"/>
    <s v="USD"/>
    <n v="1427864340"/>
    <n v="1425020810"/>
    <b v="0"/>
    <n v="78"/>
    <b v="1"/>
    <s v="theater/plays"/>
    <n v="101.67"/>
    <n v="78.209999999999994"/>
    <x v="1"/>
    <x v="6"/>
  </r>
  <r>
    <x v="0"/>
    <x v="1"/>
    <s v="GBP"/>
    <n v="1460553480"/>
    <n v="1458770384"/>
    <b v="0"/>
    <n v="23"/>
    <b v="1"/>
    <s v="theater/plays"/>
    <n v="171.43"/>
    <n v="52.17"/>
    <x v="1"/>
    <x v="6"/>
  </r>
  <r>
    <x v="0"/>
    <x v="0"/>
    <s v="USD"/>
    <n v="1409374093"/>
    <n v="1406782093"/>
    <b v="0"/>
    <n v="40"/>
    <b v="1"/>
    <s v="theater/plays"/>
    <n v="101.44"/>
    <n v="114.13"/>
    <x v="1"/>
    <x v="6"/>
  </r>
  <r>
    <x v="0"/>
    <x v="0"/>
    <s v="USD"/>
    <n v="1429317420"/>
    <n v="1424226768"/>
    <b v="0"/>
    <n v="13"/>
    <b v="1"/>
    <s v="theater/plays"/>
    <n v="130"/>
    <n v="50"/>
    <x v="1"/>
    <x v="6"/>
  </r>
  <r>
    <x v="0"/>
    <x v="0"/>
    <s v="USD"/>
    <n v="1424910910"/>
    <n v="1424306110"/>
    <b v="0"/>
    <n v="18"/>
    <b v="1"/>
    <s v="theater/plays"/>
    <n v="110"/>
    <n v="91.67"/>
    <x v="1"/>
    <x v="6"/>
  </r>
  <r>
    <x v="0"/>
    <x v="1"/>
    <s v="GBP"/>
    <n v="1462741200"/>
    <n v="1461503654"/>
    <b v="0"/>
    <n v="22"/>
    <b v="1"/>
    <s v="theater/plays"/>
    <n v="119.45"/>
    <n v="108.59"/>
    <x v="1"/>
    <x v="6"/>
  </r>
  <r>
    <x v="0"/>
    <x v="0"/>
    <s v="USD"/>
    <n v="1461988740"/>
    <n v="1459949080"/>
    <b v="0"/>
    <n v="79"/>
    <b v="1"/>
    <s v="theater/plays"/>
    <n v="100.29"/>
    <n v="69.819999999999993"/>
    <x v="1"/>
    <x v="6"/>
  </r>
  <r>
    <x v="0"/>
    <x v="0"/>
    <s v="USD"/>
    <n v="1465837200"/>
    <n v="1463971172"/>
    <b v="0"/>
    <n v="14"/>
    <b v="1"/>
    <s v="theater/plays"/>
    <n v="153.4"/>
    <n v="109.57"/>
    <x v="1"/>
    <x v="6"/>
  </r>
  <r>
    <x v="0"/>
    <x v="19"/>
    <s v="EUR"/>
    <n v="1448838000"/>
    <n v="1445791811"/>
    <b v="0"/>
    <n v="51"/>
    <b v="1"/>
    <s v="theater/plays"/>
    <n v="104.43"/>
    <n v="71.67"/>
    <x v="1"/>
    <x v="6"/>
  </r>
  <r>
    <x v="0"/>
    <x v="1"/>
    <s v="GBP"/>
    <n v="1406113200"/>
    <n v="1402910965"/>
    <b v="0"/>
    <n v="54"/>
    <b v="1"/>
    <s v="theater/plays"/>
    <n v="101.1"/>
    <n v="93.61"/>
    <x v="1"/>
    <x v="6"/>
  </r>
  <r>
    <x v="0"/>
    <x v="1"/>
    <s v="GBP"/>
    <n v="1467414000"/>
    <n v="1462492178"/>
    <b v="0"/>
    <n v="70"/>
    <b v="1"/>
    <s v="theater/plays"/>
    <n v="107.52"/>
    <n v="76.8"/>
    <x v="1"/>
    <x v="6"/>
  </r>
  <r>
    <x v="0"/>
    <x v="1"/>
    <s v="GBP"/>
    <n v="1462230000"/>
    <n v="1461061350"/>
    <b v="0"/>
    <n v="44"/>
    <b v="1"/>
    <s v="theater/plays"/>
    <n v="315"/>
    <n v="35.799999999999997"/>
    <x v="1"/>
    <x v="6"/>
  </r>
  <r>
    <x v="0"/>
    <x v="0"/>
    <s v="USD"/>
    <n v="1446091260"/>
    <n v="1443029206"/>
    <b v="0"/>
    <n v="55"/>
    <b v="1"/>
    <s v="theater/plays"/>
    <n v="101.93"/>
    <n v="55.6"/>
    <x v="1"/>
    <x v="6"/>
  </r>
  <r>
    <x v="0"/>
    <x v="1"/>
    <s v="GBP"/>
    <n v="1462879020"/>
    <n v="1461941527"/>
    <b v="0"/>
    <n v="15"/>
    <b v="1"/>
    <s v="theater/plays"/>
    <n v="126.29"/>
    <n v="147.33000000000001"/>
    <x v="1"/>
    <x v="6"/>
  </r>
  <r>
    <x v="0"/>
    <x v="1"/>
    <s v="GBP"/>
    <n v="1468611272"/>
    <n v="1466019272"/>
    <b v="0"/>
    <n v="27"/>
    <b v="1"/>
    <s v="theater/plays"/>
    <n v="101.4"/>
    <n v="56.33"/>
    <x v="1"/>
    <x v="6"/>
  </r>
  <r>
    <x v="0"/>
    <x v="1"/>
    <s v="GBP"/>
    <n v="1406887310"/>
    <n v="1404295310"/>
    <b v="0"/>
    <n v="21"/>
    <b v="1"/>
    <s v="theater/plays"/>
    <n v="101"/>
    <n v="96.19"/>
    <x v="1"/>
    <x v="6"/>
  </r>
  <r>
    <x v="0"/>
    <x v="0"/>
    <s v="USD"/>
    <n v="1416385679"/>
    <n v="1413790079"/>
    <b v="0"/>
    <n v="162"/>
    <b v="1"/>
    <s v="theater/plays"/>
    <n v="102.99"/>
    <n v="63.57"/>
    <x v="1"/>
    <x v="6"/>
  </r>
  <r>
    <x v="0"/>
    <x v="0"/>
    <s v="USD"/>
    <n v="1487985734"/>
    <n v="1484097734"/>
    <b v="0"/>
    <n v="23"/>
    <b v="1"/>
    <s v="theater/plays"/>
    <n v="106.25"/>
    <n v="184.78"/>
    <x v="1"/>
    <x v="6"/>
  </r>
  <r>
    <x v="0"/>
    <x v="20"/>
    <s v="SGD"/>
    <n v="1481731140"/>
    <n v="1479866343"/>
    <b v="0"/>
    <n v="72"/>
    <b v="1"/>
    <s v="theater/plays"/>
    <n v="101.38"/>
    <n v="126.72"/>
    <x v="1"/>
    <x v="6"/>
  </r>
  <r>
    <x v="0"/>
    <x v="0"/>
    <s v="USD"/>
    <n v="1409587140"/>
    <n v="1408062990"/>
    <b v="0"/>
    <n v="68"/>
    <b v="1"/>
    <s v="theater/plays"/>
    <n v="113.46"/>
    <n v="83.43"/>
    <x v="1"/>
    <x v="6"/>
  </r>
  <r>
    <x v="0"/>
    <x v="0"/>
    <s v="USD"/>
    <n v="1425704100"/>
    <n v="1424484717"/>
    <b v="0"/>
    <n v="20"/>
    <b v="1"/>
    <s v="theater/plays"/>
    <n v="218"/>
    <n v="54.5"/>
    <x v="1"/>
    <x v="6"/>
  </r>
  <r>
    <x v="0"/>
    <x v="0"/>
    <s v="USD"/>
    <n v="1408464000"/>
    <n v="1406831445"/>
    <b v="0"/>
    <n v="26"/>
    <b v="1"/>
    <s v="theater/plays"/>
    <n v="101.42"/>
    <n v="302.31"/>
    <x v="1"/>
    <x v="6"/>
  </r>
  <r>
    <x v="0"/>
    <x v="1"/>
    <s v="GBP"/>
    <n v="1458075600"/>
    <n v="1456183649"/>
    <b v="0"/>
    <n v="72"/>
    <b v="1"/>
    <s v="theater/plays"/>
    <n v="105.93"/>
    <n v="44.14"/>
    <x v="1"/>
    <x v="6"/>
  </r>
  <r>
    <x v="0"/>
    <x v="0"/>
    <s v="USD"/>
    <n v="1449973592"/>
    <n v="1447381592"/>
    <b v="0"/>
    <n v="3"/>
    <b v="1"/>
    <s v="theater/plays"/>
    <n v="104"/>
    <n v="866.67"/>
    <x v="1"/>
    <x v="6"/>
  </r>
  <r>
    <x v="0"/>
    <x v="0"/>
    <s v="USD"/>
    <n v="1431481037"/>
    <n v="1428889037"/>
    <b v="0"/>
    <n v="18"/>
    <b v="1"/>
    <s v="theater/plays"/>
    <n v="221"/>
    <n v="61.39"/>
    <x v="1"/>
    <x v="6"/>
  </r>
  <r>
    <x v="0"/>
    <x v="1"/>
    <s v="GBP"/>
    <n v="1438467894"/>
    <n v="1436307894"/>
    <b v="0"/>
    <n v="30"/>
    <b v="1"/>
    <s v="theater/plays"/>
    <n v="118.67"/>
    <n v="29.67"/>
    <x v="1"/>
    <x v="6"/>
  </r>
  <r>
    <x v="0"/>
    <x v="0"/>
    <s v="USD"/>
    <n v="1420088400"/>
    <n v="1416977259"/>
    <b v="0"/>
    <n v="23"/>
    <b v="1"/>
    <s v="theater/plays"/>
    <n v="104.6"/>
    <n v="45.48"/>
    <x v="1"/>
    <x v="6"/>
  </r>
  <r>
    <x v="0"/>
    <x v="17"/>
    <s v="EUR"/>
    <n v="1484441980"/>
    <n v="1479257980"/>
    <b v="0"/>
    <n v="54"/>
    <b v="1"/>
    <s v="theater/plays"/>
    <n v="103.9"/>
    <n v="96.2"/>
    <x v="1"/>
    <x v="6"/>
  </r>
  <r>
    <x v="0"/>
    <x v="0"/>
    <s v="USD"/>
    <n v="1481961600"/>
    <n v="1479283285"/>
    <b v="0"/>
    <n v="26"/>
    <b v="1"/>
    <s v="theater/plays"/>
    <n v="117.73"/>
    <n v="67.92"/>
    <x v="1"/>
    <x v="6"/>
  </r>
  <r>
    <x v="0"/>
    <x v="0"/>
    <s v="USD"/>
    <n v="1449089965"/>
    <n v="1446670765"/>
    <b v="0"/>
    <n v="9"/>
    <b v="1"/>
    <s v="theater/plays"/>
    <n v="138.5"/>
    <n v="30.78"/>
    <x v="1"/>
    <x v="6"/>
  </r>
  <r>
    <x v="0"/>
    <x v="0"/>
    <s v="USD"/>
    <n v="1408942740"/>
    <n v="1407157756"/>
    <b v="0"/>
    <n v="27"/>
    <b v="1"/>
    <s v="theater/plays"/>
    <n v="103.5"/>
    <n v="38.33"/>
    <x v="1"/>
    <x v="6"/>
  </r>
  <r>
    <x v="0"/>
    <x v="1"/>
    <s v="GBP"/>
    <n v="1437235200"/>
    <n v="1435177840"/>
    <b v="0"/>
    <n v="30"/>
    <b v="1"/>
    <s v="theater/plays"/>
    <n v="100.25"/>
    <n v="66.83"/>
    <x v="1"/>
    <x v="6"/>
  </r>
  <r>
    <x v="0"/>
    <x v="5"/>
    <s v="CAD"/>
    <n v="1446053616"/>
    <n v="1443461616"/>
    <b v="0"/>
    <n v="52"/>
    <b v="1"/>
    <s v="theater/plays"/>
    <n v="106.57"/>
    <n v="71.73"/>
    <x v="1"/>
    <x v="6"/>
  </r>
  <r>
    <x v="0"/>
    <x v="1"/>
    <s v="GBP"/>
    <n v="1400423973"/>
    <n v="1399387173"/>
    <b v="0"/>
    <n v="17"/>
    <b v="1"/>
    <s v="theater/plays"/>
    <n v="100"/>
    <n v="176.47"/>
    <x v="1"/>
    <x v="6"/>
  </r>
  <r>
    <x v="0"/>
    <x v="0"/>
    <s v="USD"/>
    <n v="1429976994"/>
    <n v="1424796594"/>
    <b v="0"/>
    <n v="19"/>
    <b v="1"/>
    <s v="theater/plays"/>
    <n v="100.01"/>
    <n v="421.11"/>
    <x v="1"/>
    <x v="6"/>
  </r>
  <r>
    <x v="0"/>
    <x v="1"/>
    <s v="GBP"/>
    <n v="1426870560"/>
    <n v="1424280899"/>
    <b v="0"/>
    <n v="77"/>
    <b v="1"/>
    <s v="theater/plays"/>
    <n v="101.05"/>
    <n v="104.99"/>
    <x v="1"/>
    <x v="6"/>
  </r>
  <r>
    <x v="0"/>
    <x v="1"/>
    <s v="GBP"/>
    <n v="1409490480"/>
    <n v="1407400306"/>
    <b v="0"/>
    <n v="21"/>
    <b v="1"/>
    <s v="theater/plays"/>
    <n v="107.64"/>
    <n v="28.19"/>
    <x v="1"/>
    <x v="6"/>
  </r>
  <r>
    <x v="0"/>
    <x v="1"/>
    <s v="GBP"/>
    <n v="1440630000"/>
    <n v="1439122800"/>
    <b v="0"/>
    <n v="38"/>
    <b v="1"/>
    <s v="theater/plays"/>
    <n v="103.65"/>
    <n v="54.55"/>
    <x v="1"/>
    <x v="6"/>
  </r>
  <r>
    <x v="0"/>
    <x v="0"/>
    <s v="USD"/>
    <n v="1417305178"/>
    <n v="1414277578"/>
    <b v="0"/>
    <n v="28"/>
    <b v="1"/>
    <s v="theater/plays"/>
    <n v="104.43"/>
    <n v="111.89"/>
    <x v="1"/>
    <x v="6"/>
  </r>
  <r>
    <x v="0"/>
    <x v="0"/>
    <s v="USD"/>
    <n v="1426044383"/>
    <n v="1423455983"/>
    <b v="0"/>
    <n v="48"/>
    <b v="1"/>
    <s v="theater/plays"/>
    <n v="102.25"/>
    <n v="85.21"/>
    <x v="1"/>
    <x v="6"/>
  </r>
  <r>
    <x v="0"/>
    <x v="1"/>
    <s v="GBP"/>
    <n v="1470092340"/>
    <n v="1467973256"/>
    <b v="0"/>
    <n v="46"/>
    <b v="1"/>
    <s v="theater/plays"/>
    <n v="100.74"/>
    <n v="76.650000000000006"/>
    <x v="1"/>
    <x v="6"/>
  </r>
  <r>
    <x v="0"/>
    <x v="0"/>
    <s v="USD"/>
    <n v="1466707620"/>
    <n v="1464979620"/>
    <b v="0"/>
    <n v="30"/>
    <b v="1"/>
    <s v="theater/plays"/>
    <n v="111.71"/>
    <n v="65.17"/>
    <x v="1"/>
    <x v="6"/>
  </r>
  <r>
    <x v="0"/>
    <x v="0"/>
    <s v="USD"/>
    <n v="1448074800"/>
    <n v="1444874768"/>
    <b v="0"/>
    <n v="64"/>
    <b v="1"/>
    <s v="theater/plays"/>
    <n v="100.01"/>
    <n v="93.76"/>
    <x v="1"/>
    <x v="6"/>
  </r>
  <r>
    <x v="0"/>
    <x v="0"/>
    <s v="USD"/>
    <n v="1418244552"/>
    <n v="1415652552"/>
    <b v="0"/>
    <n v="15"/>
    <b v="1"/>
    <s v="theater/plays"/>
    <n v="100"/>
    <n v="133.33000000000001"/>
    <x v="1"/>
    <x v="6"/>
  </r>
  <r>
    <x v="0"/>
    <x v="0"/>
    <s v="USD"/>
    <n v="1417620506"/>
    <n v="1415028506"/>
    <b v="0"/>
    <n v="41"/>
    <b v="1"/>
    <s v="theater/plays"/>
    <n v="105"/>
    <n v="51.22"/>
    <x v="1"/>
    <x v="6"/>
  </r>
  <r>
    <x v="0"/>
    <x v="0"/>
    <s v="USD"/>
    <n v="1418581088"/>
    <n v="1415125088"/>
    <b v="0"/>
    <n v="35"/>
    <b v="1"/>
    <s v="theater/plays"/>
    <n v="116.87"/>
    <n v="100.17"/>
    <x v="1"/>
    <x v="6"/>
  </r>
  <r>
    <x v="0"/>
    <x v="1"/>
    <s v="GBP"/>
    <n v="1434625441"/>
    <n v="1432033441"/>
    <b v="0"/>
    <n v="45"/>
    <b v="1"/>
    <s v="theater/plays"/>
    <n v="103.8"/>
    <n v="34.6"/>
    <x v="1"/>
    <x v="6"/>
  </r>
  <r>
    <x v="0"/>
    <x v="0"/>
    <s v="USD"/>
    <n v="1464960682"/>
    <n v="1462368682"/>
    <b v="0"/>
    <n v="62"/>
    <b v="1"/>
    <s v="theater/plays"/>
    <n v="114.5"/>
    <n v="184.68"/>
    <x v="1"/>
    <x v="6"/>
  </r>
  <r>
    <x v="0"/>
    <x v="0"/>
    <s v="USD"/>
    <n v="1405017345"/>
    <n v="1403721345"/>
    <b v="0"/>
    <n v="22"/>
    <b v="1"/>
    <s v="theater/plays"/>
    <n v="102.4"/>
    <n v="69.819999999999993"/>
    <x v="1"/>
    <x v="6"/>
  </r>
  <r>
    <x v="0"/>
    <x v="0"/>
    <s v="USD"/>
    <n v="1407536880"/>
    <n v="1404997548"/>
    <b v="0"/>
    <n v="18"/>
    <b v="1"/>
    <s v="theater/plays"/>
    <n v="223"/>
    <n v="61.94"/>
    <x v="1"/>
    <x v="6"/>
  </r>
  <r>
    <x v="0"/>
    <x v="1"/>
    <s v="GBP"/>
    <n v="1462565855"/>
    <n v="1458245855"/>
    <b v="0"/>
    <n v="12"/>
    <b v="1"/>
    <s v="theater/plays"/>
    <n v="100"/>
    <n v="41.67"/>
    <x v="1"/>
    <x v="6"/>
  </r>
  <r>
    <x v="0"/>
    <x v="0"/>
    <s v="USD"/>
    <n v="1415234760"/>
    <n v="1413065230"/>
    <b v="0"/>
    <n v="44"/>
    <b v="1"/>
    <s v="theater/plays"/>
    <n v="105.8"/>
    <n v="36.07"/>
    <x v="1"/>
    <x v="6"/>
  </r>
  <r>
    <x v="0"/>
    <x v="1"/>
    <s v="GBP"/>
    <n v="1406470645"/>
    <n v="1403878645"/>
    <b v="0"/>
    <n v="27"/>
    <b v="1"/>
    <s v="theater/plays"/>
    <n v="142.36000000000001"/>
    <n v="29"/>
    <x v="1"/>
    <x v="6"/>
  </r>
  <r>
    <x v="0"/>
    <x v="1"/>
    <s v="GBP"/>
    <n v="1433009400"/>
    <n v="1431795944"/>
    <b v="0"/>
    <n v="38"/>
    <b v="1"/>
    <s v="theater/plays"/>
    <n v="184"/>
    <n v="24.21"/>
    <x v="1"/>
    <x v="6"/>
  </r>
  <r>
    <x v="0"/>
    <x v="0"/>
    <s v="USD"/>
    <n v="1401595140"/>
    <n v="1399286589"/>
    <b v="0"/>
    <n v="28"/>
    <b v="1"/>
    <s v="theater/plays"/>
    <n v="104.33"/>
    <n v="55.89"/>
    <x v="1"/>
    <x v="6"/>
  </r>
  <r>
    <x v="0"/>
    <x v="1"/>
    <s v="GBP"/>
    <n v="1455832800"/>
    <n v="1452338929"/>
    <b v="0"/>
    <n v="24"/>
    <b v="1"/>
    <s v="theater/plays"/>
    <n v="112"/>
    <n v="11.67"/>
    <x v="1"/>
    <x v="6"/>
  </r>
  <r>
    <x v="0"/>
    <x v="0"/>
    <s v="USD"/>
    <n v="1416589200"/>
    <n v="1414605776"/>
    <b v="0"/>
    <n v="65"/>
    <b v="1"/>
    <s v="theater/plays"/>
    <n v="111.08"/>
    <n v="68.349999999999994"/>
    <x v="1"/>
    <x v="6"/>
  </r>
  <r>
    <x v="0"/>
    <x v="1"/>
    <s v="GBP"/>
    <n v="1424556325"/>
    <n v="1421964325"/>
    <b v="0"/>
    <n v="46"/>
    <b v="1"/>
    <s v="theater/plays"/>
    <n v="103.75"/>
    <n v="27.07"/>
    <x v="1"/>
    <x v="6"/>
  </r>
  <r>
    <x v="0"/>
    <x v="0"/>
    <s v="USD"/>
    <n v="1409266414"/>
    <n v="1405378414"/>
    <b v="0"/>
    <n v="85"/>
    <b v="1"/>
    <s v="theater/plays"/>
    <n v="100.41"/>
    <n v="118.13"/>
    <x v="1"/>
    <x v="6"/>
  </r>
  <r>
    <x v="0"/>
    <x v="1"/>
    <s v="GBP"/>
    <n v="1438968146"/>
    <n v="1436376146"/>
    <b v="0"/>
    <n v="66"/>
    <b v="1"/>
    <s v="theater/plays"/>
    <n v="101.86"/>
    <n v="44.76"/>
    <x v="1"/>
    <x v="6"/>
  </r>
  <r>
    <x v="0"/>
    <x v="0"/>
    <s v="USD"/>
    <n v="1447295460"/>
    <n v="1444747843"/>
    <b v="0"/>
    <n v="165"/>
    <b v="1"/>
    <s v="theater/plays"/>
    <n v="109.77"/>
    <n v="99.79"/>
    <x v="1"/>
    <x v="6"/>
  </r>
  <r>
    <x v="0"/>
    <x v="1"/>
    <s v="GBP"/>
    <n v="1435230324"/>
    <n v="1432638324"/>
    <b v="0"/>
    <n v="17"/>
    <b v="1"/>
    <s v="theater/plays"/>
    <n v="100"/>
    <n v="117.65"/>
    <x v="1"/>
    <x v="6"/>
  </r>
  <r>
    <x v="0"/>
    <x v="0"/>
    <s v="USD"/>
    <n v="1434542702"/>
    <n v="1432814702"/>
    <b v="0"/>
    <n v="3"/>
    <b v="1"/>
    <s v="theater/plays"/>
    <n v="122"/>
    <n v="203.33"/>
    <x v="1"/>
    <x v="6"/>
  </r>
  <r>
    <x v="0"/>
    <x v="1"/>
    <s v="GBP"/>
    <n v="1456876740"/>
    <n v="1455063886"/>
    <b v="0"/>
    <n v="17"/>
    <b v="1"/>
    <s v="theater/plays"/>
    <n v="137.57"/>
    <n v="28.32"/>
    <x v="1"/>
    <x v="6"/>
  </r>
  <r>
    <x v="0"/>
    <x v="0"/>
    <s v="USD"/>
    <n v="1405511376"/>
    <n v="1401623376"/>
    <b v="0"/>
    <n v="91"/>
    <b v="1"/>
    <s v="theater/plays"/>
    <n v="100.31"/>
    <n v="110.23"/>
    <x v="1"/>
    <x v="6"/>
  </r>
  <r>
    <x v="0"/>
    <x v="1"/>
    <s v="GBP"/>
    <n v="1404641289"/>
    <n v="1402049289"/>
    <b v="0"/>
    <n v="67"/>
    <b v="1"/>
    <s v="theater/plays"/>
    <n v="107.1"/>
    <n v="31.97"/>
    <x v="1"/>
    <x v="6"/>
  </r>
  <r>
    <x v="0"/>
    <x v="0"/>
    <s v="USD"/>
    <n v="1405727304"/>
    <n v="1403135304"/>
    <b v="0"/>
    <n v="18"/>
    <b v="1"/>
    <s v="theater/plays"/>
    <n v="211"/>
    <n v="58.61"/>
    <x v="1"/>
    <x v="6"/>
  </r>
  <r>
    <x v="0"/>
    <x v="1"/>
    <s v="GBP"/>
    <n v="1469998680"/>
    <n v="1466710358"/>
    <b v="0"/>
    <n v="21"/>
    <b v="1"/>
    <s v="theater/plays"/>
    <n v="123.6"/>
    <n v="29.43"/>
    <x v="1"/>
    <x v="6"/>
  </r>
  <r>
    <x v="0"/>
    <x v="0"/>
    <s v="USD"/>
    <n v="1465196400"/>
    <n v="1462841990"/>
    <b v="0"/>
    <n v="40"/>
    <b v="1"/>
    <s v="theater/plays"/>
    <n v="108.5"/>
    <n v="81.38"/>
    <x v="1"/>
    <x v="6"/>
  </r>
  <r>
    <x v="0"/>
    <x v="0"/>
    <s v="USD"/>
    <n v="1444264372"/>
    <n v="1442536372"/>
    <b v="0"/>
    <n v="78"/>
    <b v="1"/>
    <s v="theater/plays"/>
    <n v="103.57"/>
    <n v="199.17"/>
    <x v="1"/>
    <x v="6"/>
  </r>
  <r>
    <x v="0"/>
    <x v="1"/>
    <s v="GBP"/>
    <n v="1411858862"/>
    <n v="1409266862"/>
    <b v="0"/>
    <n v="26"/>
    <b v="1"/>
    <s v="theater/plays"/>
    <n v="100"/>
    <n v="115.38"/>
    <x v="1"/>
    <x v="6"/>
  </r>
  <r>
    <x v="0"/>
    <x v="0"/>
    <s v="USD"/>
    <n v="1425099540"/>
    <n v="1424280938"/>
    <b v="0"/>
    <n v="14"/>
    <b v="1"/>
    <s v="theater/plays"/>
    <n v="130"/>
    <n v="46.43"/>
    <x v="1"/>
    <x v="6"/>
  </r>
  <r>
    <x v="0"/>
    <x v="0"/>
    <s v="USD"/>
    <n v="1480579140"/>
    <n v="1478030325"/>
    <b v="0"/>
    <n v="44"/>
    <b v="1"/>
    <s v="theater/plays"/>
    <n v="103.5"/>
    <n v="70.569999999999993"/>
    <x v="1"/>
    <x v="6"/>
  </r>
  <r>
    <x v="0"/>
    <x v="0"/>
    <s v="USD"/>
    <n v="1460935800"/>
    <n v="1459999656"/>
    <b v="0"/>
    <n v="9"/>
    <b v="1"/>
    <s v="theater/plays"/>
    <n v="100"/>
    <n v="22.22"/>
    <x v="1"/>
    <x v="6"/>
  </r>
  <r>
    <x v="0"/>
    <x v="1"/>
    <s v="GBP"/>
    <n v="1429813800"/>
    <n v="1427363645"/>
    <b v="0"/>
    <n v="30"/>
    <b v="1"/>
    <s v="theater/plays"/>
    <n v="119.6"/>
    <n v="159.47"/>
    <x v="1"/>
    <x v="6"/>
  </r>
  <r>
    <x v="0"/>
    <x v="0"/>
    <s v="USD"/>
    <n v="1414284180"/>
    <n v="1410558948"/>
    <b v="0"/>
    <n v="45"/>
    <b v="1"/>
    <s v="theater/plays"/>
    <n v="100"/>
    <n v="37.78"/>
    <x v="1"/>
    <x v="6"/>
  </r>
  <r>
    <x v="0"/>
    <x v="0"/>
    <s v="USD"/>
    <n v="1400875307"/>
    <n v="1398283307"/>
    <b v="0"/>
    <n v="56"/>
    <b v="1"/>
    <s v="theater/plays"/>
    <n v="100.88"/>
    <n v="72.05"/>
    <x v="1"/>
    <x v="6"/>
  </r>
  <r>
    <x v="0"/>
    <x v="17"/>
    <s v="EUR"/>
    <n v="1459978200"/>
    <n v="1458416585"/>
    <b v="0"/>
    <n v="46"/>
    <b v="1"/>
    <s v="theater/plays"/>
    <n v="106.55"/>
    <n v="63.7"/>
    <x v="1"/>
    <x v="6"/>
  </r>
  <r>
    <x v="0"/>
    <x v="1"/>
    <s v="GBP"/>
    <n v="1455408000"/>
    <n v="1454638202"/>
    <b v="0"/>
    <n v="34"/>
    <b v="1"/>
    <s v="theater/plays"/>
    <n v="138"/>
    <n v="28.41"/>
    <x v="1"/>
    <x v="6"/>
  </r>
  <r>
    <x v="0"/>
    <x v="0"/>
    <s v="USD"/>
    <n v="1425495563"/>
    <n v="1422903563"/>
    <b v="0"/>
    <n v="98"/>
    <b v="1"/>
    <s v="theater/plays"/>
    <n v="101.15"/>
    <n v="103.21"/>
    <x v="1"/>
    <x v="6"/>
  </r>
  <r>
    <x v="0"/>
    <x v="1"/>
    <s v="GBP"/>
    <n v="1450051200"/>
    <n v="1447594176"/>
    <b v="0"/>
    <n v="46"/>
    <b v="1"/>
    <s v="theater/plays"/>
    <n v="109.1"/>
    <n v="71.150000000000006"/>
    <x v="1"/>
    <x v="6"/>
  </r>
  <r>
    <x v="0"/>
    <x v="0"/>
    <s v="USD"/>
    <n v="1429912341"/>
    <n v="1427320341"/>
    <b v="0"/>
    <n v="10"/>
    <b v="1"/>
    <s v="theater/plays"/>
    <n v="140"/>
    <n v="35"/>
    <x v="1"/>
    <x v="6"/>
  </r>
  <r>
    <x v="0"/>
    <x v="0"/>
    <s v="USD"/>
    <n v="1423119540"/>
    <n v="1421252084"/>
    <b v="0"/>
    <n v="76"/>
    <b v="1"/>
    <s v="theater/plays"/>
    <n v="103.58"/>
    <n v="81.78"/>
    <x v="1"/>
    <x v="6"/>
  </r>
  <r>
    <x v="0"/>
    <x v="0"/>
    <s v="USD"/>
    <n v="1412434136"/>
    <n v="1409669336"/>
    <b v="0"/>
    <n v="104"/>
    <b v="1"/>
    <s v="theater/plays"/>
    <n v="102.97"/>
    <n v="297.02999999999997"/>
    <x v="1"/>
    <x v="6"/>
  </r>
  <r>
    <x v="0"/>
    <x v="0"/>
    <s v="USD"/>
    <n v="1411264800"/>
    <n v="1409620903"/>
    <b v="0"/>
    <n v="87"/>
    <b v="1"/>
    <s v="theater/plays"/>
    <n v="108.13"/>
    <n v="46.61"/>
    <x v="1"/>
    <x v="6"/>
  </r>
  <r>
    <x v="0"/>
    <x v="1"/>
    <s v="GBP"/>
    <n v="1404314952"/>
    <n v="1401722952"/>
    <b v="0"/>
    <n v="29"/>
    <b v="1"/>
    <s v="theater/plays"/>
    <n v="100"/>
    <n v="51.72"/>
    <x v="1"/>
    <x v="6"/>
  </r>
  <r>
    <x v="0"/>
    <x v="1"/>
    <s v="GBP"/>
    <n v="1425142800"/>
    <n v="1422983847"/>
    <b v="0"/>
    <n v="51"/>
    <b v="1"/>
    <s v="theater/plays"/>
    <n v="102.75"/>
    <n v="40.29"/>
    <x v="1"/>
    <x v="6"/>
  </r>
  <r>
    <x v="0"/>
    <x v="1"/>
    <s v="GBP"/>
    <n v="1478046661"/>
    <n v="1476837061"/>
    <b v="0"/>
    <n v="12"/>
    <b v="1"/>
    <s v="theater/plays"/>
    <n v="130"/>
    <n v="16.25"/>
    <x v="1"/>
    <x v="6"/>
  </r>
  <r>
    <x v="0"/>
    <x v="1"/>
    <s v="GBP"/>
    <n v="1406760101"/>
    <n v="1404168101"/>
    <b v="0"/>
    <n v="72"/>
    <b v="1"/>
    <s v="theater/plays"/>
    <n v="108.55"/>
    <n v="30.15"/>
    <x v="1"/>
    <x v="6"/>
  </r>
  <r>
    <x v="0"/>
    <x v="0"/>
    <s v="USD"/>
    <n v="1408383153"/>
    <n v="1405791153"/>
    <b v="0"/>
    <n v="21"/>
    <b v="1"/>
    <s v="theater/plays"/>
    <n v="100"/>
    <n v="95.24"/>
    <x v="1"/>
    <x v="6"/>
  </r>
  <r>
    <x v="0"/>
    <x v="0"/>
    <s v="USD"/>
    <n v="1454709600"/>
    <n v="1452520614"/>
    <b v="0"/>
    <n v="42"/>
    <b v="1"/>
    <s v="theater/plays"/>
    <n v="109.65"/>
    <n v="52.21"/>
    <x v="1"/>
    <x v="6"/>
  </r>
  <r>
    <x v="0"/>
    <x v="0"/>
    <s v="USD"/>
    <n v="1402974000"/>
    <n v="1400290255"/>
    <b v="0"/>
    <n v="71"/>
    <b v="1"/>
    <s v="theater/plays"/>
    <n v="100.26"/>
    <n v="134.15"/>
    <x v="1"/>
    <x v="6"/>
  </r>
  <r>
    <x v="0"/>
    <x v="0"/>
    <s v="USD"/>
    <n v="1404983269"/>
    <n v="1402391269"/>
    <b v="0"/>
    <n v="168"/>
    <b v="1"/>
    <s v="theater/plays"/>
    <n v="105.55"/>
    <n v="62.83"/>
    <x v="1"/>
    <x v="6"/>
  </r>
  <r>
    <x v="0"/>
    <x v="0"/>
    <s v="USD"/>
    <n v="1470538800"/>
    <n v="1469112493"/>
    <b v="0"/>
    <n v="19"/>
    <b v="1"/>
    <s v="theater/plays"/>
    <n v="112"/>
    <n v="58.95"/>
    <x v="1"/>
    <x v="6"/>
  </r>
  <r>
    <x v="0"/>
    <x v="0"/>
    <s v="USD"/>
    <n v="1408638480"/>
    <n v="1406811593"/>
    <b v="0"/>
    <n v="37"/>
    <b v="1"/>
    <s v="theater/plays"/>
    <n v="105.9"/>
    <n v="143.11000000000001"/>
    <x v="1"/>
    <x v="6"/>
  </r>
  <r>
    <x v="0"/>
    <x v="0"/>
    <s v="USD"/>
    <n v="1440003820"/>
    <n v="1437411820"/>
    <b v="0"/>
    <n v="36"/>
    <b v="1"/>
    <s v="theater/plays"/>
    <n v="101"/>
    <n v="84.17"/>
    <x v="1"/>
    <x v="6"/>
  </r>
  <r>
    <x v="0"/>
    <x v="1"/>
    <s v="GBP"/>
    <n v="1430600400"/>
    <n v="1428358567"/>
    <b v="0"/>
    <n v="14"/>
    <b v="1"/>
    <s v="theater/plays"/>
    <n v="104.2"/>
    <n v="186.07"/>
    <x v="1"/>
    <x v="6"/>
  </r>
  <r>
    <x v="0"/>
    <x v="0"/>
    <s v="USD"/>
    <n v="1453179540"/>
    <n v="1452030730"/>
    <b v="0"/>
    <n v="18"/>
    <b v="1"/>
    <s v="theater/plays"/>
    <n v="134.68"/>
    <n v="89.79"/>
    <x v="1"/>
    <x v="6"/>
  </r>
  <r>
    <x v="0"/>
    <x v="0"/>
    <s v="USD"/>
    <n v="1405095300"/>
    <n v="1403146628"/>
    <b v="0"/>
    <n v="82"/>
    <b v="1"/>
    <s v="theater/plays"/>
    <n v="105.22"/>
    <n v="64.16"/>
    <x v="1"/>
    <x v="6"/>
  </r>
  <r>
    <x v="0"/>
    <x v="0"/>
    <s v="USD"/>
    <n v="1447445820"/>
    <n v="1445077121"/>
    <b v="0"/>
    <n v="43"/>
    <b v="1"/>
    <s v="theater/plays"/>
    <n v="102.6"/>
    <n v="59.65"/>
    <x v="1"/>
    <x v="6"/>
  </r>
  <r>
    <x v="0"/>
    <x v="0"/>
    <s v="USD"/>
    <n v="1433016672"/>
    <n v="1430424672"/>
    <b v="0"/>
    <n v="8"/>
    <b v="1"/>
    <s v="theater/plays"/>
    <n v="100"/>
    <n v="31.25"/>
    <x v="1"/>
    <x v="6"/>
  </r>
  <r>
    <x v="0"/>
    <x v="0"/>
    <s v="USD"/>
    <n v="1410266146"/>
    <n v="1407674146"/>
    <b v="0"/>
    <n v="45"/>
    <b v="1"/>
    <s v="theater/plays"/>
    <n v="185.5"/>
    <n v="41.22"/>
    <x v="1"/>
    <x v="6"/>
  </r>
  <r>
    <x v="0"/>
    <x v="2"/>
    <s v="AUD"/>
    <n v="1465394340"/>
    <n v="1464677986"/>
    <b v="0"/>
    <n v="20"/>
    <b v="1"/>
    <s v="theater/plays"/>
    <n v="289"/>
    <n v="43.35"/>
    <x v="1"/>
    <x v="6"/>
  </r>
  <r>
    <x v="0"/>
    <x v="1"/>
    <s v="GBP"/>
    <n v="1445604236"/>
    <n v="1443185036"/>
    <b v="0"/>
    <n v="31"/>
    <b v="1"/>
    <s v="theater/plays"/>
    <n v="100"/>
    <n v="64.52"/>
    <x v="1"/>
    <x v="6"/>
  </r>
  <r>
    <x v="0"/>
    <x v="1"/>
    <s v="GBP"/>
    <n v="1423138800"/>
    <n v="1421092725"/>
    <b v="0"/>
    <n v="25"/>
    <b v="1"/>
    <s v="theater/plays"/>
    <n v="108.2"/>
    <n v="43.28"/>
    <x v="1"/>
    <x v="6"/>
  </r>
  <r>
    <x v="0"/>
    <x v="0"/>
    <s v="USD"/>
    <n v="1458332412"/>
    <n v="1454448012"/>
    <b v="0"/>
    <n v="14"/>
    <b v="1"/>
    <s v="theater/plays"/>
    <n v="107.8"/>
    <n v="77"/>
    <x v="1"/>
    <x v="6"/>
  </r>
  <r>
    <x v="0"/>
    <x v="0"/>
    <s v="USD"/>
    <n v="1418784689"/>
    <n v="1416192689"/>
    <b v="0"/>
    <n v="45"/>
    <b v="1"/>
    <s v="theater/plays"/>
    <n v="109.76"/>
    <n v="51.22"/>
    <x v="1"/>
    <x v="6"/>
  </r>
  <r>
    <x v="0"/>
    <x v="0"/>
    <s v="USD"/>
    <n v="1468036800"/>
    <n v="1465607738"/>
    <b v="0"/>
    <n v="20"/>
    <b v="1"/>
    <s v="theater/plays"/>
    <n v="170.63"/>
    <n v="68.25"/>
    <x v="1"/>
    <x v="6"/>
  </r>
  <r>
    <x v="0"/>
    <x v="1"/>
    <s v="GBP"/>
    <n v="1427990071"/>
    <n v="1422809671"/>
    <b v="0"/>
    <n v="39"/>
    <b v="1"/>
    <s v="theater/plays"/>
    <n v="152"/>
    <n v="19.489999999999998"/>
    <x v="1"/>
    <x v="6"/>
  </r>
  <r>
    <x v="0"/>
    <x v="0"/>
    <s v="USD"/>
    <n v="1429636927"/>
    <n v="1427304127"/>
    <b v="0"/>
    <n v="16"/>
    <b v="1"/>
    <s v="theater/plays"/>
    <n v="101.23"/>
    <n v="41.13"/>
    <x v="1"/>
    <x v="6"/>
  </r>
  <r>
    <x v="0"/>
    <x v="0"/>
    <s v="USD"/>
    <n v="1406087940"/>
    <n v="1404141626"/>
    <b v="0"/>
    <n v="37"/>
    <b v="1"/>
    <s v="theater/plays"/>
    <n v="153.19999999999999"/>
    <n v="41.41"/>
    <x v="1"/>
    <x v="6"/>
  </r>
  <r>
    <x v="0"/>
    <x v="1"/>
    <s v="GBP"/>
    <n v="1471130956"/>
    <n v="1465946956"/>
    <b v="0"/>
    <n v="14"/>
    <b v="1"/>
    <s v="theater/plays"/>
    <n v="128.33000000000001"/>
    <n v="27.5"/>
    <x v="1"/>
    <x v="6"/>
  </r>
  <r>
    <x v="0"/>
    <x v="1"/>
    <s v="GBP"/>
    <n v="1406825159"/>
    <n v="1404233159"/>
    <b v="0"/>
    <n v="21"/>
    <b v="1"/>
    <s v="theater/plays"/>
    <n v="100.71"/>
    <n v="33.57"/>
    <x v="1"/>
    <x v="6"/>
  </r>
  <r>
    <x v="0"/>
    <x v="0"/>
    <s v="USD"/>
    <n v="1476381627"/>
    <n v="1473789627"/>
    <b v="0"/>
    <n v="69"/>
    <b v="1"/>
    <s v="theater/plays"/>
    <n v="100.65"/>
    <n v="145.87"/>
    <x v="1"/>
    <x v="6"/>
  </r>
  <r>
    <x v="0"/>
    <x v="0"/>
    <s v="USD"/>
    <n v="1406876340"/>
    <n v="1404190567"/>
    <b v="0"/>
    <n v="16"/>
    <b v="1"/>
    <s v="theater/plays"/>
    <n v="191.3"/>
    <n v="358.69"/>
    <x v="1"/>
    <x v="6"/>
  </r>
  <r>
    <x v="0"/>
    <x v="0"/>
    <s v="USD"/>
    <n v="1423720740"/>
    <n v="1421081857"/>
    <b v="0"/>
    <n v="55"/>
    <b v="1"/>
    <s v="theater/plays"/>
    <n v="140.19999999999999"/>
    <n v="50.98"/>
    <x v="1"/>
    <x v="6"/>
  </r>
  <r>
    <x v="0"/>
    <x v="0"/>
    <s v="USD"/>
    <n v="1422937620"/>
    <n v="1420606303"/>
    <b v="0"/>
    <n v="27"/>
    <b v="1"/>
    <s v="theater/plays"/>
    <n v="124.34"/>
    <n v="45.04"/>
    <x v="1"/>
    <x v="6"/>
  </r>
  <r>
    <x v="0"/>
    <x v="1"/>
    <s v="GBP"/>
    <n v="1463743860"/>
    <n v="1461151860"/>
    <b v="0"/>
    <n v="36"/>
    <b v="1"/>
    <s v="theater/plays"/>
    <n v="126.2"/>
    <n v="17.53"/>
    <x v="1"/>
    <x v="6"/>
  </r>
  <r>
    <x v="0"/>
    <x v="1"/>
    <s v="GBP"/>
    <n v="1408106352"/>
    <n v="1406896752"/>
    <b v="0"/>
    <n v="19"/>
    <b v="1"/>
    <s v="theater/plays"/>
    <n v="190"/>
    <n v="50"/>
    <x v="1"/>
    <x v="6"/>
  </r>
  <r>
    <x v="0"/>
    <x v="0"/>
    <s v="USD"/>
    <n v="1477710000"/>
    <n v="1475248279"/>
    <b v="0"/>
    <n v="12"/>
    <b v="1"/>
    <s v="theater/plays"/>
    <n v="139"/>
    <n v="57.92"/>
    <x v="1"/>
    <x v="6"/>
  </r>
  <r>
    <x v="0"/>
    <x v="0"/>
    <s v="USD"/>
    <n v="1436551200"/>
    <n v="1435181628"/>
    <b v="0"/>
    <n v="17"/>
    <b v="1"/>
    <s v="theater/plays"/>
    <n v="202"/>
    <n v="29.71"/>
    <x v="1"/>
    <x v="6"/>
  </r>
  <r>
    <x v="0"/>
    <x v="5"/>
    <s v="CAD"/>
    <n v="1476158340"/>
    <n v="1472594585"/>
    <b v="0"/>
    <n v="114"/>
    <b v="1"/>
    <s v="theater/plays"/>
    <n v="103.38"/>
    <n v="90.68"/>
    <x v="1"/>
    <x v="6"/>
  </r>
  <r>
    <x v="0"/>
    <x v="0"/>
    <s v="USD"/>
    <n v="1471921637"/>
    <n v="1469329637"/>
    <b v="0"/>
    <n v="93"/>
    <b v="1"/>
    <s v="theater/plays"/>
    <n v="102.32"/>
    <n v="55.01"/>
    <x v="1"/>
    <x v="6"/>
  </r>
  <r>
    <x v="0"/>
    <x v="1"/>
    <s v="GBP"/>
    <n v="1439136000"/>
    <n v="1436972472"/>
    <b v="0"/>
    <n v="36"/>
    <b v="1"/>
    <s v="theater/plays"/>
    <n v="103"/>
    <n v="57.22"/>
    <x v="1"/>
    <x v="6"/>
  </r>
  <r>
    <x v="0"/>
    <x v="0"/>
    <s v="USD"/>
    <n v="1461108450"/>
    <n v="1455928050"/>
    <b v="0"/>
    <n v="61"/>
    <b v="1"/>
    <s v="theater/plays"/>
    <n v="127.14"/>
    <n v="72.95"/>
    <x v="1"/>
    <x v="6"/>
  </r>
  <r>
    <x v="0"/>
    <x v="0"/>
    <s v="USD"/>
    <n v="1426864032"/>
    <n v="1424275632"/>
    <b v="0"/>
    <n v="47"/>
    <b v="1"/>
    <s v="theater/plays"/>
    <n v="101"/>
    <n v="64.47"/>
    <x v="1"/>
    <x v="6"/>
  </r>
  <r>
    <x v="0"/>
    <x v="0"/>
    <s v="USD"/>
    <n v="1474426800"/>
    <n v="1471976529"/>
    <b v="0"/>
    <n v="17"/>
    <b v="1"/>
    <s v="theater/plays"/>
    <n v="121.78"/>
    <n v="716.35"/>
    <x v="1"/>
    <x v="6"/>
  </r>
  <r>
    <x v="0"/>
    <x v="0"/>
    <s v="USD"/>
    <n v="1461857045"/>
    <n v="1459265045"/>
    <b v="0"/>
    <n v="63"/>
    <b v="1"/>
    <s v="theater/plays"/>
    <n v="113.39"/>
    <n v="50.4"/>
    <x v="1"/>
    <x v="6"/>
  </r>
  <r>
    <x v="0"/>
    <x v="0"/>
    <s v="USD"/>
    <n v="1468618680"/>
    <n v="1465345902"/>
    <b v="0"/>
    <n v="9"/>
    <b v="1"/>
    <s v="theater/plays"/>
    <n v="150"/>
    <n v="41.67"/>
    <x v="1"/>
    <x v="6"/>
  </r>
  <r>
    <x v="0"/>
    <x v="1"/>
    <s v="GBP"/>
    <n v="1409515200"/>
    <n v="1405971690"/>
    <b v="0"/>
    <n v="30"/>
    <b v="1"/>
    <s v="theater/plays"/>
    <n v="214.6"/>
    <n v="35.770000000000003"/>
    <x v="1"/>
    <x v="6"/>
  </r>
  <r>
    <x v="0"/>
    <x v="0"/>
    <s v="USD"/>
    <n v="1415253540"/>
    <n v="1413432331"/>
    <b v="0"/>
    <n v="23"/>
    <b v="1"/>
    <s v="theater/plays"/>
    <n v="102.05"/>
    <n v="88.74"/>
    <x v="1"/>
    <x v="6"/>
  </r>
  <r>
    <x v="0"/>
    <x v="0"/>
    <s v="USD"/>
    <n v="1426883220"/>
    <n v="1425067296"/>
    <b v="0"/>
    <n v="33"/>
    <b v="1"/>
    <s v="theater/plays"/>
    <n v="100"/>
    <n v="148.47999999999999"/>
    <x v="1"/>
    <x v="6"/>
  </r>
  <r>
    <x v="0"/>
    <x v="1"/>
    <s v="GBP"/>
    <n v="1469016131"/>
    <n v="1466424131"/>
    <b v="0"/>
    <n v="39"/>
    <b v="1"/>
    <s v="theater/plays"/>
    <n v="101"/>
    <n v="51.79"/>
    <x v="1"/>
    <x v="6"/>
  </r>
  <r>
    <x v="0"/>
    <x v="1"/>
    <s v="GBP"/>
    <n v="1414972800"/>
    <n v="1412629704"/>
    <b v="0"/>
    <n v="17"/>
    <b v="1"/>
    <s v="theater/plays"/>
    <n v="113.33"/>
    <n v="20"/>
    <x v="1"/>
    <x v="6"/>
  </r>
  <r>
    <x v="0"/>
    <x v="0"/>
    <s v="USD"/>
    <n v="1414378800"/>
    <n v="1412836990"/>
    <b v="0"/>
    <n v="6"/>
    <b v="1"/>
    <s v="theater/plays"/>
    <n v="104"/>
    <n v="52"/>
    <x v="1"/>
    <x v="6"/>
  </r>
  <r>
    <x v="0"/>
    <x v="0"/>
    <s v="USD"/>
    <n v="1431831600"/>
    <n v="1430761243"/>
    <b v="0"/>
    <n v="39"/>
    <b v="1"/>
    <s v="theater/plays"/>
    <n v="115.33"/>
    <n v="53.23"/>
    <x v="1"/>
    <x v="6"/>
  </r>
  <r>
    <x v="0"/>
    <x v="0"/>
    <s v="USD"/>
    <n v="1426539600"/>
    <n v="1424296822"/>
    <b v="0"/>
    <n v="57"/>
    <b v="1"/>
    <s v="theater/plays"/>
    <n v="112.85"/>
    <n v="39.6"/>
    <x v="1"/>
    <x v="6"/>
  </r>
  <r>
    <x v="0"/>
    <x v="1"/>
    <s v="GBP"/>
    <n v="1403382680"/>
    <n v="1400790680"/>
    <b v="0"/>
    <n v="56"/>
    <b v="1"/>
    <s v="theater/plays"/>
    <n v="127.87"/>
    <n v="34.25"/>
    <x v="1"/>
    <x v="6"/>
  </r>
  <r>
    <x v="0"/>
    <x v="0"/>
    <s v="USD"/>
    <n v="1436562000"/>
    <n v="1434440227"/>
    <b v="0"/>
    <n v="13"/>
    <b v="1"/>
    <s v="theater/plays"/>
    <n v="142.66999999999999"/>
    <n v="164.62"/>
    <x v="1"/>
    <x v="6"/>
  </r>
  <r>
    <x v="0"/>
    <x v="2"/>
    <s v="AUD"/>
    <n v="1420178188"/>
    <n v="1418709388"/>
    <b v="0"/>
    <n v="95"/>
    <b v="1"/>
    <s v="theater/plays"/>
    <n v="118.8"/>
    <n v="125.05"/>
    <x v="1"/>
    <x v="6"/>
  </r>
  <r>
    <x v="0"/>
    <x v="1"/>
    <s v="GBP"/>
    <n v="1404671466"/>
    <n v="1402079466"/>
    <b v="0"/>
    <n v="80"/>
    <b v="1"/>
    <s v="theater/plays"/>
    <n v="138.33000000000001"/>
    <n v="51.88"/>
    <x v="1"/>
    <x v="6"/>
  </r>
  <r>
    <x v="0"/>
    <x v="0"/>
    <s v="USD"/>
    <n v="1404403381"/>
    <n v="1401811381"/>
    <b v="0"/>
    <n v="133"/>
    <b v="1"/>
    <s v="theater/plays"/>
    <n v="159.94"/>
    <n v="40.29"/>
    <x v="1"/>
    <x v="6"/>
  </r>
  <r>
    <x v="0"/>
    <x v="0"/>
    <s v="USD"/>
    <n v="1466014499"/>
    <n v="1463422499"/>
    <b v="0"/>
    <n v="44"/>
    <b v="1"/>
    <s v="theater/plays"/>
    <n v="114.24"/>
    <n v="64.91"/>
    <x v="1"/>
    <x v="6"/>
  </r>
  <r>
    <x v="0"/>
    <x v="0"/>
    <s v="USD"/>
    <n v="1454431080"/>
    <n v="1451839080"/>
    <b v="0"/>
    <n v="30"/>
    <b v="1"/>
    <s v="theater/plays"/>
    <n v="100.61"/>
    <n v="55.33"/>
    <x v="1"/>
    <x v="6"/>
  </r>
  <r>
    <x v="0"/>
    <x v="0"/>
    <s v="USD"/>
    <n v="1433314740"/>
    <n v="1430600401"/>
    <b v="0"/>
    <n v="56"/>
    <b v="1"/>
    <s v="theater/plays"/>
    <n v="155.19999999999999"/>
    <n v="83.14"/>
    <x v="1"/>
    <x v="6"/>
  </r>
  <r>
    <x v="0"/>
    <x v="1"/>
    <s v="GBP"/>
    <n v="1435185252"/>
    <n v="1432593252"/>
    <b v="0"/>
    <n v="66"/>
    <b v="1"/>
    <s v="theater/plays"/>
    <n v="127.75"/>
    <n v="38.71"/>
    <x v="1"/>
    <x v="6"/>
  </r>
  <r>
    <x v="0"/>
    <x v="0"/>
    <s v="USD"/>
    <n v="1429286400"/>
    <n v="1427221560"/>
    <b v="0"/>
    <n v="29"/>
    <b v="1"/>
    <s v="theater/plays"/>
    <n v="121.2"/>
    <n v="125.38"/>
    <x v="1"/>
    <x v="6"/>
  </r>
  <r>
    <x v="0"/>
    <x v="1"/>
    <s v="GBP"/>
    <n v="1400965200"/>
    <n v="1398352531"/>
    <b v="0"/>
    <n v="72"/>
    <b v="1"/>
    <s v="theater/plays"/>
    <n v="112.7"/>
    <n v="78.260000000000005"/>
    <x v="1"/>
    <x v="6"/>
  </r>
  <r>
    <x v="0"/>
    <x v="0"/>
    <s v="USD"/>
    <n v="1460574924"/>
    <n v="1457982924"/>
    <b v="0"/>
    <n v="27"/>
    <b v="1"/>
    <s v="theater/plays"/>
    <n v="127.5"/>
    <n v="47.22"/>
    <x v="1"/>
    <x v="6"/>
  </r>
  <r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x v="0"/>
    <x v="0"/>
    <s v="USD"/>
    <n v="1445818397"/>
    <n v="1442794397"/>
    <b v="0"/>
    <n v="35"/>
    <b v="1"/>
    <s v="theater/plays"/>
    <n v="105.27"/>
    <n v="114.29"/>
    <x v="1"/>
    <x v="6"/>
  </r>
  <r>
    <x v="0"/>
    <x v="0"/>
    <s v="USD"/>
    <n v="1408252260"/>
    <n v="1406580436"/>
    <b v="0"/>
    <n v="29"/>
    <b v="1"/>
    <s v="theater/plays"/>
    <n v="100"/>
    <n v="51.72"/>
    <x v="1"/>
    <x v="6"/>
  </r>
  <r>
    <x v="0"/>
    <x v="0"/>
    <s v="USD"/>
    <n v="1480140000"/>
    <n v="1479186575"/>
    <b v="0"/>
    <n v="13"/>
    <b v="1"/>
    <s v="theater/plays"/>
    <n v="100"/>
    <n v="30.77"/>
    <x v="1"/>
    <x v="6"/>
  </r>
  <r>
    <x v="0"/>
    <x v="5"/>
    <s v="CAD"/>
    <n v="1414862280"/>
    <n v="1412360309"/>
    <b v="0"/>
    <n v="72"/>
    <b v="1"/>
    <s v="theater/plays"/>
    <n v="106.86"/>
    <n v="74.209999999999994"/>
    <x v="1"/>
    <x v="6"/>
  </r>
  <r>
    <x v="0"/>
    <x v="0"/>
    <s v="USD"/>
    <n v="1473625166"/>
    <n v="1470169166"/>
    <b v="0"/>
    <n v="78"/>
    <b v="1"/>
    <s v="theater/plays"/>
    <n v="124.4"/>
    <n v="47.85"/>
    <x v="1"/>
    <x v="6"/>
  </r>
  <r>
    <x v="0"/>
    <x v="0"/>
    <s v="USD"/>
    <n v="1464904800"/>
    <n v="1463852904"/>
    <b v="0"/>
    <n v="49"/>
    <b v="1"/>
    <s v="theater/plays"/>
    <n v="108.7"/>
    <n v="34.409999999999997"/>
    <x v="1"/>
    <x v="6"/>
  </r>
  <r>
    <x v="0"/>
    <x v="5"/>
    <s v="CAD"/>
    <n v="1464471840"/>
    <n v="1459309704"/>
    <b v="0"/>
    <n v="42"/>
    <b v="1"/>
    <s v="theater/plays"/>
    <n v="102.42"/>
    <n v="40.24"/>
    <x v="1"/>
    <x v="6"/>
  </r>
  <r>
    <x v="0"/>
    <x v="0"/>
    <s v="USD"/>
    <n v="1435733940"/>
    <n v="1431046325"/>
    <b v="0"/>
    <n v="35"/>
    <b v="1"/>
    <s v="theater/plays"/>
    <n v="105.5"/>
    <n v="60.29"/>
    <x v="1"/>
    <x v="6"/>
  </r>
  <r>
    <x v="0"/>
    <x v="0"/>
    <s v="USD"/>
    <n v="1457326740"/>
    <n v="1455919438"/>
    <b v="0"/>
    <n v="42"/>
    <b v="1"/>
    <s v="theater/plays"/>
    <n v="106.3"/>
    <n v="25.31"/>
    <x v="1"/>
    <x v="6"/>
  </r>
  <r>
    <x v="0"/>
    <x v="1"/>
    <s v="GBP"/>
    <n v="1441995595"/>
    <n v="1439835595"/>
    <b v="0"/>
    <n v="42"/>
    <b v="1"/>
    <s v="theater/plays"/>
    <n v="100.67"/>
    <n v="35.950000000000003"/>
    <x v="1"/>
    <x v="6"/>
  </r>
  <r>
    <x v="0"/>
    <x v="0"/>
    <s v="USD"/>
    <n v="1458100740"/>
    <n v="1456862924"/>
    <b v="0"/>
    <n v="31"/>
    <b v="1"/>
    <s v="theater/plays"/>
    <n v="105.4"/>
    <n v="136"/>
    <x v="1"/>
    <x v="6"/>
  </r>
  <r>
    <x v="0"/>
    <x v="1"/>
    <s v="GBP"/>
    <n v="1469359728"/>
    <n v="1466767728"/>
    <b v="0"/>
    <n v="38"/>
    <b v="1"/>
    <s v="theater/plays"/>
    <n v="107.56"/>
    <n v="70.760000000000005"/>
    <x v="1"/>
    <x v="6"/>
  </r>
  <r>
    <x v="0"/>
    <x v="0"/>
    <s v="USD"/>
    <n v="1447959491"/>
    <n v="1445363891"/>
    <b v="0"/>
    <n v="8"/>
    <b v="1"/>
    <s v="theater/plays"/>
    <n v="100"/>
    <n v="125"/>
    <x v="1"/>
    <x v="6"/>
  </r>
  <r>
    <x v="0"/>
    <x v="0"/>
    <s v="USD"/>
    <n v="1399953600"/>
    <n v="1398983245"/>
    <b v="0"/>
    <n v="39"/>
    <b v="1"/>
    <s v="theater/plays"/>
    <n v="103.76"/>
    <n v="66.510000000000005"/>
    <x v="1"/>
    <x v="6"/>
  </r>
  <r>
    <x v="0"/>
    <x v="0"/>
    <s v="USD"/>
    <n v="1408815440"/>
    <n v="1404927440"/>
    <b v="0"/>
    <n v="29"/>
    <b v="1"/>
    <s v="theater/plays"/>
    <n v="101.5"/>
    <n v="105"/>
    <x v="1"/>
    <x v="6"/>
  </r>
  <r>
    <x v="0"/>
    <x v="0"/>
    <s v="USD"/>
    <n v="1464732537"/>
    <n v="1462140537"/>
    <b v="0"/>
    <n v="72"/>
    <b v="1"/>
    <s v="theater/plays"/>
    <n v="104.4"/>
    <n v="145"/>
    <x v="1"/>
    <x v="6"/>
  </r>
  <r>
    <x v="0"/>
    <x v="1"/>
    <s v="GBP"/>
    <n v="1462914000"/>
    <n v="1460914253"/>
    <b v="0"/>
    <n v="15"/>
    <b v="1"/>
    <s v="theater/plays"/>
    <n v="180"/>
    <n v="12"/>
    <x v="1"/>
    <x v="6"/>
  </r>
  <r>
    <x v="0"/>
    <x v="0"/>
    <s v="USD"/>
    <n v="1416545700"/>
    <n v="1415392666"/>
    <b v="0"/>
    <n v="33"/>
    <b v="1"/>
    <s v="theater/plays"/>
    <n v="106.33"/>
    <n v="96.67"/>
    <x v="1"/>
    <x v="6"/>
  </r>
  <r>
    <x v="0"/>
    <x v="0"/>
    <s v="USD"/>
    <n v="1404312846"/>
    <n v="1402584846"/>
    <b v="0"/>
    <n v="15"/>
    <b v="1"/>
    <s v="theater/plays"/>
    <n v="100.56"/>
    <n v="60.33"/>
    <x v="1"/>
    <x v="6"/>
  </r>
  <r>
    <x v="0"/>
    <x v="1"/>
    <s v="GBP"/>
    <n v="1415385000"/>
    <n v="1413406695"/>
    <b v="0"/>
    <n v="19"/>
    <b v="1"/>
    <s v="theater/plays"/>
    <n v="101.2"/>
    <n v="79.89"/>
    <x v="1"/>
    <x v="6"/>
  </r>
  <r>
    <x v="0"/>
    <x v="1"/>
    <s v="GBP"/>
    <n v="1429789992"/>
    <n v="1424609592"/>
    <b v="0"/>
    <n v="17"/>
    <b v="1"/>
    <s v="theater/plays"/>
    <n v="100"/>
    <n v="58.82"/>
    <x v="1"/>
    <x v="6"/>
  </r>
  <r>
    <x v="0"/>
    <x v="0"/>
    <s v="USD"/>
    <n v="1401857940"/>
    <n v="1400725112"/>
    <b v="0"/>
    <n v="44"/>
    <b v="1"/>
    <s v="theater/plays"/>
    <n v="118.39"/>
    <n v="75.34"/>
    <x v="1"/>
    <x v="6"/>
  </r>
  <r>
    <x v="0"/>
    <x v="0"/>
    <s v="USD"/>
    <n v="1422853140"/>
    <n v="1421439552"/>
    <b v="0"/>
    <n v="10"/>
    <b v="1"/>
    <s v="theater/plays"/>
    <n v="110"/>
    <n v="55"/>
    <x v="1"/>
    <x v="6"/>
  </r>
  <r>
    <x v="0"/>
    <x v="0"/>
    <s v="USD"/>
    <n v="1433097171"/>
    <n v="1430505171"/>
    <b v="0"/>
    <n v="46"/>
    <b v="1"/>
    <s v="theater/plays"/>
    <n v="102.67"/>
    <n v="66.959999999999994"/>
    <x v="1"/>
    <x v="6"/>
  </r>
  <r>
    <x v="0"/>
    <x v="0"/>
    <s v="USD"/>
    <n v="1410145200"/>
    <n v="1407197670"/>
    <b v="0"/>
    <n v="11"/>
    <b v="1"/>
    <s v="theater/plays"/>
    <n v="100"/>
    <n v="227.27"/>
    <x v="1"/>
    <x v="6"/>
  </r>
  <r>
    <x v="0"/>
    <x v="1"/>
    <s v="GBP"/>
    <n v="1404471600"/>
    <n v="1401910634"/>
    <b v="0"/>
    <n v="13"/>
    <b v="1"/>
    <s v="theater/plays"/>
    <n v="100"/>
    <n v="307.69"/>
    <x v="1"/>
    <x v="6"/>
  </r>
  <r>
    <x v="0"/>
    <x v="0"/>
    <s v="USD"/>
    <n v="1412259660"/>
    <n v="1410461299"/>
    <b v="0"/>
    <n v="33"/>
    <b v="1"/>
    <s v="theater/plays"/>
    <n v="110.05"/>
    <n v="50.02"/>
    <x v="1"/>
    <x v="6"/>
  </r>
  <r>
    <x v="0"/>
    <x v="1"/>
    <s v="GBP"/>
    <n v="1425478950"/>
    <n v="1422886950"/>
    <b v="0"/>
    <n v="28"/>
    <b v="1"/>
    <s v="theater/plays"/>
    <n v="101.35"/>
    <n v="72.39"/>
    <x v="1"/>
    <x v="6"/>
  </r>
  <r>
    <x v="0"/>
    <x v="1"/>
    <s v="GBP"/>
    <n v="1441547220"/>
    <n v="1439322412"/>
    <b v="0"/>
    <n v="21"/>
    <b v="1"/>
    <s v="theater/plays"/>
    <n v="100.75"/>
    <n v="95.95"/>
    <x v="1"/>
    <x v="6"/>
  </r>
  <r>
    <x v="0"/>
    <x v="0"/>
    <s v="USD"/>
    <n v="1411980020"/>
    <n v="1409388020"/>
    <b v="0"/>
    <n v="13"/>
    <b v="1"/>
    <s v="theater/plays"/>
    <n v="169.43"/>
    <n v="45.62"/>
    <x v="1"/>
    <x v="6"/>
  </r>
  <r>
    <x v="0"/>
    <x v="1"/>
    <s v="GBP"/>
    <n v="1442311560"/>
    <n v="1439924246"/>
    <b v="0"/>
    <n v="34"/>
    <b v="1"/>
    <s v="theater/plays"/>
    <n v="100"/>
    <n v="41.03"/>
    <x v="1"/>
    <x v="6"/>
  </r>
  <r>
    <x v="0"/>
    <x v="1"/>
    <s v="GBP"/>
    <n v="1474844400"/>
    <n v="1469871148"/>
    <b v="0"/>
    <n v="80"/>
    <b v="1"/>
    <s v="theater/plays"/>
    <n v="113.65"/>
    <n v="56.83"/>
    <x v="1"/>
    <x v="6"/>
  </r>
  <r>
    <x v="0"/>
    <x v="0"/>
    <s v="USD"/>
    <n v="1410580800"/>
    <n v="1409336373"/>
    <b v="0"/>
    <n v="74"/>
    <b v="1"/>
    <s v="theater/plays"/>
    <n v="101.56"/>
    <n v="137.24"/>
    <x v="1"/>
    <x v="6"/>
  </r>
  <r>
    <x v="0"/>
    <x v="0"/>
    <s v="USD"/>
    <n v="1439136000"/>
    <n v="1438188106"/>
    <b v="0"/>
    <n v="7"/>
    <b v="1"/>
    <s v="theater/plays"/>
    <n v="106"/>
    <n v="75.709999999999994"/>
    <x v="1"/>
    <x v="6"/>
  </r>
  <r>
    <x v="0"/>
    <x v="0"/>
    <s v="USD"/>
    <n v="1461823140"/>
    <n v="1459411371"/>
    <b v="0"/>
    <n v="34"/>
    <b v="1"/>
    <s v="theater/plays"/>
    <n v="102"/>
    <n v="99"/>
    <x v="1"/>
    <x v="6"/>
  </r>
  <r>
    <x v="0"/>
    <x v="0"/>
    <s v="USD"/>
    <n v="1436587140"/>
    <n v="1434069205"/>
    <b v="0"/>
    <n v="86"/>
    <b v="1"/>
    <s v="theater/plays"/>
    <n v="116.92"/>
    <n v="81.569999999999993"/>
    <x v="1"/>
    <x v="6"/>
  </r>
  <r>
    <x v="0"/>
    <x v="1"/>
    <s v="GBP"/>
    <n v="1484740918"/>
    <n v="1483012918"/>
    <b v="0"/>
    <n v="37"/>
    <b v="1"/>
    <s v="theater/plays"/>
    <n v="101.15"/>
    <n v="45.11"/>
    <x v="1"/>
    <x v="6"/>
  </r>
  <r>
    <x v="0"/>
    <x v="0"/>
    <s v="USD"/>
    <n v="1436749200"/>
    <n v="1434997018"/>
    <b v="0"/>
    <n v="18"/>
    <b v="1"/>
    <s v="theater/plays"/>
    <n v="132"/>
    <n v="36.67"/>
    <x v="1"/>
    <x v="6"/>
  </r>
  <r>
    <x v="0"/>
    <x v="1"/>
    <s v="GBP"/>
    <n v="1460318400"/>
    <n v="1457881057"/>
    <b v="0"/>
    <n v="22"/>
    <b v="1"/>
    <s v="theater/plays"/>
    <n v="100"/>
    <n v="125"/>
    <x v="1"/>
    <x v="6"/>
  </r>
  <r>
    <x v="0"/>
    <x v="0"/>
    <s v="USD"/>
    <n v="1467301334"/>
    <n v="1464709334"/>
    <b v="0"/>
    <n v="26"/>
    <b v="1"/>
    <s v="theater/plays"/>
    <n v="128"/>
    <n v="49.23"/>
    <x v="1"/>
    <x v="6"/>
  </r>
  <r>
    <x v="0"/>
    <x v="0"/>
    <s v="USD"/>
    <n v="1411012740"/>
    <n v="1409667827"/>
    <b v="0"/>
    <n v="27"/>
    <b v="1"/>
    <s v="theater/plays"/>
    <n v="118.96"/>
    <n v="42.3"/>
    <x v="1"/>
    <x v="6"/>
  </r>
  <r>
    <x v="0"/>
    <x v="0"/>
    <s v="USD"/>
    <n v="1447269367"/>
    <n v="1444673767"/>
    <b v="0"/>
    <n v="8"/>
    <b v="1"/>
    <s v="theater/plays"/>
    <n v="126.2"/>
    <n v="78.88"/>
    <x v="1"/>
    <x v="6"/>
  </r>
  <r>
    <x v="0"/>
    <x v="0"/>
    <s v="USD"/>
    <n v="1443711623"/>
    <n v="1440687623"/>
    <b v="0"/>
    <n v="204"/>
    <b v="1"/>
    <s v="theater/plays"/>
    <n v="156.19999999999999"/>
    <n v="38.28"/>
    <x v="1"/>
    <x v="6"/>
  </r>
  <r>
    <x v="0"/>
    <x v="1"/>
    <s v="GBP"/>
    <n v="1443808800"/>
    <n v="1441120910"/>
    <b v="0"/>
    <n v="46"/>
    <b v="1"/>
    <s v="theater/plays"/>
    <n v="103.15"/>
    <n v="44.85"/>
    <x v="1"/>
    <x v="6"/>
  </r>
  <r>
    <x v="0"/>
    <x v="1"/>
    <s v="GBP"/>
    <n v="1450612740"/>
    <n v="1448040425"/>
    <b v="0"/>
    <n v="17"/>
    <b v="1"/>
    <s v="theater/plays"/>
    <n v="153.33000000000001"/>
    <n v="13.53"/>
    <x v="1"/>
    <x v="6"/>
  </r>
  <r>
    <x v="0"/>
    <x v="5"/>
    <s v="CAD"/>
    <n v="1416211140"/>
    <n v="1413016216"/>
    <b v="0"/>
    <n v="28"/>
    <b v="1"/>
    <s v="theater/plays"/>
    <n v="180.44"/>
    <n v="43.5"/>
    <x v="1"/>
    <x v="6"/>
  </r>
  <r>
    <x v="0"/>
    <x v="1"/>
    <s v="GBP"/>
    <n v="1471428340"/>
    <n v="1469009140"/>
    <b v="0"/>
    <n v="83"/>
    <b v="1"/>
    <s v="theater/plays"/>
    <n v="128.44999999999999"/>
    <n v="30.95"/>
    <x v="1"/>
    <x v="6"/>
  </r>
  <r>
    <x v="0"/>
    <x v="0"/>
    <s v="USD"/>
    <n v="1473358122"/>
    <n v="1471543722"/>
    <b v="0"/>
    <n v="13"/>
    <b v="1"/>
    <s v="theater/plays"/>
    <n v="119.67"/>
    <n v="55.23"/>
    <x v="1"/>
    <x v="6"/>
  </r>
  <r>
    <x v="0"/>
    <x v="1"/>
    <s v="GBP"/>
    <n v="1466899491"/>
    <n v="1464307491"/>
    <b v="0"/>
    <n v="8"/>
    <b v="1"/>
    <s v="theater/plays"/>
    <n v="123"/>
    <n v="46.13"/>
    <x v="1"/>
    <x v="6"/>
  </r>
  <r>
    <x v="0"/>
    <x v="1"/>
    <s v="GBP"/>
    <n v="1441042275"/>
    <n v="1438882275"/>
    <b v="0"/>
    <n v="32"/>
    <b v="1"/>
    <s v="theater/plays"/>
    <n v="105"/>
    <n v="39.380000000000003"/>
    <x v="1"/>
    <x v="6"/>
  </r>
  <r>
    <x v="0"/>
    <x v="0"/>
    <s v="USD"/>
    <n v="1410099822"/>
    <n v="1404915822"/>
    <b v="0"/>
    <n v="85"/>
    <b v="1"/>
    <s v="theater/plays"/>
    <n v="102.24"/>
    <n v="66.150000000000006"/>
    <x v="1"/>
    <x v="6"/>
  </r>
  <r>
    <x v="0"/>
    <x v="12"/>
    <s v="EUR"/>
    <n v="1435255659"/>
    <n v="1432663659"/>
    <b v="0"/>
    <n v="29"/>
    <b v="1"/>
    <s v="theater/plays"/>
    <n v="104.67"/>
    <n v="54.14"/>
    <x v="1"/>
    <x v="6"/>
  </r>
  <r>
    <x v="0"/>
    <x v="0"/>
    <s v="USD"/>
    <n v="1425758257"/>
    <n v="1423166257"/>
    <b v="0"/>
    <n v="24"/>
    <b v="1"/>
    <s v="theater/plays"/>
    <n v="100"/>
    <n v="104.17"/>
    <x v="1"/>
    <x v="6"/>
  </r>
  <r>
    <x v="0"/>
    <x v="0"/>
    <s v="USD"/>
    <n v="1428780159"/>
    <n v="1426188159"/>
    <b v="0"/>
    <n v="8"/>
    <b v="1"/>
    <s v="theater/plays"/>
    <n v="100.4"/>
    <n v="31.38"/>
    <x v="1"/>
    <x v="6"/>
  </r>
  <r>
    <x v="0"/>
    <x v="0"/>
    <s v="USD"/>
    <n v="1427860740"/>
    <n v="1426002684"/>
    <b v="0"/>
    <n v="19"/>
    <b v="1"/>
    <s v="theater/plays"/>
    <n v="102.27"/>
    <n v="59.21"/>
    <x v="1"/>
    <x v="6"/>
  </r>
  <r>
    <x v="0"/>
    <x v="0"/>
    <s v="USD"/>
    <n v="1463198340"/>
    <n v="1461117201"/>
    <b v="0"/>
    <n v="336"/>
    <b v="1"/>
    <s v="theater/plays"/>
    <n v="114.41"/>
    <n v="119.18"/>
    <x v="1"/>
    <x v="6"/>
  </r>
  <r>
    <x v="0"/>
    <x v="0"/>
    <s v="USD"/>
    <n v="1457139600"/>
    <n v="1455230214"/>
    <b v="0"/>
    <n v="13"/>
    <b v="1"/>
    <s v="theater/plays"/>
    <n v="101.9"/>
    <n v="164.62"/>
    <x v="1"/>
    <x v="6"/>
  </r>
  <r>
    <x v="0"/>
    <x v="1"/>
    <s v="GBP"/>
    <n v="1441358873"/>
    <n v="1438939673"/>
    <b v="0"/>
    <n v="42"/>
    <b v="1"/>
    <s v="theater/plays"/>
    <n v="102"/>
    <n v="24.29"/>
    <x v="1"/>
    <x v="6"/>
  </r>
  <r>
    <x v="0"/>
    <x v="1"/>
    <s v="GBP"/>
    <n v="1462224398"/>
    <n v="1459632398"/>
    <b v="0"/>
    <n v="64"/>
    <b v="1"/>
    <s v="theater/plays"/>
    <n v="104.8"/>
    <n v="40.94"/>
    <x v="1"/>
    <x v="6"/>
  </r>
  <r>
    <x v="0"/>
    <x v="0"/>
    <s v="USD"/>
    <n v="1400796420"/>
    <n v="1398342170"/>
    <b v="0"/>
    <n v="25"/>
    <b v="1"/>
    <s v="theater/plays"/>
    <n v="101.83"/>
    <n v="61.1"/>
    <x v="1"/>
    <x v="6"/>
  </r>
  <r>
    <x v="0"/>
    <x v="1"/>
    <s v="GBP"/>
    <n v="1403964324"/>
    <n v="1401372324"/>
    <b v="0"/>
    <n v="20"/>
    <b v="1"/>
    <s v="theater/plays"/>
    <n v="100"/>
    <n v="38.65"/>
    <x v="1"/>
    <x v="6"/>
  </r>
  <r>
    <x v="0"/>
    <x v="0"/>
    <s v="USD"/>
    <n v="1439337600"/>
    <n v="1436575280"/>
    <b v="0"/>
    <n v="104"/>
    <b v="1"/>
    <s v="theater/plays"/>
    <n v="106.27"/>
    <n v="56.2"/>
    <x v="1"/>
    <x v="6"/>
  </r>
  <r>
    <x v="0"/>
    <x v="0"/>
    <s v="USD"/>
    <n v="1423674000"/>
    <n v="1421025159"/>
    <b v="0"/>
    <n v="53"/>
    <b v="1"/>
    <s v="theater/plays"/>
    <n v="113.42"/>
    <n v="107"/>
    <x v="1"/>
    <x v="6"/>
  </r>
  <r>
    <x v="0"/>
    <x v="13"/>
    <s v="EUR"/>
    <n v="1479382594"/>
    <n v="1476786994"/>
    <b v="0"/>
    <n v="14"/>
    <b v="1"/>
    <s v="theater/plays"/>
    <n v="100"/>
    <n v="171.43"/>
    <x v="1"/>
    <x v="6"/>
  </r>
  <r>
    <x v="0"/>
    <x v="1"/>
    <s v="GBP"/>
    <n v="1408289724"/>
    <n v="1403105724"/>
    <b v="0"/>
    <n v="20"/>
    <b v="1"/>
    <s v="theater/plays"/>
    <n v="100.45"/>
    <n v="110.5"/>
    <x v="1"/>
    <x v="6"/>
  </r>
  <r>
    <x v="0"/>
    <x v="0"/>
    <s v="USD"/>
    <n v="1399271911"/>
    <n v="1396334311"/>
    <b v="0"/>
    <n v="558"/>
    <b v="1"/>
    <s v="theater/plays"/>
    <n v="100.04"/>
    <n v="179.28"/>
    <x v="1"/>
    <x v="6"/>
  </r>
  <r>
    <x v="0"/>
    <x v="1"/>
    <s v="GBP"/>
    <n v="1435352400"/>
    <n v="1431718575"/>
    <b v="0"/>
    <n v="22"/>
    <b v="1"/>
    <s v="theater/plays"/>
    <n v="144"/>
    <n v="22.91"/>
    <x v="1"/>
    <x v="6"/>
  </r>
  <r>
    <x v="0"/>
    <x v="2"/>
    <s v="AUD"/>
    <n v="1438333080"/>
    <n v="1436408308"/>
    <b v="0"/>
    <n v="24"/>
    <b v="1"/>
    <s v="theater/plays"/>
    <n v="103.5"/>
    <n v="43.13"/>
    <x v="1"/>
    <x v="6"/>
  </r>
  <r>
    <x v="0"/>
    <x v="5"/>
    <s v="CAD"/>
    <n v="1432694700"/>
    <n v="1429651266"/>
    <b v="0"/>
    <n v="74"/>
    <b v="1"/>
    <s v="theater/plays"/>
    <n v="108.44"/>
    <n v="46.89"/>
    <x v="1"/>
    <x v="6"/>
  </r>
  <r>
    <x v="0"/>
    <x v="0"/>
    <s v="USD"/>
    <n v="1438799760"/>
    <n v="1437236378"/>
    <b v="0"/>
    <n v="54"/>
    <b v="1"/>
    <s v="theater/plays"/>
    <n v="102.4"/>
    <n v="47.41"/>
    <x v="1"/>
    <x v="6"/>
  </r>
  <r>
    <x v="0"/>
    <x v="1"/>
    <s v="GBP"/>
    <n v="1457906400"/>
    <n v="1457115427"/>
    <b v="0"/>
    <n v="31"/>
    <b v="1"/>
    <s v="theater/plays"/>
    <n v="148.88999999999999"/>
    <n v="15.13"/>
    <x v="1"/>
    <x v="6"/>
  </r>
  <r>
    <x v="0"/>
    <x v="1"/>
    <s v="GBP"/>
    <n v="1470078000"/>
    <n v="1467648456"/>
    <b v="0"/>
    <n v="25"/>
    <b v="1"/>
    <s v="theater/plays"/>
    <n v="105.49"/>
    <n v="21.1"/>
    <x v="1"/>
    <x v="6"/>
  </r>
  <r>
    <x v="0"/>
    <x v="1"/>
    <s v="GBP"/>
    <n v="1444060800"/>
    <n v="1440082649"/>
    <b v="0"/>
    <n v="17"/>
    <b v="1"/>
    <s v="theater/plays"/>
    <n v="100.5"/>
    <n v="59.12"/>
    <x v="1"/>
    <x v="6"/>
  </r>
  <r>
    <x v="0"/>
    <x v="0"/>
    <s v="USD"/>
    <n v="1420048208"/>
    <n v="1417456208"/>
    <b v="0"/>
    <n v="12"/>
    <b v="1"/>
    <s v="theater/plays"/>
    <n v="130.56"/>
    <n v="97.92"/>
    <x v="1"/>
    <x v="6"/>
  </r>
  <r>
    <x v="0"/>
    <x v="1"/>
    <s v="GBP"/>
    <n v="1422015083"/>
    <n v="1419423083"/>
    <b v="0"/>
    <n v="38"/>
    <b v="1"/>
    <s v="theater/plays"/>
    <n v="104.75"/>
    <n v="55.13"/>
    <x v="1"/>
    <x v="6"/>
  </r>
  <r>
    <x v="0"/>
    <x v="1"/>
    <s v="GBP"/>
    <n v="1433964444"/>
    <n v="1431372444"/>
    <b v="0"/>
    <n v="41"/>
    <b v="1"/>
    <s v="theater/plays"/>
    <n v="108.8"/>
    <n v="26.54"/>
    <x v="1"/>
    <x v="6"/>
  </r>
  <r>
    <x v="0"/>
    <x v="0"/>
    <s v="USD"/>
    <n v="1410975994"/>
    <n v="1408383994"/>
    <b v="0"/>
    <n v="19"/>
    <b v="1"/>
    <s v="theater/plays"/>
    <n v="111"/>
    <n v="58.42"/>
    <x v="1"/>
    <x v="6"/>
  </r>
  <r>
    <x v="0"/>
    <x v="0"/>
    <s v="USD"/>
    <n v="1420734696"/>
    <n v="1418142696"/>
    <b v="0"/>
    <n v="41"/>
    <b v="1"/>
    <s v="theater/plays"/>
    <n v="100.48"/>
    <n v="122.54"/>
    <x v="1"/>
    <x v="6"/>
  </r>
  <r>
    <x v="0"/>
    <x v="0"/>
    <s v="USD"/>
    <n v="1420009200"/>
    <n v="1417593483"/>
    <b v="0"/>
    <n v="26"/>
    <b v="1"/>
    <s v="theater/plays"/>
    <n v="114.35"/>
    <n v="87.96"/>
    <x v="1"/>
    <x v="6"/>
  </r>
  <r>
    <x v="0"/>
    <x v="1"/>
    <s v="GBP"/>
    <n v="1414701413"/>
    <n v="1412109413"/>
    <b v="0"/>
    <n v="25"/>
    <b v="1"/>
    <s v="theater/plays"/>
    <n v="122.07"/>
    <n v="73.239999999999995"/>
    <x v="1"/>
    <x v="6"/>
  </r>
  <r>
    <x v="0"/>
    <x v="1"/>
    <s v="GBP"/>
    <n v="1434894082"/>
    <n v="1432302082"/>
    <b v="0"/>
    <n v="9"/>
    <b v="1"/>
    <s v="theater/plays"/>
    <n v="100"/>
    <n v="55.56"/>
    <x v="1"/>
    <x v="6"/>
  </r>
  <r>
    <x v="0"/>
    <x v="1"/>
    <s v="GBP"/>
    <n v="1415440846"/>
    <n v="1412845246"/>
    <b v="0"/>
    <n v="78"/>
    <b v="1"/>
    <s v="theater/plays"/>
    <n v="102.8"/>
    <n v="39.54"/>
    <x v="1"/>
    <x v="6"/>
  </r>
  <r>
    <x v="0"/>
    <x v="0"/>
    <s v="USD"/>
    <n v="1415921848"/>
    <n v="1413326248"/>
    <b v="0"/>
    <n v="45"/>
    <b v="1"/>
    <s v="theater/plays"/>
    <n v="106.12"/>
    <n v="136.78"/>
    <x v="1"/>
    <x v="6"/>
  </r>
  <r>
    <x v="0"/>
    <x v="0"/>
    <s v="USD"/>
    <n v="1470887940"/>
    <n v="1468176527"/>
    <b v="0"/>
    <n v="102"/>
    <b v="1"/>
    <s v="theater/plays"/>
    <n v="101.33"/>
    <n v="99.34"/>
    <x v="1"/>
    <x v="6"/>
  </r>
  <r>
    <x v="0"/>
    <x v="0"/>
    <s v="USD"/>
    <n v="1480947054"/>
    <n v="1475759454"/>
    <b v="0"/>
    <n v="5"/>
    <b v="1"/>
    <s v="theater/plays"/>
    <n v="100"/>
    <n v="20"/>
    <x v="1"/>
    <x v="6"/>
  </r>
  <r>
    <x v="0"/>
    <x v="0"/>
    <s v="USD"/>
    <n v="1430029680"/>
    <n v="1427741583"/>
    <b v="0"/>
    <n v="27"/>
    <b v="1"/>
    <s v="theater/plays"/>
    <n v="130"/>
    <n v="28.89"/>
    <x v="1"/>
    <x v="6"/>
  </r>
  <r>
    <x v="0"/>
    <x v="1"/>
    <s v="GBP"/>
    <n v="1462037777"/>
    <n v="1459445777"/>
    <b v="0"/>
    <n v="37"/>
    <b v="1"/>
    <s v="theater/plays"/>
    <n v="100.01"/>
    <n v="40.549999999999997"/>
    <x v="1"/>
    <x v="6"/>
  </r>
  <r>
    <x v="0"/>
    <x v="1"/>
    <s v="GBP"/>
    <n v="1459444656"/>
    <n v="1456856256"/>
    <b v="0"/>
    <n v="14"/>
    <b v="1"/>
    <s v="theater/plays"/>
    <n v="100"/>
    <n v="35.71"/>
    <x v="1"/>
    <x v="6"/>
  </r>
  <r>
    <x v="0"/>
    <x v="0"/>
    <s v="USD"/>
    <n v="1425185940"/>
    <n v="1421900022"/>
    <b v="0"/>
    <n v="27"/>
    <b v="1"/>
    <s v="theater/plays"/>
    <n v="113.89"/>
    <n v="37.96"/>
    <x v="1"/>
    <x v="6"/>
  </r>
  <r>
    <x v="0"/>
    <x v="1"/>
    <s v="GBP"/>
    <n v="1406719110"/>
    <n v="1405509510"/>
    <b v="0"/>
    <n v="45"/>
    <b v="1"/>
    <s v="theater/plays"/>
    <n v="100"/>
    <n v="33.33"/>
    <x v="1"/>
    <x v="6"/>
  </r>
  <r>
    <x v="0"/>
    <x v="0"/>
    <s v="USD"/>
    <n v="1459822682"/>
    <n v="1458613082"/>
    <b v="0"/>
    <n v="49"/>
    <b v="1"/>
    <s v="theater/plays"/>
    <n v="287"/>
    <n v="58.57"/>
    <x v="1"/>
    <x v="6"/>
  </r>
  <r>
    <x v="0"/>
    <x v="0"/>
    <s v="USD"/>
    <n v="1460970805"/>
    <n v="1455790405"/>
    <b v="0"/>
    <n v="24"/>
    <b v="1"/>
    <s v="theater/plays"/>
    <n v="108.5"/>
    <n v="135.63"/>
    <x v="1"/>
    <x v="6"/>
  </r>
  <r>
    <x v="0"/>
    <x v="1"/>
    <s v="GBP"/>
    <n v="1436772944"/>
    <n v="1434180944"/>
    <b v="0"/>
    <n v="112"/>
    <b v="1"/>
    <s v="theater/plays"/>
    <n v="115.5"/>
    <n v="30.94"/>
    <x v="1"/>
    <x v="6"/>
  </r>
  <r>
    <x v="0"/>
    <x v="0"/>
    <s v="USD"/>
    <n v="1419181890"/>
    <n v="1416589890"/>
    <b v="0"/>
    <n v="23"/>
    <b v="1"/>
    <s v="theater/plays"/>
    <n v="119.12"/>
    <n v="176.09"/>
    <x v="1"/>
    <x v="6"/>
  </r>
  <r>
    <x v="0"/>
    <x v="0"/>
    <s v="USD"/>
    <n v="1474649070"/>
    <n v="1469465070"/>
    <b v="0"/>
    <n v="54"/>
    <b v="1"/>
    <s v="theater/plays"/>
    <n v="109.43"/>
    <n v="151.97999999999999"/>
    <x v="1"/>
    <x v="6"/>
  </r>
  <r>
    <x v="0"/>
    <x v="1"/>
    <s v="GBP"/>
    <n v="1467054000"/>
    <n v="1463144254"/>
    <b v="0"/>
    <n v="28"/>
    <b v="1"/>
    <s v="theater/plays"/>
    <n v="126.6"/>
    <n v="22.61"/>
    <x v="1"/>
    <x v="6"/>
  </r>
  <r>
    <x v="0"/>
    <x v="1"/>
    <s v="GBP"/>
    <n v="1430348400"/>
    <n v="1428436410"/>
    <b v="0"/>
    <n v="11"/>
    <b v="1"/>
    <s v="theater/plays"/>
    <n v="100.5"/>
    <n v="18.27"/>
    <x v="1"/>
    <x v="6"/>
  </r>
  <r>
    <x v="0"/>
    <x v="0"/>
    <s v="USD"/>
    <n v="1432654347"/>
    <n v="1430494347"/>
    <b v="0"/>
    <n v="62"/>
    <b v="1"/>
    <s v="theater/plays"/>
    <n v="127.5"/>
    <n v="82.26"/>
    <x v="1"/>
    <x v="6"/>
  </r>
  <r>
    <x v="0"/>
    <x v="1"/>
    <s v="GBP"/>
    <n v="1413792034"/>
    <n v="1411200034"/>
    <b v="0"/>
    <n v="73"/>
    <b v="1"/>
    <s v="theater/plays"/>
    <n v="100.06"/>
    <n v="68.53"/>
    <x v="1"/>
    <x v="6"/>
  </r>
  <r>
    <x v="0"/>
    <x v="0"/>
    <s v="USD"/>
    <n v="1422075540"/>
    <n v="1419979544"/>
    <b v="0"/>
    <n v="18"/>
    <b v="1"/>
    <s v="theater/plays"/>
    <n v="175"/>
    <n v="68.06"/>
    <x v="1"/>
    <x v="6"/>
  </r>
  <r>
    <x v="0"/>
    <x v="0"/>
    <s v="USD"/>
    <n v="1423630740"/>
    <n v="1418673307"/>
    <b v="0"/>
    <n v="35"/>
    <b v="1"/>
    <s v="theater/plays"/>
    <n v="127.25"/>
    <n v="72.709999999999994"/>
    <x v="1"/>
    <x v="6"/>
  </r>
  <r>
    <x v="0"/>
    <x v="0"/>
    <s v="USD"/>
    <n v="1420489560"/>
    <n v="1417469639"/>
    <b v="0"/>
    <n v="43"/>
    <b v="1"/>
    <s v="theater/plays"/>
    <n v="110.63"/>
    <n v="77.19"/>
    <x v="1"/>
    <x v="6"/>
  </r>
  <r>
    <x v="0"/>
    <x v="0"/>
    <s v="USD"/>
    <n v="1472952982"/>
    <n v="1470792982"/>
    <b v="0"/>
    <n v="36"/>
    <b v="1"/>
    <s v="theater/plays"/>
    <n v="125.94"/>
    <n v="55.97"/>
    <x v="1"/>
    <x v="6"/>
  </r>
  <r>
    <x v="0"/>
    <x v="0"/>
    <s v="USD"/>
    <n v="1426229940"/>
    <n v="1423959123"/>
    <b v="0"/>
    <n v="62"/>
    <b v="1"/>
    <s v="theater/plays"/>
    <n v="118.5"/>
    <n v="49.69"/>
    <x v="1"/>
    <x v="6"/>
  </r>
  <r>
    <x v="0"/>
    <x v="5"/>
    <s v="CAD"/>
    <n v="1409072982"/>
    <n v="1407258582"/>
    <b v="0"/>
    <n v="15"/>
    <b v="1"/>
    <s v="theater/plays"/>
    <n v="107.73"/>
    <n v="79"/>
    <x v="1"/>
    <x v="6"/>
  </r>
  <r>
    <x v="0"/>
    <x v="0"/>
    <s v="USD"/>
    <n v="1456984740"/>
    <n v="1455717790"/>
    <b v="0"/>
    <n v="33"/>
    <b v="1"/>
    <s v="theater/plays"/>
    <n v="102.6"/>
    <n v="77.73"/>
    <x v="1"/>
    <x v="6"/>
  </r>
  <r>
    <x v="0"/>
    <x v="0"/>
    <s v="USD"/>
    <n v="1409720340"/>
    <n v="1408129822"/>
    <b v="0"/>
    <n v="27"/>
    <b v="1"/>
    <s v="theater/plays"/>
    <n v="110.1"/>
    <n v="40.78"/>
    <x v="1"/>
    <x v="6"/>
  </r>
  <r>
    <x v="0"/>
    <x v="0"/>
    <s v="USD"/>
    <n v="1440892800"/>
    <n v="1438715077"/>
    <b v="0"/>
    <n v="17"/>
    <b v="1"/>
    <s v="theater/plays"/>
    <n v="202"/>
    <n v="59.41"/>
    <x v="1"/>
    <x v="6"/>
  </r>
  <r>
    <x v="0"/>
    <x v="0"/>
    <s v="USD"/>
    <n v="1476390164"/>
    <n v="1473970964"/>
    <b v="0"/>
    <n v="4"/>
    <b v="1"/>
    <s v="theater/plays"/>
    <n v="130"/>
    <n v="3.25"/>
    <x v="1"/>
    <x v="6"/>
  </r>
  <r>
    <x v="0"/>
    <x v="1"/>
    <s v="GBP"/>
    <n v="1421452682"/>
    <n v="1418860682"/>
    <b v="0"/>
    <n v="53"/>
    <b v="1"/>
    <s v="theater/plays"/>
    <n v="104.35"/>
    <n v="39.380000000000003"/>
    <x v="1"/>
    <x v="6"/>
  </r>
  <r>
    <x v="0"/>
    <x v="0"/>
    <s v="USD"/>
    <n v="1463520479"/>
    <n v="1458336479"/>
    <b v="0"/>
    <n v="49"/>
    <b v="1"/>
    <s v="theater/plays"/>
    <n v="100.05"/>
    <n v="81.67"/>
    <x v="1"/>
    <x v="6"/>
  </r>
  <r>
    <x v="0"/>
    <x v="0"/>
    <s v="USD"/>
    <n v="1446759880"/>
    <n v="1444164280"/>
    <b v="0"/>
    <n v="57"/>
    <b v="1"/>
    <s v="theater/plays"/>
    <n v="170.67"/>
    <n v="44.91"/>
    <x v="1"/>
    <x v="6"/>
  </r>
  <r>
    <x v="0"/>
    <x v="0"/>
    <s v="USD"/>
    <n v="1461913140"/>
    <n v="1461370956"/>
    <b v="0"/>
    <n v="69"/>
    <b v="1"/>
    <s v="theater/plays"/>
    <n v="112.83"/>
    <n v="49.06"/>
    <x v="1"/>
    <x v="6"/>
  </r>
  <r>
    <x v="0"/>
    <x v="1"/>
    <s v="GBP"/>
    <n v="1455390126"/>
    <n v="1452798126"/>
    <b v="0"/>
    <n v="15"/>
    <b v="1"/>
    <s v="theater/plays"/>
    <n v="184"/>
    <n v="30.67"/>
    <x v="1"/>
    <x v="6"/>
  </r>
  <r>
    <x v="0"/>
    <x v="1"/>
    <s v="GBP"/>
    <n v="1471185057"/>
    <n v="1468593057"/>
    <b v="0"/>
    <n v="64"/>
    <b v="1"/>
    <s v="theater/plays"/>
    <n v="130.27000000000001"/>
    <n v="61.06"/>
    <x v="1"/>
    <x v="6"/>
  </r>
  <r>
    <x v="0"/>
    <x v="1"/>
    <s v="GBP"/>
    <n v="1450137600"/>
    <n v="1448924882"/>
    <b v="0"/>
    <n v="20"/>
    <b v="1"/>
    <s v="theater/plays"/>
    <n v="105.45"/>
    <n v="29"/>
    <x v="1"/>
    <x v="6"/>
  </r>
  <r>
    <x v="0"/>
    <x v="1"/>
    <s v="GBP"/>
    <n v="1466172000"/>
    <n v="1463418090"/>
    <b v="0"/>
    <n v="27"/>
    <b v="1"/>
    <s v="theater/plays"/>
    <n v="100"/>
    <n v="29.63"/>
    <x v="1"/>
    <x v="6"/>
  </r>
  <r>
    <x v="0"/>
    <x v="1"/>
    <s v="GBP"/>
    <n v="1459378085"/>
    <n v="1456789685"/>
    <b v="0"/>
    <n v="21"/>
    <b v="1"/>
    <s v="theater/plays"/>
    <n v="153.32"/>
    <n v="143.1"/>
    <x v="1"/>
    <x v="6"/>
  </r>
  <r>
    <x v="0"/>
    <x v="1"/>
    <s v="GBP"/>
    <n v="1439806936"/>
    <n v="1437214936"/>
    <b v="0"/>
    <n v="31"/>
    <b v="1"/>
    <s v="theater/plays"/>
    <n v="162.30000000000001"/>
    <n v="52.35"/>
    <x v="1"/>
    <x v="6"/>
  </r>
  <r>
    <x v="0"/>
    <x v="1"/>
    <s v="GBP"/>
    <n v="1428483201"/>
    <n v="1425891201"/>
    <b v="0"/>
    <n v="51"/>
    <b v="1"/>
    <s v="theater/plays"/>
    <n v="136"/>
    <n v="66.67"/>
    <x v="1"/>
    <x v="6"/>
  </r>
  <r>
    <x v="0"/>
    <x v="5"/>
    <s v="CAD"/>
    <n v="1402334811"/>
    <n v="1401470811"/>
    <b v="0"/>
    <n v="57"/>
    <b v="1"/>
    <s v="theater/plays"/>
    <n v="144.4"/>
    <n v="126.67"/>
    <x v="1"/>
    <x v="6"/>
  </r>
  <r>
    <x v="0"/>
    <x v="0"/>
    <s v="USD"/>
    <n v="1403964574"/>
    <n v="1401372574"/>
    <b v="0"/>
    <n v="20"/>
    <b v="1"/>
    <s v="theater/plays"/>
    <n v="100"/>
    <n v="62.5"/>
    <x v="1"/>
    <x v="6"/>
  </r>
  <r>
    <x v="0"/>
    <x v="0"/>
    <s v="USD"/>
    <n v="1434675616"/>
    <n v="1432083616"/>
    <b v="0"/>
    <n v="71"/>
    <b v="1"/>
    <s v="theater/plays"/>
    <n v="100.8"/>
    <n v="35.49"/>
    <x v="1"/>
    <x v="6"/>
  </r>
  <r>
    <x v="0"/>
    <x v="1"/>
    <s v="GBP"/>
    <n v="1449756896"/>
    <n v="1447164896"/>
    <b v="0"/>
    <n v="72"/>
    <b v="1"/>
    <s v="theater/plays"/>
    <n v="106.8"/>
    <n v="37.08"/>
    <x v="1"/>
    <x v="6"/>
  </r>
  <r>
    <x v="0"/>
    <x v="1"/>
    <s v="GBP"/>
    <n v="1426801664"/>
    <n v="1424213264"/>
    <b v="0"/>
    <n v="45"/>
    <b v="1"/>
    <s v="theater/plays"/>
    <n v="124.8"/>
    <n v="69.33"/>
    <x v="1"/>
    <x v="6"/>
  </r>
  <r>
    <x v="0"/>
    <x v="1"/>
    <s v="GBP"/>
    <n v="1488240000"/>
    <n v="1486996729"/>
    <b v="0"/>
    <n v="51"/>
    <b v="1"/>
    <s v="theater/plays"/>
    <n v="118.92"/>
    <n v="17.25"/>
    <x v="1"/>
    <x v="6"/>
  </r>
  <r>
    <x v="0"/>
    <x v="1"/>
    <s v="GBP"/>
    <n v="1433343850"/>
    <n v="1430751850"/>
    <b v="0"/>
    <n v="56"/>
    <b v="1"/>
    <s v="theater/plays"/>
    <n v="101"/>
    <n v="36.07"/>
    <x v="1"/>
    <x v="6"/>
  </r>
  <r>
    <x v="0"/>
    <x v="0"/>
    <s v="USD"/>
    <n v="1479592800"/>
    <n v="1476760226"/>
    <b v="0"/>
    <n v="17"/>
    <b v="1"/>
    <s v="theater/plays"/>
    <n v="113"/>
    <n v="66.47"/>
    <x v="1"/>
    <x v="6"/>
  </r>
  <r>
    <x v="0"/>
    <x v="0"/>
    <s v="USD"/>
    <n v="1425528000"/>
    <n v="1422916261"/>
    <b v="0"/>
    <n v="197"/>
    <b v="1"/>
    <s v="theater/plays"/>
    <n v="105.19"/>
    <n v="56.07"/>
    <x v="1"/>
    <x v="6"/>
  </r>
  <r>
    <x v="0"/>
    <x v="0"/>
    <s v="USD"/>
    <n v="1475269200"/>
    <n v="1473200844"/>
    <b v="0"/>
    <n v="70"/>
    <b v="1"/>
    <s v="theater/plays"/>
    <n v="109.73"/>
    <n v="47.03"/>
    <x v="1"/>
    <x v="6"/>
  </r>
  <r>
    <x v="0"/>
    <x v="0"/>
    <s v="USD"/>
    <n v="1411874580"/>
    <n v="1409030371"/>
    <b v="0"/>
    <n v="21"/>
    <b v="1"/>
    <s v="theater/plays"/>
    <n v="100.1"/>
    <n v="47.67"/>
    <x v="1"/>
    <x v="6"/>
  </r>
  <r>
    <x v="0"/>
    <x v="0"/>
    <s v="USD"/>
    <n v="1406358000"/>
    <n v="1404841270"/>
    <b v="0"/>
    <n v="34"/>
    <b v="1"/>
    <s v="theater/plays"/>
    <n v="120"/>
    <n v="88.24"/>
    <x v="1"/>
    <x v="6"/>
  </r>
  <r>
    <x v="0"/>
    <x v="0"/>
    <s v="USD"/>
    <n v="1471977290"/>
    <n v="1466793290"/>
    <b v="0"/>
    <n v="39"/>
    <b v="1"/>
    <s v="theater/plays"/>
    <n v="104.93"/>
    <n v="80.72"/>
    <x v="1"/>
    <x v="6"/>
  </r>
  <r>
    <x v="0"/>
    <x v="1"/>
    <s v="GBP"/>
    <n v="1435851577"/>
    <n v="1433259577"/>
    <b v="0"/>
    <n v="78"/>
    <b v="1"/>
    <s v="theater/plays"/>
    <n v="102.67"/>
    <n v="39.49"/>
    <x v="1"/>
    <x v="6"/>
  </r>
  <r>
    <x v="0"/>
    <x v="1"/>
    <s v="GBP"/>
    <n v="1408204857"/>
    <n v="1406390457"/>
    <b v="0"/>
    <n v="48"/>
    <b v="1"/>
    <s v="theater/plays"/>
    <n v="101.83"/>
    <n v="84.85"/>
    <x v="1"/>
    <x v="6"/>
  </r>
  <r>
    <x v="0"/>
    <x v="0"/>
    <s v="USD"/>
    <n v="1463803140"/>
    <n v="1459446487"/>
    <b v="0"/>
    <n v="29"/>
    <b v="1"/>
    <s v="theater/plays"/>
    <n v="100"/>
    <n v="68.97"/>
    <x v="1"/>
    <x v="6"/>
  </r>
  <r>
    <x v="2"/>
    <x v="0"/>
    <s v="USD"/>
    <n v="1450040396"/>
    <n v="1444852796"/>
    <b v="0"/>
    <n v="0"/>
    <b v="0"/>
    <s v="theater/musical"/>
    <n v="0"/>
    <e v="#DIV/0!"/>
    <x v="1"/>
    <x v="40"/>
  </r>
  <r>
    <x v="2"/>
    <x v="0"/>
    <s v="USD"/>
    <n v="1462467600"/>
    <n v="1457403364"/>
    <b v="0"/>
    <n v="2"/>
    <b v="0"/>
    <s v="theater/musical"/>
    <n v="0"/>
    <n v="1"/>
    <x v="1"/>
    <x v="40"/>
  </r>
  <r>
    <x v="2"/>
    <x v="1"/>
    <s v="GBP"/>
    <n v="1417295990"/>
    <n v="1414700390"/>
    <b v="0"/>
    <n v="1"/>
    <b v="0"/>
    <s v="theater/musical"/>
    <n v="0.03"/>
    <n v="1"/>
    <x v="1"/>
    <x v="40"/>
  </r>
  <r>
    <x v="2"/>
    <x v="0"/>
    <s v="USD"/>
    <n v="1411444740"/>
    <n v="1409335497"/>
    <b v="0"/>
    <n v="59"/>
    <b v="0"/>
    <s v="theater/musical"/>
    <n v="51.02"/>
    <n v="147.88"/>
    <x v="1"/>
    <x v="40"/>
  </r>
  <r>
    <x v="2"/>
    <x v="1"/>
    <s v="GBP"/>
    <n v="1416781749"/>
    <n v="1415053749"/>
    <b v="0"/>
    <n v="1"/>
    <b v="0"/>
    <s v="theater/musical"/>
    <n v="20"/>
    <n v="100"/>
    <x v="1"/>
    <x v="40"/>
  </r>
  <r>
    <x v="2"/>
    <x v="0"/>
    <s v="USD"/>
    <n v="1479517200"/>
    <n v="1475765867"/>
    <b v="0"/>
    <n v="31"/>
    <b v="0"/>
    <s v="theater/musical"/>
    <n v="35.24"/>
    <n v="56.84"/>
    <x v="1"/>
    <x v="40"/>
  </r>
  <r>
    <x v="2"/>
    <x v="5"/>
    <s v="CAD"/>
    <n v="1484366340"/>
    <n v="1480219174"/>
    <b v="0"/>
    <n v="18"/>
    <b v="0"/>
    <s v="theater/musical"/>
    <n v="4.25"/>
    <n v="176.94"/>
    <x v="1"/>
    <x v="40"/>
  </r>
  <r>
    <x v="2"/>
    <x v="0"/>
    <s v="USD"/>
    <n v="1461186676"/>
    <n v="1458594676"/>
    <b v="0"/>
    <n v="10"/>
    <b v="0"/>
    <s v="theater/musical"/>
    <n v="36.46"/>
    <n v="127.6"/>
    <x v="1"/>
    <x v="40"/>
  </r>
  <r>
    <x v="2"/>
    <x v="0"/>
    <s v="USD"/>
    <n v="1442248829"/>
    <n v="1439224829"/>
    <b v="0"/>
    <n v="0"/>
    <b v="0"/>
    <s v="theater/musical"/>
    <n v="0"/>
    <e v="#DIV/0!"/>
    <x v="1"/>
    <x v="40"/>
  </r>
  <r>
    <x v="2"/>
    <x v="0"/>
    <s v="USD"/>
    <n v="1420130935"/>
    <n v="1417538935"/>
    <b v="0"/>
    <n v="14"/>
    <b v="0"/>
    <s v="theater/musical"/>
    <n v="30.87"/>
    <n v="66.14"/>
    <x v="1"/>
    <x v="40"/>
  </r>
  <r>
    <x v="2"/>
    <x v="5"/>
    <s v="CAD"/>
    <n v="1429456132"/>
    <n v="1424275732"/>
    <b v="0"/>
    <n v="2"/>
    <b v="0"/>
    <s v="theater/musical"/>
    <n v="6.55"/>
    <n v="108"/>
    <x v="1"/>
    <x v="40"/>
  </r>
  <r>
    <x v="2"/>
    <x v="0"/>
    <s v="USD"/>
    <n v="1475853060"/>
    <n v="1470672906"/>
    <b v="0"/>
    <n v="1"/>
    <b v="0"/>
    <s v="theater/musical"/>
    <n v="0"/>
    <n v="1"/>
    <x v="1"/>
    <x v="40"/>
  </r>
  <r>
    <x v="2"/>
    <x v="0"/>
    <s v="USD"/>
    <n v="1431283530"/>
    <n v="1428691530"/>
    <b v="0"/>
    <n v="3"/>
    <b v="0"/>
    <s v="theater/musical"/>
    <n v="5.5"/>
    <n v="18.329999999999998"/>
    <x v="1"/>
    <x v="40"/>
  </r>
  <r>
    <x v="2"/>
    <x v="0"/>
    <s v="USD"/>
    <n v="1412485200"/>
    <n v="1410966179"/>
    <b v="0"/>
    <n v="0"/>
    <b v="0"/>
    <s v="theater/musical"/>
    <n v="0"/>
    <e v="#DIV/0!"/>
    <x v="1"/>
    <x v="40"/>
  </r>
  <r>
    <x v="2"/>
    <x v="12"/>
    <s v="EUR"/>
    <n v="1448902800"/>
    <n v="1445369727"/>
    <b v="0"/>
    <n v="2"/>
    <b v="0"/>
    <s v="theater/musical"/>
    <n v="2.14"/>
    <n v="7.5"/>
    <x v="1"/>
    <x v="40"/>
  </r>
  <r>
    <x v="2"/>
    <x v="0"/>
    <s v="USD"/>
    <n v="1447734439"/>
    <n v="1444274839"/>
    <b v="0"/>
    <n v="0"/>
    <b v="0"/>
    <s v="theater/musical"/>
    <n v="0"/>
    <e v="#DIV/0!"/>
    <x v="1"/>
    <x v="40"/>
  </r>
  <r>
    <x v="2"/>
    <x v="0"/>
    <s v="USD"/>
    <n v="1457413140"/>
    <n v="1454996887"/>
    <b v="0"/>
    <n v="12"/>
    <b v="0"/>
    <s v="theater/musical"/>
    <n v="16.420000000000002"/>
    <n v="68.42"/>
    <x v="1"/>
    <x v="40"/>
  </r>
  <r>
    <x v="2"/>
    <x v="5"/>
    <s v="CAD"/>
    <n v="1479773838"/>
    <n v="1477178238"/>
    <b v="0"/>
    <n v="1"/>
    <b v="0"/>
    <s v="theater/musical"/>
    <n v="0.1"/>
    <n v="1"/>
    <x v="1"/>
    <x v="40"/>
  </r>
  <r>
    <x v="2"/>
    <x v="0"/>
    <s v="USD"/>
    <n v="1434497400"/>
    <n v="1431770802"/>
    <b v="0"/>
    <n v="8"/>
    <b v="0"/>
    <s v="theater/musical"/>
    <n v="4.8099999999999996"/>
    <n v="60.13"/>
    <x v="1"/>
    <x v="40"/>
  </r>
  <r>
    <x v="2"/>
    <x v="1"/>
    <s v="GBP"/>
    <n v="1475258327"/>
    <n v="1471370327"/>
    <b v="0"/>
    <n v="2"/>
    <b v="0"/>
    <s v="theater/musical"/>
    <n v="6"/>
    <n v="15"/>
    <x v="1"/>
    <x v="40"/>
  </r>
  <r>
    <x v="0"/>
    <x v="0"/>
    <s v="USD"/>
    <n v="1412492445"/>
    <n v="1409900445"/>
    <b v="0"/>
    <n v="73"/>
    <b v="1"/>
    <s v="theater/plays"/>
    <n v="100.38"/>
    <n v="550.04"/>
    <x v="1"/>
    <x v="6"/>
  </r>
  <r>
    <x v="0"/>
    <x v="5"/>
    <s v="CAD"/>
    <n v="1402938394"/>
    <n v="1400691994"/>
    <b v="0"/>
    <n v="8"/>
    <b v="1"/>
    <s v="theater/plays"/>
    <n v="104"/>
    <n v="97.5"/>
    <x v="1"/>
    <x v="6"/>
  </r>
  <r>
    <x v="0"/>
    <x v="1"/>
    <s v="GBP"/>
    <n v="1454412584"/>
    <n v="1452598184"/>
    <b v="0"/>
    <n v="17"/>
    <b v="1"/>
    <s v="theater/plays"/>
    <n v="100"/>
    <n v="29.41"/>
    <x v="1"/>
    <x v="6"/>
  </r>
  <r>
    <x v="0"/>
    <x v="0"/>
    <s v="USD"/>
    <n v="1407686340"/>
    <n v="1404833442"/>
    <b v="0"/>
    <n v="9"/>
    <b v="1"/>
    <s v="theater/plays"/>
    <n v="104"/>
    <n v="57.78"/>
    <x v="1"/>
    <x v="6"/>
  </r>
  <r>
    <x v="0"/>
    <x v="5"/>
    <s v="CAD"/>
    <n v="1472097540"/>
    <n v="1471188502"/>
    <b v="0"/>
    <n v="17"/>
    <b v="1"/>
    <s v="theater/plays"/>
    <n v="250.67"/>
    <n v="44.24"/>
    <x v="1"/>
    <x v="6"/>
  </r>
  <r>
    <x v="0"/>
    <x v="1"/>
    <s v="GBP"/>
    <n v="1438764207"/>
    <n v="1436172207"/>
    <b v="0"/>
    <n v="33"/>
    <b v="1"/>
    <s v="theater/plays"/>
    <n v="100.5"/>
    <n v="60.91"/>
    <x v="1"/>
    <x v="6"/>
  </r>
  <r>
    <x v="0"/>
    <x v="1"/>
    <s v="GBP"/>
    <n v="1459702800"/>
    <n v="1457690386"/>
    <b v="0"/>
    <n v="38"/>
    <b v="1"/>
    <s v="theater/plays"/>
    <n v="174.4"/>
    <n v="68.84"/>
    <x v="1"/>
    <x v="6"/>
  </r>
  <r>
    <x v="0"/>
    <x v="0"/>
    <s v="USD"/>
    <n v="1437202740"/>
    <n v="1434654998"/>
    <b v="0"/>
    <n v="79"/>
    <b v="1"/>
    <s v="theater/plays"/>
    <n v="116.26"/>
    <n v="73.58"/>
    <x v="1"/>
    <x v="6"/>
  </r>
  <r>
    <x v="0"/>
    <x v="16"/>
    <s v="CHF"/>
    <n v="1485989940"/>
    <n v="1483393836"/>
    <b v="0"/>
    <n v="46"/>
    <b v="1"/>
    <s v="theater/plays"/>
    <n v="105.82"/>
    <n v="115.02"/>
    <x v="1"/>
    <x v="6"/>
  </r>
  <r>
    <x v="0"/>
    <x v="8"/>
    <s v="DKK"/>
    <n v="1464817320"/>
    <n v="1462806419"/>
    <b v="0"/>
    <n v="20"/>
    <b v="1"/>
    <s v="theater/plays"/>
    <n v="110.75"/>
    <n v="110.75"/>
    <x v="1"/>
    <x v="6"/>
  </r>
  <r>
    <x v="0"/>
    <x v="0"/>
    <s v="USD"/>
    <n v="1404273540"/>
    <n v="1400272580"/>
    <b v="0"/>
    <n v="20"/>
    <b v="1"/>
    <s v="theater/plays"/>
    <n v="100.67"/>
    <n v="75.5"/>
    <x v="1"/>
    <x v="6"/>
  </r>
  <r>
    <x v="0"/>
    <x v="0"/>
    <s v="USD"/>
    <n v="1426775940"/>
    <n v="1424414350"/>
    <b v="0"/>
    <n v="13"/>
    <b v="1"/>
    <s v="theater/plays"/>
    <n v="102.03"/>
    <n v="235.46"/>
    <x v="1"/>
    <x v="6"/>
  </r>
  <r>
    <x v="0"/>
    <x v="1"/>
    <s v="GBP"/>
    <n v="1419368925"/>
    <n v="1417208925"/>
    <b v="0"/>
    <n v="22"/>
    <b v="1"/>
    <s v="theater/plays"/>
    <n v="100"/>
    <n v="11.36"/>
    <x v="1"/>
    <x v="6"/>
  </r>
  <r>
    <x v="0"/>
    <x v="0"/>
    <s v="USD"/>
    <n v="1460260800"/>
    <n v="1458336672"/>
    <b v="0"/>
    <n v="36"/>
    <b v="1"/>
    <s v="theater/plays"/>
    <n v="111"/>
    <n v="92.5"/>
    <x v="1"/>
    <x v="6"/>
  </r>
  <r>
    <x v="0"/>
    <x v="5"/>
    <s v="CAD"/>
    <n v="1427775414"/>
    <n v="1425187014"/>
    <b v="0"/>
    <n v="40"/>
    <b v="1"/>
    <s v="theater/plays"/>
    <n v="101.43"/>
    <n v="202.85"/>
    <x v="1"/>
    <x v="6"/>
  </r>
  <r>
    <x v="0"/>
    <x v="1"/>
    <s v="GBP"/>
    <n v="1482321030"/>
    <n v="1477133430"/>
    <b v="0"/>
    <n v="9"/>
    <b v="1"/>
    <s v="theater/plays"/>
    <n v="104"/>
    <n v="26"/>
    <x v="1"/>
    <x v="6"/>
  </r>
  <r>
    <x v="0"/>
    <x v="0"/>
    <s v="USD"/>
    <n v="1466056689"/>
    <n v="1464847089"/>
    <b v="0"/>
    <n v="19"/>
    <b v="1"/>
    <s v="theater/plays"/>
    <n v="109.38"/>
    <n v="46.05"/>
    <x v="1"/>
    <x v="6"/>
  </r>
  <r>
    <x v="0"/>
    <x v="6"/>
    <s v="EUR"/>
    <n v="1446062040"/>
    <n v="1445109822"/>
    <b v="0"/>
    <n v="14"/>
    <b v="1"/>
    <s v="theater/plays"/>
    <n v="115.16"/>
    <n v="51"/>
    <x v="1"/>
    <x v="6"/>
  </r>
  <r>
    <x v="0"/>
    <x v="0"/>
    <s v="USD"/>
    <n v="1406185200"/>
    <n v="1404337382"/>
    <b v="0"/>
    <n v="38"/>
    <b v="1"/>
    <s v="theater/plays"/>
    <n v="100"/>
    <n v="31.58"/>
    <x v="1"/>
    <x v="6"/>
  </r>
  <r>
    <x v="0"/>
    <x v="1"/>
    <s v="GBP"/>
    <n v="1437261419"/>
    <n v="1434669419"/>
    <b v="0"/>
    <n v="58"/>
    <b v="1"/>
    <s v="theater/plays"/>
    <n v="103.17"/>
    <n v="53.36"/>
    <x v="1"/>
    <x v="6"/>
  </r>
  <r>
    <x v="0"/>
    <x v="0"/>
    <s v="USD"/>
    <n v="1437676380"/>
    <n v="1435670452"/>
    <b v="0"/>
    <n v="28"/>
    <b v="1"/>
    <s v="theater/plays"/>
    <n v="103.5"/>
    <n v="36.96"/>
    <x v="1"/>
    <x v="6"/>
  </r>
  <r>
    <x v="0"/>
    <x v="1"/>
    <s v="GBP"/>
    <n v="1434039137"/>
    <n v="1431447137"/>
    <b v="0"/>
    <n v="17"/>
    <b v="1"/>
    <s v="theater/plays"/>
    <n v="138.19999999999999"/>
    <n v="81.290000000000006"/>
    <x v="1"/>
    <x v="6"/>
  </r>
  <r>
    <x v="0"/>
    <x v="1"/>
    <s v="GBP"/>
    <n v="1433113200"/>
    <n v="1431951611"/>
    <b v="0"/>
    <n v="12"/>
    <b v="1"/>
    <s v="theater/plays"/>
    <n v="109.55"/>
    <n v="20.079999999999998"/>
    <x v="1"/>
    <x v="6"/>
  </r>
  <r>
    <x v="0"/>
    <x v="0"/>
    <s v="USD"/>
    <n v="1405915140"/>
    <n v="1404140667"/>
    <b v="0"/>
    <n v="40"/>
    <b v="1"/>
    <s v="theater/plays"/>
    <n v="100.86"/>
    <n v="88.25"/>
    <x v="1"/>
    <x v="6"/>
  </r>
  <r>
    <x v="0"/>
    <x v="1"/>
    <s v="GBP"/>
    <n v="1411771384"/>
    <n v="1409179384"/>
    <b v="0"/>
    <n v="57"/>
    <b v="1"/>
    <s v="theater/plays"/>
    <n v="101.53"/>
    <n v="53.44"/>
    <x v="1"/>
    <x v="6"/>
  </r>
  <r>
    <x v="0"/>
    <x v="1"/>
    <s v="GBP"/>
    <n v="1415191920"/>
    <n v="1412233497"/>
    <b v="0"/>
    <n v="114"/>
    <b v="1"/>
    <s v="theater/plays"/>
    <n v="113.63"/>
    <n v="39.869999999999997"/>
    <x v="1"/>
    <x v="6"/>
  </r>
  <r>
    <x v="0"/>
    <x v="12"/>
    <s v="EUR"/>
    <n v="1472936229"/>
    <n v="1467752229"/>
    <b v="0"/>
    <n v="31"/>
    <b v="1"/>
    <s v="theater/plays"/>
    <n v="100"/>
    <n v="145.16"/>
    <x v="1"/>
    <x v="6"/>
  </r>
  <r>
    <x v="0"/>
    <x v="1"/>
    <s v="GBP"/>
    <n v="1463353200"/>
    <n v="1462285182"/>
    <b v="0"/>
    <n v="3"/>
    <b v="1"/>
    <s v="theater/plays"/>
    <n v="140"/>
    <n v="23.33"/>
    <x v="1"/>
    <x v="6"/>
  </r>
  <r>
    <x v="0"/>
    <x v="0"/>
    <s v="USD"/>
    <n v="1410550484"/>
    <n v="1408995284"/>
    <b v="0"/>
    <n v="16"/>
    <b v="1"/>
    <s v="theater/plays"/>
    <n v="128.75"/>
    <n v="64.38"/>
    <x v="1"/>
    <x v="6"/>
  </r>
  <r>
    <x v="0"/>
    <x v="0"/>
    <s v="USD"/>
    <n v="1404359940"/>
    <n v="1402580818"/>
    <b v="0"/>
    <n v="199"/>
    <b v="1"/>
    <s v="theater/plays"/>
    <n v="102.9"/>
    <n v="62.05"/>
    <x v="1"/>
    <x v="6"/>
  </r>
  <r>
    <x v="0"/>
    <x v="1"/>
    <s v="GBP"/>
    <n v="1433076298"/>
    <n v="1430052298"/>
    <b v="0"/>
    <n v="31"/>
    <b v="1"/>
    <s v="theater/plays"/>
    <n v="102.5"/>
    <n v="66.13"/>
    <x v="1"/>
    <x v="6"/>
  </r>
  <r>
    <x v="0"/>
    <x v="0"/>
    <s v="USD"/>
    <n v="1404190740"/>
    <n v="1401214581"/>
    <b v="0"/>
    <n v="30"/>
    <b v="1"/>
    <s v="theater/plays"/>
    <n v="110.1"/>
    <n v="73.400000000000006"/>
    <x v="1"/>
    <x v="6"/>
  </r>
  <r>
    <x v="0"/>
    <x v="0"/>
    <s v="USD"/>
    <n v="1475664834"/>
    <n v="1473850434"/>
    <b v="0"/>
    <n v="34"/>
    <b v="1"/>
    <s v="theater/plays"/>
    <n v="112.77"/>
    <n v="99.5"/>
    <x v="1"/>
    <x v="6"/>
  </r>
  <r>
    <x v="0"/>
    <x v="0"/>
    <s v="USD"/>
    <n v="1452872290"/>
    <n v="1452008290"/>
    <b v="0"/>
    <n v="18"/>
    <b v="1"/>
    <s v="theater/plays"/>
    <n v="111.9"/>
    <n v="62.17"/>
    <x v="1"/>
    <x v="6"/>
  </r>
  <r>
    <x v="0"/>
    <x v="0"/>
    <s v="USD"/>
    <n v="1402901940"/>
    <n v="1399998418"/>
    <b v="0"/>
    <n v="67"/>
    <b v="1"/>
    <s v="theater/plays"/>
    <n v="139.19999999999999"/>
    <n v="62.33"/>
    <x v="1"/>
    <x v="6"/>
  </r>
  <r>
    <x v="0"/>
    <x v="0"/>
    <s v="USD"/>
    <n v="1476931696"/>
    <n v="1474339696"/>
    <b v="0"/>
    <n v="66"/>
    <b v="1"/>
    <s v="theater/plays"/>
    <n v="110.86"/>
    <n v="58.79"/>
    <x v="1"/>
    <x v="6"/>
  </r>
  <r>
    <x v="0"/>
    <x v="0"/>
    <s v="USD"/>
    <n v="1441167586"/>
    <n v="1438575586"/>
    <b v="0"/>
    <n v="23"/>
    <b v="1"/>
    <s v="theater/plays"/>
    <n v="139.07"/>
    <n v="45.35"/>
    <x v="1"/>
    <x v="6"/>
  </r>
  <r>
    <x v="0"/>
    <x v="0"/>
    <s v="USD"/>
    <n v="1400533200"/>
    <n v="1398348859"/>
    <b v="0"/>
    <n v="126"/>
    <b v="1"/>
    <s v="theater/plays"/>
    <n v="105.7"/>
    <n v="41.94"/>
    <x v="1"/>
    <x v="6"/>
  </r>
  <r>
    <x v="0"/>
    <x v="0"/>
    <s v="USD"/>
    <n v="1440820740"/>
    <n v="1439567660"/>
    <b v="0"/>
    <n v="6"/>
    <b v="1"/>
    <s v="theater/plays"/>
    <n v="101.43"/>
    <n v="59.17"/>
    <x v="1"/>
    <x v="6"/>
  </r>
  <r>
    <x v="0"/>
    <x v="0"/>
    <s v="USD"/>
    <n v="1403846055"/>
    <n v="1401254055"/>
    <b v="0"/>
    <n v="25"/>
    <b v="1"/>
    <s v="theater/plays"/>
    <n v="100.25"/>
    <n v="200.49"/>
    <x v="1"/>
    <x v="6"/>
  </r>
  <r>
    <x v="0"/>
    <x v="1"/>
    <s v="GBP"/>
    <n v="1407524004"/>
    <n v="1404932004"/>
    <b v="0"/>
    <n v="39"/>
    <b v="1"/>
    <s v="theater/plays"/>
    <n v="109.17"/>
    <n v="83.97"/>
    <x v="1"/>
    <x v="6"/>
  </r>
  <r>
    <x v="0"/>
    <x v="0"/>
    <s v="USD"/>
    <n v="1434925500"/>
    <n v="1432410639"/>
    <b v="0"/>
    <n v="62"/>
    <b v="1"/>
    <s v="theater/plays"/>
    <n v="118.33"/>
    <n v="57.26"/>
    <x v="1"/>
    <x v="6"/>
  </r>
  <r>
    <x v="0"/>
    <x v="0"/>
    <s v="USD"/>
    <n v="1417101683"/>
    <n v="1414506083"/>
    <b v="0"/>
    <n v="31"/>
    <b v="1"/>
    <s v="theater/plays"/>
    <n v="120"/>
    <n v="58.06"/>
    <x v="1"/>
    <x v="6"/>
  </r>
  <r>
    <x v="0"/>
    <x v="0"/>
    <s v="USD"/>
    <n v="1425272340"/>
    <n v="1421426929"/>
    <b v="0"/>
    <n v="274"/>
    <b v="1"/>
    <s v="theater/plays"/>
    <n v="127.96"/>
    <n v="186.8"/>
    <x v="1"/>
    <x v="6"/>
  </r>
  <r>
    <x v="0"/>
    <x v="0"/>
    <s v="USD"/>
    <n v="1411084800"/>
    <n v="1410304179"/>
    <b v="0"/>
    <n v="17"/>
    <b v="1"/>
    <s v="theater/plays"/>
    <n v="126"/>
    <n v="74.12"/>
    <x v="1"/>
    <x v="6"/>
  </r>
  <r>
    <x v="0"/>
    <x v="1"/>
    <s v="GBP"/>
    <n v="1448922600"/>
    <n v="1446352529"/>
    <b v="0"/>
    <n v="14"/>
    <b v="1"/>
    <s v="theater/plays"/>
    <n v="129.13"/>
    <n v="30.71"/>
    <x v="1"/>
    <x v="6"/>
  </r>
  <r>
    <x v="0"/>
    <x v="0"/>
    <s v="USD"/>
    <n v="1465178400"/>
    <n v="1461985967"/>
    <b v="0"/>
    <n v="60"/>
    <b v="1"/>
    <s v="theater/plays"/>
    <n v="107.43"/>
    <n v="62.67"/>
    <x v="1"/>
    <x v="6"/>
  </r>
  <r>
    <x v="0"/>
    <x v="0"/>
    <s v="USD"/>
    <n v="1421009610"/>
    <n v="1419281610"/>
    <b v="0"/>
    <n v="33"/>
    <b v="1"/>
    <s v="theater/plays"/>
    <n v="100.13"/>
    <n v="121.36"/>
    <x v="1"/>
    <x v="6"/>
  </r>
  <r>
    <x v="0"/>
    <x v="1"/>
    <s v="GBP"/>
    <n v="1423838916"/>
    <n v="1418654916"/>
    <b v="0"/>
    <n v="78"/>
    <b v="1"/>
    <s v="theater/plays"/>
    <n v="155"/>
    <n v="39.74"/>
    <x v="1"/>
    <x v="6"/>
  </r>
  <r>
    <x v="0"/>
    <x v="1"/>
    <s v="GBP"/>
    <n v="1462878648"/>
    <n v="1461064248"/>
    <b v="0"/>
    <n v="30"/>
    <b v="1"/>
    <s v="theater/plays"/>
    <n v="108"/>
    <n v="72"/>
    <x v="1"/>
    <x v="6"/>
  </r>
  <r>
    <x v="0"/>
    <x v="0"/>
    <s v="USD"/>
    <n v="1456946487"/>
    <n v="1454354487"/>
    <b v="0"/>
    <n v="136"/>
    <b v="1"/>
    <s v="theater/plays"/>
    <n v="110.52"/>
    <n v="40.630000000000003"/>
    <x v="1"/>
    <x v="6"/>
  </r>
  <r>
    <x v="0"/>
    <x v="0"/>
    <s v="USD"/>
    <n v="1413383216"/>
    <n v="1410791216"/>
    <b v="0"/>
    <n v="40"/>
    <b v="1"/>
    <s v="theater/plays"/>
    <n v="100.8"/>
    <n v="63"/>
    <x v="1"/>
    <x v="6"/>
  </r>
  <r>
    <x v="0"/>
    <x v="0"/>
    <s v="USD"/>
    <n v="1412092800"/>
    <n v="1409493800"/>
    <b v="0"/>
    <n v="18"/>
    <b v="1"/>
    <s v="theater/plays"/>
    <n v="121.2"/>
    <n v="33.67"/>
    <x v="1"/>
    <x v="6"/>
  </r>
  <r>
    <x v="0"/>
    <x v="1"/>
    <s v="GBP"/>
    <n v="1433422793"/>
    <n v="1430830793"/>
    <b v="0"/>
    <n v="39"/>
    <b v="1"/>
    <s v="theater/plays"/>
    <n v="100.33"/>
    <n v="38.590000000000003"/>
    <x v="1"/>
    <x v="6"/>
  </r>
  <r>
    <x v="0"/>
    <x v="1"/>
    <s v="GBP"/>
    <n v="1468191540"/>
    <n v="1464958484"/>
    <b v="0"/>
    <n v="21"/>
    <b v="1"/>
    <s v="theater/plays"/>
    <n v="109.17"/>
    <n v="155.94999999999999"/>
    <x v="1"/>
    <x v="6"/>
  </r>
  <r>
    <x v="0"/>
    <x v="0"/>
    <s v="USD"/>
    <n v="1471071540"/>
    <n v="1467720388"/>
    <b v="0"/>
    <n v="30"/>
    <b v="1"/>
    <s v="theater/plays"/>
    <n v="123.43"/>
    <n v="43.2"/>
    <x v="1"/>
    <x v="6"/>
  </r>
  <r>
    <x v="0"/>
    <x v="1"/>
    <s v="GBP"/>
    <n v="1464712394"/>
    <n v="1459528394"/>
    <b v="0"/>
    <n v="27"/>
    <b v="1"/>
    <s v="theater/plays"/>
    <n v="136.34"/>
    <n v="15.15"/>
    <x v="1"/>
    <x v="6"/>
  </r>
  <r>
    <x v="0"/>
    <x v="0"/>
    <s v="USD"/>
    <n v="1403546400"/>
    <n v="1401714114"/>
    <b v="0"/>
    <n v="35"/>
    <b v="1"/>
    <s v="theater/plays"/>
    <n v="103.47"/>
    <n v="83.57"/>
    <x v="1"/>
    <x v="6"/>
  </r>
  <r>
    <x v="0"/>
    <x v="0"/>
    <s v="USD"/>
    <n v="1410558949"/>
    <n v="1409262949"/>
    <b v="0"/>
    <n v="13"/>
    <b v="1"/>
    <s v="theater/plays"/>
    <n v="121.33"/>
    <n v="140"/>
    <x v="1"/>
    <x v="6"/>
  </r>
  <r>
    <x v="0"/>
    <x v="0"/>
    <s v="USD"/>
    <n v="1469165160"/>
    <n v="1467335378"/>
    <b v="0"/>
    <n v="23"/>
    <b v="1"/>
    <s v="theater/plays"/>
    <n v="186"/>
    <n v="80.87"/>
    <x v="1"/>
    <x v="6"/>
  </r>
  <r>
    <x v="0"/>
    <x v="0"/>
    <s v="USD"/>
    <n v="1404444286"/>
    <n v="1403234686"/>
    <b v="0"/>
    <n v="39"/>
    <b v="1"/>
    <s v="theater/plays"/>
    <n v="300"/>
    <n v="53.85"/>
    <x v="1"/>
    <x v="6"/>
  </r>
  <r>
    <x v="0"/>
    <x v="1"/>
    <s v="GBP"/>
    <n v="1403715546"/>
    <n v="1401123546"/>
    <b v="0"/>
    <n v="35"/>
    <b v="1"/>
    <s v="theater/plays"/>
    <n v="108.25"/>
    <n v="30.93"/>
    <x v="1"/>
    <x v="6"/>
  </r>
  <r>
    <x v="0"/>
    <x v="0"/>
    <s v="USD"/>
    <n v="1428068988"/>
    <n v="1425908988"/>
    <b v="0"/>
    <n v="27"/>
    <b v="1"/>
    <s v="theater/plays"/>
    <n v="141.15"/>
    <n v="67.959999999999994"/>
    <x v="1"/>
    <x v="6"/>
  </r>
  <r>
    <x v="0"/>
    <x v="0"/>
    <s v="USD"/>
    <n v="1402848000"/>
    <n v="1400606573"/>
    <b v="0"/>
    <n v="21"/>
    <b v="1"/>
    <s v="theater/plays"/>
    <n v="114"/>
    <n v="27.14"/>
    <x v="1"/>
    <x v="6"/>
  </r>
  <r>
    <x v="0"/>
    <x v="0"/>
    <s v="USD"/>
    <n v="1433055540"/>
    <n v="1431230867"/>
    <b v="0"/>
    <n v="104"/>
    <b v="1"/>
    <s v="theater/plays"/>
    <n v="153.72999999999999"/>
    <n v="110.87"/>
    <x v="1"/>
    <x v="6"/>
  </r>
  <r>
    <x v="0"/>
    <x v="0"/>
    <s v="USD"/>
    <n v="1465062166"/>
    <n v="1463334166"/>
    <b v="0"/>
    <n v="19"/>
    <b v="1"/>
    <s v="theater/plays"/>
    <n v="101.5"/>
    <n v="106.84"/>
    <x v="1"/>
    <x v="6"/>
  </r>
  <r>
    <x v="0"/>
    <x v="0"/>
    <s v="USD"/>
    <n v="1432612740"/>
    <n v="1429881667"/>
    <b v="0"/>
    <n v="97"/>
    <b v="1"/>
    <s v="theater/plays"/>
    <n v="102.35"/>
    <n v="105.52"/>
    <x v="1"/>
    <x v="6"/>
  </r>
  <r>
    <x v="0"/>
    <x v="1"/>
    <s v="GBP"/>
    <n v="1427806320"/>
    <n v="1422834819"/>
    <b v="0"/>
    <n v="27"/>
    <b v="1"/>
    <s v="theater/plays"/>
    <n v="102.57"/>
    <n v="132.96"/>
    <x v="1"/>
    <x v="6"/>
  </r>
  <r>
    <x v="0"/>
    <x v="0"/>
    <s v="USD"/>
    <n v="1453411109"/>
    <n v="1450819109"/>
    <b v="0"/>
    <n v="24"/>
    <b v="1"/>
    <s v="theater/plays"/>
    <n v="155.75"/>
    <n v="51.92"/>
    <x v="1"/>
    <x v="6"/>
  </r>
  <r>
    <x v="0"/>
    <x v="1"/>
    <s v="GBP"/>
    <n v="1431204449"/>
    <n v="1428526049"/>
    <b v="0"/>
    <n v="13"/>
    <b v="1"/>
    <s v="theater/plays"/>
    <n v="100.75"/>
    <n v="310"/>
    <x v="1"/>
    <x v="6"/>
  </r>
  <r>
    <x v="0"/>
    <x v="1"/>
    <s v="GBP"/>
    <n v="1425057075"/>
    <n v="1422465075"/>
    <b v="0"/>
    <n v="46"/>
    <b v="1"/>
    <s v="theater/plays"/>
    <n v="239.4"/>
    <n v="26.02"/>
    <x v="1"/>
    <x v="6"/>
  </r>
  <r>
    <x v="0"/>
    <x v="1"/>
    <s v="GBP"/>
    <n v="1434994266"/>
    <n v="1432402266"/>
    <b v="0"/>
    <n v="4"/>
    <b v="1"/>
    <s v="theater/plays"/>
    <n v="210"/>
    <n v="105"/>
    <x v="1"/>
    <x v="6"/>
  </r>
  <r>
    <x v="0"/>
    <x v="0"/>
    <s v="USD"/>
    <n v="1435881006"/>
    <n v="1433980206"/>
    <b v="0"/>
    <n v="40"/>
    <b v="1"/>
    <s v="theater/plays"/>
    <n v="104.52"/>
    <n v="86.23"/>
    <x v="1"/>
    <x v="6"/>
  </r>
  <r>
    <x v="0"/>
    <x v="0"/>
    <s v="USD"/>
    <n v="1415230084"/>
    <n v="1413412084"/>
    <b v="0"/>
    <n v="44"/>
    <b v="1"/>
    <s v="theater/plays"/>
    <n v="100.8"/>
    <n v="114.55"/>
    <x v="1"/>
    <x v="6"/>
  </r>
  <r>
    <x v="0"/>
    <x v="5"/>
    <s v="CAD"/>
    <n v="1455231540"/>
    <n v="1452614847"/>
    <b v="0"/>
    <n v="35"/>
    <b v="1"/>
    <s v="theater/plays"/>
    <n v="111.2"/>
    <n v="47.66"/>
    <x v="1"/>
    <x v="6"/>
  </r>
  <r>
    <x v="0"/>
    <x v="1"/>
    <s v="GBP"/>
    <n v="1417374262"/>
    <n v="1414778662"/>
    <b v="0"/>
    <n v="63"/>
    <b v="1"/>
    <s v="theater/plays"/>
    <n v="102.04"/>
    <n v="72.89"/>
    <x v="1"/>
    <x v="6"/>
  </r>
  <r>
    <x v="0"/>
    <x v="1"/>
    <s v="GBP"/>
    <n v="1462402800"/>
    <n v="1459856860"/>
    <b v="0"/>
    <n v="89"/>
    <b v="1"/>
    <s v="theater/plays"/>
    <n v="102.55"/>
    <n v="49.55"/>
    <x v="1"/>
    <x v="6"/>
  </r>
  <r>
    <x v="0"/>
    <x v="1"/>
    <s v="GBP"/>
    <n v="1455831000"/>
    <n v="1454366467"/>
    <b v="0"/>
    <n v="15"/>
    <b v="1"/>
    <s v="theater/plays"/>
    <n v="127"/>
    <n v="25.4"/>
    <x v="1"/>
    <x v="6"/>
  </r>
  <r>
    <x v="0"/>
    <x v="0"/>
    <s v="USD"/>
    <n v="1461963600"/>
    <n v="1459567371"/>
    <b v="0"/>
    <n v="46"/>
    <b v="1"/>
    <s v="theater/plays"/>
    <n v="338.71"/>
    <n v="62.59"/>
    <x v="1"/>
    <x v="6"/>
  </r>
  <r>
    <x v="0"/>
    <x v="0"/>
    <s v="USD"/>
    <n v="1476939300"/>
    <n v="1474273294"/>
    <b v="0"/>
    <n v="33"/>
    <b v="1"/>
    <s v="theater/plays"/>
    <n v="100.75"/>
    <n v="61.06"/>
    <x v="1"/>
    <x v="6"/>
  </r>
  <r>
    <x v="2"/>
    <x v="0"/>
    <s v="USD"/>
    <n v="1439957176"/>
    <n v="1437365176"/>
    <b v="0"/>
    <n v="31"/>
    <b v="0"/>
    <s v="theater/plays"/>
    <n v="9.31"/>
    <n v="60.06"/>
    <x v="1"/>
    <x v="6"/>
  </r>
  <r>
    <x v="2"/>
    <x v="0"/>
    <s v="USD"/>
    <n v="1427082912"/>
    <n v="1423198512"/>
    <b v="0"/>
    <n v="5"/>
    <b v="0"/>
    <s v="theater/plays"/>
    <n v="7.24"/>
    <n v="72.400000000000006"/>
    <x v="1"/>
    <x v="6"/>
  </r>
  <r>
    <x v="2"/>
    <x v="0"/>
    <s v="USD"/>
    <n v="1439828159"/>
    <n v="1437236159"/>
    <b v="0"/>
    <n v="1"/>
    <b v="0"/>
    <s v="theater/plays"/>
    <n v="10"/>
    <n v="100"/>
    <x v="1"/>
    <x v="6"/>
  </r>
  <r>
    <x v="2"/>
    <x v="0"/>
    <s v="USD"/>
    <n v="1420860180"/>
    <n v="1418234646"/>
    <b v="0"/>
    <n v="12"/>
    <b v="0"/>
    <s v="theater/plays"/>
    <n v="11.27"/>
    <n v="51.67"/>
    <x v="1"/>
    <x v="6"/>
  </r>
  <r>
    <x v="2"/>
    <x v="9"/>
    <s v="EUR"/>
    <n v="1422100800"/>
    <n v="1416932133"/>
    <b v="0"/>
    <n v="4"/>
    <b v="0"/>
    <s v="theater/plays"/>
    <n v="15.41"/>
    <n v="32.75"/>
    <x v="1"/>
    <x v="6"/>
  </r>
  <r>
    <x v="2"/>
    <x v="0"/>
    <s v="USD"/>
    <n v="1429396200"/>
    <n v="1428539708"/>
    <b v="0"/>
    <n v="0"/>
    <b v="0"/>
    <s v="theater/plays"/>
    <n v="0"/>
    <e v="#DIV/0!"/>
    <x v="1"/>
    <x v="6"/>
  </r>
  <r>
    <x v="2"/>
    <x v="0"/>
    <s v="USD"/>
    <n v="1432589896"/>
    <n v="1427405896"/>
    <b v="0"/>
    <n v="7"/>
    <b v="0"/>
    <s v="theater/plays"/>
    <n v="28.47"/>
    <n v="61"/>
    <x v="1"/>
    <x v="6"/>
  </r>
  <r>
    <x v="2"/>
    <x v="1"/>
    <s v="GBP"/>
    <n v="1432831089"/>
    <n v="1430239089"/>
    <b v="0"/>
    <n v="2"/>
    <b v="0"/>
    <s v="theater/plays"/>
    <n v="13.33"/>
    <n v="10"/>
    <x v="1"/>
    <x v="6"/>
  </r>
  <r>
    <x v="2"/>
    <x v="1"/>
    <s v="GBP"/>
    <n v="1427133600"/>
    <n v="1423847093"/>
    <b v="0"/>
    <n v="1"/>
    <b v="0"/>
    <s v="theater/plays"/>
    <n v="0.67"/>
    <n v="10"/>
    <x v="1"/>
    <x v="6"/>
  </r>
  <r>
    <x v="2"/>
    <x v="0"/>
    <s v="USD"/>
    <n v="1447311540"/>
    <n v="1445358903"/>
    <b v="0"/>
    <n v="4"/>
    <b v="0"/>
    <s v="theater/plays"/>
    <n v="21.43"/>
    <n v="37.5"/>
    <x v="1"/>
    <x v="6"/>
  </r>
  <r>
    <x v="2"/>
    <x v="1"/>
    <s v="GBP"/>
    <n v="1405461600"/>
    <n v="1403562705"/>
    <b v="0"/>
    <n v="6"/>
    <b v="0"/>
    <s v="theater/plays"/>
    <n v="18"/>
    <n v="45"/>
    <x v="1"/>
    <x v="6"/>
  </r>
  <r>
    <x v="2"/>
    <x v="1"/>
    <s v="GBP"/>
    <n v="1468752468"/>
    <n v="1467024468"/>
    <b v="0"/>
    <n v="8"/>
    <b v="0"/>
    <s v="theater/plays"/>
    <n v="20.13"/>
    <n v="100.63"/>
    <x v="1"/>
    <x v="6"/>
  </r>
  <r>
    <x v="2"/>
    <x v="0"/>
    <s v="USD"/>
    <n v="1407808438"/>
    <n v="1405217355"/>
    <b v="0"/>
    <n v="14"/>
    <b v="0"/>
    <s v="theater/plays"/>
    <n v="17.899999999999999"/>
    <n v="25.57"/>
    <x v="1"/>
    <x v="6"/>
  </r>
  <r>
    <x v="2"/>
    <x v="0"/>
    <s v="USD"/>
    <n v="1450389950"/>
    <n v="1447797950"/>
    <b v="0"/>
    <n v="0"/>
    <b v="0"/>
    <s v="theater/plays"/>
    <n v="0"/>
    <e v="#DIV/0!"/>
    <x v="1"/>
    <x v="6"/>
  </r>
  <r>
    <x v="2"/>
    <x v="0"/>
    <s v="USD"/>
    <n v="1409980144"/>
    <n v="1407388144"/>
    <b v="0"/>
    <n v="4"/>
    <b v="0"/>
    <s v="theater/plays"/>
    <n v="2"/>
    <n v="25"/>
    <x v="1"/>
    <x v="6"/>
  </r>
  <r>
    <x v="2"/>
    <x v="0"/>
    <s v="USD"/>
    <n v="1404406964"/>
    <n v="1401814964"/>
    <b v="0"/>
    <n v="0"/>
    <b v="0"/>
    <s v="theater/plays"/>
    <n v="0"/>
    <e v="#DIV/0!"/>
    <x v="1"/>
    <x v="6"/>
  </r>
  <r>
    <x v="2"/>
    <x v="0"/>
    <s v="USD"/>
    <n v="1404532740"/>
    <n v="1401823952"/>
    <b v="0"/>
    <n v="0"/>
    <b v="0"/>
    <s v="theater/plays"/>
    <n v="0"/>
    <e v="#DIV/0!"/>
    <x v="1"/>
    <x v="6"/>
  </r>
  <r>
    <x v="2"/>
    <x v="0"/>
    <s v="USD"/>
    <n v="1407689102"/>
    <n v="1405097102"/>
    <b v="0"/>
    <n v="1"/>
    <b v="0"/>
    <s v="theater/plays"/>
    <n v="10"/>
    <n v="10"/>
    <x v="1"/>
    <x v="6"/>
  </r>
  <r>
    <x v="2"/>
    <x v="0"/>
    <s v="USD"/>
    <n v="1475918439"/>
    <n v="1473326439"/>
    <b v="0"/>
    <n v="1"/>
    <b v="0"/>
    <s v="theater/plays"/>
    <n v="2.38"/>
    <n v="202"/>
    <x v="1"/>
    <x v="6"/>
  </r>
  <r>
    <x v="2"/>
    <x v="1"/>
    <s v="GBP"/>
    <n v="1436137140"/>
    <n v="1433833896"/>
    <b v="0"/>
    <n v="1"/>
    <b v="0"/>
    <s v="theater/plays"/>
    <n v="1"/>
    <n v="25"/>
    <x v="1"/>
    <x v="6"/>
  </r>
  <r>
    <x v="0"/>
    <x v="0"/>
    <s v="USD"/>
    <n v="1455602340"/>
    <n v="1453827436"/>
    <b v="0"/>
    <n v="52"/>
    <b v="1"/>
    <s v="theater/musical"/>
    <n v="103.52"/>
    <n v="99.54"/>
    <x v="1"/>
    <x v="40"/>
  </r>
  <r>
    <x v="0"/>
    <x v="0"/>
    <s v="USD"/>
    <n v="1461902340"/>
    <n v="1459220588"/>
    <b v="0"/>
    <n v="7"/>
    <b v="1"/>
    <s v="theater/musical"/>
    <n v="105"/>
    <n v="75"/>
    <x v="1"/>
    <x v="40"/>
  </r>
  <r>
    <x v="0"/>
    <x v="0"/>
    <s v="USD"/>
    <n v="1423555140"/>
    <n v="1421105608"/>
    <b v="0"/>
    <n v="28"/>
    <b v="1"/>
    <s v="theater/musical"/>
    <n v="100.45"/>
    <n v="215.25"/>
    <x v="1"/>
    <x v="40"/>
  </r>
  <r>
    <x v="0"/>
    <x v="0"/>
    <s v="USD"/>
    <n v="1459641073"/>
    <n v="1454460673"/>
    <b v="0"/>
    <n v="11"/>
    <b v="1"/>
    <s v="theater/musical"/>
    <n v="132.6"/>
    <n v="120.55"/>
    <x v="1"/>
    <x v="40"/>
  </r>
  <r>
    <x v="0"/>
    <x v="1"/>
    <s v="GBP"/>
    <n v="1476651600"/>
    <n v="1473189335"/>
    <b v="0"/>
    <n v="15"/>
    <b v="1"/>
    <s v="theater/musical"/>
    <n v="113"/>
    <n v="37.67"/>
    <x v="1"/>
    <x v="40"/>
  </r>
  <r>
    <x v="0"/>
    <x v="0"/>
    <s v="USD"/>
    <n v="1433289600"/>
    <n v="1430768800"/>
    <b v="0"/>
    <n v="30"/>
    <b v="1"/>
    <s v="theater/musical"/>
    <n v="103.34"/>
    <n v="172.23"/>
    <x v="1"/>
    <x v="40"/>
  </r>
  <r>
    <x v="0"/>
    <x v="0"/>
    <s v="USD"/>
    <n v="1406350740"/>
    <n v="1403125737"/>
    <b v="0"/>
    <n v="27"/>
    <b v="1"/>
    <s v="theater/musical"/>
    <n v="120"/>
    <n v="111.11"/>
    <x v="1"/>
    <x v="40"/>
  </r>
  <r>
    <x v="0"/>
    <x v="1"/>
    <s v="GBP"/>
    <n v="1460753307"/>
    <n v="1458161307"/>
    <b v="0"/>
    <n v="28"/>
    <b v="1"/>
    <s v="theater/musical"/>
    <n v="129.63999999999999"/>
    <n v="25.46"/>
    <x v="1"/>
    <x v="40"/>
  </r>
  <r>
    <x v="0"/>
    <x v="0"/>
    <s v="USD"/>
    <n v="1402515198"/>
    <n v="1399923198"/>
    <b v="0"/>
    <n v="17"/>
    <b v="1"/>
    <s v="theater/musical"/>
    <n v="101.11"/>
    <n v="267.64999999999998"/>
    <x v="1"/>
    <x v="40"/>
  </r>
  <r>
    <x v="0"/>
    <x v="0"/>
    <s v="USD"/>
    <n v="1417465515"/>
    <n v="1415737515"/>
    <b v="0"/>
    <n v="50"/>
    <b v="1"/>
    <s v="theater/musical"/>
    <n v="108.51"/>
    <n v="75.959999999999994"/>
    <x v="1"/>
    <x v="40"/>
  </r>
  <r>
    <x v="0"/>
    <x v="0"/>
    <s v="USD"/>
    <n v="1400475600"/>
    <n v="1397819938"/>
    <b v="0"/>
    <n v="26"/>
    <b v="1"/>
    <s v="theater/musical"/>
    <n v="102.33"/>
    <n v="59.04"/>
    <x v="1"/>
    <x v="40"/>
  </r>
  <r>
    <x v="0"/>
    <x v="0"/>
    <s v="USD"/>
    <n v="1440556553"/>
    <n v="1435372553"/>
    <b v="0"/>
    <n v="88"/>
    <b v="1"/>
    <s v="theater/musical"/>
    <n v="110.24"/>
    <n v="50.11"/>
    <x v="1"/>
    <x v="40"/>
  </r>
  <r>
    <x v="0"/>
    <x v="0"/>
    <s v="USD"/>
    <n v="1399293386"/>
    <n v="1397133386"/>
    <b v="0"/>
    <n v="91"/>
    <b v="1"/>
    <s v="theater/musical"/>
    <n v="101.02"/>
    <n v="55.5"/>
    <x v="1"/>
    <x v="40"/>
  </r>
  <r>
    <x v="0"/>
    <x v="1"/>
    <s v="GBP"/>
    <n v="1439247600"/>
    <n v="1434625937"/>
    <b v="0"/>
    <n v="3"/>
    <b v="1"/>
    <s v="theater/musical"/>
    <n v="100"/>
    <n v="166.67"/>
    <x v="1"/>
    <x v="40"/>
  </r>
  <r>
    <x v="0"/>
    <x v="1"/>
    <s v="GBP"/>
    <n v="1438543889"/>
    <n v="1436383889"/>
    <b v="0"/>
    <n v="28"/>
    <b v="1"/>
    <s v="theater/musical"/>
    <n v="106.24"/>
    <n v="47.43"/>
    <x v="1"/>
    <x v="40"/>
  </r>
  <r>
    <x v="0"/>
    <x v="0"/>
    <s v="USD"/>
    <n v="1427907626"/>
    <n v="1425319226"/>
    <b v="0"/>
    <n v="77"/>
    <b v="1"/>
    <s v="theater/musical"/>
    <n v="100"/>
    <n v="64.94"/>
    <x v="1"/>
    <x v="40"/>
  </r>
  <r>
    <x v="0"/>
    <x v="0"/>
    <s v="USD"/>
    <n v="1464482160"/>
    <n v="1462824832"/>
    <b v="0"/>
    <n v="27"/>
    <b v="1"/>
    <s v="theater/musical"/>
    <n v="100"/>
    <n v="55.56"/>
    <x v="1"/>
    <x v="40"/>
  </r>
  <r>
    <x v="0"/>
    <x v="0"/>
    <s v="USD"/>
    <n v="1406745482"/>
    <n v="1404153482"/>
    <b v="0"/>
    <n v="107"/>
    <b v="1"/>
    <s v="theater/musical"/>
    <n v="113.46"/>
    <n v="74.22"/>
    <x v="1"/>
    <x v="40"/>
  </r>
  <r>
    <x v="0"/>
    <x v="0"/>
    <s v="USD"/>
    <n v="1404360045"/>
    <n v="1401336045"/>
    <b v="0"/>
    <n v="96"/>
    <b v="1"/>
    <s v="theater/musical"/>
    <n v="102.65"/>
    <n v="106.93"/>
    <x v="1"/>
    <x v="40"/>
  </r>
  <r>
    <x v="0"/>
    <x v="0"/>
    <s v="USD"/>
    <n v="1425185940"/>
    <n v="1423960097"/>
    <b v="0"/>
    <n v="56"/>
    <b v="1"/>
    <s v="theater/musical"/>
    <n v="116.75"/>
    <n v="41.7"/>
    <x v="1"/>
    <x v="40"/>
  </r>
  <r>
    <x v="0"/>
    <x v="0"/>
    <s v="USD"/>
    <n v="1402594090"/>
    <n v="1400002090"/>
    <b v="0"/>
    <n v="58"/>
    <b v="1"/>
    <s v="theater/musical"/>
    <n v="107.65"/>
    <n v="74.239999999999995"/>
    <x v="1"/>
    <x v="40"/>
  </r>
  <r>
    <x v="0"/>
    <x v="0"/>
    <s v="USD"/>
    <n v="1460730079"/>
    <n v="1458138079"/>
    <b v="0"/>
    <n v="15"/>
    <b v="1"/>
    <s v="theater/musical"/>
    <n v="100"/>
    <n v="73.33"/>
    <x v="1"/>
    <x v="40"/>
  </r>
  <r>
    <x v="0"/>
    <x v="1"/>
    <s v="GBP"/>
    <n v="1434234010"/>
    <n v="1431642010"/>
    <b v="0"/>
    <n v="20"/>
    <b v="1"/>
    <s v="theater/musical"/>
    <n v="100"/>
    <n v="100"/>
    <x v="1"/>
    <x v="40"/>
  </r>
  <r>
    <x v="0"/>
    <x v="0"/>
    <s v="USD"/>
    <n v="1463529600"/>
    <n v="1462307652"/>
    <b v="0"/>
    <n v="38"/>
    <b v="1"/>
    <s v="theater/musical"/>
    <n v="146"/>
    <n v="38.42"/>
    <x v="1"/>
    <x v="40"/>
  </r>
  <r>
    <x v="0"/>
    <x v="0"/>
    <s v="USD"/>
    <n v="1480399200"/>
    <n v="1478616506"/>
    <b v="0"/>
    <n v="33"/>
    <b v="1"/>
    <s v="theater/musical"/>
    <n v="110.2"/>
    <n v="166.97"/>
    <x v="1"/>
    <x v="40"/>
  </r>
  <r>
    <x v="0"/>
    <x v="0"/>
    <s v="USD"/>
    <n v="1479175680"/>
    <n v="1476317247"/>
    <b v="0"/>
    <n v="57"/>
    <b v="1"/>
    <s v="theater/musical"/>
    <n v="108.2"/>
    <n v="94.91"/>
    <x v="1"/>
    <x v="40"/>
  </r>
  <r>
    <x v="0"/>
    <x v="5"/>
    <s v="CAD"/>
    <n v="1428606055"/>
    <n v="1427223655"/>
    <b v="0"/>
    <n v="25"/>
    <b v="1"/>
    <s v="theater/musical"/>
    <n v="100"/>
    <n v="100"/>
    <x v="1"/>
    <x v="40"/>
  </r>
  <r>
    <x v="0"/>
    <x v="0"/>
    <s v="USD"/>
    <n v="1428552000"/>
    <n v="1426199843"/>
    <b v="0"/>
    <n v="14"/>
    <b v="1"/>
    <s v="theater/musical"/>
    <n v="100.25"/>
    <n v="143.21"/>
    <x v="1"/>
    <x v="40"/>
  </r>
  <r>
    <x v="0"/>
    <x v="0"/>
    <s v="USD"/>
    <n v="1406854800"/>
    <n v="1403599778"/>
    <b v="0"/>
    <n v="94"/>
    <b v="1"/>
    <s v="theater/musical"/>
    <n v="106.71"/>
    <n v="90.82"/>
    <x v="1"/>
    <x v="40"/>
  </r>
  <r>
    <x v="0"/>
    <x v="0"/>
    <s v="USD"/>
    <n v="1411790400"/>
    <n v="1409884821"/>
    <b v="0"/>
    <n v="59"/>
    <b v="1"/>
    <s v="theater/musical"/>
    <n v="143.19999999999999"/>
    <n v="48.54"/>
    <x v="1"/>
    <x v="40"/>
  </r>
  <r>
    <x v="0"/>
    <x v="0"/>
    <s v="USD"/>
    <n v="1423942780"/>
    <n v="1418758780"/>
    <b v="0"/>
    <n v="36"/>
    <b v="1"/>
    <s v="theater/musical"/>
    <n v="105.04"/>
    <n v="70.03"/>
    <x v="1"/>
    <x v="40"/>
  </r>
  <r>
    <x v="0"/>
    <x v="0"/>
    <s v="USD"/>
    <n v="1459010340"/>
    <n v="1456421940"/>
    <b v="0"/>
    <n v="115"/>
    <b v="1"/>
    <s v="theater/musical"/>
    <n v="103.98"/>
    <n v="135.63"/>
    <x v="1"/>
    <x v="40"/>
  </r>
  <r>
    <x v="0"/>
    <x v="0"/>
    <s v="USD"/>
    <n v="1436817960"/>
    <n v="1433999785"/>
    <b v="0"/>
    <n v="30"/>
    <b v="1"/>
    <s v="theater/musical"/>
    <n v="120"/>
    <n v="100"/>
    <x v="1"/>
    <x v="40"/>
  </r>
  <r>
    <x v="0"/>
    <x v="0"/>
    <s v="USD"/>
    <n v="1410210685"/>
    <n v="1408050685"/>
    <b v="0"/>
    <n v="52"/>
    <b v="1"/>
    <s v="theater/musical"/>
    <n v="109.67"/>
    <n v="94.9"/>
    <x v="1"/>
    <x v="40"/>
  </r>
  <r>
    <x v="0"/>
    <x v="1"/>
    <s v="GBP"/>
    <n v="1469401200"/>
    <n v="1466887297"/>
    <b v="0"/>
    <n v="27"/>
    <b v="1"/>
    <s v="theater/musical"/>
    <n v="101.75"/>
    <n v="75.37"/>
    <x v="1"/>
    <x v="40"/>
  </r>
  <r>
    <x v="0"/>
    <x v="0"/>
    <s v="USD"/>
    <n v="1458057600"/>
    <n v="1455938520"/>
    <b v="0"/>
    <n v="24"/>
    <b v="1"/>
    <s v="theater/musical"/>
    <n v="128.91999999999999"/>
    <n v="64.459999999999994"/>
    <x v="1"/>
    <x v="40"/>
  </r>
  <r>
    <x v="0"/>
    <x v="5"/>
    <s v="CAD"/>
    <n v="1468193532"/>
    <n v="1465601532"/>
    <b v="0"/>
    <n v="10"/>
    <b v="1"/>
    <s v="theater/musical"/>
    <n v="115"/>
    <n v="115"/>
    <x v="1"/>
    <x v="40"/>
  </r>
  <r>
    <x v="0"/>
    <x v="1"/>
    <s v="GBP"/>
    <n v="1470132180"/>
    <n v="1467040769"/>
    <b v="0"/>
    <n v="30"/>
    <b v="1"/>
    <s v="theater/musical"/>
    <n v="150.75"/>
    <n v="100.5"/>
    <x v="1"/>
    <x v="40"/>
  </r>
  <r>
    <x v="0"/>
    <x v="0"/>
    <s v="USD"/>
    <n v="1464310475"/>
    <n v="1461718475"/>
    <b v="0"/>
    <n v="71"/>
    <b v="1"/>
    <s v="theater/musical"/>
    <n v="110.97"/>
    <n v="93.77"/>
    <x v="1"/>
    <x v="40"/>
  </r>
  <r>
    <x v="0"/>
    <x v="0"/>
    <s v="USD"/>
    <n v="1436587140"/>
    <n v="1434113406"/>
    <b v="0"/>
    <n v="10"/>
    <b v="1"/>
    <s v="theater/musical"/>
    <n v="100.29"/>
    <n v="35.1"/>
    <x v="1"/>
    <x v="40"/>
  </r>
  <r>
    <x v="2"/>
    <x v="0"/>
    <s v="USD"/>
    <n v="1450887480"/>
    <n v="1448469719"/>
    <b v="0"/>
    <n v="1"/>
    <b v="0"/>
    <s v="theater/musical"/>
    <n v="0.67"/>
    <n v="500"/>
    <x v="1"/>
    <x v="40"/>
  </r>
  <r>
    <x v="2"/>
    <x v="1"/>
    <s v="GBP"/>
    <n v="1434395418"/>
    <n v="1431630618"/>
    <b v="0"/>
    <n v="4"/>
    <b v="0"/>
    <s v="theater/musical"/>
    <n v="3.27"/>
    <n v="29"/>
    <x v="1"/>
    <x v="40"/>
  </r>
  <r>
    <x v="2"/>
    <x v="0"/>
    <s v="USD"/>
    <n v="1479834023"/>
    <n v="1477238423"/>
    <b v="0"/>
    <n v="0"/>
    <b v="0"/>
    <s v="theater/musical"/>
    <n v="0"/>
    <e v="#DIV/0!"/>
    <x v="1"/>
    <x v="40"/>
  </r>
  <r>
    <x v="2"/>
    <x v="0"/>
    <s v="USD"/>
    <n v="1404664592"/>
    <n v="1399480592"/>
    <b v="0"/>
    <n v="0"/>
    <b v="0"/>
    <s v="theater/musical"/>
    <n v="0"/>
    <e v="#DIV/0!"/>
    <x v="1"/>
    <x v="40"/>
  </r>
  <r>
    <x v="2"/>
    <x v="0"/>
    <s v="USD"/>
    <n v="1436957022"/>
    <n v="1434365022"/>
    <b v="0"/>
    <n v="2"/>
    <b v="0"/>
    <s v="theater/musical"/>
    <n v="0.28000000000000003"/>
    <n v="17.5"/>
    <x v="1"/>
    <x v="40"/>
  </r>
  <r>
    <x v="2"/>
    <x v="0"/>
    <s v="USD"/>
    <n v="1418769129"/>
    <n v="1416954729"/>
    <b v="0"/>
    <n v="24"/>
    <b v="0"/>
    <s v="theater/musical"/>
    <n v="59.66"/>
    <n v="174"/>
    <x v="1"/>
    <x v="40"/>
  </r>
  <r>
    <x v="2"/>
    <x v="1"/>
    <s v="GBP"/>
    <n v="1433685354"/>
    <n v="1431093354"/>
    <b v="0"/>
    <n v="1"/>
    <b v="0"/>
    <s v="theater/musical"/>
    <n v="1"/>
    <n v="50"/>
    <x v="1"/>
    <x v="40"/>
  </r>
  <r>
    <x v="2"/>
    <x v="1"/>
    <s v="GBP"/>
    <n v="1440801000"/>
    <n v="1437042490"/>
    <b v="0"/>
    <n v="2"/>
    <b v="0"/>
    <s v="theater/musical"/>
    <n v="1.67"/>
    <n v="5"/>
    <x v="1"/>
    <x v="40"/>
  </r>
  <r>
    <x v="2"/>
    <x v="0"/>
    <s v="USD"/>
    <n v="1484354556"/>
    <n v="1479170556"/>
    <b v="0"/>
    <n v="1"/>
    <b v="0"/>
    <s v="theater/musical"/>
    <n v="0"/>
    <n v="1"/>
    <x v="1"/>
    <x v="40"/>
  </r>
  <r>
    <x v="2"/>
    <x v="0"/>
    <s v="USD"/>
    <n v="1429564165"/>
    <n v="1426972165"/>
    <b v="0"/>
    <n v="37"/>
    <b v="0"/>
    <s v="theater/musical"/>
    <n v="89.67"/>
    <n v="145.41"/>
    <x v="1"/>
    <x v="40"/>
  </r>
  <r>
    <x v="2"/>
    <x v="0"/>
    <s v="USD"/>
    <n v="1407691248"/>
    <n v="1405099248"/>
    <b v="0"/>
    <n v="5"/>
    <b v="0"/>
    <s v="theater/musical"/>
    <n v="1.46"/>
    <n v="205"/>
    <x v="1"/>
    <x v="40"/>
  </r>
  <r>
    <x v="2"/>
    <x v="0"/>
    <s v="USD"/>
    <n v="1457734843"/>
    <n v="1455142843"/>
    <b v="0"/>
    <n v="4"/>
    <b v="0"/>
    <s v="theater/musical"/>
    <n v="4.0199999999999996"/>
    <n v="100.5"/>
    <x v="1"/>
    <x v="40"/>
  </r>
  <r>
    <x v="2"/>
    <x v="0"/>
    <s v="USD"/>
    <n v="1420952340"/>
    <n v="1418146883"/>
    <b v="0"/>
    <n v="16"/>
    <b v="0"/>
    <s v="theater/musical"/>
    <n v="4"/>
    <n v="55.06"/>
    <x v="1"/>
    <x v="40"/>
  </r>
  <r>
    <x v="2"/>
    <x v="0"/>
    <s v="USD"/>
    <n v="1420215216"/>
    <n v="1417536816"/>
    <b v="0"/>
    <n v="9"/>
    <b v="0"/>
    <s v="theater/musical"/>
    <n v="8.52"/>
    <n v="47.33"/>
    <x v="1"/>
    <x v="40"/>
  </r>
  <r>
    <x v="2"/>
    <x v="0"/>
    <s v="USD"/>
    <n v="1445482906"/>
    <n v="1442890906"/>
    <b v="0"/>
    <n v="0"/>
    <b v="0"/>
    <s v="theater/musical"/>
    <n v="0"/>
    <e v="#DIV/0!"/>
    <x v="1"/>
    <x v="40"/>
  </r>
  <r>
    <x v="2"/>
    <x v="0"/>
    <s v="USD"/>
    <n v="1457133568"/>
    <n v="1454541568"/>
    <b v="0"/>
    <n v="40"/>
    <b v="0"/>
    <s v="theater/musical"/>
    <n v="19.649999999999999"/>
    <n v="58.95"/>
    <x v="1"/>
    <x v="40"/>
  </r>
  <r>
    <x v="2"/>
    <x v="0"/>
    <s v="USD"/>
    <n v="1469948400"/>
    <n v="1465172024"/>
    <b v="0"/>
    <n v="0"/>
    <b v="0"/>
    <s v="theater/musical"/>
    <n v="0"/>
    <e v="#DIV/0!"/>
    <x v="1"/>
    <x v="40"/>
  </r>
  <r>
    <x v="2"/>
    <x v="0"/>
    <s v="USD"/>
    <n v="1411852640"/>
    <n v="1406668640"/>
    <b v="0"/>
    <n v="2"/>
    <b v="0"/>
    <s v="theater/musical"/>
    <n v="0"/>
    <n v="1.5"/>
    <x v="1"/>
    <x v="40"/>
  </r>
  <r>
    <x v="2"/>
    <x v="2"/>
    <s v="AUD"/>
    <n v="1404022381"/>
    <n v="1402294381"/>
    <b v="0"/>
    <n v="1"/>
    <b v="0"/>
    <s v="theater/musical"/>
    <n v="7.0000000000000007E-2"/>
    <n v="5"/>
    <x v="1"/>
    <x v="40"/>
  </r>
  <r>
    <x v="2"/>
    <x v="0"/>
    <s v="USD"/>
    <n v="1428097739"/>
    <n v="1427492939"/>
    <b v="0"/>
    <n v="9"/>
    <b v="0"/>
    <s v="theater/musical"/>
    <n v="30.33"/>
    <n v="50.56"/>
    <x v="1"/>
    <x v="40"/>
  </r>
  <r>
    <x v="0"/>
    <x v="1"/>
    <s v="GBP"/>
    <n v="1429955619"/>
    <n v="1424775219"/>
    <b v="0"/>
    <n v="24"/>
    <b v="1"/>
    <s v="theater/plays"/>
    <n v="100"/>
    <n v="41.67"/>
    <x v="1"/>
    <x v="6"/>
  </r>
  <r>
    <x v="0"/>
    <x v="1"/>
    <s v="GBP"/>
    <n v="1406761200"/>
    <n v="1402403907"/>
    <b v="0"/>
    <n v="38"/>
    <b v="1"/>
    <s v="theater/plays"/>
    <n v="101.25"/>
    <n v="53.29"/>
    <x v="1"/>
    <x v="6"/>
  </r>
  <r>
    <x v="0"/>
    <x v="0"/>
    <s v="USD"/>
    <n v="1426965758"/>
    <n v="1424377358"/>
    <b v="0"/>
    <n v="26"/>
    <b v="1"/>
    <s v="theater/plays"/>
    <n v="121.73"/>
    <n v="70.23"/>
    <x v="1"/>
    <x v="6"/>
  </r>
  <r>
    <x v="0"/>
    <x v="1"/>
    <s v="GBP"/>
    <n v="1464692400"/>
    <n v="1461769373"/>
    <b v="0"/>
    <n v="19"/>
    <b v="1"/>
    <s v="theater/plays"/>
    <n v="330"/>
    <n v="43.42"/>
    <x v="1"/>
    <x v="6"/>
  </r>
  <r>
    <x v="0"/>
    <x v="5"/>
    <s v="CAD"/>
    <n v="1433131140"/>
    <n v="1429120908"/>
    <b v="0"/>
    <n v="11"/>
    <b v="1"/>
    <s v="theater/plays"/>
    <n v="109.55"/>
    <n v="199.18"/>
    <x v="1"/>
    <x v="6"/>
  </r>
  <r>
    <x v="0"/>
    <x v="0"/>
    <s v="USD"/>
    <n v="1465940580"/>
    <n v="1462603021"/>
    <b v="0"/>
    <n v="27"/>
    <b v="1"/>
    <s v="theater/plays"/>
    <n v="100.95"/>
    <n v="78.52"/>
    <x v="1"/>
    <x v="6"/>
  </r>
  <r>
    <x v="0"/>
    <x v="0"/>
    <s v="USD"/>
    <n v="1427860740"/>
    <n v="1424727712"/>
    <b v="0"/>
    <n v="34"/>
    <b v="1"/>
    <s v="theater/plays"/>
    <n v="140.13"/>
    <n v="61.82"/>
    <x v="1"/>
    <x v="6"/>
  </r>
  <r>
    <x v="0"/>
    <x v="1"/>
    <s v="GBP"/>
    <n v="1440111600"/>
    <n v="1437545657"/>
    <b v="0"/>
    <n v="20"/>
    <b v="1"/>
    <s v="theater/plays"/>
    <n v="100"/>
    <n v="50"/>
    <x v="1"/>
    <x v="6"/>
  </r>
  <r>
    <x v="0"/>
    <x v="0"/>
    <s v="USD"/>
    <n v="1405614823"/>
    <n v="1403022823"/>
    <b v="0"/>
    <n v="37"/>
    <b v="1"/>
    <s v="theater/plays"/>
    <n v="119.24"/>
    <n v="48.34"/>
    <x v="1"/>
    <x v="6"/>
  </r>
  <r>
    <x v="0"/>
    <x v="0"/>
    <s v="USD"/>
    <n v="1445659140"/>
    <n v="1444236216"/>
    <b v="0"/>
    <n v="20"/>
    <b v="1"/>
    <s v="theater/plays"/>
    <n v="107.25"/>
    <n v="107.25"/>
    <x v="1"/>
    <x v="6"/>
  </r>
  <r>
    <x v="0"/>
    <x v="0"/>
    <s v="USD"/>
    <n v="1426187582"/>
    <n v="1423599182"/>
    <b v="0"/>
    <n v="10"/>
    <b v="1"/>
    <s v="theater/plays"/>
    <n v="228"/>
    <n v="57"/>
    <x v="1"/>
    <x v="6"/>
  </r>
  <r>
    <x v="0"/>
    <x v="0"/>
    <s v="USD"/>
    <n v="1437166920"/>
    <n v="1435554104"/>
    <b v="0"/>
    <n v="26"/>
    <b v="1"/>
    <s v="theater/plays"/>
    <n v="106.4"/>
    <n v="40.92"/>
    <x v="1"/>
    <x v="6"/>
  </r>
  <r>
    <x v="0"/>
    <x v="1"/>
    <s v="GBP"/>
    <n v="1436110717"/>
    <n v="1433518717"/>
    <b v="0"/>
    <n v="20"/>
    <b v="1"/>
    <s v="theater/plays"/>
    <n v="143.33000000000001"/>
    <n v="21.5"/>
    <x v="1"/>
    <x v="6"/>
  </r>
  <r>
    <x v="0"/>
    <x v="0"/>
    <s v="USD"/>
    <n v="1451881207"/>
    <n v="1449116407"/>
    <b v="0"/>
    <n v="46"/>
    <b v="1"/>
    <s v="theater/plays"/>
    <n v="104.54"/>
    <n v="79.540000000000006"/>
    <x v="1"/>
    <x v="6"/>
  </r>
  <r>
    <x v="0"/>
    <x v="12"/>
    <s v="EUR"/>
    <n v="1453244340"/>
    <n v="1448136417"/>
    <b v="0"/>
    <n v="76"/>
    <b v="1"/>
    <s v="theater/plays"/>
    <n v="110.02"/>
    <n v="72.38"/>
    <x v="1"/>
    <x v="6"/>
  </r>
  <r>
    <x v="0"/>
    <x v="0"/>
    <s v="USD"/>
    <n v="1437364740"/>
    <n v="1434405044"/>
    <b v="0"/>
    <n v="41"/>
    <b v="1"/>
    <s v="theater/plays"/>
    <n v="106"/>
    <n v="64.63"/>
    <x v="1"/>
    <x v="6"/>
  </r>
  <r>
    <x v="0"/>
    <x v="1"/>
    <s v="GBP"/>
    <n v="1470058860"/>
    <n v="1469026903"/>
    <b v="0"/>
    <n v="7"/>
    <b v="1"/>
    <s v="theater/plays"/>
    <n v="108"/>
    <n v="38.57"/>
    <x v="1"/>
    <x v="6"/>
  </r>
  <r>
    <x v="0"/>
    <x v="0"/>
    <s v="USD"/>
    <n v="1434505214"/>
    <n v="1432690814"/>
    <b v="0"/>
    <n v="49"/>
    <b v="1"/>
    <s v="theater/plays"/>
    <n v="105.42"/>
    <n v="107.57"/>
    <x v="1"/>
    <x v="6"/>
  </r>
  <r>
    <x v="0"/>
    <x v="1"/>
    <s v="GBP"/>
    <n v="1430993394"/>
    <n v="1428401394"/>
    <b v="0"/>
    <n v="26"/>
    <b v="1"/>
    <s v="theater/plays"/>
    <n v="119.17"/>
    <n v="27.5"/>
    <x v="1"/>
    <x v="6"/>
  </r>
  <r>
    <x v="0"/>
    <x v="1"/>
    <s v="GBP"/>
    <n v="1427414400"/>
    <n v="1422656201"/>
    <b v="0"/>
    <n v="65"/>
    <b v="1"/>
    <s v="theater/plays"/>
    <n v="152.66999999999999"/>
    <n v="70.459999999999994"/>
    <x v="1"/>
    <x v="6"/>
  </r>
  <r>
    <x v="0"/>
    <x v="0"/>
    <s v="USD"/>
    <n v="1420033187"/>
    <n v="1414845587"/>
    <b v="0"/>
    <n v="28"/>
    <b v="1"/>
    <s v="theater/plays"/>
    <n v="100"/>
    <n v="178.57"/>
    <x v="1"/>
    <x v="6"/>
  </r>
  <r>
    <x v="0"/>
    <x v="0"/>
    <s v="USD"/>
    <n v="1472676371"/>
    <n v="1470948371"/>
    <b v="0"/>
    <n v="8"/>
    <b v="1"/>
    <s v="theater/plays"/>
    <n v="100.2"/>
    <n v="62.63"/>
    <x v="1"/>
    <x v="6"/>
  </r>
  <r>
    <x v="0"/>
    <x v="0"/>
    <s v="USD"/>
    <n v="1464371211"/>
    <n v="1463161611"/>
    <b v="0"/>
    <n v="3"/>
    <b v="1"/>
    <s v="theater/plays"/>
    <n v="225"/>
    <n v="75"/>
    <x v="1"/>
    <x v="6"/>
  </r>
  <r>
    <x v="0"/>
    <x v="0"/>
    <s v="USD"/>
    <n v="1415222545"/>
    <n v="1413404545"/>
    <b v="0"/>
    <n v="9"/>
    <b v="1"/>
    <s v="theater/plays"/>
    <n v="106.02"/>
    <n v="58.9"/>
    <x v="1"/>
    <x v="6"/>
  </r>
  <r>
    <x v="0"/>
    <x v="0"/>
    <s v="USD"/>
    <n v="1455936335"/>
    <n v="1452048335"/>
    <b v="0"/>
    <n v="9"/>
    <b v="1"/>
    <s v="theater/plays"/>
    <n v="104.67"/>
    <n v="139.56"/>
    <x v="1"/>
    <x v="6"/>
  </r>
  <r>
    <x v="0"/>
    <x v="5"/>
    <s v="CAD"/>
    <n v="1417460940"/>
    <n v="1416516972"/>
    <b v="0"/>
    <n v="20"/>
    <b v="1"/>
    <s v="theater/plays"/>
    <n v="116.67"/>
    <n v="70"/>
    <x v="1"/>
    <x v="6"/>
  </r>
  <r>
    <x v="0"/>
    <x v="1"/>
    <s v="GBP"/>
    <n v="1434624067"/>
    <n v="1432032067"/>
    <b v="0"/>
    <n v="57"/>
    <b v="1"/>
    <s v="theater/plays"/>
    <n v="109.03"/>
    <n v="57.39"/>
    <x v="1"/>
    <x v="6"/>
  </r>
  <r>
    <x v="0"/>
    <x v="1"/>
    <s v="GBP"/>
    <n v="1461278208"/>
    <n v="1459463808"/>
    <b v="0"/>
    <n v="8"/>
    <b v="1"/>
    <s v="theater/plays"/>
    <n v="160"/>
    <n v="40"/>
    <x v="1"/>
    <x v="6"/>
  </r>
  <r>
    <x v="0"/>
    <x v="0"/>
    <s v="USD"/>
    <n v="1470197340"/>
    <n v="1467497652"/>
    <b v="0"/>
    <n v="14"/>
    <b v="1"/>
    <s v="theater/plays"/>
    <n v="112.5"/>
    <n v="64.290000000000006"/>
    <x v="1"/>
    <x v="6"/>
  </r>
  <r>
    <x v="0"/>
    <x v="1"/>
    <s v="GBP"/>
    <n v="1435947758"/>
    <n v="1432837358"/>
    <b v="0"/>
    <n v="17"/>
    <b v="1"/>
    <s v="theater/plays"/>
    <n v="102.1"/>
    <n v="120.12"/>
    <x v="1"/>
    <x v="6"/>
  </r>
  <r>
    <x v="0"/>
    <x v="11"/>
    <s v="SEK"/>
    <n v="1432314209"/>
    <n v="1429722209"/>
    <b v="0"/>
    <n v="100"/>
    <b v="1"/>
    <s v="theater/plays"/>
    <n v="100.82"/>
    <n v="1008.24"/>
    <x v="1"/>
    <x v="6"/>
  </r>
  <r>
    <x v="0"/>
    <x v="0"/>
    <s v="USD"/>
    <n v="1438226724"/>
    <n v="1433042724"/>
    <b v="0"/>
    <n v="32"/>
    <b v="1"/>
    <s v="theater/plays"/>
    <n v="101.25"/>
    <n v="63.28"/>
    <x v="1"/>
    <x v="6"/>
  </r>
  <r>
    <x v="0"/>
    <x v="1"/>
    <s v="GBP"/>
    <n v="1459180229"/>
    <n v="1457023829"/>
    <b v="0"/>
    <n v="3"/>
    <b v="1"/>
    <s v="theater/plays"/>
    <n v="6500"/>
    <n v="21.67"/>
    <x v="1"/>
    <x v="6"/>
  </r>
  <r>
    <x v="2"/>
    <x v="0"/>
    <s v="USD"/>
    <n v="1405882287"/>
    <n v="1400698287"/>
    <b v="1"/>
    <n v="34"/>
    <b v="0"/>
    <s v="theater/plays"/>
    <n v="8.7200000000000006"/>
    <n v="25.65"/>
    <x v="1"/>
    <x v="6"/>
  </r>
  <r>
    <x v="2"/>
    <x v="1"/>
    <s v="GBP"/>
    <n v="1399809052"/>
    <n v="1397217052"/>
    <b v="1"/>
    <n v="23"/>
    <b v="0"/>
    <s v="theater/plays"/>
    <n v="21.94"/>
    <n v="47.7"/>
    <x v="1"/>
    <x v="6"/>
  </r>
  <r>
    <x v="2"/>
    <x v="0"/>
    <s v="USD"/>
    <n v="1401587064"/>
    <n v="1399427064"/>
    <b v="1"/>
    <n v="19"/>
    <b v="0"/>
    <s v="theater/plays"/>
    <n v="21.3"/>
    <n v="56.05"/>
    <x v="1"/>
    <x v="6"/>
  </r>
  <r>
    <x v="2"/>
    <x v="0"/>
    <s v="USD"/>
    <n v="1401778740"/>
    <n v="1399474134"/>
    <b v="1"/>
    <n v="50"/>
    <b v="0"/>
    <s v="theater/plays"/>
    <n v="41.49"/>
    <n v="81.319999999999993"/>
    <x v="1"/>
    <x v="6"/>
  </r>
  <r>
    <x v="2"/>
    <x v="0"/>
    <s v="USD"/>
    <n v="1443711774"/>
    <n v="1441119774"/>
    <b v="1"/>
    <n v="12"/>
    <b v="0"/>
    <s v="theater/plays"/>
    <n v="2.11"/>
    <n v="70.17"/>
    <x v="1"/>
    <x v="6"/>
  </r>
  <r>
    <x v="2"/>
    <x v="0"/>
    <s v="USD"/>
    <n v="1412405940"/>
    <n v="1409721542"/>
    <b v="1"/>
    <n v="8"/>
    <b v="0"/>
    <s v="theater/plays"/>
    <n v="2.7"/>
    <n v="23.63"/>
    <x v="1"/>
    <x v="6"/>
  </r>
  <r>
    <x v="2"/>
    <x v="0"/>
    <s v="USD"/>
    <n v="1437283391"/>
    <n v="1433395391"/>
    <b v="1"/>
    <n v="9"/>
    <b v="0"/>
    <s v="theater/plays"/>
    <n v="16.16"/>
    <n v="188.56"/>
    <x v="1"/>
    <x v="6"/>
  </r>
  <r>
    <x v="2"/>
    <x v="0"/>
    <s v="USD"/>
    <n v="1445196989"/>
    <n v="1442604989"/>
    <b v="1"/>
    <n v="43"/>
    <b v="0"/>
    <s v="theater/plays"/>
    <n v="16.38"/>
    <n v="49.51"/>
    <x v="1"/>
    <x v="6"/>
  </r>
  <r>
    <x v="2"/>
    <x v="12"/>
    <s v="EUR"/>
    <n v="1434047084"/>
    <n v="1431455084"/>
    <b v="1"/>
    <n v="28"/>
    <b v="0"/>
    <s v="theater/plays"/>
    <n v="7.04"/>
    <n v="75.459999999999994"/>
    <x v="1"/>
    <x v="6"/>
  </r>
  <r>
    <x v="2"/>
    <x v="0"/>
    <s v="USD"/>
    <n v="1420081143"/>
    <n v="1417489143"/>
    <b v="1"/>
    <n v="4"/>
    <b v="0"/>
    <s v="theater/plays"/>
    <n v="3.8"/>
    <n v="9.5"/>
    <x v="1"/>
    <x v="6"/>
  </r>
  <r>
    <x v="2"/>
    <x v="1"/>
    <s v="GBP"/>
    <n v="1437129179"/>
    <n v="1434537179"/>
    <b v="1"/>
    <n v="24"/>
    <b v="0"/>
    <s v="theater/plays"/>
    <n v="34.08"/>
    <n v="35.5"/>
    <x v="1"/>
    <x v="6"/>
  </r>
  <r>
    <x v="2"/>
    <x v="0"/>
    <s v="USD"/>
    <n v="1427427276"/>
    <n v="1425270876"/>
    <b v="0"/>
    <n v="2"/>
    <b v="0"/>
    <s v="theater/plays"/>
    <n v="0.2"/>
    <n v="10"/>
    <x v="1"/>
    <x v="6"/>
  </r>
  <r>
    <x v="2"/>
    <x v="0"/>
    <s v="USD"/>
    <n v="1409602178"/>
    <n v="1406578178"/>
    <b v="0"/>
    <n v="2"/>
    <b v="0"/>
    <s v="theater/plays"/>
    <n v="0.03"/>
    <n v="13"/>
    <x v="1"/>
    <x v="6"/>
  </r>
  <r>
    <x v="2"/>
    <x v="0"/>
    <s v="USD"/>
    <n v="1431206058"/>
    <n v="1428614058"/>
    <b v="0"/>
    <n v="20"/>
    <b v="0"/>
    <s v="theater/plays"/>
    <n v="16.25"/>
    <n v="89.4"/>
    <x v="1"/>
    <x v="6"/>
  </r>
  <r>
    <x v="2"/>
    <x v="0"/>
    <s v="USD"/>
    <n v="1427408271"/>
    <n v="1424819871"/>
    <b v="0"/>
    <n v="1"/>
    <b v="0"/>
    <s v="theater/plays"/>
    <n v="2.5"/>
    <n v="25"/>
    <x v="1"/>
    <x v="6"/>
  </r>
  <r>
    <x v="2"/>
    <x v="0"/>
    <s v="USD"/>
    <n v="1425833403"/>
    <n v="1423245003"/>
    <b v="0"/>
    <n v="1"/>
    <b v="0"/>
    <s v="theater/plays"/>
    <n v="0.02"/>
    <n v="1"/>
    <x v="1"/>
    <x v="6"/>
  </r>
  <r>
    <x v="2"/>
    <x v="0"/>
    <s v="USD"/>
    <n v="1406913120"/>
    <n v="1404927690"/>
    <b v="0"/>
    <n v="4"/>
    <b v="0"/>
    <s v="theater/plays"/>
    <n v="5.2"/>
    <n v="65"/>
    <x v="1"/>
    <x v="6"/>
  </r>
  <r>
    <x v="2"/>
    <x v="1"/>
    <s v="GBP"/>
    <n v="1432328400"/>
    <n v="1430734844"/>
    <b v="0"/>
    <n v="1"/>
    <b v="0"/>
    <s v="theater/plays"/>
    <n v="2"/>
    <n v="10"/>
    <x v="1"/>
    <x v="6"/>
  </r>
  <r>
    <x v="2"/>
    <x v="0"/>
    <s v="USD"/>
    <n v="1403730000"/>
    <n v="1401485207"/>
    <b v="0"/>
    <n v="1"/>
    <b v="0"/>
    <s v="theater/plays"/>
    <n v="0.04"/>
    <n v="1"/>
    <x v="1"/>
    <x v="6"/>
  </r>
  <r>
    <x v="2"/>
    <x v="0"/>
    <s v="USD"/>
    <n v="1407858710"/>
    <n v="1405266710"/>
    <b v="0"/>
    <n v="13"/>
    <b v="0"/>
    <s v="theater/plays"/>
    <n v="17.670000000000002"/>
    <n v="81.540000000000006"/>
    <x v="1"/>
    <x v="6"/>
  </r>
  <r>
    <x v="2"/>
    <x v="0"/>
    <s v="USD"/>
    <n v="1415828820"/>
    <n v="1412258977"/>
    <b v="0"/>
    <n v="1"/>
    <b v="0"/>
    <s v="theater/plays"/>
    <n v="5"/>
    <n v="100"/>
    <x v="1"/>
    <x v="6"/>
  </r>
  <r>
    <x v="2"/>
    <x v="0"/>
    <s v="USD"/>
    <n v="1473699540"/>
    <n v="1472451356"/>
    <b v="0"/>
    <n v="1"/>
    <b v="0"/>
    <s v="theater/plays"/>
    <n v="0.01"/>
    <n v="1"/>
    <x v="1"/>
    <x v="6"/>
  </r>
  <r>
    <x v="2"/>
    <x v="0"/>
    <s v="USD"/>
    <n v="1446739905"/>
    <n v="1441552305"/>
    <b v="0"/>
    <n v="0"/>
    <b v="0"/>
    <s v="theater/plays"/>
    <n v="0"/>
    <e v="#DIV/0!"/>
    <x v="1"/>
    <x v="6"/>
  </r>
  <r>
    <x v="2"/>
    <x v="0"/>
    <s v="USD"/>
    <n v="1447799054"/>
    <n v="1445203454"/>
    <b v="0"/>
    <n v="3"/>
    <b v="0"/>
    <s v="theater/plays"/>
    <n v="1.2"/>
    <n v="20"/>
    <x v="1"/>
    <x v="6"/>
  </r>
  <r>
    <x v="2"/>
    <x v="5"/>
    <s v="CAD"/>
    <n v="1409376600"/>
    <n v="1405957098"/>
    <b v="0"/>
    <n v="14"/>
    <b v="0"/>
    <s v="theater/plays"/>
    <n v="26.94"/>
    <n v="46.43"/>
    <x v="1"/>
    <x v="6"/>
  </r>
  <r>
    <x v="2"/>
    <x v="0"/>
    <s v="USD"/>
    <n v="1458703740"/>
    <n v="1454453021"/>
    <b v="0"/>
    <n v="2"/>
    <b v="0"/>
    <s v="theater/plays"/>
    <n v="0.55000000000000004"/>
    <n v="5.5"/>
    <x v="1"/>
    <x v="6"/>
  </r>
  <r>
    <x v="2"/>
    <x v="0"/>
    <s v="USD"/>
    <n v="1466278339"/>
    <n v="1463686339"/>
    <b v="0"/>
    <n v="5"/>
    <b v="0"/>
    <s v="theater/plays"/>
    <n v="12.55"/>
    <n v="50.2"/>
    <x v="1"/>
    <x v="6"/>
  </r>
  <r>
    <x v="1"/>
    <x v="1"/>
    <s v="GBP"/>
    <n v="1410191405"/>
    <n v="1408031405"/>
    <b v="0"/>
    <n v="1"/>
    <b v="0"/>
    <s v="theater/musical"/>
    <n v="0.2"/>
    <n v="10"/>
    <x v="1"/>
    <x v="40"/>
  </r>
  <r>
    <x v="1"/>
    <x v="0"/>
    <s v="USD"/>
    <n v="1426302660"/>
    <n v="1423761792"/>
    <b v="0"/>
    <n v="15"/>
    <b v="0"/>
    <s v="theater/musical"/>
    <n v="3.45"/>
    <n v="30.13"/>
    <x v="1"/>
    <x v="40"/>
  </r>
  <r>
    <x v="1"/>
    <x v="0"/>
    <s v="USD"/>
    <n v="1404360478"/>
    <n v="1401768478"/>
    <b v="0"/>
    <n v="10"/>
    <b v="0"/>
    <s v="theater/musical"/>
    <n v="15"/>
    <n v="150"/>
    <x v="1"/>
    <x v="40"/>
  </r>
  <r>
    <x v="1"/>
    <x v="0"/>
    <s v="USD"/>
    <n v="1490809450"/>
    <n v="1485629050"/>
    <b v="0"/>
    <n v="3"/>
    <b v="0"/>
    <s v="theater/musical"/>
    <n v="2.67"/>
    <n v="13.33"/>
    <x v="1"/>
    <x v="40"/>
  </r>
  <r>
    <x v="1"/>
    <x v="0"/>
    <s v="USD"/>
    <n v="1439522996"/>
    <n v="1435202996"/>
    <b v="0"/>
    <n v="0"/>
    <b v="0"/>
    <s v="theater/musical"/>
    <n v="0"/>
    <e v="#DIV/0!"/>
    <x v="1"/>
    <x v="40"/>
  </r>
  <r>
    <x v="1"/>
    <x v="0"/>
    <s v="USD"/>
    <n v="1444322535"/>
    <n v="1441730535"/>
    <b v="0"/>
    <n v="0"/>
    <b v="0"/>
    <s v="theater/musical"/>
    <n v="0"/>
    <e v="#DIV/0!"/>
    <x v="1"/>
    <x v="40"/>
  </r>
  <r>
    <x v="1"/>
    <x v="4"/>
    <s v="NZD"/>
    <n v="1422061200"/>
    <n v="1420244622"/>
    <b v="0"/>
    <n v="0"/>
    <b v="0"/>
    <s v="theater/musical"/>
    <n v="0"/>
    <e v="#DIV/0!"/>
    <x v="1"/>
    <x v="40"/>
  </r>
  <r>
    <x v="1"/>
    <x v="8"/>
    <s v="DKK"/>
    <n v="1472896800"/>
    <n v="1472804365"/>
    <b v="0"/>
    <n v="0"/>
    <b v="0"/>
    <s v="theater/musical"/>
    <n v="0"/>
    <e v="#DIV/0!"/>
    <x v="1"/>
    <x v="40"/>
  </r>
  <r>
    <x v="1"/>
    <x v="1"/>
    <s v="GBP"/>
    <n v="1454425128"/>
    <n v="1451833128"/>
    <b v="0"/>
    <n v="46"/>
    <b v="0"/>
    <s v="theater/musical"/>
    <n v="52.79"/>
    <n v="44.76"/>
    <x v="1"/>
    <x v="40"/>
  </r>
  <r>
    <x v="1"/>
    <x v="0"/>
    <s v="USD"/>
    <n v="1481213752"/>
    <n v="1478621752"/>
    <b v="0"/>
    <n v="14"/>
    <b v="0"/>
    <s v="theater/musical"/>
    <n v="4.96"/>
    <n v="88.64"/>
    <x v="1"/>
    <x v="40"/>
  </r>
  <r>
    <x v="1"/>
    <x v="0"/>
    <s v="USD"/>
    <n v="1435636740"/>
    <n v="1433014746"/>
    <b v="0"/>
    <n v="1"/>
    <b v="0"/>
    <s v="theater/musical"/>
    <n v="0.06"/>
    <n v="10"/>
    <x v="1"/>
    <x v="40"/>
  </r>
  <r>
    <x v="1"/>
    <x v="1"/>
    <s v="GBP"/>
    <n v="1422218396"/>
    <n v="1419626396"/>
    <b v="0"/>
    <n v="0"/>
    <b v="0"/>
    <s v="theater/musical"/>
    <n v="0"/>
    <e v="#DIV/0!"/>
    <x v="1"/>
    <x v="40"/>
  </r>
  <r>
    <x v="1"/>
    <x v="1"/>
    <s v="GBP"/>
    <n v="1406761200"/>
    <n v="1403724820"/>
    <b v="0"/>
    <n v="17"/>
    <b v="0"/>
    <s v="theater/musical"/>
    <n v="13.07"/>
    <n v="57.65"/>
    <x v="1"/>
    <x v="40"/>
  </r>
  <r>
    <x v="1"/>
    <x v="0"/>
    <s v="USD"/>
    <n v="1487550399"/>
    <n v="1484958399"/>
    <b v="0"/>
    <n v="1"/>
    <b v="0"/>
    <s v="theater/musical"/>
    <n v="5"/>
    <n v="25"/>
    <x v="1"/>
    <x v="40"/>
  </r>
  <r>
    <x v="1"/>
    <x v="2"/>
    <s v="AUD"/>
    <n v="1454281380"/>
    <n v="1451950570"/>
    <b v="0"/>
    <n v="0"/>
    <b v="0"/>
    <s v="theater/musical"/>
    <n v="0"/>
    <e v="#DIV/0!"/>
    <x v="1"/>
    <x v="40"/>
  </r>
  <r>
    <x v="1"/>
    <x v="1"/>
    <s v="GBP"/>
    <n v="1409668069"/>
    <n v="1407076069"/>
    <b v="0"/>
    <n v="0"/>
    <b v="0"/>
    <s v="theater/musical"/>
    <n v="0"/>
    <e v="#DIV/0!"/>
    <x v="1"/>
    <x v="40"/>
  </r>
  <r>
    <x v="1"/>
    <x v="0"/>
    <s v="USD"/>
    <n v="1427479192"/>
    <n v="1425322792"/>
    <b v="0"/>
    <n v="0"/>
    <b v="0"/>
    <s v="theater/musical"/>
    <n v="0"/>
    <e v="#DIV/0!"/>
    <x v="1"/>
    <x v="40"/>
  </r>
  <r>
    <x v="1"/>
    <x v="0"/>
    <s v="USD"/>
    <n v="1462834191"/>
    <n v="1460242191"/>
    <b v="0"/>
    <n v="0"/>
    <b v="0"/>
    <s v="theater/musical"/>
    <n v="0"/>
    <e v="#DIV/0!"/>
    <x v="1"/>
    <x v="40"/>
  </r>
  <r>
    <x v="1"/>
    <x v="2"/>
    <s v="AUD"/>
    <n v="1418275702"/>
    <n v="1415683702"/>
    <b v="0"/>
    <n v="0"/>
    <b v="0"/>
    <s v="theater/musical"/>
    <n v="0"/>
    <e v="#DIV/0!"/>
    <x v="1"/>
    <x v="40"/>
  </r>
  <r>
    <x v="1"/>
    <x v="0"/>
    <s v="USD"/>
    <n v="1430517600"/>
    <n v="1426538129"/>
    <b v="0"/>
    <n v="2"/>
    <b v="0"/>
    <s v="theater/musical"/>
    <n v="1.75"/>
    <n v="17.5"/>
    <x v="1"/>
    <x v="40"/>
  </r>
  <r>
    <x v="2"/>
    <x v="1"/>
    <s v="GBP"/>
    <n v="1488114358"/>
    <n v="1485522358"/>
    <b v="0"/>
    <n v="14"/>
    <b v="0"/>
    <s v="theater/plays"/>
    <n v="27.1"/>
    <n v="38.71"/>
    <x v="1"/>
    <x v="6"/>
  </r>
  <r>
    <x v="2"/>
    <x v="0"/>
    <s v="USD"/>
    <n v="1420413960"/>
    <n v="1417651630"/>
    <b v="0"/>
    <n v="9"/>
    <b v="0"/>
    <s v="theater/plays"/>
    <n v="1.48"/>
    <n v="13.11"/>
    <x v="1"/>
    <x v="6"/>
  </r>
  <r>
    <x v="2"/>
    <x v="0"/>
    <s v="USD"/>
    <n v="1439662344"/>
    <n v="1434478344"/>
    <b v="0"/>
    <n v="8"/>
    <b v="0"/>
    <s v="theater/plays"/>
    <n v="16.829999999999998"/>
    <n v="315.5"/>
    <x v="1"/>
    <x v="6"/>
  </r>
  <r>
    <x v="2"/>
    <x v="0"/>
    <s v="USD"/>
    <n v="1427086740"/>
    <n v="1424488244"/>
    <b v="0"/>
    <n v="7"/>
    <b v="0"/>
    <s v="theater/plays"/>
    <n v="32.5"/>
    <n v="37.14"/>
    <x v="1"/>
    <x v="6"/>
  </r>
  <r>
    <x v="2"/>
    <x v="0"/>
    <s v="USD"/>
    <n v="1408863600"/>
    <n v="1408203557"/>
    <b v="0"/>
    <n v="0"/>
    <b v="0"/>
    <s v="theater/plays"/>
    <n v="0"/>
    <e v="#DIV/0!"/>
    <x v="1"/>
    <x v="6"/>
  </r>
  <r>
    <x v="2"/>
    <x v="0"/>
    <s v="USD"/>
    <n v="1404194400"/>
    <n v="1400600840"/>
    <b v="0"/>
    <n v="84"/>
    <b v="0"/>
    <s v="theater/plays"/>
    <n v="21.55"/>
    <n v="128.27000000000001"/>
    <x v="1"/>
    <x v="6"/>
  </r>
  <r>
    <x v="2"/>
    <x v="0"/>
    <s v="USD"/>
    <n v="1481000340"/>
    <n v="1478386812"/>
    <b v="0"/>
    <n v="11"/>
    <b v="0"/>
    <s v="theater/plays"/>
    <n v="3.47"/>
    <n v="47.27"/>
    <x v="1"/>
    <x v="6"/>
  </r>
  <r>
    <x v="2"/>
    <x v="0"/>
    <s v="USD"/>
    <n v="1425103218"/>
    <n v="1422424818"/>
    <b v="0"/>
    <n v="1"/>
    <b v="0"/>
    <s v="theater/plays"/>
    <n v="5"/>
    <n v="50"/>
    <x v="1"/>
    <x v="6"/>
  </r>
  <r>
    <x v="2"/>
    <x v="0"/>
    <s v="USD"/>
    <n v="1402979778"/>
    <n v="1401770178"/>
    <b v="0"/>
    <n v="4"/>
    <b v="0"/>
    <s v="theater/plays"/>
    <n v="10.63"/>
    <n v="42.5"/>
    <x v="1"/>
    <x v="6"/>
  </r>
  <r>
    <x v="2"/>
    <x v="4"/>
    <s v="NZD"/>
    <n v="1420750683"/>
    <n v="1418158683"/>
    <b v="0"/>
    <n v="10"/>
    <b v="0"/>
    <s v="theater/plays"/>
    <n v="17.600000000000001"/>
    <n v="44"/>
    <x v="1"/>
    <x v="6"/>
  </r>
  <r>
    <x v="2"/>
    <x v="1"/>
    <s v="GBP"/>
    <n v="1439827200"/>
    <n v="1436355270"/>
    <b v="0"/>
    <n v="16"/>
    <b v="0"/>
    <s v="theater/plays"/>
    <n v="32.56"/>
    <n v="50.88"/>
    <x v="1"/>
    <x v="6"/>
  </r>
  <r>
    <x v="2"/>
    <x v="0"/>
    <s v="USD"/>
    <n v="1407868561"/>
    <n v="1406140561"/>
    <b v="0"/>
    <n v="2"/>
    <b v="0"/>
    <s v="theater/plays"/>
    <n v="1.25"/>
    <n v="62.5"/>
    <x v="1"/>
    <x v="6"/>
  </r>
  <r>
    <x v="2"/>
    <x v="0"/>
    <s v="USD"/>
    <n v="1433988791"/>
    <n v="1431396791"/>
    <b v="0"/>
    <n v="5"/>
    <b v="0"/>
    <s v="theater/plays"/>
    <n v="5.4"/>
    <n v="27"/>
    <x v="1"/>
    <x v="6"/>
  </r>
  <r>
    <x v="2"/>
    <x v="0"/>
    <s v="USD"/>
    <n v="1450554599"/>
    <n v="1447098599"/>
    <b v="0"/>
    <n v="1"/>
    <b v="0"/>
    <s v="theater/plays"/>
    <n v="0.83"/>
    <n v="25"/>
    <x v="1"/>
    <x v="6"/>
  </r>
  <r>
    <x v="2"/>
    <x v="1"/>
    <s v="GBP"/>
    <n v="1479125642"/>
    <n v="1476962042"/>
    <b v="0"/>
    <n v="31"/>
    <b v="0"/>
    <s v="theater/plays"/>
    <n v="48.83"/>
    <n v="47.26"/>
    <x v="1"/>
    <x v="6"/>
  </r>
  <r>
    <x v="2"/>
    <x v="0"/>
    <s v="USD"/>
    <n v="1439581080"/>
    <n v="1435709765"/>
    <b v="0"/>
    <n v="0"/>
    <b v="0"/>
    <s v="theater/plays"/>
    <n v="0"/>
    <e v="#DIV/0!"/>
    <x v="1"/>
    <x v="6"/>
  </r>
  <r>
    <x v="2"/>
    <x v="0"/>
    <s v="USD"/>
    <n v="1429074240"/>
    <n v="1427866200"/>
    <b v="0"/>
    <n v="2"/>
    <b v="0"/>
    <s v="theater/plays"/>
    <n v="0.03"/>
    <n v="1.5"/>
    <x v="1"/>
    <x v="6"/>
  </r>
  <r>
    <x v="2"/>
    <x v="1"/>
    <s v="GBP"/>
    <n v="1434063600"/>
    <n v="1430405903"/>
    <b v="0"/>
    <n v="7"/>
    <b v="0"/>
    <s v="theater/plays"/>
    <n v="11.53"/>
    <n v="24.71"/>
    <x v="1"/>
    <x v="6"/>
  </r>
  <r>
    <x v="2"/>
    <x v="1"/>
    <s v="GBP"/>
    <n v="1435325100"/>
    <n v="1432072893"/>
    <b v="0"/>
    <n v="16"/>
    <b v="0"/>
    <s v="theater/plays"/>
    <n v="67.33"/>
    <n v="63.13"/>
    <x v="1"/>
    <x v="6"/>
  </r>
  <r>
    <x v="2"/>
    <x v="0"/>
    <s v="USD"/>
    <n v="1414354080"/>
    <n v="1411587606"/>
    <b v="0"/>
    <n v="4"/>
    <b v="0"/>
    <s v="theater/plays"/>
    <n v="15.3"/>
    <n v="38.25"/>
    <x v="1"/>
    <x v="6"/>
  </r>
  <r>
    <x v="2"/>
    <x v="0"/>
    <s v="USD"/>
    <n v="1406603696"/>
    <n v="1405307696"/>
    <b v="0"/>
    <n v="4"/>
    <b v="0"/>
    <s v="theater/plays"/>
    <n v="8.67"/>
    <n v="16.25"/>
    <x v="1"/>
    <x v="6"/>
  </r>
  <r>
    <x v="2"/>
    <x v="0"/>
    <s v="USD"/>
    <n v="1410424642"/>
    <n v="1407832642"/>
    <b v="0"/>
    <n v="4"/>
    <b v="0"/>
    <s v="theater/plays"/>
    <n v="0.23"/>
    <n v="33.75"/>
    <x v="1"/>
    <x v="6"/>
  </r>
  <r>
    <x v="2"/>
    <x v="0"/>
    <s v="USD"/>
    <n v="1441649397"/>
    <n v="1439057397"/>
    <b v="0"/>
    <n v="3"/>
    <b v="0"/>
    <s v="theater/plays"/>
    <n v="3.08"/>
    <n v="61.67"/>
    <x v="1"/>
    <x v="6"/>
  </r>
  <r>
    <x v="2"/>
    <x v="0"/>
    <s v="USD"/>
    <n v="1417033777"/>
    <n v="1414438177"/>
    <b v="0"/>
    <n v="36"/>
    <b v="0"/>
    <s v="theater/plays"/>
    <n v="37.409999999999997"/>
    <n v="83.14"/>
    <x v="1"/>
    <x v="6"/>
  </r>
  <r>
    <x v="2"/>
    <x v="0"/>
    <s v="USD"/>
    <n v="1429936500"/>
    <n v="1424759330"/>
    <b v="0"/>
    <n v="1"/>
    <b v="0"/>
    <s v="theater/plays"/>
    <n v="0.01"/>
    <n v="1"/>
    <x v="1"/>
    <x v="6"/>
  </r>
  <r>
    <x v="2"/>
    <x v="0"/>
    <s v="USD"/>
    <n v="1448863449"/>
    <n v="1446267849"/>
    <b v="0"/>
    <n v="7"/>
    <b v="0"/>
    <s v="theater/plays"/>
    <n v="10"/>
    <n v="142.86000000000001"/>
    <x v="1"/>
    <x v="6"/>
  </r>
  <r>
    <x v="2"/>
    <x v="1"/>
    <s v="GBP"/>
    <n v="1431298740"/>
    <n v="1429558756"/>
    <b v="0"/>
    <n v="27"/>
    <b v="0"/>
    <s v="theater/plays"/>
    <n v="36.36"/>
    <n v="33.67"/>
    <x v="1"/>
    <x v="6"/>
  </r>
  <r>
    <x v="2"/>
    <x v="1"/>
    <s v="GBP"/>
    <n v="1464824309"/>
    <n v="1462232309"/>
    <b v="0"/>
    <n v="1"/>
    <b v="0"/>
    <s v="theater/plays"/>
    <n v="0.33"/>
    <n v="5"/>
    <x v="1"/>
    <x v="6"/>
  </r>
  <r>
    <x v="2"/>
    <x v="8"/>
    <s v="DKK"/>
    <n v="1464952752"/>
    <n v="1462360752"/>
    <b v="0"/>
    <n v="0"/>
    <b v="0"/>
    <s v="theater/plays"/>
    <n v="0"/>
    <e v="#DIV/0!"/>
    <x v="1"/>
    <x v="6"/>
  </r>
  <r>
    <x v="2"/>
    <x v="1"/>
    <s v="GBP"/>
    <n v="1410439161"/>
    <n v="1407847161"/>
    <b v="0"/>
    <n v="1"/>
    <b v="0"/>
    <s v="theater/plays"/>
    <n v="0.28999999999999998"/>
    <n v="10"/>
    <x v="1"/>
    <x v="6"/>
  </r>
  <r>
    <x v="2"/>
    <x v="1"/>
    <s v="GBP"/>
    <n v="1407168000"/>
    <n v="1406131023"/>
    <b v="0"/>
    <n v="3"/>
    <b v="0"/>
    <s v="theater/plays"/>
    <n v="0.2"/>
    <n v="40"/>
    <x v="1"/>
    <x v="6"/>
  </r>
  <r>
    <x v="2"/>
    <x v="1"/>
    <s v="GBP"/>
    <n v="1453075200"/>
    <n v="1450628773"/>
    <b v="0"/>
    <n v="3"/>
    <b v="0"/>
    <s v="theater/plays"/>
    <n v="1.8"/>
    <n v="30"/>
    <x v="1"/>
    <x v="6"/>
  </r>
  <r>
    <x v="2"/>
    <x v="1"/>
    <s v="GBP"/>
    <n v="1479032260"/>
    <n v="1476436660"/>
    <b v="0"/>
    <n v="3"/>
    <b v="0"/>
    <s v="theater/plays"/>
    <n v="5.4"/>
    <n v="45"/>
    <x v="1"/>
    <x v="6"/>
  </r>
  <r>
    <x v="2"/>
    <x v="1"/>
    <s v="GBP"/>
    <n v="1414346400"/>
    <n v="1413291655"/>
    <b v="0"/>
    <n v="0"/>
    <b v="0"/>
    <s v="theater/plays"/>
    <n v="0"/>
    <e v="#DIV/0!"/>
    <x v="1"/>
    <x v="6"/>
  </r>
  <r>
    <x v="2"/>
    <x v="0"/>
    <s v="USD"/>
    <n v="1425337200"/>
    <n v="1421432810"/>
    <b v="0"/>
    <n v="6"/>
    <b v="0"/>
    <s v="theater/plays"/>
    <n v="8.1300000000000008"/>
    <n v="10.17"/>
    <x v="1"/>
    <x v="6"/>
  </r>
  <r>
    <x v="2"/>
    <x v="1"/>
    <s v="GBP"/>
    <n v="1428622271"/>
    <n v="1426203071"/>
    <b v="0"/>
    <n v="17"/>
    <b v="0"/>
    <s v="theater/plays"/>
    <n v="12.03"/>
    <n v="81.41"/>
    <x v="1"/>
    <x v="6"/>
  </r>
  <r>
    <x v="2"/>
    <x v="0"/>
    <s v="USD"/>
    <n v="1403823722"/>
    <n v="1401231722"/>
    <b v="0"/>
    <n v="40"/>
    <b v="0"/>
    <s v="theater/plays"/>
    <n v="15.27"/>
    <n v="57.25"/>
    <x v="1"/>
    <x v="6"/>
  </r>
  <r>
    <x v="2"/>
    <x v="0"/>
    <s v="USD"/>
    <n v="1406753639"/>
    <n v="1404161639"/>
    <b v="0"/>
    <n v="3"/>
    <b v="0"/>
    <s v="theater/plays"/>
    <n v="10"/>
    <n v="5"/>
    <x v="1"/>
    <x v="6"/>
  </r>
  <r>
    <x v="2"/>
    <x v="2"/>
    <s v="AUD"/>
    <n v="1419645748"/>
    <n v="1417053748"/>
    <b v="0"/>
    <n v="1"/>
    <b v="0"/>
    <s v="theater/plays"/>
    <n v="0.3"/>
    <n v="15"/>
    <x v="1"/>
    <x v="6"/>
  </r>
  <r>
    <x v="2"/>
    <x v="1"/>
    <s v="GBP"/>
    <n v="1407565504"/>
    <n v="1404973504"/>
    <b v="0"/>
    <n v="2"/>
    <b v="0"/>
    <s v="theater/plays"/>
    <n v="1"/>
    <n v="12.5"/>
    <x v="1"/>
    <x v="6"/>
  </r>
  <r>
    <x v="2"/>
    <x v="0"/>
    <s v="USD"/>
    <n v="1444971540"/>
    <n v="1442593427"/>
    <b v="0"/>
    <n v="7"/>
    <b v="0"/>
    <s v="theater/plays"/>
    <n v="13.02"/>
    <n v="93"/>
    <x v="1"/>
    <x v="6"/>
  </r>
  <r>
    <x v="2"/>
    <x v="0"/>
    <s v="USD"/>
    <n v="1474228265"/>
    <n v="1471636265"/>
    <b v="0"/>
    <n v="14"/>
    <b v="0"/>
    <s v="theater/plays"/>
    <n v="2.27"/>
    <n v="32.36"/>
    <x v="1"/>
    <x v="6"/>
  </r>
  <r>
    <x v="2"/>
    <x v="2"/>
    <s v="AUD"/>
    <n v="1459490400"/>
    <n v="1457078868"/>
    <b v="0"/>
    <n v="0"/>
    <b v="0"/>
    <s v="theater/plays"/>
    <n v="0"/>
    <e v="#DIV/0!"/>
    <x v="1"/>
    <x v="6"/>
  </r>
  <r>
    <x v="2"/>
    <x v="0"/>
    <s v="USD"/>
    <n v="1441510707"/>
    <n v="1439350707"/>
    <b v="0"/>
    <n v="0"/>
    <b v="0"/>
    <s v="theater/plays"/>
    <n v="0"/>
    <e v="#DIV/0!"/>
    <x v="1"/>
    <x v="6"/>
  </r>
  <r>
    <x v="2"/>
    <x v="0"/>
    <s v="USD"/>
    <n v="1458097364"/>
    <n v="1455508964"/>
    <b v="0"/>
    <n v="1"/>
    <b v="0"/>
    <s v="theater/plays"/>
    <n v="0.01"/>
    <n v="1"/>
    <x v="1"/>
    <x v="6"/>
  </r>
  <r>
    <x v="2"/>
    <x v="0"/>
    <s v="USD"/>
    <n v="1468716180"/>
    <n v="1466205262"/>
    <b v="0"/>
    <n v="12"/>
    <b v="0"/>
    <s v="theater/plays"/>
    <n v="15.74"/>
    <n v="91.83"/>
    <x v="1"/>
    <x v="6"/>
  </r>
  <r>
    <x v="2"/>
    <x v="0"/>
    <s v="USD"/>
    <n v="1443704400"/>
    <n v="1439827639"/>
    <b v="0"/>
    <n v="12"/>
    <b v="0"/>
    <s v="theater/plays"/>
    <n v="11"/>
    <n v="45.83"/>
    <x v="1"/>
    <x v="6"/>
  </r>
  <r>
    <x v="2"/>
    <x v="1"/>
    <s v="GBP"/>
    <n v="1443973546"/>
    <n v="1438789546"/>
    <b v="0"/>
    <n v="23"/>
    <b v="0"/>
    <s v="theater/plays"/>
    <n v="43.83"/>
    <n v="57.17"/>
    <x v="1"/>
    <x v="6"/>
  </r>
  <r>
    <x v="2"/>
    <x v="0"/>
    <s v="USD"/>
    <n v="1480576720"/>
    <n v="1477981120"/>
    <b v="0"/>
    <n v="0"/>
    <b v="0"/>
    <s v="theater/plays"/>
    <n v="0"/>
    <e v="#DIV/0!"/>
    <x v="1"/>
    <x v="6"/>
  </r>
  <r>
    <x v="2"/>
    <x v="0"/>
    <s v="USD"/>
    <n v="1468249760"/>
    <n v="1465830560"/>
    <b v="0"/>
    <n v="10"/>
    <b v="0"/>
    <s v="theater/plays"/>
    <n v="86.14"/>
    <n v="248.5"/>
    <x v="1"/>
    <x v="6"/>
  </r>
  <r>
    <x v="2"/>
    <x v="0"/>
    <s v="USD"/>
    <n v="1435441454"/>
    <n v="1432763054"/>
    <b v="0"/>
    <n v="5"/>
    <b v="0"/>
    <s v="theater/plays"/>
    <n v="12.2"/>
    <n v="79.400000000000006"/>
    <x v="1"/>
    <x v="6"/>
  </r>
  <r>
    <x v="2"/>
    <x v="2"/>
    <s v="AUD"/>
    <n v="1412656200"/>
    <n v="1412328979"/>
    <b v="0"/>
    <n v="1"/>
    <b v="0"/>
    <s v="theater/plays"/>
    <n v="0.1"/>
    <n v="5"/>
    <x v="1"/>
    <x v="6"/>
  </r>
  <r>
    <x v="2"/>
    <x v="0"/>
    <s v="USD"/>
    <n v="1420199351"/>
    <n v="1416311351"/>
    <b v="0"/>
    <n v="2"/>
    <b v="0"/>
    <s v="theater/plays"/>
    <n v="0.22"/>
    <n v="5.5"/>
    <x v="1"/>
    <x v="6"/>
  </r>
  <r>
    <x v="2"/>
    <x v="0"/>
    <s v="USD"/>
    <n v="1416877200"/>
    <n v="1414505137"/>
    <b v="0"/>
    <n v="2"/>
    <b v="0"/>
    <s v="theater/plays"/>
    <n v="0.91"/>
    <n v="25"/>
    <x v="1"/>
    <x v="6"/>
  </r>
  <r>
    <x v="2"/>
    <x v="0"/>
    <s v="USD"/>
    <n v="1434490914"/>
    <n v="1429306914"/>
    <b v="0"/>
    <n v="0"/>
    <b v="0"/>
    <s v="theater/plays"/>
    <n v="0"/>
    <e v="#DIV/0!"/>
    <x v="1"/>
    <x v="6"/>
  </r>
  <r>
    <x v="2"/>
    <x v="0"/>
    <s v="USD"/>
    <n v="1446483000"/>
    <n v="1443811268"/>
    <b v="0"/>
    <n v="13"/>
    <b v="0"/>
    <s v="theater/plays"/>
    <n v="35.64"/>
    <n v="137.08000000000001"/>
    <x v="1"/>
    <x v="6"/>
  </r>
  <r>
    <x v="2"/>
    <x v="0"/>
    <s v="USD"/>
    <n v="1440690875"/>
    <n v="1438098875"/>
    <b v="0"/>
    <n v="0"/>
    <b v="0"/>
    <s v="theater/plays"/>
    <n v="0"/>
    <e v="#DIV/0!"/>
    <x v="1"/>
    <x v="6"/>
  </r>
  <r>
    <x v="2"/>
    <x v="0"/>
    <s v="USD"/>
    <n v="1431717268"/>
    <n v="1429125268"/>
    <b v="0"/>
    <n v="1"/>
    <b v="0"/>
    <s v="theater/plays"/>
    <n v="0.25"/>
    <n v="5"/>
    <x v="1"/>
    <x v="6"/>
  </r>
  <r>
    <x v="2"/>
    <x v="0"/>
    <s v="USD"/>
    <n v="1425110400"/>
    <n v="1422388822"/>
    <b v="0"/>
    <n v="5"/>
    <b v="0"/>
    <s v="theater/plays"/>
    <n v="3.25"/>
    <n v="39"/>
    <x v="1"/>
    <x v="6"/>
  </r>
  <r>
    <x v="2"/>
    <x v="0"/>
    <s v="USD"/>
    <n v="1475378744"/>
    <n v="1472786744"/>
    <b v="0"/>
    <n v="2"/>
    <b v="0"/>
    <s v="theater/plays"/>
    <n v="3.37"/>
    <n v="50.5"/>
    <x v="1"/>
    <x v="6"/>
  </r>
  <r>
    <x v="2"/>
    <x v="2"/>
    <s v="AUD"/>
    <n v="1410076123"/>
    <n v="1404892123"/>
    <b v="0"/>
    <n v="0"/>
    <b v="0"/>
    <s v="theater/plays"/>
    <n v="0"/>
    <e v="#DIV/0!"/>
    <x v="1"/>
    <x v="6"/>
  </r>
  <r>
    <x v="2"/>
    <x v="2"/>
    <s v="AUD"/>
    <n v="1423623221"/>
    <n v="1421031221"/>
    <b v="0"/>
    <n v="32"/>
    <b v="0"/>
    <s v="theater/plays"/>
    <n v="15.77"/>
    <n v="49.28"/>
    <x v="1"/>
    <x v="6"/>
  </r>
  <r>
    <x v="2"/>
    <x v="0"/>
    <s v="USD"/>
    <n v="1460140500"/>
    <n v="1457628680"/>
    <b v="0"/>
    <n v="1"/>
    <b v="0"/>
    <s v="theater/plays"/>
    <n v="0.63"/>
    <n v="25"/>
    <x v="1"/>
    <x v="6"/>
  </r>
  <r>
    <x v="2"/>
    <x v="17"/>
    <s v="EUR"/>
    <n v="1462301342"/>
    <n v="1457120942"/>
    <b v="0"/>
    <n v="1"/>
    <b v="0"/>
    <s v="theater/plays"/>
    <n v="0"/>
    <n v="1"/>
    <x v="1"/>
    <x v="6"/>
  </r>
  <r>
    <x v="2"/>
    <x v="0"/>
    <s v="USD"/>
    <n v="1445885890"/>
    <n v="1440701890"/>
    <b v="0"/>
    <n v="1"/>
    <b v="0"/>
    <s v="theater/plays"/>
    <n v="0.1"/>
    <n v="25"/>
    <x v="1"/>
    <x v="6"/>
  </r>
  <r>
    <x v="2"/>
    <x v="0"/>
    <s v="USD"/>
    <n v="1469834940"/>
    <n v="1467162586"/>
    <b v="0"/>
    <n v="0"/>
    <b v="0"/>
    <s v="theater/plays"/>
    <n v="0"/>
    <e v="#DIV/0!"/>
    <x v="1"/>
    <x v="6"/>
  </r>
  <r>
    <x v="2"/>
    <x v="5"/>
    <s v="CAD"/>
    <n v="1405352264"/>
    <n v="1400168264"/>
    <b v="0"/>
    <n v="0"/>
    <b v="0"/>
    <s v="theater/plays"/>
    <n v="0"/>
    <e v="#DIV/0!"/>
    <x v="1"/>
    <x v="6"/>
  </r>
  <r>
    <x v="2"/>
    <x v="0"/>
    <s v="USD"/>
    <n v="1448745741"/>
    <n v="1446150141"/>
    <b v="0"/>
    <n v="8"/>
    <b v="0"/>
    <s v="theater/plays"/>
    <n v="24.29"/>
    <n v="53.13"/>
    <x v="1"/>
    <x v="6"/>
  </r>
  <r>
    <x v="2"/>
    <x v="0"/>
    <s v="USD"/>
    <n v="1461543600"/>
    <n v="1459203727"/>
    <b v="0"/>
    <n v="0"/>
    <b v="0"/>
    <s v="theater/plays"/>
    <n v="0"/>
    <e v="#DIV/0!"/>
    <x v="1"/>
    <x v="6"/>
  </r>
  <r>
    <x v="2"/>
    <x v="0"/>
    <s v="USD"/>
    <n v="1468020354"/>
    <n v="1464045954"/>
    <b v="0"/>
    <n v="1"/>
    <b v="0"/>
    <s v="theater/plays"/>
    <n v="0.03"/>
    <n v="7"/>
    <x v="1"/>
    <x v="6"/>
  </r>
  <r>
    <x v="2"/>
    <x v="0"/>
    <s v="USD"/>
    <n v="1406988000"/>
    <n v="1403822912"/>
    <b v="0"/>
    <n v="16"/>
    <b v="0"/>
    <s v="theater/plays"/>
    <n v="32.049999999999997"/>
    <n v="40.06"/>
    <x v="1"/>
    <x v="6"/>
  </r>
  <r>
    <x v="2"/>
    <x v="0"/>
    <s v="USD"/>
    <n v="1411930556"/>
    <n v="1409338556"/>
    <b v="0"/>
    <n v="12"/>
    <b v="0"/>
    <s v="theater/plays"/>
    <n v="24.33"/>
    <n v="24.33"/>
    <x v="1"/>
    <x v="6"/>
  </r>
  <r>
    <x v="2"/>
    <x v="0"/>
    <s v="USD"/>
    <n v="1451852256"/>
    <n v="1449260256"/>
    <b v="0"/>
    <n v="4"/>
    <b v="0"/>
    <s v="theater/plays"/>
    <n v="1.5"/>
    <n v="11.25"/>
    <x v="1"/>
    <x v="6"/>
  </r>
  <r>
    <x v="2"/>
    <x v="1"/>
    <s v="GBP"/>
    <n v="1399584210"/>
    <n v="1397683410"/>
    <b v="0"/>
    <n v="2"/>
    <b v="0"/>
    <s v="theater/plays"/>
    <n v="0.42"/>
    <n v="10.5"/>
    <x v="1"/>
    <x v="6"/>
  </r>
  <r>
    <x v="2"/>
    <x v="1"/>
    <s v="GBP"/>
    <n v="1448722494"/>
    <n v="1446562494"/>
    <b v="0"/>
    <n v="3"/>
    <b v="0"/>
    <s v="theater/plays"/>
    <n v="3.21"/>
    <n v="15"/>
    <x v="1"/>
    <x v="6"/>
  </r>
  <r>
    <x v="2"/>
    <x v="5"/>
    <s v="CAD"/>
    <n v="1447821717"/>
    <n v="1445226117"/>
    <b v="0"/>
    <n v="0"/>
    <b v="0"/>
    <s v="theater/plays"/>
    <n v="0"/>
    <e v="#DIV/0!"/>
    <x v="1"/>
    <x v="6"/>
  </r>
  <r>
    <x v="2"/>
    <x v="0"/>
    <s v="USD"/>
    <n v="1429460386"/>
    <n v="1424279986"/>
    <b v="0"/>
    <n v="3"/>
    <b v="0"/>
    <s v="theater/plays"/>
    <n v="6.3"/>
    <n v="42"/>
    <x v="1"/>
    <x v="6"/>
  </r>
  <r>
    <x v="2"/>
    <x v="0"/>
    <s v="USD"/>
    <n v="1460608780"/>
    <n v="1455428380"/>
    <b v="0"/>
    <n v="4"/>
    <b v="0"/>
    <s v="theater/plays"/>
    <n v="14.25"/>
    <n v="71.25"/>
    <x v="1"/>
    <x v="6"/>
  </r>
  <r>
    <x v="2"/>
    <x v="0"/>
    <s v="USD"/>
    <n v="1406170740"/>
    <n v="1402506278"/>
    <b v="0"/>
    <n v="2"/>
    <b v="0"/>
    <s v="theater/plays"/>
    <n v="0.6"/>
    <n v="22.5"/>
    <x v="1"/>
    <x v="6"/>
  </r>
  <r>
    <x v="2"/>
    <x v="0"/>
    <s v="USD"/>
    <n v="1488783507"/>
    <n v="1486191507"/>
    <b v="0"/>
    <n v="10"/>
    <b v="0"/>
    <s v="theater/plays"/>
    <n v="24.12"/>
    <n v="41"/>
    <x v="1"/>
    <x v="6"/>
  </r>
  <r>
    <x v="2"/>
    <x v="0"/>
    <s v="USD"/>
    <n v="1463945673"/>
    <n v="1458761673"/>
    <b v="0"/>
    <n v="11"/>
    <b v="0"/>
    <s v="theater/plays"/>
    <n v="10.54"/>
    <n v="47.91"/>
    <x v="1"/>
    <x v="6"/>
  </r>
  <r>
    <x v="2"/>
    <x v="0"/>
    <s v="USD"/>
    <n v="1472442900"/>
    <n v="1471638646"/>
    <b v="0"/>
    <n v="6"/>
    <b v="0"/>
    <s v="theater/plays"/>
    <n v="7.47"/>
    <n v="35.17"/>
    <x v="1"/>
    <x v="6"/>
  </r>
  <r>
    <x v="2"/>
    <x v="0"/>
    <s v="USD"/>
    <n v="1460925811"/>
    <n v="1458333811"/>
    <b v="0"/>
    <n v="2"/>
    <b v="0"/>
    <s v="theater/plays"/>
    <n v="7.0000000000000007E-2"/>
    <n v="5.5"/>
    <x v="1"/>
    <x v="6"/>
  </r>
  <r>
    <x v="2"/>
    <x v="0"/>
    <s v="USD"/>
    <n v="1405947126"/>
    <n v="1403355126"/>
    <b v="0"/>
    <n v="6"/>
    <b v="0"/>
    <s v="theater/plays"/>
    <n v="0.97"/>
    <n v="22.67"/>
    <x v="1"/>
    <x v="6"/>
  </r>
  <r>
    <x v="2"/>
    <x v="0"/>
    <s v="USD"/>
    <n v="1423186634"/>
    <n v="1418002634"/>
    <b v="0"/>
    <n v="8"/>
    <b v="0"/>
    <s v="theater/plays"/>
    <n v="21.1"/>
    <n v="26.38"/>
    <x v="1"/>
    <x v="6"/>
  </r>
  <r>
    <x v="2"/>
    <x v="0"/>
    <s v="USD"/>
    <n v="1462766400"/>
    <n v="1460219110"/>
    <b v="0"/>
    <n v="37"/>
    <b v="0"/>
    <s v="theater/plays"/>
    <n v="78.099999999999994"/>
    <n v="105.54"/>
    <x v="1"/>
    <x v="6"/>
  </r>
  <r>
    <x v="2"/>
    <x v="1"/>
    <s v="GBP"/>
    <n v="1464872848"/>
    <n v="1462280848"/>
    <b v="0"/>
    <n v="11"/>
    <b v="0"/>
    <s v="theater/plays"/>
    <n v="32"/>
    <n v="29.09"/>
    <x v="1"/>
    <x v="6"/>
  </r>
  <r>
    <x v="2"/>
    <x v="0"/>
    <s v="USD"/>
    <n v="1468442898"/>
    <n v="1465850898"/>
    <b v="0"/>
    <n v="0"/>
    <b v="0"/>
    <s v="theater/plays"/>
    <n v="0"/>
    <e v="#DIV/0!"/>
    <x v="1"/>
    <x v="6"/>
  </r>
  <r>
    <x v="2"/>
    <x v="0"/>
    <s v="USD"/>
    <n v="1406876400"/>
    <n v="1405024561"/>
    <b v="0"/>
    <n v="10"/>
    <b v="0"/>
    <s v="theater/plays"/>
    <n v="47.69"/>
    <n v="62"/>
    <x v="1"/>
    <x v="6"/>
  </r>
  <r>
    <x v="2"/>
    <x v="0"/>
    <s v="USD"/>
    <n v="1469213732"/>
    <n v="1466621732"/>
    <b v="0"/>
    <n v="6"/>
    <b v="0"/>
    <s v="theater/plays"/>
    <n v="1.45"/>
    <n v="217.5"/>
    <x v="1"/>
    <x v="6"/>
  </r>
  <r>
    <x v="2"/>
    <x v="0"/>
    <s v="USD"/>
    <n v="1422717953"/>
    <n v="1417533953"/>
    <b v="0"/>
    <n v="8"/>
    <b v="0"/>
    <s v="theater/plays"/>
    <n v="10.7"/>
    <n v="26.75"/>
    <x v="1"/>
    <x v="6"/>
  </r>
  <r>
    <x v="2"/>
    <x v="1"/>
    <s v="GBP"/>
    <n v="1427659200"/>
    <n v="1425678057"/>
    <b v="0"/>
    <n v="6"/>
    <b v="0"/>
    <s v="theater/plays"/>
    <n v="1.83"/>
    <n v="18.329999999999998"/>
    <x v="1"/>
    <x v="6"/>
  </r>
  <r>
    <x v="2"/>
    <x v="0"/>
    <s v="USD"/>
    <n v="1404570147"/>
    <n v="1401978147"/>
    <b v="0"/>
    <n v="7"/>
    <b v="0"/>
    <s v="theater/plays"/>
    <n v="18"/>
    <n v="64.290000000000006"/>
    <x v="1"/>
    <x v="6"/>
  </r>
  <r>
    <x v="2"/>
    <x v="0"/>
    <s v="USD"/>
    <n v="1468729149"/>
    <n v="1463545149"/>
    <b v="0"/>
    <n v="7"/>
    <b v="0"/>
    <s v="theater/plays"/>
    <n v="4.08"/>
    <n v="175"/>
    <x v="1"/>
    <x v="6"/>
  </r>
  <r>
    <x v="2"/>
    <x v="1"/>
    <s v="GBP"/>
    <n v="1436297180"/>
    <n v="1431113180"/>
    <b v="0"/>
    <n v="5"/>
    <b v="0"/>
    <s v="theater/plays"/>
    <n v="20"/>
    <n v="34"/>
    <x v="1"/>
    <x v="6"/>
  </r>
  <r>
    <x v="2"/>
    <x v="0"/>
    <s v="USD"/>
    <n v="1400569140"/>
    <n v="1397854356"/>
    <b v="0"/>
    <n v="46"/>
    <b v="0"/>
    <s v="theater/plays"/>
    <n v="34.799999999999997"/>
    <n v="84.28"/>
    <x v="1"/>
    <x v="6"/>
  </r>
  <r>
    <x v="2"/>
    <x v="1"/>
    <s v="GBP"/>
    <n v="1415404800"/>
    <n v="1412809644"/>
    <b v="0"/>
    <n v="10"/>
    <b v="0"/>
    <s v="theater/plays"/>
    <n v="6.33"/>
    <n v="9.5"/>
    <x v="1"/>
    <x v="6"/>
  </r>
  <r>
    <x v="2"/>
    <x v="0"/>
    <s v="USD"/>
    <n v="1456002300"/>
    <n v="1454173120"/>
    <b v="0"/>
    <n v="19"/>
    <b v="0"/>
    <s v="theater/plays"/>
    <n v="32.049999999999997"/>
    <n v="33.74"/>
    <x v="1"/>
    <x v="6"/>
  </r>
  <r>
    <x v="2"/>
    <x v="1"/>
    <s v="GBP"/>
    <n v="1462539840"/>
    <n v="1460034594"/>
    <b v="0"/>
    <n v="13"/>
    <b v="0"/>
    <s v="theater/plays"/>
    <n v="9.76"/>
    <n v="37.54"/>
    <x v="1"/>
    <x v="6"/>
  </r>
  <r>
    <x v="2"/>
    <x v="1"/>
    <s v="GBP"/>
    <n v="1400278290"/>
    <n v="1399414290"/>
    <b v="0"/>
    <n v="13"/>
    <b v="0"/>
    <s v="theater/plays"/>
    <n v="37.75"/>
    <n v="11.62"/>
    <x v="1"/>
    <x v="6"/>
  </r>
  <r>
    <x v="2"/>
    <x v="0"/>
    <s v="USD"/>
    <n v="1440813413"/>
    <n v="1439517413"/>
    <b v="0"/>
    <n v="4"/>
    <b v="0"/>
    <s v="theater/plays"/>
    <n v="2.13"/>
    <n v="8"/>
    <x v="1"/>
    <x v="6"/>
  </r>
  <r>
    <x v="2"/>
    <x v="0"/>
    <s v="USD"/>
    <n v="1447009181"/>
    <n v="1444413581"/>
    <b v="0"/>
    <n v="0"/>
    <b v="0"/>
    <s v="theater/plays"/>
    <n v="0"/>
    <e v="#DIV/0!"/>
    <x v="1"/>
    <x v="6"/>
  </r>
  <r>
    <x v="2"/>
    <x v="1"/>
    <s v="GBP"/>
    <n v="1456934893"/>
    <n v="1454342893"/>
    <b v="0"/>
    <n v="3"/>
    <b v="0"/>
    <s v="theater/plays"/>
    <n v="4.18"/>
    <n v="23"/>
    <x v="1"/>
    <x v="6"/>
  </r>
  <r>
    <x v="2"/>
    <x v="0"/>
    <s v="USD"/>
    <n v="1433086082"/>
    <n v="1430494082"/>
    <b v="0"/>
    <n v="1"/>
    <b v="0"/>
    <s v="theater/plays"/>
    <n v="20"/>
    <n v="100"/>
    <x v="1"/>
    <x v="6"/>
  </r>
  <r>
    <x v="2"/>
    <x v="0"/>
    <s v="USD"/>
    <n v="1449876859"/>
    <n v="1444689259"/>
    <b v="0"/>
    <n v="9"/>
    <b v="0"/>
    <s v="theater/plays"/>
    <n v="5.41"/>
    <n v="60.11"/>
    <x v="1"/>
    <x v="6"/>
  </r>
  <r>
    <x v="2"/>
    <x v="0"/>
    <s v="USD"/>
    <n v="1431549912"/>
    <n v="1428957912"/>
    <b v="0"/>
    <n v="1"/>
    <b v="0"/>
    <s v="theater/plays"/>
    <n v="0.01"/>
    <n v="3"/>
    <x v="1"/>
    <x v="6"/>
  </r>
  <r>
    <x v="2"/>
    <x v="0"/>
    <s v="USD"/>
    <n v="1405761690"/>
    <n v="1403169690"/>
    <b v="0"/>
    <n v="1"/>
    <b v="0"/>
    <s v="theater/plays"/>
    <n v="0.25"/>
    <n v="5"/>
    <x v="1"/>
    <x v="6"/>
  </r>
  <r>
    <x v="2"/>
    <x v="1"/>
    <s v="GBP"/>
    <n v="1423913220"/>
    <n v="1421339077"/>
    <b v="0"/>
    <n v="4"/>
    <b v="0"/>
    <s v="theater/plays"/>
    <n v="35"/>
    <n v="17.5"/>
    <x v="1"/>
    <x v="6"/>
  </r>
  <r>
    <x v="2"/>
    <x v="0"/>
    <s v="USD"/>
    <n v="1416499440"/>
    <n v="1415341464"/>
    <b v="0"/>
    <n v="17"/>
    <b v="0"/>
    <s v="theater/plays"/>
    <n v="16.57"/>
    <n v="29.24"/>
    <x v="1"/>
    <x v="6"/>
  </r>
  <r>
    <x v="2"/>
    <x v="1"/>
    <s v="GBP"/>
    <n v="1428222221"/>
    <n v="1425633821"/>
    <b v="0"/>
    <n v="0"/>
    <b v="0"/>
    <s v="theater/plays"/>
    <n v="0"/>
    <e v="#DIV/0!"/>
    <x v="1"/>
    <x v="6"/>
  </r>
  <r>
    <x v="2"/>
    <x v="0"/>
    <s v="USD"/>
    <n v="1427580426"/>
    <n v="1424992026"/>
    <b v="0"/>
    <n v="12"/>
    <b v="0"/>
    <s v="theater/plays"/>
    <n v="57.2"/>
    <n v="59.58"/>
    <x v="1"/>
    <x v="6"/>
  </r>
  <r>
    <x v="2"/>
    <x v="0"/>
    <s v="USD"/>
    <n v="1409514709"/>
    <n v="1406058798"/>
    <b v="0"/>
    <n v="14"/>
    <b v="0"/>
    <s v="theater/plays"/>
    <n v="16.510000000000002"/>
    <n v="82.57"/>
    <x v="1"/>
    <x v="6"/>
  </r>
  <r>
    <x v="2"/>
    <x v="0"/>
    <s v="USD"/>
    <n v="1462631358"/>
    <n v="1457450958"/>
    <b v="0"/>
    <n v="1"/>
    <b v="0"/>
    <s v="theater/plays"/>
    <n v="0.13"/>
    <n v="10"/>
    <x v="1"/>
    <x v="6"/>
  </r>
  <r>
    <x v="2"/>
    <x v="1"/>
    <s v="GBP"/>
    <n v="1488394800"/>
    <n v="1486681708"/>
    <b v="0"/>
    <n v="14"/>
    <b v="0"/>
    <s v="theater/plays"/>
    <n v="37.75"/>
    <n v="32.36"/>
    <x v="1"/>
    <x v="6"/>
  </r>
  <r>
    <x v="2"/>
    <x v="0"/>
    <s v="USD"/>
    <n v="1411779761"/>
    <n v="1409187761"/>
    <b v="0"/>
    <n v="4"/>
    <b v="0"/>
    <s v="theater/plays"/>
    <n v="1.84"/>
    <n v="5.75"/>
    <x v="1"/>
    <x v="6"/>
  </r>
  <r>
    <x v="2"/>
    <x v="0"/>
    <s v="USD"/>
    <n v="1424009147"/>
    <n v="1421417147"/>
    <b v="0"/>
    <n v="2"/>
    <b v="0"/>
    <s v="theater/plays"/>
    <n v="10.050000000000001"/>
    <n v="100.5"/>
    <x v="1"/>
    <x v="6"/>
  </r>
  <r>
    <x v="2"/>
    <x v="0"/>
    <s v="USD"/>
    <n v="1412740457"/>
    <n v="1410148457"/>
    <b v="0"/>
    <n v="1"/>
    <b v="0"/>
    <s v="theater/plays"/>
    <n v="0.2"/>
    <n v="1"/>
    <x v="1"/>
    <x v="6"/>
  </r>
  <r>
    <x v="2"/>
    <x v="0"/>
    <s v="USD"/>
    <n v="1413832985"/>
    <n v="1408648985"/>
    <b v="0"/>
    <n v="2"/>
    <b v="0"/>
    <s v="theater/plays"/>
    <n v="1.33"/>
    <n v="20"/>
    <x v="1"/>
    <x v="6"/>
  </r>
  <r>
    <x v="2"/>
    <x v="0"/>
    <s v="USD"/>
    <n v="1455647587"/>
    <n v="1453487587"/>
    <b v="0"/>
    <n v="1"/>
    <b v="0"/>
    <s v="theater/plays"/>
    <n v="0.01"/>
    <n v="2"/>
    <x v="1"/>
    <x v="6"/>
  </r>
  <r>
    <x v="2"/>
    <x v="0"/>
    <s v="USD"/>
    <n v="1409070480"/>
    <n v="1406572381"/>
    <b v="0"/>
    <n v="1"/>
    <b v="0"/>
    <s v="theater/plays"/>
    <n v="0.25"/>
    <n v="5"/>
    <x v="1"/>
    <x v="6"/>
  </r>
  <r>
    <x v="2"/>
    <x v="1"/>
    <s v="GBP"/>
    <n v="1437606507"/>
    <n v="1435014507"/>
    <b v="0"/>
    <n v="4"/>
    <b v="0"/>
    <s v="theater/plays"/>
    <n v="6"/>
    <n v="15"/>
    <x v="1"/>
    <x v="6"/>
  </r>
  <r>
    <x v="2"/>
    <x v="1"/>
    <s v="GBP"/>
    <n v="1410281360"/>
    <n v="1406825360"/>
    <b v="0"/>
    <n v="3"/>
    <b v="0"/>
    <s v="theater/plays"/>
    <n v="3.89"/>
    <n v="25"/>
    <x v="1"/>
    <x v="6"/>
  </r>
  <r>
    <x v="2"/>
    <x v="0"/>
    <s v="USD"/>
    <n v="1414348166"/>
    <n v="1412879366"/>
    <b v="0"/>
    <n v="38"/>
    <b v="0"/>
    <s v="theater/plays"/>
    <n v="24.19"/>
    <n v="45.84"/>
    <x v="1"/>
    <x v="6"/>
  </r>
  <r>
    <x v="2"/>
    <x v="1"/>
    <s v="GBP"/>
    <n v="1422450278"/>
    <n v="1419858278"/>
    <b v="0"/>
    <n v="4"/>
    <b v="0"/>
    <s v="theater/plays"/>
    <n v="7.6"/>
    <n v="4.75"/>
    <x v="1"/>
    <x v="6"/>
  </r>
  <r>
    <x v="2"/>
    <x v="1"/>
    <s v="GBP"/>
    <n v="1430571849"/>
    <n v="1427979849"/>
    <b v="0"/>
    <n v="0"/>
    <b v="0"/>
    <s v="theater/plays"/>
    <n v="0"/>
    <e v="#DIV/0!"/>
    <x v="1"/>
    <x v="6"/>
  </r>
  <r>
    <x v="2"/>
    <x v="0"/>
    <s v="USD"/>
    <n v="1424070823"/>
    <n v="1421478823"/>
    <b v="0"/>
    <n v="2"/>
    <b v="0"/>
    <s v="theater/plays"/>
    <n v="1.3"/>
    <n v="13"/>
    <x v="1"/>
    <x v="6"/>
  </r>
  <r>
    <x v="2"/>
    <x v="0"/>
    <s v="USD"/>
    <n v="1457157269"/>
    <n v="1455861269"/>
    <b v="0"/>
    <n v="0"/>
    <b v="0"/>
    <s v="theater/plays"/>
    <n v="0"/>
    <e v="#DIV/0!"/>
    <x v="1"/>
    <x v="6"/>
  </r>
  <r>
    <x v="2"/>
    <x v="0"/>
    <s v="USD"/>
    <n v="1437331463"/>
    <n v="1434739463"/>
    <b v="0"/>
    <n v="1"/>
    <b v="0"/>
    <s v="theater/plays"/>
    <n v="0.01"/>
    <n v="1"/>
    <x v="1"/>
    <x v="6"/>
  </r>
  <r>
    <x v="2"/>
    <x v="1"/>
    <s v="GBP"/>
    <n v="1410987400"/>
    <n v="1408395400"/>
    <b v="0"/>
    <n v="7"/>
    <b v="0"/>
    <s v="theater/plays"/>
    <n v="14"/>
    <n v="10"/>
    <x v="1"/>
    <x v="6"/>
  </r>
  <r>
    <x v="2"/>
    <x v="0"/>
    <s v="USD"/>
    <n v="1409846874"/>
    <n v="1407254874"/>
    <b v="0"/>
    <n v="2"/>
    <b v="0"/>
    <s v="theater/plays"/>
    <n v="1.05"/>
    <n v="52.5"/>
    <x v="1"/>
    <x v="6"/>
  </r>
  <r>
    <x v="2"/>
    <x v="1"/>
    <s v="GBP"/>
    <n v="1475877108"/>
    <n v="1473285108"/>
    <b v="0"/>
    <n v="4"/>
    <b v="0"/>
    <s v="theater/plays"/>
    <n v="8.67"/>
    <n v="32.5"/>
    <x v="1"/>
    <x v="6"/>
  </r>
  <r>
    <x v="2"/>
    <x v="0"/>
    <s v="USD"/>
    <n v="1460737680"/>
    <n v="1455725596"/>
    <b v="0"/>
    <n v="4"/>
    <b v="0"/>
    <s v="theater/plays"/>
    <n v="0.83"/>
    <n v="7.25"/>
    <x v="1"/>
    <x v="6"/>
  </r>
  <r>
    <x v="2"/>
    <x v="0"/>
    <s v="USD"/>
    <n v="1427168099"/>
    <n v="1424579699"/>
    <b v="0"/>
    <n v="3"/>
    <b v="0"/>
    <s v="theater/plays"/>
    <n v="16.670000000000002"/>
    <n v="33.33"/>
    <x v="1"/>
    <x v="6"/>
  </r>
  <r>
    <x v="2"/>
    <x v="0"/>
    <s v="USD"/>
    <n v="1414360358"/>
    <n v="1409176358"/>
    <b v="0"/>
    <n v="2"/>
    <b v="0"/>
    <s v="theater/plays"/>
    <n v="0.83"/>
    <n v="62.5"/>
    <x v="1"/>
    <x v="6"/>
  </r>
  <r>
    <x v="2"/>
    <x v="0"/>
    <s v="USD"/>
    <n v="1422759240"/>
    <n v="1418824867"/>
    <b v="0"/>
    <n v="197"/>
    <b v="0"/>
    <s v="theater/plays"/>
    <n v="69.56"/>
    <n v="63.56"/>
    <x v="1"/>
    <x v="6"/>
  </r>
  <r>
    <x v="2"/>
    <x v="0"/>
    <s v="USD"/>
    <n v="1458860363"/>
    <n v="1454975963"/>
    <b v="0"/>
    <n v="0"/>
    <b v="0"/>
    <s v="theater/plays"/>
    <n v="0"/>
    <e v="#DIV/0!"/>
    <x v="1"/>
    <x v="6"/>
  </r>
  <r>
    <x v="2"/>
    <x v="0"/>
    <s v="USD"/>
    <n v="1441037097"/>
    <n v="1438445097"/>
    <b v="0"/>
    <n v="1"/>
    <b v="0"/>
    <s v="theater/plays"/>
    <n v="1.25"/>
    <n v="10"/>
    <x v="1"/>
    <x v="6"/>
  </r>
  <r>
    <x v="2"/>
    <x v="6"/>
    <s v="EUR"/>
    <n v="1437889336"/>
    <n v="1432705336"/>
    <b v="0"/>
    <n v="4"/>
    <b v="0"/>
    <s v="theater/plays"/>
    <n v="5"/>
    <n v="62.5"/>
    <x v="1"/>
    <x v="6"/>
  </r>
  <r>
    <x v="2"/>
    <x v="0"/>
    <s v="USD"/>
    <n v="1449247439"/>
    <n v="1444059839"/>
    <b v="0"/>
    <n v="0"/>
    <b v="0"/>
    <s v="theater/plays"/>
    <n v="0"/>
    <e v="#DIV/0!"/>
    <x v="1"/>
    <x v="6"/>
  </r>
  <r>
    <x v="2"/>
    <x v="0"/>
    <s v="USD"/>
    <n v="1487811600"/>
    <n v="1486077481"/>
    <b v="0"/>
    <n v="7"/>
    <b v="0"/>
    <s v="theater/plays"/>
    <n v="7.17"/>
    <n v="30.71"/>
    <x v="1"/>
    <x v="6"/>
  </r>
  <r>
    <x v="2"/>
    <x v="0"/>
    <s v="USD"/>
    <n v="1402007500"/>
    <n v="1399415500"/>
    <b v="0"/>
    <n v="11"/>
    <b v="0"/>
    <s v="theater/plays"/>
    <n v="28.05"/>
    <n v="51"/>
    <x v="1"/>
    <x v="6"/>
  </r>
  <r>
    <x v="2"/>
    <x v="0"/>
    <s v="USD"/>
    <n v="1450053370"/>
    <n v="1447461370"/>
    <b v="0"/>
    <n v="0"/>
    <b v="0"/>
    <s v="theater/plays"/>
    <n v="0"/>
    <e v="#DIV/0!"/>
    <x v="1"/>
    <x v="6"/>
  </r>
  <r>
    <x v="2"/>
    <x v="0"/>
    <s v="USD"/>
    <n v="1454525340"/>
    <n v="1452008599"/>
    <b v="0"/>
    <n v="6"/>
    <b v="0"/>
    <s v="theater/plays"/>
    <n v="16"/>
    <n v="66.67"/>
    <x v="1"/>
    <x v="6"/>
  </r>
  <r>
    <x v="2"/>
    <x v="0"/>
    <s v="USD"/>
    <n v="1418914964"/>
    <n v="1414591364"/>
    <b v="0"/>
    <n v="0"/>
    <b v="0"/>
    <s v="theater/plays"/>
    <n v="0"/>
    <e v="#DIV/0!"/>
    <x v="1"/>
    <x v="6"/>
  </r>
  <r>
    <x v="2"/>
    <x v="0"/>
    <s v="USD"/>
    <n v="1450211116"/>
    <n v="1445023516"/>
    <b v="0"/>
    <n v="7"/>
    <b v="0"/>
    <s v="theater/plays"/>
    <n v="6.83"/>
    <n v="59"/>
    <x v="1"/>
    <x v="6"/>
  </r>
  <r>
    <x v="2"/>
    <x v="1"/>
    <s v="GBP"/>
    <n v="1475398800"/>
    <n v="1472711224"/>
    <b v="0"/>
    <n v="94"/>
    <b v="0"/>
    <s v="theater/plays"/>
    <n v="25.7"/>
    <n v="65.34"/>
    <x v="1"/>
    <x v="6"/>
  </r>
  <r>
    <x v="2"/>
    <x v="0"/>
    <s v="USD"/>
    <n v="1428097450"/>
    <n v="1425509050"/>
    <b v="0"/>
    <n v="2"/>
    <b v="0"/>
    <s v="theater/plays"/>
    <n v="1.48"/>
    <n v="100"/>
    <x v="1"/>
    <x v="6"/>
  </r>
  <r>
    <x v="2"/>
    <x v="0"/>
    <s v="USD"/>
    <n v="1413925887"/>
    <n v="1411333887"/>
    <b v="0"/>
    <n v="25"/>
    <b v="0"/>
    <s v="theater/plays"/>
    <n v="36.85"/>
    <n v="147.4"/>
    <x v="1"/>
    <x v="6"/>
  </r>
  <r>
    <x v="2"/>
    <x v="0"/>
    <s v="USD"/>
    <n v="1404253800"/>
    <n v="1402784964"/>
    <b v="0"/>
    <n v="17"/>
    <b v="0"/>
    <s v="theater/plays"/>
    <n v="47.05"/>
    <n v="166.06"/>
    <x v="1"/>
    <x v="6"/>
  </r>
  <r>
    <x v="2"/>
    <x v="0"/>
    <s v="USD"/>
    <n v="1464099900"/>
    <n v="1462585315"/>
    <b v="0"/>
    <n v="2"/>
    <b v="0"/>
    <s v="theater/plays"/>
    <n v="11.43"/>
    <n v="40"/>
    <x v="1"/>
    <x v="6"/>
  </r>
  <r>
    <x v="2"/>
    <x v="0"/>
    <s v="USD"/>
    <n v="1413573010"/>
    <n v="1408389010"/>
    <b v="0"/>
    <n v="4"/>
    <b v="0"/>
    <s v="theater/plays"/>
    <n v="12.04"/>
    <n v="75.25"/>
    <x v="1"/>
    <x v="6"/>
  </r>
  <r>
    <x v="2"/>
    <x v="0"/>
    <s v="USD"/>
    <n v="1448949540"/>
    <n v="1446048367"/>
    <b v="0"/>
    <n v="5"/>
    <b v="0"/>
    <s v="theater/plays"/>
    <n v="60"/>
    <n v="60"/>
    <x v="1"/>
    <x v="6"/>
  </r>
  <r>
    <x v="2"/>
    <x v="0"/>
    <s v="USD"/>
    <n v="1437188400"/>
    <n v="1432100004"/>
    <b v="0"/>
    <n v="2"/>
    <b v="0"/>
    <s v="theater/plays"/>
    <n v="31.25"/>
    <n v="1250"/>
    <x v="1"/>
    <x v="6"/>
  </r>
  <r>
    <x v="2"/>
    <x v="1"/>
    <s v="GBP"/>
    <n v="1473160954"/>
    <n v="1467976954"/>
    <b v="0"/>
    <n v="2"/>
    <b v="0"/>
    <s v="theater/plays"/>
    <n v="0.42"/>
    <n v="10.5"/>
    <x v="1"/>
    <x v="6"/>
  </r>
  <r>
    <x v="2"/>
    <x v="0"/>
    <s v="USD"/>
    <n v="1421781360"/>
    <n v="1419213664"/>
    <b v="0"/>
    <n v="3"/>
    <b v="0"/>
    <s v="theater/plays"/>
    <n v="0.21"/>
    <n v="7"/>
    <x v="1"/>
    <x v="6"/>
  </r>
  <r>
    <x v="2"/>
    <x v="5"/>
    <s v="CAD"/>
    <n v="1416524325"/>
    <n v="1415228325"/>
    <b v="0"/>
    <n v="0"/>
    <b v="0"/>
    <s v="theater/plays"/>
    <n v="0"/>
    <e v="#DIV/0!"/>
    <x v="1"/>
    <x v="6"/>
  </r>
  <r>
    <x v="2"/>
    <x v="0"/>
    <s v="USD"/>
    <n v="1428642000"/>
    <n v="1426050982"/>
    <b v="0"/>
    <n v="4"/>
    <b v="0"/>
    <s v="theater/plays"/>
    <n v="37.5"/>
    <n v="56.25"/>
    <x v="1"/>
    <x v="6"/>
  </r>
  <r>
    <x v="2"/>
    <x v="2"/>
    <s v="AUD"/>
    <n v="1408596589"/>
    <n v="1406004589"/>
    <b v="0"/>
    <n v="1"/>
    <b v="0"/>
    <s v="theater/plays"/>
    <n v="0.02"/>
    <n v="1"/>
    <x v="1"/>
    <x v="6"/>
  </r>
  <r>
    <x v="2"/>
    <x v="0"/>
    <s v="USD"/>
    <n v="1413992210"/>
    <n v="1411400210"/>
    <b v="0"/>
    <n v="12"/>
    <b v="0"/>
    <s v="theater/plays"/>
    <n v="8.2100000000000009"/>
    <n v="38.33"/>
    <x v="1"/>
    <x v="6"/>
  </r>
  <r>
    <x v="2"/>
    <x v="0"/>
    <s v="USD"/>
    <n v="1420938000"/>
    <n v="1418862743"/>
    <b v="0"/>
    <n v="4"/>
    <b v="0"/>
    <s v="theater/plays"/>
    <n v="2.2000000000000002"/>
    <n v="27.5"/>
    <x v="1"/>
    <x v="6"/>
  </r>
  <r>
    <x v="2"/>
    <x v="1"/>
    <s v="GBP"/>
    <n v="1460373187"/>
    <n v="1457352787"/>
    <b v="0"/>
    <n v="91"/>
    <b v="0"/>
    <s v="theater/plays"/>
    <n v="17.649999999999999"/>
    <n v="32.979999999999997"/>
    <x v="1"/>
    <x v="6"/>
  </r>
  <r>
    <x v="2"/>
    <x v="0"/>
    <s v="USD"/>
    <n v="1436914815"/>
    <n v="1434322815"/>
    <b v="0"/>
    <n v="1"/>
    <b v="0"/>
    <s v="theater/plays"/>
    <n v="0.08"/>
    <n v="16"/>
    <x v="1"/>
    <x v="6"/>
  </r>
  <r>
    <x v="2"/>
    <x v="0"/>
    <s v="USD"/>
    <n v="1414077391"/>
    <n v="1411485391"/>
    <b v="0"/>
    <n v="1"/>
    <b v="0"/>
    <s v="theater/plays"/>
    <n v="7.0000000000000007E-2"/>
    <n v="1"/>
    <x v="1"/>
    <x v="6"/>
  </r>
  <r>
    <x v="2"/>
    <x v="0"/>
    <s v="USD"/>
    <n v="1399618380"/>
    <n v="1399058797"/>
    <b v="0"/>
    <n v="0"/>
    <b v="0"/>
    <s v="theater/plays"/>
    <n v="0"/>
    <e v="#DIV/0!"/>
    <x v="1"/>
    <x v="6"/>
  </r>
  <r>
    <x v="2"/>
    <x v="0"/>
    <s v="USD"/>
    <n v="1413234316"/>
    <n v="1408050316"/>
    <b v="0"/>
    <n v="13"/>
    <b v="0"/>
    <s v="theater/plays"/>
    <n v="37.53"/>
    <n v="86.62"/>
    <x v="1"/>
    <x v="6"/>
  </r>
  <r>
    <x v="2"/>
    <x v="1"/>
    <s v="GBP"/>
    <n v="1416081600"/>
    <n v="1413477228"/>
    <b v="0"/>
    <n v="2"/>
    <b v="0"/>
    <s v="theater/plays"/>
    <n v="22"/>
    <n v="55"/>
    <x v="1"/>
    <x v="6"/>
  </r>
  <r>
    <x v="2"/>
    <x v="0"/>
    <s v="USD"/>
    <n v="1475294400"/>
    <n v="1472674285"/>
    <b v="0"/>
    <n v="0"/>
    <b v="0"/>
    <s v="theater/plays"/>
    <n v="0"/>
    <e v="#DIV/0!"/>
    <x v="1"/>
    <x v="6"/>
  </r>
  <r>
    <x v="2"/>
    <x v="1"/>
    <s v="GBP"/>
    <n v="1403192031"/>
    <n v="1400600031"/>
    <b v="0"/>
    <n v="21"/>
    <b v="0"/>
    <s v="theater/plays"/>
    <n v="17.62"/>
    <n v="41.95"/>
    <x v="1"/>
    <x v="6"/>
  </r>
  <r>
    <x v="2"/>
    <x v="0"/>
    <s v="USD"/>
    <n v="1467575940"/>
    <n v="1465856639"/>
    <b v="0"/>
    <n v="9"/>
    <b v="0"/>
    <s v="theater/plays"/>
    <n v="53"/>
    <n v="88.33"/>
    <x v="1"/>
    <x v="6"/>
  </r>
  <r>
    <x v="2"/>
    <x v="1"/>
    <s v="GBP"/>
    <n v="1448492400"/>
    <n v="1446506080"/>
    <b v="0"/>
    <n v="6"/>
    <b v="0"/>
    <s v="theater/plays"/>
    <n v="22.14"/>
    <n v="129.16999999999999"/>
    <x v="1"/>
    <x v="6"/>
  </r>
  <r>
    <x v="2"/>
    <x v="0"/>
    <s v="USD"/>
    <n v="1459483140"/>
    <n v="1458178044"/>
    <b v="0"/>
    <n v="4"/>
    <b v="0"/>
    <s v="theater/plays"/>
    <n v="2.5299999999999998"/>
    <n v="23.75"/>
    <x v="1"/>
    <x v="6"/>
  </r>
  <r>
    <x v="2"/>
    <x v="5"/>
    <s v="CAD"/>
    <n v="1410836400"/>
    <n v="1408116152"/>
    <b v="0"/>
    <n v="7"/>
    <b v="0"/>
    <s v="theater/plays"/>
    <n v="2.5"/>
    <n v="35.71"/>
    <x v="1"/>
    <x v="6"/>
  </r>
  <r>
    <x v="2"/>
    <x v="5"/>
    <s v="CAD"/>
    <n v="1403539200"/>
    <n v="1400604056"/>
    <b v="0"/>
    <n v="5"/>
    <b v="0"/>
    <s v="theater/plays"/>
    <n v="2.85"/>
    <n v="57"/>
    <x v="1"/>
    <x v="6"/>
  </r>
  <r>
    <x v="2"/>
    <x v="0"/>
    <s v="USD"/>
    <n v="1461205423"/>
    <n v="1456025023"/>
    <b v="0"/>
    <n v="0"/>
    <b v="0"/>
    <s v="theater/plays"/>
    <n v="0"/>
    <e v="#DIV/0!"/>
    <x v="1"/>
    <x v="6"/>
  </r>
  <r>
    <x v="2"/>
    <x v="0"/>
    <s v="USD"/>
    <n v="1467481468"/>
    <n v="1464889468"/>
    <b v="0"/>
    <n v="3"/>
    <b v="0"/>
    <s v="theater/plays"/>
    <n v="2.4500000000000002"/>
    <n v="163.33000000000001"/>
    <x v="1"/>
    <x v="6"/>
  </r>
  <r>
    <x v="2"/>
    <x v="1"/>
    <s v="GBP"/>
    <n v="1403886084"/>
    <n v="1401294084"/>
    <b v="0"/>
    <n v="9"/>
    <b v="0"/>
    <s v="theater/plays"/>
    <n v="1.42"/>
    <n v="15"/>
    <x v="1"/>
    <x v="6"/>
  </r>
  <r>
    <x v="2"/>
    <x v="2"/>
    <s v="AUD"/>
    <n v="1430316426"/>
    <n v="1427724426"/>
    <b v="0"/>
    <n v="6"/>
    <b v="0"/>
    <s v="theater/plays"/>
    <n v="19.25"/>
    <n v="64.17"/>
    <x v="1"/>
    <x v="6"/>
  </r>
  <r>
    <x v="2"/>
    <x v="0"/>
    <s v="USD"/>
    <n v="1407883811"/>
    <n v="1405291811"/>
    <b v="0"/>
    <n v="4"/>
    <b v="0"/>
    <s v="theater/plays"/>
    <n v="0.68"/>
    <n v="6.75"/>
    <x v="1"/>
    <x v="6"/>
  </r>
  <r>
    <x v="2"/>
    <x v="0"/>
    <s v="USD"/>
    <n v="1463619388"/>
    <n v="1461027388"/>
    <b v="0"/>
    <n v="1"/>
    <b v="0"/>
    <s v="theater/plays"/>
    <n v="0.17"/>
    <n v="25"/>
    <x v="1"/>
    <x v="6"/>
  </r>
  <r>
    <x v="2"/>
    <x v="0"/>
    <s v="USD"/>
    <n v="1443408550"/>
    <n v="1439952550"/>
    <b v="0"/>
    <n v="17"/>
    <b v="0"/>
    <s v="theater/plays"/>
    <n v="60.9"/>
    <n v="179.12"/>
    <x v="1"/>
    <x v="6"/>
  </r>
  <r>
    <x v="2"/>
    <x v="0"/>
    <s v="USD"/>
    <n v="1484348700"/>
    <n v="1481756855"/>
    <b v="0"/>
    <n v="1"/>
    <b v="0"/>
    <s v="theater/plays"/>
    <n v="1"/>
    <n v="34.950000000000003"/>
    <x v="1"/>
    <x v="6"/>
  </r>
  <r>
    <x v="2"/>
    <x v="1"/>
    <s v="GBP"/>
    <n v="1425124800"/>
    <n v="1421596356"/>
    <b v="0"/>
    <n v="13"/>
    <b v="0"/>
    <s v="theater/plays"/>
    <n v="34.4"/>
    <n v="33.08"/>
    <x v="1"/>
    <x v="6"/>
  </r>
  <r>
    <x v="2"/>
    <x v="0"/>
    <s v="USD"/>
    <n v="1425178800"/>
    <n v="1422374420"/>
    <b v="0"/>
    <n v="6"/>
    <b v="0"/>
    <s v="theater/plays"/>
    <n v="16.5"/>
    <n v="27.5"/>
    <x v="1"/>
    <x v="6"/>
  </r>
  <r>
    <x v="2"/>
    <x v="14"/>
    <s v="MXN"/>
    <n v="1482779931"/>
    <n v="1480187931"/>
    <b v="0"/>
    <n v="0"/>
    <b v="0"/>
    <s v="theater/plays"/>
    <n v="0"/>
    <e v="#DIV/0!"/>
    <x v="1"/>
    <x v="6"/>
  </r>
  <r>
    <x v="2"/>
    <x v="1"/>
    <s v="GBP"/>
    <n v="1408646111"/>
    <n v="1403462111"/>
    <b v="0"/>
    <n v="2"/>
    <b v="0"/>
    <s v="theater/plays"/>
    <n v="0.4"/>
    <n v="2"/>
    <x v="1"/>
    <x v="6"/>
  </r>
  <r>
    <x v="2"/>
    <x v="0"/>
    <s v="USD"/>
    <n v="1431144000"/>
    <n v="1426407426"/>
    <b v="0"/>
    <n v="2"/>
    <b v="0"/>
    <s v="theater/plays"/>
    <n v="1.06"/>
    <n v="18.5"/>
    <x v="1"/>
    <x v="6"/>
  </r>
  <r>
    <x v="2"/>
    <x v="1"/>
    <s v="GBP"/>
    <n v="1446732975"/>
    <n v="1444137375"/>
    <b v="0"/>
    <n v="21"/>
    <b v="0"/>
    <s v="theater/plays"/>
    <n v="26.73"/>
    <n v="35"/>
    <x v="1"/>
    <x v="6"/>
  </r>
  <r>
    <x v="2"/>
    <x v="1"/>
    <s v="GBP"/>
    <n v="1404149280"/>
    <n v="1400547969"/>
    <b v="0"/>
    <n v="13"/>
    <b v="0"/>
    <s v="theater/plays"/>
    <n v="28.8"/>
    <n v="44.31"/>
    <x v="1"/>
    <x v="6"/>
  </r>
  <r>
    <x v="2"/>
    <x v="0"/>
    <s v="USD"/>
    <n v="1413921060"/>
    <n v="1411499149"/>
    <b v="0"/>
    <n v="0"/>
    <b v="0"/>
    <s v="theater/plays"/>
    <n v="0"/>
    <e v="#DIV/0!"/>
    <x v="1"/>
    <x v="6"/>
  </r>
  <r>
    <x v="2"/>
    <x v="0"/>
    <s v="USD"/>
    <n v="1482339794"/>
    <n v="1479747794"/>
    <b v="0"/>
    <n v="6"/>
    <b v="0"/>
    <s v="theater/plays"/>
    <n v="8.9"/>
    <n v="222.5"/>
    <x v="1"/>
    <x v="6"/>
  </r>
  <r>
    <x v="2"/>
    <x v="1"/>
    <s v="GBP"/>
    <n v="1485543242"/>
    <n v="1482951242"/>
    <b v="0"/>
    <n v="0"/>
    <b v="0"/>
    <s v="theater/plays"/>
    <n v="0"/>
    <e v="#DIV/0!"/>
    <x v="1"/>
    <x v="6"/>
  </r>
  <r>
    <x v="2"/>
    <x v="0"/>
    <s v="USD"/>
    <n v="1466375521"/>
    <n v="1463783521"/>
    <b v="0"/>
    <n v="1"/>
    <b v="0"/>
    <s v="theater/plays"/>
    <n v="0.17"/>
    <n v="5"/>
    <x v="1"/>
    <x v="6"/>
  </r>
  <r>
    <x v="2"/>
    <x v="0"/>
    <s v="USD"/>
    <n v="1465930440"/>
    <n v="1463849116"/>
    <b v="0"/>
    <n v="0"/>
    <b v="0"/>
    <s v="theater/plays"/>
    <n v="0"/>
    <e v="#DIV/0!"/>
    <x v="1"/>
    <x v="6"/>
  </r>
  <r>
    <x v="2"/>
    <x v="0"/>
    <s v="USD"/>
    <n v="1425819425"/>
    <n v="1423231025"/>
    <b v="0"/>
    <n v="12"/>
    <b v="0"/>
    <s v="theater/plays"/>
    <n v="15.74"/>
    <n v="29.17"/>
    <x v="1"/>
    <x v="6"/>
  </r>
  <r>
    <x v="2"/>
    <x v="0"/>
    <s v="USD"/>
    <n v="1447542000"/>
    <n v="1446179553"/>
    <b v="0"/>
    <n v="2"/>
    <b v="0"/>
    <s v="theater/plays"/>
    <n v="2"/>
    <n v="1.5"/>
    <x v="1"/>
    <x v="6"/>
  </r>
  <r>
    <x v="2"/>
    <x v="0"/>
    <s v="USD"/>
    <n v="1452795416"/>
    <n v="1450203416"/>
    <b v="0"/>
    <n v="6"/>
    <b v="0"/>
    <s v="theater/plays"/>
    <n v="21.69"/>
    <n v="126.5"/>
    <x v="1"/>
    <x v="6"/>
  </r>
  <r>
    <x v="2"/>
    <x v="13"/>
    <s v="EUR"/>
    <n v="1476008906"/>
    <n v="1473416906"/>
    <b v="0"/>
    <n v="1"/>
    <b v="0"/>
    <s v="theater/plays"/>
    <n v="0.33"/>
    <n v="10"/>
    <x v="1"/>
    <x v="6"/>
  </r>
  <r>
    <x v="2"/>
    <x v="0"/>
    <s v="USD"/>
    <n v="1427169540"/>
    <n v="1424701775"/>
    <b v="0"/>
    <n v="1"/>
    <b v="0"/>
    <s v="theater/plays"/>
    <n v="0.28999999999999998"/>
    <n v="10"/>
    <x v="1"/>
    <x v="6"/>
  </r>
  <r>
    <x v="2"/>
    <x v="0"/>
    <s v="USD"/>
    <n v="1448078400"/>
    <n v="1445985299"/>
    <b v="0"/>
    <n v="5"/>
    <b v="0"/>
    <s v="theater/plays"/>
    <n v="4.7"/>
    <n v="9.4"/>
    <x v="1"/>
    <x v="6"/>
  </r>
  <r>
    <x v="2"/>
    <x v="0"/>
    <s v="USD"/>
    <n v="1468777786"/>
    <n v="1466185786"/>
    <b v="0"/>
    <n v="0"/>
    <b v="0"/>
    <s v="theater/plays"/>
    <n v="0"/>
    <e v="#DIV/0!"/>
    <x v="1"/>
    <x v="6"/>
  </r>
  <r>
    <x v="2"/>
    <x v="1"/>
    <s v="GBP"/>
    <n v="1421403960"/>
    <n v="1418827324"/>
    <b v="0"/>
    <n v="3"/>
    <b v="0"/>
    <s v="theater/plays"/>
    <n v="10.8"/>
    <n v="72"/>
    <x v="1"/>
    <x v="6"/>
  </r>
  <r>
    <x v="2"/>
    <x v="0"/>
    <s v="USD"/>
    <n v="1433093700"/>
    <n v="1430242488"/>
    <b v="0"/>
    <n v="8"/>
    <b v="0"/>
    <s v="theater/plays"/>
    <n v="4.8"/>
    <n v="30"/>
    <x v="1"/>
    <x v="6"/>
  </r>
  <r>
    <x v="2"/>
    <x v="0"/>
    <s v="USD"/>
    <n v="1438959600"/>
    <n v="1437754137"/>
    <b v="0"/>
    <n v="3"/>
    <b v="0"/>
    <s v="theater/plays"/>
    <n v="3.2"/>
    <n v="10.67"/>
    <x v="1"/>
    <x v="6"/>
  </r>
  <r>
    <x v="2"/>
    <x v="0"/>
    <s v="USD"/>
    <n v="1421410151"/>
    <n v="1418818151"/>
    <b v="0"/>
    <n v="8"/>
    <b v="0"/>
    <s v="theater/plays"/>
    <n v="12.75"/>
    <n v="25.5"/>
    <x v="1"/>
    <x v="6"/>
  </r>
  <r>
    <x v="2"/>
    <x v="0"/>
    <s v="USD"/>
    <n v="1428205247"/>
    <n v="1423024847"/>
    <b v="0"/>
    <n v="1"/>
    <b v="0"/>
    <s v="theater/plays"/>
    <n v="0.02"/>
    <n v="20"/>
    <x v="1"/>
    <x v="6"/>
  </r>
  <r>
    <x v="2"/>
    <x v="1"/>
    <s v="GBP"/>
    <n v="1440272093"/>
    <n v="1435088093"/>
    <b v="0"/>
    <n v="4"/>
    <b v="0"/>
    <s v="theater/plays"/>
    <n v="2.4"/>
    <n v="15"/>
    <x v="1"/>
    <x v="6"/>
  </r>
  <r>
    <x v="2"/>
    <x v="0"/>
    <s v="USD"/>
    <n v="1413953940"/>
    <n v="1410141900"/>
    <b v="0"/>
    <n v="8"/>
    <b v="0"/>
    <s v="theater/plays"/>
    <n v="36.5"/>
    <n v="91.25"/>
    <x v="1"/>
    <x v="6"/>
  </r>
  <r>
    <x v="2"/>
    <x v="14"/>
    <s v="MXN"/>
    <n v="1482108350"/>
    <n v="1479516350"/>
    <b v="0"/>
    <n v="1"/>
    <b v="0"/>
    <s v="theater/plays"/>
    <n v="2.67"/>
    <n v="800"/>
    <x v="1"/>
    <x v="6"/>
  </r>
  <r>
    <x v="2"/>
    <x v="1"/>
    <s v="GBP"/>
    <n v="1488271860"/>
    <n v="1484484219"/>
    <b v="0"/>
    <n v="5"/>
    <b v="0"/>
    <s v="theater/plays"/>
    <n v="11.43"/>
    <n v="80"/>
    <x v="1"/>
    <x v="6"/>
  </r>
  <r>
    <x v="2"/>
    <x v="1"/>
    <s v="GBP"/>
    <n v="1454284500"/>
    <n v="1449431237"/>
    <b v="0"/>
    <n v="0"/>
    <b v="0"/>
    <s v="theater/plays"/>
    <n v="0"/>
    <e v="#DIV/0!"/>
    <x v="1"/>
    <x v="6"/>
  </r>
  <r>
    <x v="2"/>
    <x v="0"/>
    <s v="USD"/>
    <n v="1465060797"/>
    <n v="1462468797"/>
    <b v="0"/>
    <n v="0"/>
    <b v="0"/>
    <s v="theater/plays"/>
    <n v="0"/>
    <e v="#DIV/0!"/>
    <x v="1"/>
    <x v="6"/>
  </r>
  <r>
    <x v="2"/>
    <x v="0"/>
    <s v="USD"/>
    <n v="1472847873"/>
    <n v="1468959873"/>
    <b v="0"/>
    <n v="1"/>
    <b v="0"/>
    <s v="theater/plays"/>
    <n v="1.1100000000000001"/>
    <n v="50"/>
    <x v="1"/>
    <x v="6"/>
  </r>
  <r>
    <x v="2"/>
    <x v="0"/>
    <s v="USD"/>
    <n v="1414205990"/>
    <n v="1413341990"/>
    <b v="0"/>
    <n v="0"/>
    <b v="0"/>
    <s v="theater/plays"/>
    <n v="0"/>
    <e v="#DIV/0!"/>
    <x v="1"/>
    <x v="6"/>
  </r>
  <r>
    <x v="2"/>
    <x v="0"/>
    <s v="USD"/>
    <n v="1485380482"/>
    <n v="1482788482"/>
    <b v="0"/>
    <n v="0"/>
    <b v="0"/>
    <s v="theater/plays"/>
    <n v="0"/>
    <e v="#DIV/0!"/>
    <x v="1"/>
    <x v="6"/>
  </r>
  <r>
    <x v="2"/>
    <x v="0"/>
    <s v="USD"/>
    <n v="1463343673"/>
    <n v="1460751673"/>
    <b v="0"/>
    <n v="6"/>
    <b v="0"/>
    <s v="theater/plays"/>
    <n v="27.4"/>
    <n v="22.83"/>
    <x v="1"/>
    <x v="6"/>
  </r>
  <r>
    <x v="2"/>
    <x v="0"/>
    <s v="USD"/>
    <n v="1440613920"/>
    <n v="1435953566"/>
    <b v="0"/>
    <n v="6"/>
    <b v="0"/>
    <s v="theater/plays"/>
    <n v="10"/>
    <n v="16.670000000000002"/>
    <x v="1"/>
    <x v="6"/>
  </r>
  <r>
    <x v="2"/>
    <x v="2"/>
    <s v="AUD"/>
    <n v="1477550434"/>
    <n v="1474958434"/>
    <b v="0"/>
    <n v="14"/>
    <b v="0"/>
    <s v="theater/plays"/>
    <n v="21.37"/>
    <n v="45.79"/>
    <x v="1"/>
    <x v="6"/>
  </r>
  <r>
    <x v="2"/>
    <x v="14"/>
    <s v="MXN"/>
    <n v="1482711309"/>
    <n v="1479860109"/>
    <b v="0"/>
    <n v="6"/>
    <b v="0"/>
    <s v="theater/plays"/>
    <n v="6.97"/>
    <n v="383.33"/>
    <x v="1"/>
    <x v="6"/>
  </r>
  <r>
    <x v="2"/>
    <x v="0"/>
    <s v="USD"/>
    <n v="1427936400"/>
    <n v="1424221866"/>
    <b v="0"/>
    <n v="33"/>
    <b v="0"/>
    <s v="theater/plays"/>
    <n v="70.599999999999994"/>
    <n v="106.97"/>
    <x v="1"/>
    <x v="6"/>
  </r>
  <r>
    <x v="2"/>
    <x v="0"/>
    <s v="USD"/>
    <n v="1411596001"/>
    <n v="1409608801"/>
    <b v="0"/>
    <n v="4"/>
    <b v="0"/>
    <s v="theater/plays"/>
    <n v="2.0499999999999998"/>
    <n v="10.25"/>
    <x v="1"/>
    <x v="6"/>
  </r>
  <r>
    <x v="2"/>
    <x v="0"/>
    <s v="USD"/>
    <n v="1488517200"/>
    <n v="1485909937"/>
    <b v="0"/>
    <n v="1"/>
    <b v="0"/>
    <s v="theater/plays"/>
    <n v="1.97"/>
    <n v="59"/>
    <x v="1"/>
    <x v="6"/>
  </r>
  <r>
    <x v="2"/>
    <x v="1"/>
    <s v="GBP"/>
    <n v="1448805404"/>
    <n v="1446209804"/>
    <b v="0"/>
    <n v="0"/>
    <b v="0"/>
    <s v="theater/plays"/>
    <n v="0"/>
    <e v="#DIV/0!"/>
    <x v="1"/>
    <x v="6"/>
  </r>
  <r>
    <x v="2"/>
    <x v="1"/>
    <s v="GBP"/>
    <n v="1469113351"/>
    <n v="1463929351"/>
    <b v="0"/>
    <n v="6"/>
    <b v="0"/>
    <s v="theater/plays"/>
    <n v="28.67"/>
    <n v="14.33"/>
    <x v="1"/>
    <x v="6"/>
  </r>
  <r>
    <x v="2"/>
    <x v="0"/>
    <s v="USD"/>
    <n v="1424747740"/>
    <n v="1422155740"/>
    <b v="0"/>
    <n v="6"/>
    <b v="0"/>
    <s v="theater/plays"/>
    <n v="3.13"/>
    <n v="15.67"/>
    <x v="1"/>
    <x v="6"/>
  </r>
  <r>
    <x v="2"/>
    <x v="17"/>
    <s v="EUR"/>
    <n v="1456617600"/>
    <n v="1454280186"/>
    <b v="0"/>
    <n v="1"/>
    <b v="0"/>
    <s v="theater/plays"/>
    <n v="0.04"/>
    <n v="1"/>
    <x v="1"/>
    <x v="6"/>
  </r>
  <r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US"/>
    <s v="USD"/>
    <n v="1437620400"/>
    <n v="1434931811"/>
    <b v="0"/>
    <n v="182"/>
    <b v="1"/>
    <s v="film &amp; video/television"/>
    <n v="136.86000000000001"/>
    <n v="63.92"/>
    <x v="0"/>
    <s v="television"/>
    <x v="0"/>
    <d v="2015-07-23T03:00:00"/>
  </r>
  <r>
    <x v="0"/>
    <s v="US"/>
    <s v="USD"/>
    <n v="1488464683"/>
    <n v="1485872683"/>
    <b v="0"/>
    <n v="79"/>
    <b v="1"/>
    <s v="film &amp; video/television"/>
    <n v="142.61000000000001"/>
    <n v="185.48"/>
    <x v="0"/>
    <s v="television"/>
    <x v="1"/>
    <d v="2017-03-02T14:24:43"/>
  </r>
  <r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x v="0"/>
    <s v="US"/>
    <s v="USD"/>
    <n v="1407414107"/>
    <n v="1404822107"/>
    <b v="0"/>
    <n v="150"/>
    <b v="1"/>
    <s v="film &amp; video/television"/>
    <n v="103.9"/>
    <n v="69.27"/>
    <x v="0"/>
    <s v="television"/>
    <x v="3"/>
    <d v="2014-08-07T12:21:47"/>
  </r>
  <r>
    <x v="0"/>
    <s v="US"/>
    <s v="USD"/>
    <n v="1450555279"/>
    <n v="1447963279"/>
    <b v="0"/>
    <n v="284"/>
    <b v="1"/>
    <s v="film &amp; video/television"/>
    <n v="122.99"/>
    <n v="190.55"/>
    <x v="0"/>
    <s v="television"/>
    <x v="4"/>
    <d v="2015-12-19T20:01:19"/>
  </r>
  <r>
    <x v="0"/>
    <s v="US"/>
    <s v="USD"/>
    <n v="1469770500"/>
    <n v="1468362207"/>
    <b v="0"/>
    <n v="47"/>
    <b v="1"/>
    <s v="film &amp; video/television"/>
    <n v="109.78"/>
    <n v="93.4"/>
    <x v="0"/>
    <s v="television"/>
    <x v="5"/>
    <d v="2016-07-29T05:35:00"/>
  </r>
  <r>
    <x v="0"/>
    <s v="US"/>
    <s v="USD"/>
    <n v="1402710250"/>
    <n v="1401846250"/>
    <b v="0"/>
    <n v="58"/>
    <b v="1"/>
    <s v="film &amp; video/television"/>
    <n v="106.49"/>
    <n v="146.88"/>
    <x v="0"/>
    <s v="television"/>
    <x v="6"/>
    <d v="2014-06-14T01:44:10"/>
  </r>
  <r>
    <x v="0"/>
    <s v="US"/>
    <s v="USD"/>
    <n v="1467680867"/>
    <n v="1464224867"/>
    <b v="0"/>
    <n v="57"/>
    <b v="1"/>
    <s v="film &amp; video/television"/>
    <n v="101.22"/>
    <n v="159.82"/>
    <x v="0"/>
    <s v="television"/>
    <x v="7"/>
    <d v="2016-07-05T01:07:47"/>
  </r>
  <r>
    <x v="0"/>
    <s v="US"/>
    <s v="USD"/>
    <n v="1460754000"/>
    <n v="1460155212"/>
    <b v="0"/>
    <n v="12"/>
    <b v="1"/>
    <s v="film &amp; video/television"/>
    <n v="100.04"/>
    <n v="291.79000000000002"/>
    <x v="0"/>
    <s v="television"/>
    <x v="8"/>
    <d v="2016-04-15T21:00:00"/>
  </r>
  <r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x v="0"/>
    <s v="US"/>
    <s v="USD"/>
    <n v="1403660279"/>
    <n v="1400636279"/>
    <b v="0"/>
    <n v="19"/>
    <b v="1"/>
    <s v="film &amp; video/television"/>
    <n v="100.5"/>
    <n v="158.68"/>
    <x v="0"/>
    <s v="television"/>
    <x v="10"/>
    <d v="2014-06-25T01:37:59"/>
  </r>
  <r>
    <x v="0"/>
    <s v="US"/>
    <s v="USD"/>
    <n v="1471834800"/>
    <n v="1469126462"/>
    <b v="0"/>
    <n v="75"/>
    <b v="1"/>
    <s v="film &amp; video/television"/>
    <n v="120.5"/>
    <n v="80.33"/>
    <x v="0"/>
    <s v="television"/>
    <x v="11"/>
    <d v="2016-08-22T03:00:00"/>
  </r>
  <r>
    <x v="0"/>
    <s v="US"/>
    <s v="USD"/>
    <n v="1405479600"/>
    <n v="1401642425"/>
    <b v="0"/>
    <n v="827"/>
    <b v="1"/>
    <s v="film &amp; video/television"/>
    <n v="165.29"/>
    <n v="59.96"/>
    <x v="0"/>
    <s v="television"/>
    <x v="12"/>
    <d v="2014-07-16T03:00:00"/>
  </r>
  <r>
    <x v="0"/>
    <s v="US"/>
    <s v="USD"/>
    <n v="1466713620"/>
    <n v="1463588109"/>
    <b v="0"/>
    <n v="51"/>
    <b v="1"/>
    <s v="film &amp; video/television"/>
    <n v="159.97"/>
    <n v="109.78"/>
    <x v="0"/>
    <s v="television"/>
    <x v="13"/>
    <d v="2016-06-23T20:27:00"/>
  </r>
  <r>
    <x v="0"/>
    <s v="AU"/>
    <s v="AUD"/>
    <n v="1405259940"/>
    <n v="1403051888"/>
    <b v="0"/>
    <n v="41"/>
    <b v="1"/>
    <s v="film &amp; video/television"/>
    <n v="100.93"/>
    <n v="147.71"/>
    <x v="0"/>
    <s v="television"/>
    <x v="14"/>
    <d v="2014-07-13T13:59:00"/>
  </r>
  <r>
    <x v="0"/>
    <s v="ES"/>
    <s v="EUR"/>
    <n v="1443384840"/>
    <n v="1441790658"/>
    <b v="0"/>
    <n v="98"/>
    <b v="1"/>
    <s v="film &amp; video/television"/>
    <n v="106.6"/>
    <n v="21.76"/>
    <x v="0"/>
    <s v="television"/>
    <x v="15"/>
    <d v="2015-09-27T20:14:00"/>
  </r>
  <r>
    <x v="0"/>
    <s v="US"/>
    <s v="USD"/>
    <n v="1402896600"/>
    <n v="1398971211"/>
    <b v="0"/>
    <n v="70"/>
    <b v="1"/>
    <s v="film &amp; video/television"/>
    <n v="100.24"/>
    <n v="171.84"/>
    <x v="0"/>
    <s v="television"/>
    <x v="16"/>
    <d v="2014-06-16T05:30:00"/>
  </r>
  <r>
    <x v="0"/>
    <s v="GB"/>
    <s v="GBP"/>
    <n v="1415126022"/>
    <n v="1412530422"/>
    <b v="0"/>
    <n v="36"/>
    <b v="1"/>
    <s v="film &amp; video/television"/>
    <n v="100.67"/>
    <n v="41.94"/>
    <x v="0"/>
    <s v="television"/>
    <x v="17"/>
    <d v="2014-11-04T18:33:42"/>
  </r>
  <r>
    <x v="0"/>
    <s v="US"/>
    <s v="USD"/>
    <n v="1410958856"/>
    <n v="1408366856"/>
    <b v="0"/>
    <n v="342"/>
    <b v="1"/>
    <s v="film &amp; video/television"/>
    <n v="106.32"/>
    <n v="93.26"/>
    <x v="0"/>
    <s v="television"/>
    <x v="18"/>
    <d v="2014-09-17T13:00:56"/>
  </r>
  <r>
    <x v="0"/>
    <s v="US"/>
    <s v="USD"/>
    <n v="1437420934"/>
    <n v="1434828934"/>
    <b v="0"/>
    <n v="22"/>
    <b v="1"/>
    <s v="film &amp; video/television"/>
    <n v="145.29"/>
    <n v="56.14"/>
    <x v="0"/>
    <s v="television"/>
    <x v="19"/>
    <d v="2015-07-20T19:35:34"/>
  </r>
  <r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x v="0"/>
    <s v="US"/>
    <s v="USD"/>
    <n v="1411743789"/>
    <n v="1409151789"/>
    <b v="0"/>
    <n v="101"/>
    <b v="1"/>
    <s v="film &amp; video/television"/>
    <n v="109.14"/>
    <n v="199.9"/>
    <x v="0"/>
    <s v="television"/>
    <x v="21"/>
    <d v="2014-09-26T15:03:09"/>
  </r>
  <r>
    <x v="0"/>
    <s v="US"/>
    <s v="USD"/>
    <n v="1420099140"/>
    <n v="1418766740"/>
    <b v="0"/>
    <n v="8"/>
    <b v="1"/>
    <s v="film &amp; video/television"/>
    <n v="117.14"/>
    <n v="51.25"/>
    <x v="0"/>
    <s v="television"/>
    <x v="22"/>
    <d v="2015-01-01T07:59:00"/>
  </r>
  <r>
    <x v="0"/>
    <s v="US"/>
    <s v="USD"/>
    <n v="1430407200"/>
    <n v="1428086501"/>
    <b v="0"/>
    <n v="23"/>
    <b v="1"/>
    <s v="film &amp; video/television"/>
    <n v="118.5"/>
    <n v="103.04"/>
    <x v="0"/>
    <s v="television"/>
    <x v="23"/>
    <d v="2015-04-30T15:20:00"/>
  </r>
  <r>
    <x v="0"/>
    <s v="US"/>
    <s v="USD"/>
    <n v="1442345940"/>
    <n v="1439494863"/>
    <b v="0"/>
    <n v="574"/>
    <b v="1"/>
    <s v="film &amp; video/television"/>
    <n v="108.81"/>
    <n v="66.349999999999994"/>
    <x v="0"/>
    <s v="television"/>
    <x v="24"/>
    <d v="2015-09-15T19:39:00"/>
  </r>
  <r>
    <x v="0"/>
    <s v="US"/>
    <s v="USD"/>
    <n v="1452299761"/>
    <n v="1447115761"/>
    <b v="0"/>
    <n v="14"/>
    <b v="1"/>
    <s v="film &amp; video/television"/>
    <n v="133.33000000000001"/>
    <n v="57.14"/>
    <x v="0"/>
    <s v="television"/>
    <x v="25"/>
    <d v="2016-01-09T00:36:01"/>
  </r>
  <r>
    <x v="0"/>
    <s v="US"/>
    <s v="USD"/>
    <n v="1408278144"/>
    <n v="1404822144"/>
    <b v="0"/>
    <n v="19"/>
    <b v="1"/>
    <s v="film &amp; video/television"/>
    <n v="155.19999999999999"/>
    <n v="102.11"/>
    <x v="0"/>
    <s v="television"/>
    <x v="26"/>
    <d v="2014-08-17T12:22:24"/>
  </r>
  <r>
    <x v="0"/>
    <s v="NZ"/>
    <s v="NZD"/>
    <n v="1416113833"/>
    <n v="1413518233"/>
    <b v="0"/>
    <n v="150"/>
    <b v="1"/>
    <s v="film &amp; video/television"/>
    <n v="111.73"/>
    <n v="148.97"/>
    <x v="0"/>
    <s v="television"/>
    <x v="27"/>
    <d v="2014-11-16T04:57:13"/>
  </r>
  <r>
    <x v="0"/>
    <s v="US"/>
    <s v="USD"/>
    <n v="1450307284"/>
    <n v="1447715284"/>
    <b v="0"/>
    <n v="71"/>
    <b v="1"/>
    <s v="film &amp; video/television"/>
    <n v="100.35"/>
    <n v="169.61"/>
    <x v="0"/>
    <s v="television"/>
    <x v="28"/>
    <d v="2015-12-16T23:08:04"/>
  </r>
  <r>
    <x v="0"/>
    <s v="GB"/>
    <s v="GBP"/>
    <n v="1406045368"/>
    <n v="1403453368"/>
    <b v="0"/>
    <n v="117"/>
    <b v="1"/>
    <s v="film &amp; video/television"/>
    <n v="123.33"/>
    <n v="31.62"/>
    <x v="0"/>
    <s v="television"/>
    <x v="29"/>
    <d v="2014-07-22T16:09:28"/>
  </r>
  <r>
    <x v="0"/>
    <s v="US"/>
    <s v="USD"/>
    <n v="1408604515"/>
    <n v="1406012515"/>
    <b v="0"/>
    <n v="53"/>
    <b v="1"/>
    <s v="film &amp; video/television"/>
    <n v="101.3"/>
    <n v="76.45"/>
    <x v="0"/>
    <s v="television"/>
    <x v="30"/>
    <d v="2014-08-21T07:01:55"/>
  </r>
  <r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x v="0"/>
    <s v="US"/>
    <s v="USD"/>
    <n v="1463111940"/>
    <n v="1459523017"/>
    <b v="0"/>
    <n v="89"/>
    <b v="1"/>
    <s v="film &amp; video/television"/>
    <n v="100.25"/>
    <n v="320.45"/>
    <x v="0"/>
    <s v="television"/>
    <x v="32"/>
    <d v="2016-05-13T03:59:00"/>
  </r>
  <r>
    <x v="0"/>
    <s v="US"/>
    <s v="USD"/>
    <n v="1447001501"/>
    <n v="1444405901"/>
    <b v="0"/>
    <n v="64"/>
    <b v="1"/>
    <s v="film &amp; video/television"/>
    <n v="102.1"/>
    <n v="83.75"/>
    <x v="0"/>
    <s v="television"/>
    <x v="33"/>
    <d v="2015-11-08T16:51:41"/>
  </r>
  <r>
    <x v="0"/>
    <s v="US"/>
    <s v="USD"/>
    <n v="1407224601"/>
    <n v="1405928601"/>
    <b v="0"/>
    <n v="68"/>
    <b v="1"/>
    <s v="film &amp; video/television"/>
    <n v="130.46"/>
    <n v="49.88"/>
    <x v="0"/>
    <s v="television"/>
    <x v="34"/>
    <d v="2014-08-05T07:43:21"/>
  </r>
  <r>
    <x v="0"/>
    <s v="US"/>
    <s v="USD"/>
    <n v="1430179200"/>
    <n v="1428130814"/>
    <b v="0"/>
    <n v="28"/>
    <b v="1"/>
    <s v="film &amp; video/television"/>
    <n v="166.5"/>
    <n v="59.46"/>
    <x v="0"/>
    <s v="television"/>
    <x v="35"/>
    <d v="2015-04-28T00:00:00"/>
  </r>
  <r>
    <x v="0"/>
    <s v="US"/>
    <s v="USD"/>
    <n v="1428128525"/>
    <n v="1425540125"/>
    <b v="0"/>
    <n v="44"/>
    <b v="1"/>
    <s v="film &amp; video/television"/>
    <n v="142.15"/>
    <n v="193.84"/>
    <x v="0"/>
    <s v="television"/>
    <x v="36"/>
    <d v="2015-04-04T06:22:05"/>
  </r>
  <r>
    <x v="0"/>
    <s v="US"/>
    <s v="USD"/>
    <n v="1425055079"/>
    <n v="1422463079"/>
    <b v="0"/>
    <n v="253"/>
    <b v="1"/>
    <s v="film &amp; video/television"/>
    <n v="183.44"/>
    <n v="159.51"/>
    <x v="0"/>
    <s v="television"/>
    <x v="37"/>
    <d v="2015-02-27T16:37:59"/>
  </r>
  <r>
    <x v="0"/>
    <s v="US"/>
    <s v="USD"/>
    <n v="1368235344"/>
    <n v="1365643344"/>
    <b v="0"/>
    <n v="66"/>
    <b v="1"/>
    <s v="film &amp; video/television"/>
    <n v="110.04"/>
    <n v="41.68"/>
    <x v="0"/>
    <s v="television"/>
    <x v="38"/>
    <d v="2013-05-11T01:22:24"/>
  </r>
  <r>
    <x v="0"/>
    <s v="GB"/>
    <s v="GBP"/>
    <n v="1401058740"/>
    <n v="1398388068"/>
    <b v="0"/>
    <n v="217"/>
    <b v="1"/>
    <s v="film &amp; video/television"/>
    <n v="130.97999999999999"/>
    <n v="150.9"/>
    <x v="0"/>
    <s v="television"/>
    <x v="39"/>
    <d v="2014-05-25T22:59:00"/>
  </r>
  <r>
    <x v="0"/>
    <s v="US"/>
    <s v="USD"/>
    <n v="1403150400"/>
    <n v="1401426488"/>
    <b v="0"/>
    <n v="16"/>
    <b v="1"/>
    <s v="film &amp; video/television"/>
    <n v="101.35"/>
    <n v="126.69"/>
    <x v="0"/>
    <s v="television"/>
    <x v="40"/>
    <d v="2014-06-19T04:00:00"/>
  </r>
  <r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x v="0"/>
    <s v="US"/>
    <s v="USD"/>
    <n v="1419780026"/>
    <n v="1417188026"/>
    <b v="0"/>
    <n v="169"/>
    <b v="1"/>
    <s v="film &amp; video/television"/>
    <n v="141.86000000000001"/>
    <n v="117.51"/>
    <x v="0"/>
    <s v="television"/>
    <x v="42"/>
    <d v="2014-12-28T15:20:26"/>
  </r>
  <r>
    <x v="0"/>
    <s v="US"/>
    <s v="USD"/>
    <n v="1405209600"/>
    <n v="1402599486"/>
    <b v="0"/>
    <n v="263"/>
    <b v="1"/>
    <s v="film &amp; video/television"/>
    <n v="308.66000000000003"/>
    <n v="117.36"/>
    <x v="0"/>
    <s v="television"/>
    <x v="43"/>
    <d v="2014-07-13T00:00:00"/>
  </r>
  <r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x v="0"/>
    <s v="AU"/>
    <s v="AUD"/>
    <n v="1450220974"/>
    <n v="1447628974"/>
    <b v="0"/>
    <n v="45"/>
    <b v="1"/>
    <s v="film &amp; video/television"/>
    <n v="104.17"/>
    <n v="194.44"/>
    <x v="0"/>
    <s v="television"/>
    <x v="46"/>
    <d v="2015-12-15T23:09:34"/>
  </r>
  <r>
    <x v="0"/>
    <s v="US"/>
    <s v="USD"/>
    <n v="1419021607"/>
    <n v="1413834007"/>
    <b v="0"/>
    <n v="70"/>
    <b v="1"/>
    <s v="film &amp; video/television"/>
    <n v="107.61"/>
    <n v="76.87"/>
    <x v="0"/>
    <s v="television"/>
    <x v="47"/>
    <d v="2014-12-19T20:40:07"/>
  </r>
  <r>
    <x v="0"/>
    <s v="GB"/>
    <s v="GBP"/>
    <n v="1425211200"/>
    <n v="1422534260"/>
    <b v="0"/>
    <n v="38"/>
    <b v="1"/>
    <s v="film &amp; video/television"/>
    <n v="107.95"/>
    <n v="56.82"/>
    <x v="0"/>
    <s v="television"/>
    <x v="48"/>
    <d v="2015-03-01T12:00:00"/>
  </r>
  <r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x v="0"/>
    <s v="US"/>
    <s v="USD"/>
    <n v="1439245037"/>
    <n v="1436653037"/>
    <b v="0"/>
    <n v="119"/>
    <b v="1"/>
    <s v="film &amp; video/television"/>
    <n v="128.02000000000001"/>
    <n v="118.34"/>
    <x v="0"/>
    <s v="television"/>
    <x v="51"/>
    <d v="2015-08-10T22:17:17"/>
  </r>
  <r>
    <x v="0"/>
    <s v="US"/>
    <s v="USD"/>
    <n v="1405615846"/>
    <n v="1403023846"/>
    <b v="0"/>
    <n v="52"/>
    <b v="1"/>
    <s v="film &amp; video/television"/>
    <n v="116.21"/>
    <n v="223.48"/>
    <x v="0"/>
    <s v="television"/>
    <x v="52"/>
    <d v="2014-07-17T16:50:46"/>
  </r>
  <r>
    <x v="0"/>
    <s v="US"/>
    <s v="USD"/>
    <n v="1396648800"/>
    <n v="1395407445"/>
    <b v="0"/>
    <n v="117"/>
    <b v="1"/>
    <s v="film &amp; video/television"/>
    <n v="109.63"/>
    <n v="28.11"/>
    <x v="0"/>
    <s v="television"/>
    <x v="53"/>
    <d v="2014-04-04T22:00:00"/>
  </r>
  <r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x v="0"/>
    <s v="US"/>
    <s v="USD"/>
    <n v="1464390916"/>
    <n v="1462576516"/>
    <b v="0"/>
    <n v="86"/>
    <b v="1"/>
    <s v="film &amp; video/television"/>
    <n v="128.94999999999999"/>
    <n v="128.94999999999999"/>
    <x v="0"/>
    <s v="television"/>
    <x v="55"/>
    <d v="2016-05-27T23:15:16"/>
  </r>
  <r>
    <x v="0"/>
    <s v="GB"/>
    <s v="GBP"/>
    <n v="1433779200"/>
    <n v="1432559424"/>
    <b v="0"/>
    <n v="174"/>
    <b v="1"/>
    <s v="film &amp; video/television"/>
    <n v="107.26"/>
    <n v="49.32"/>
    <x v="0"/>
    <s v="television"/>
    <x v="56"/>
    <d v="2015-06-08T16:00:00"/>
  </r>
  <r>
    <x v="0"/>
    <s v="US"/>
    <s v="USD"/>
    <n v="1429991962"/>
    <n v="1427399962"/>
    <b v="0"/>
    <n v="69"/>
    <b v="1"/>
    <s v="film &amp; video/television"/>
    <n v="101.9"/>
    <n v="221.52"/>
    <x v="0"/>
    <s v="television"/>
    <x v="57"/>
    <d v="2015-04-25T19:59:22"/>
  </r>
  <r>
    <x v="0"/>
    <s v="US"/>
    <s v="USD"/>
    <n v="1416423172"/>
    <n v="1413827572"/>
    <b v="0"/>
    <n v="75"/>
    <b v="1"/>
    <s v="film &amp; video/television"/>
    <n v="102.91"/>
    <n v="137.21"/>
    <x v="0"/>
    <s v="television"/>
    <x v="58"/>
    <d v="2014-11-19T18:52:52"/>
  </r>
  <r>
    <x v="0"/>
    <s v="US"/>
    <s v="USD"/>
    <n v="1442264400"/>
    <n v="1439530776"/>
    <b v="0"/>
    <n v="33"/>
    <b v="1"/>
    <s v="film &amp; video/television"/>
    <n v="100.13"/>
    <n v="606.82000000000005"/>
    <x v="0"/>
    <s v="television"/>
    <x v="59"/>
    <d v="2015-09-14T21:00:00"/>
  </r>
  <r>
    <x v="0"/>
    <s v="GB"/>
    <s v="GBP"/>
    <n v="1395532800"/>
    <n v="1393882717"/>
    <b v="0"/>
    <n v="108"/>
    <b v="1"/>
    <s v="film &amp; video/shorts"/>
    <n v="103.3"/>
    <n v="43.04"/>
    <x v="0"/>
    <s v="shorts"/>
    <x v="60"/>
    <d v="2014-03-23T00:00:00"/>
  </r>
  <r>
    <x v="0"/>
    <s v="US"/>
    <s v="USD"/>
    <n v="1370547157"/>
    <n v="1368646357"/>
    <b v="0"/>
    <n v="23"/>
    <b v="1"/>
    <s v="film &amp; video/shorts"/>
    <n v="148.30000000000001"/>
    <n v="322.39"/>
    <x v="0"/>
    <s v="shorts"/>
    <x v="61"/>
    <d v="2013-06-06T19:32:37"/>
  </r>
  <r>
    <x v="0"/>
    <s v="US"/>
    <s v="USD"/>
    <n v="1362337878"/>
    <n v="1360177878"/>
    <b v="0"/>
    <n v="48"/>
    <b v="1"/>
    <s v="film &amp; video/shorts"/>
    <n v="154.72999999999999"/>
    <n v="96.71"/>
    <x v="0"/>
    <s v="shorts"/>
    <x v="62"/>
    <d v="2013-03-03T19:11:18"/>
  </r>
  <r>
    <x v="0"/>
    <s v="US"/>
    <s v="USD"/>
    <n v="1388206740"/>
    <n v="1386194013"/>
    <b v="0"/>
    <n v="64"/>
    <b v="1"/>
    <s v="film &amp; video/shorts"/>
    <n v="113.52"/>
    <n v="35.47"/>
    <x v="0"/>
    <s v="shorts"/>
    <x v="63"/>
    <d v="2013-12-28T04:59:00"/>
  </r>
  <r>
    <x v="0"/>
    <s v="US"/>
    <s v="USD"/>
    <n v="1373243181"/>
    <n v="1370651181"/>
    <b v="0"/>
    <n v="24"/>
    <b v="1"/>
    <s v="film &amp; video/shorts"/>
    <n v="173.33"/>
    <n v="86.67"/>
    <x v="0"/>
    <s v="shorts"/>
    <x v="64"/>
    <d v="2013-07-08T00:26:21"/>
  </r>
  <r>
    <x v="0"/>
    <s v="CA"/>
    <s v="CAD"/>
    <n v="1407736740"/>
    <n v="1405453354"/>
    <b v="0"/>
    <n v="57"/>
    <b v="1"/>
    <s v="film &amp; video/shorts"/>
    <n v="107.53"/>
    <n v="132.05000000000001"/>
    <x v="0"/>
    <s v="shorts"/>
    <x v="65"/>
    <d v="2014-08-11T05:59:00"/>
  </r>
  <r>
    <x v="0"/>
    <s v="US"/>
    <s v="USD"/>
    <n v="1468873420"/>
    <n v="1466281420"/>
    <b v="0"/>
    <n v="26"/>
    <b v="1"/>
    <s v="film &amp; video/shorts"/>
    <n v="118.6"/>
    <n v="91.23"/>
    <x v="0"/>
    <s v="shorts"/>
    <x v="66"/>
    <d v="2016-07-18T20:23:40"/>
  </r>
  <r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14:00:04"/>
  </r>
  <r>
    <x v="0"/>
    <s v="GB"/>
    <s v="GBP"/>
    <n v="1393162791"/>
    <n v="1390570791"/>
    <b v="0"/>
    <n v="36"/>
    <b v="1"/>
    <s v="film &amp; video/shorts"/>
    <n v="127.17"/>
    <n v="21.19"/>
    <x v="0"/>
    <s v="shorts"/>
    <x v="68"/>
    <d v="2014-02-23T13:39:51"/>
  </r>
  <r>
    <x v="0"/>
    <s v="US"/>
    <s v="USD"/>
    <n v="1317538740"/>
    <n v="1314765025"/>
    <b v="0"/>
    <n v="178"/>
    <b v="1"/>
    <s v="film &amp; video/shorts"/>
    <n v="110.94"/>
    <n v="62.33"/>
    <x v="0"/>
    <s v="shorts"/>
    <x v="69"/>
    <d v="2011-10-02T06:59:00"/>
  </r>
  <r>
    <x v="0"/>
    <s v="US"/>
    <s v="USD"/>
    <n v="1315171845"/>
    <n v="1309987845"/>
    <b v="0"/>
    <n v="17"/>
    <b v="1"/>
    <s v="film &amp; video/shorts"/>
    <n v="127.2"/>
    <n v="37.409999999999997"/>
    <x v="0"/>
    <s v="shorts"/>
    <x v="70"/>
    <d v="2011-09-04T21:30:45"/>
  </r>
  <r>
    <x v="0"/>
    <s v="US"/>
    <s v="USD"/>
    <n v="1338186657"/>
    <n v="1333002657"/>
    <b v="0"/>
    <n v="32"/>
    <b v="1"/>
    <s v="film &amp; video/shorts"/>
    <n v="123.94"/>
    <n v="69.72"/>
    <x v="0"/>
    <s v="shorts"/>
    <x v="71"/>
    <d v="2012-05-28T06:30:57"/>
  </r>
  <r>
    <x v="0"/>
    <s v="US"/>
    <s v="USD"/>
    <n v="1352937600"/>
    <n v="1351210481"/>
    <b v="0"/>
    <n v="41"/>
    <b v="1"/>
    <s v="film &amp; video/shorts"/>
    <n v="108.41"/>
    <n v="58.17"/>
    <x v="0"/>
    <s v="shorts"/>
    <x v="72"/>
    <d v="2012-11-15T00:00:00"/>
  </r>
  <r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x v="0"/>
    <s v="FR"/>
    <s v="EUR"/>
    <n v="1453376495"/>
    <n v="1450784495"/>
    <b v="0"/>
    <n v="29"/>
    <b v="1"/>
    <s v="film &amp; video/shorts"/>
    <n v="112.93"/>
    <n v="19.47"/>
    <x v="0"/>
    <s v="shorts"/>
    <x v="74"/>
    <d v="2016-01-21T11:41:35"/>
  </r>
  <r>
    <x v="0"/>
    <s v="US"/>
    <s v="USD"/>
    <n v="1366693272"/>
    <n v="1364101272"/>
    <b v="0"/>
    <n v="47"/>
    <b v="1"/>
    <s v="film &amp; video/shorts"/>
    <n v="115.43"/>
    <n v="85.96"/>
    <x v="0"/>
    <s v="shorts"/>
    <x v="75"/>
    <d v="2013-04-23T05:01:12"/>
  </r>
  <r>
    <x v="0"/>
    <s v="US"/>
    <s v="USD"/>
    <n v="1325007358"/>
    <n v="1319819758"/>
    <b v="0"/>
    <n v="15"/>
    <b v="1"/>
    <s v="film &amp; video/shorts"/>
    <n v="153.33000000000001"/>
    <n v="30.67"/>
    <x v="0"/>
    <s v="shorts"/>
    <x v="76"/>
    <d v="2011-12-27T17:35:58"/>
  </r>
  <r>
    <x v="0"/>
    <s v="US"/>
    <s v="USD"/>
    <n v="1337569140"/>
    <n v="1332991717"/>
    <b v="0"/>
    <n v="26"/>
    <b v="1"/>
    <s v="film &amp; video/shorts"/>
    <n v="392.5"/>
    <n v="60.38"/>
    <x v="0"/>
    <s v="shorts"/>
    <x v="77"/>
    <d v="2012-05-21T02:59:00"/>
  </r>
  <r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x v="0"/>
    <s v="US"/>
    <s v="USD"/>
    <n v="1386640856"/>
    <n v="1383616856"/>
    <b v="0"/>
    <n v="47"/>
    <b v="1"/>
    <s v="film &amp; video/shorts"/>
    <n v="107.25"/>
    <n v="273.83"/>
    <x v="0"/>
    <s v="shorts"/>
    <x v="80"/>
    <d v="2013-12-10T02:00:56"/>
  </r>
  <r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x v="0"/>
    <s v="US"/>
    <s v="USD"/>
    <n v="1318189261"/>
    <n v="1315597261"/>
    <b v="0"/>
    <n v="100"/>
    <b v="1"/>
    <s v="film &amp; video/shorts"/>
    <n v="100.01"/>
    <n v="40.01"/>
    <x v="0"/>
    <s v="shorts"/>
    <x v="82"/>
    <d v="2011-10-09T19:41:01"/>
  </r>
  <r>
    <x v="0"/>
    <s v="GB"/>
    <s v="GBP"/>
    <n v="1424604600"/>
    <n v="1423320389"/>
    <b v="0"/>
    <n v="13"/>
    <b v="1"/>
    <s v="film &amp; video/shorts"/>
    <n v="102.5"/>
    <n v="15.77"/>
    <x v="0"/>
    <s v="shorts"/>
    <x v="83"/>
    <d v="2015-02-22T11:30:00"/>
  </r>
  <r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x v="0"/>
    <s v="US"/>
    <s v="USD"/>
    <n v="1316746837"/>
    <n v="1314154837"/>
    <b v="0"/>
    <n v="21"/>
    <b v="1"/>
    <s v="film &amp; video/shorts"/>
    <n v="125.5"/>
    <n v="71.709999999999994"/>
    <x v="0"/>
    <s v="shorts"/>
    <x v="85"/>
    <d v="2011-09-23T03:00:37"/>
  </r>
  <r>
    <x v="0"/>
    <s v="FR"/>
    <s v="EUR"/>
    <n v="1451226045"/>
    <n v="1444828845"/>
    <b v="0"/>
    <n v="17"/>
    <b v="1"/>
    <s v="film &amp; video/shorts"/>
    <n v="106.47"/>
    <n v="375.76"/>
    <x v="0"/>
    <s v="shorts"/>
    <x v="86"/>
    <d v="2015-12-27T14:20:45"/>
  </r>
  <r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3T01:41:00"/>
  </r>
  <r>
    <x v="0"/>
    <s v="US"/>
    <s v="USD"/>
    <n v="1403452131"/>
    <n v="1401205731"/>
    <b v="0"/>
    <n v="60"/>
    <b v="1"/>
    <s v="film &amp; video/shorts"/>
    <n v="102.86"/>
    <n v="60"/>
    <x v="0"/>
    <s v="shorts"/>
    <x v="88"/>
    <d v="2014-06-22T15:48:51"/>
  </r>
  <r>
    <x v="0"/>
    <s v="US"/>
    <s v="USD"/>
    <n v="1370196192"/>
    <n v="1368036192"/>
    <b v="0"/>
    <n v="56"/>
    <b v="1"/>
    <s v="film &amp; video/shorts"/>
    <n v="115.07"/>
    <n v="123.29"/>
    <x v="0"/>
    <s v="shorts"/>
    <x v="89"/>
    <d v="2013-06-02T18:03:12"/>
  </r>
  <r>
    <x v="0"/>
    <s v="US"/>
    <s v="USD"/>
    <n v="1310454499"/>
    <n v="1307862499"/>
    <b v="0"/>
    <n v="16"/>
    <b v="1"/>
    <s v="film &amp; video/shorts"/>
    <n v="100.4"/>
    <n v="31.38"/>
    <x v="0"/>
    <s v="shorts"/>
    <x v="90"/>
    <d v="2011-07-12T07:08:19"/>
  </r>
  <r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x v="0"/>
    <s v="CA"/>
    <s v="CAD"/>
    <n v="1485936000"/>
    <n v="1481949983"/>
    <b v="0"/>
    <n v="43"/>
    <b v="1"/>
    <s v="film &amp; video/shorts"/>
    <n v="105.2"/>
    <n v="122.33"/>
    <x v="0"/>
    <s v="shorts"/>
    <x v="92"/>
    <d v="2017-02-01T08:00:00"/>
  </r>
  <r>
    <x v="0"/>
    <s v="US"/>
    <s v="USD"/>
    <n v="1341349200"/>
    <n v="1338928537"/>
    <b v="0"/>
    <n v="15"/>
    <b v="1"/>
    <s v="film &amp; video/shorts"/>
    <n v="110.6"/>
    <n v="73.73"/>
    <x v="0"/>
    <s v="shorts"/>
    <x v="93"/>
    <d v="2012-07-03T21:00:00"/>
  </r>
  <r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x v="0"/>
    <s v="US"/>
    <s v="USD"/>
    <n v="1330214841"/>
    <n v="1327622841"/>
    <b v="0"/>
    <n v="21"/>
    <b v="1"/>
    <s v="film &amp; video/shorts"/>
    <n v="131.43"/>
    <n v="21.9"/>
    <x v="0"/>
    <s v="shorts"/>
    <x v="95"/>
    <d v="2012-02-26T00:07:21"/>
  </r>
  <r>
    <x v="0"/>
    <s v="US"/>
    <s v="USD"/>
    <n v="1280631600"/>
    <n v="1274889241"/>
    <b v="0"/>
    <n v="34"/>
    <b v="1"/>
    <s v="film &amp; video/shorts"/>
    <n v="114.67"/>
    <n v="50.59"/>
    <x v="0"/>
    <s v="shorts"/>
    <x v="96"/>
    <d v="2010-08-01T03:00:00"/>
  </r>
  <r>
    <x v="0"/>
    <s v="US"/>
    <s v="USD"/>
    <n v="1310440482"/>
    <n v="1307848482"/>
    <b v="0"/>
    <n v="8"/>
    <b v="1"/>
    <s v="film &amp; video/shorts"/>
    <n v="106.25"/>
    <n v="53.13"/>
    <x v="0"/>
    <s v="shorts"/>
    <x v="97"/>
    <d v="2011-07-12T03:14:42"/>
  </r>
  <r>
    <x v="0"/>
    <s v="US"/>
    <s v="USD"/>
    <n v="1354923000"/>
    <n v="1351796674"/>
    <b v="0"/>
    <n v="60"/>
    <b v="1"/>
    <s v="film &amp; video/shorts"/>
    <n v="106.25"/>
    <n v="56.67"/>
    <x v="0"/>
    <s v="shorts"/>
    <x v="98"/>
    <d v="2012-12-07T23:30:00"/>
  </r>
  <r>
    <x v="0"/>
    <s v="US"/>
    <s v="USD"/>
    <n v="1390426799"/>
    <n v="1387834799"/>
    <b v="0"/>
    <n v="39"/>
    <b v="1"/>
    <s v="film &amp; video/shorts"/>
    <n v="106.02"/>
    <n v="40.78"/>
    <x v="0"/>
    <s v="shorts"/>
    <x v="99"/>
    <d v="2014-01-22T21:39:59"/>
  </r>
  <r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x v="0"/>
    <s v="US"/>
    <s v="USD"/>
    <n v="1293073733"/>
    <n v="1290481733"/>
    <b v="0"/>
    <n v="65"/>
    <b v="1"/>
    <s v="film &amp; video/shorts"/>
    <n v="127.75"/>
    <n v="117.92"/>
    <x v="0"/>
    <s v="shorts"/>
    <x v="102"/>
    <d v="2010-12-23T03:08:53"/>
  </r>
  <r>
    <x v="0"/>
    <s v="GB"/>
    <s v="GBP"/>
    <n v="1394220030"/>
    <n v="1392232830"/>
    <b v="0"/>
    <n v="49"/>
    <b v="1"/>
    <s v="film &amp; video/shorts"/>
    <n v="105.15"/>
    <n v="27.9"/>
    <x v="0"/>
    <s v="shorts"/>
    <x v="103"/>
    <d v="2014-03-07T19:20:30"/>
  </r>
  <r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x v="0"/>
    <s v="US"/>
    <s v="USD"/>
    <n v="1463184000"/>
    <n v="1461605020"/>
    <b v="0"/>
    <n v="60"/>
    <b v="1"/>
    <s v="film &amp; video/shorts"/>
    <n v="107.41"/>
    <n v="39.380000000000003"/>
    <x v="0"/>
    <s v="shorts"/>
    <x v="105"/>
    <d v="2016-05-14T00:00:00"/>
  </r>
  <r>
    <x v="0"/>
    <s v="US"/>
    <s v="USD"/>
    <n v="1333391901"/>
    <n v="1332182301"/>
    <b v="0"/>
    <n v="27"/>
    <b v="1"/>
    <s v="film &amp; video/shorts"/>
    <n v="100.5"/>
    <n v="186.11"/>
    <x v="0"/>
    <s v="shorts"/>
    <x v="106"/>
    <d v="2012-04-02T18:38:21"/>
  </r>
  <r>
    <x v="0"/>
    <s v="US"/>
    <s v="USD"/>
    <n v="1303688087"/>
    <n v="1301787287"/>
    <b v="0"/>
    <n v="69"/>
    <b v="1"/>
    <s v="film &amp; video/shorts"/>
    <n v="102.47"/>
    <n v="111.38"/>
    <x v="0"/>
    <s v="shorts"/>
    <x v="107"/>
    <d v="2011-04-24T23:34:47"/>
  </r>
  <r>
    <x v="0"/>
    <s v="US"/>
    <s v="USD"/>
    <n v="1370011370"/>
    <n v="1364827370"/>
    <b v="0"/>
    <n v="47"/>
    <b v="1"/>
    <s v="film &amp; video/shorts"/>
    <n v="246.67"/>
    <n v="78.72"/>
    <x v="0"/>
    <s v="shorts"/>
    <x v="108"/>
    <d v="2013-05-31T14:42:50"/>
  </r>
  <r>
    <x v="0"/>
    <s v="US"/>
    <s v="USD"/>
    <n v="1298680630"/>
    <n v="1296088630"/>
    <b v="0"/>
    <n v="47"/>
    <b v="1"/>
    <s v="film &amp; video/shorts"/>
    <n v="219.5"/>
    <n v="46.7"/>
    <x v="0"/>
    <s v="shorts"/>
    <x v="109"/>
    <d v="2011-02-26T00:37:10"/>
  </r>
  <r>
    <x v="0"/>
    <s v="US"/>
    <s v="USD"/>
    <n v="1384408740"/>
    <n v="1381445253"/>
    <b v="0"/>
    <n v="26"/>
    <b v="1"/>
    <s v="film &amp; video/shorts"/>
    <n v="130.77000000000001"/>
    <n v="65.38"/>
    <x v="0"/>
    <s v="shorts"/>
    <x v="110"/>
    <d v="2013-11-14T05:59:00"/>
  </r>
  <r>
    <x v="0"/>
    <s v="AU"/>
    <s v="AUD"/>
    <n v="1433059187"/>
    <n v="1430467187"/>
    <b v="0"/>
    <n v="53"/>
    <b v="1"/>
    <s v="film &amp; video/shorts"/>
    <n v="154.57"/>
    <n v="102.08"/>
    <x v="0"/>
    <s v="shorts"/>
    <x v="111"/>
    <d v="2015-05-31T07:59:47"/>
  </r>
  <r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x v="0"/>
    <s v="US"/>
    <s v="USD"/>
    <n v="1326436488"/>
    <n v="1321252488"/>
    <b v="0"/>
    <n v="35"/>
    <b v="1"/>
    <s v="film &amp; video/shorts"/>
    <n v="103.33"/>
    <n v="88.57"/>
    <x v="0"/>
    <s v="shorts"/>
    <x v="114"/>
    <d v="2012-01-13T06:34:48"/>
  </r>
  <r>
    <x v="0"/>
    <s v="US"/>
    <s v="USD"/>
    <n v="1328377444"/>
    <n v="1326217444"/>
    <b v="0"/>
    <n v="22"/>
    <b v="1"/>
    <s v="film &amp; video/shorts"/>
    <n v="140.44"/>
    <n v="28.73"/>
    <x v="0"/>
    <s v="shorts"/>
    <x v="115"/>
    <d v="2012-02-04T17:44:04"/>
  </r>
  <r>
    <x v="0"/>
    <s v="US"/>
    <s v="USD"/>
    <n v="1302260155"/>
    <n v="1298289355"/>
    <b v="0"/>
    <n v="57"/>
    <b v="1"/>
    <s v="film &amp; video/shorts"/>
    <n v="113.66"/>
    <n v="69.790000000000006"/>
    <x v="0"/>
    <s v="shorts"/>
    <x v="116"/>
    <d v="2011-04-08T10:55:55"/>
  </r>
  <r>
    <x v="0"/>
    <s v="US"/>
    <s v="USD"/>
    <n v="1276110000"/>
    <n v="1268337744"/>
    <b v="0"/>
    <n v="27"/>
    <b v="1"/>
    <s v="film &amp; video/shorts"/>
    <n v="100.49"/>
    <n v="167.49"/>
    <x v="0"/>
    <s v="shorts"/>
    <x v="117"/>
    <d v="2010-06-09T19:00:00"/>
  </r>
  <r>
    <x v="0"/>
    <s v="US"/>
    <s v="USD"/>
    <n v="1311902236"/>
    <n v="1309310236"/>
    <b v="0"/>
    <n v="39"/>
    <b v="1"/>
    <s v="film &amp; video/shorts"/>
    <n v="113.03"/>
    <n v="144.91"/>
    <x v="0"/>
    <s v="shorts"/>
    <x v="118"/>
    <d v="2011-07-29T01:17:16"/>
  </r>
  <r>
    <x v="0"/>
    <s v="US"/>
    <s v="USD"/>
    <n v="1313276400"/>
    <n v="1310693986"/>
    <b v="0"/>
    <n v="37"/>
    <b v="1"/>
    <s v="film &amp; video/shorts"/>
    <n v="104.56"/>
    <n v="91.84"/>
    <x v="0"/>
    <s v="shorts"/>
    <x v="119"/>
    <d v="2011-08-13T23:00:00"/>
  </r>
  <r>
    <x v="1"/>
    <s v="HK"/>
    <s v="HKD"/>
    <n v="1475457107"/>
    <n v="1472865107"/>
    <b v="0"/>
    <n v="1"/>
    <b v="0"/>
    <s v="film &amp; video/science fiction"/>
    <n v="0.01"/>
    <n v="10"/>
    <x v="0"/>
    <s v="science fiction"/>
    <x v="120"/>
    <d v="2016-10-03T01:11:47"/>
  </r>
  <r>
    <x v="1"/>
    <s v="US"/>
    <s v="USD"/>
    <n v="1429352160"/>
    <n v="1427993710"/>
    <b v="0"/>
    <n v="1"/>
    <b v="0"/>
    <s v="film &amp; video/science fiction"/>
    <n v="0.03"/>
    <n v="1"/>
    <x v="0"/>
    <s v="science fiction"/>
    <x v="121"/>
    <d v="2015-04-18T10:16:00"/>
  </r>
  <r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x v="1"/>
    <s v="US"/>
    <s v="USD"/>
    <n v="1414533600"/>
    <n v="1411411564"/>
    <b v="0"/>
    <n v="6"/>
    <b v="0"/>
    <s v="film &amp; video/science fiction"/>
    <n v="0.27"/>
    <n v="25.17"/>
    <x v="0"/>
    <s v="science fiction"/>
    <x v="123"/>
    <d v="2014-10-28T22:00:00"/>
  </r>
  <r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x v="1"/>
    <s v="US"/>
    <s v="USD"/>
    <n v="1433988000"/>
    <n v="1431353337"/>
    <b v="0"/>
    <n v="13"/>
    <b v="0"/>
    <s v="film &amp; video/science fiction"/>
    <n v="5.55"/>
    <n v="106.69"/>
    <x v="0"/>
    <s v="science fiction"/>
    <x v="126"/>
    <d v="2015-06-11T02:00:00"/>
  </r>
  <r>
    <x v="1"/>
    <s v="US"/>
    <s v="USD"/>
    <n v="1428069541"/>
    <n v="1425481141"/>
    <b v="0"/>
    <n v="4"/>
    <b v="0"/>
    <s v="film &amp; video/science fiction"/>
    <n v="2.38"/>
    <n v="47.5"/>
    <x v="0"/>
    <s v="science fiction"/>
    <x v="127"/>
    <d v="2015-04-03T13:59:01"/>
  </r>
  <r>
    <x v="1"/>
    <s v="US"/>
    <s v="USD"/>
    <n v="1476941293"/>
    <n v="1473917293"/>
    <b v="0"/>
    <n v="6"/>
    <b v="0"/>
    <s v="film &amp; video/science fiction"/>
    <n v="1.87"/>
    <n v="311.17"/>
    <x v="0"/>
    <s v="science fiction"/>
    <x v="128"/>
    <d v="2016-10-20T05:28:13"/>
  </r>
  <r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x v="1"/>
    <s v="US"/>
    <s v="USD"/>
    <n v="1415392207"/>
    <n v="1411500607"/>
    <b v="0"/>
    <n v="81"/>
    <b v="0"/>
    <s v="film &amp; video/science fiction"/>
    <n v="9.57"/>
    <n v="94.51"/>
    <x v="0"/>
    <s v="science fiction"/>
    <x v="132"/>
    <d v="2014-11-07T20:30:07"/>
  </r>
  <r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x v="1"/>
    <s v="US"/>
    <s v="USD"/>
    <n v="1404241200"/>
    <n v="1401354597"/>
    <b v="0"/>
    <n v="5"/>
    <b v="0"/>
    <s v="film &amp; video/science fiction"/>
    <n v="13.43"/>
    <n v="80.599999999999994"/>
    <x v="0"/>
    <s v="science fiction"/>
    <x v="135"/>
    <d v="2014-07-01T19:00:00"/>
  </r>
  <r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x v="1"/>
    <s v="US"/>
    <s v="USD"/>
    <n v="1438405140"/>
    <n v="1435731041"/>
    <b v="0"/>
    <n v="58"/>
    <b v="0"/>
    <s v="film &amp; video/science fiction"/>
    <n v="3.14"/>
    <n v="81.239999999999995"/>
    <x v="0"/>
    <s v="science fiction"/>
    <x v="138"/>
    <d v="2015-08-01T04:59:00"/>
  </r>
  <r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x v="1"/>
    <s v="US"/>
    <s v="USD"/>
    <n v="1433043623"/>
    <n v="1429155623"/>
    <b v="0"/>
    <n v="28"/>
    <b v="0"/>
    <s v="film &amp; video/science fiction"/>
    <n v="10.78"/>
    <n v="46.18"/>
    <x v="0"/>
    <s v="science fiction"/>
    <x v="141"/>
    <d v="2015-05-31T03:40:23"/>
  </r>
  <r>
    <x v="1"/>
    <s v="US"/>
    <s v="USD"/>
    <n v="1416176778"/>
    <n v="1414358778"/>
    <b v="0"/>
    <n v="1"/>
    <b v="0"/>
    <s v="film &amp; video/science fiction"/>
    <n v="0.33"/>
    <n v="10"/>
    <x v="0"/>
    <s v="science fiction"/>
    <x v="142"/>
    <d v="2014-11-16T22:26:18"/>
  </r>
  <r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x v="1"/>
    <s v="CA"/>
    <s v="CAD"/>
    <n v="1428945472"/>
    <n v="1423765072"/>
    <b v="0"/>
    <n v="37"/>
    <b v="0"/>
    <s v="film &amp; video/science fiction"/>
    <n v="27.6"/>
    <n v="55.95"/>
    <x v="0"/>
    <s v="science fiction"/>
    <x v="144"/>
    <d v="2015-04-13T17:17:52"/>
  </r>
  <r>
    <x v="1"/>
    <s v="US"/>
    <s v="USD"/>
    <n v="1439298052"/>
    <n v="1436965252"/>
    <b v="0"/>
    <n v="9"/>
    <b v="0"/>
    <s v="film &amp; video/science fiction"/>
    <n v="7.51"/>
    <n v="37.56"/>
    <x v="0"/>
    <s v="science fiction"/>
    <x v="145"/>
    <d v="2015-08-11T13:00:52"/>
  </r>
  <r>
    <x v="1"/>
    <s v="US"/>
    <s v="USD"/>
    <n v="1484698998"/>
    <n v="1479514998"/>
    <b v="0"/>
    <n v="3"/>
    <b v="0"/>
    <s v="film &amp; video/science fiction"/>
    <n v="0.57999999999999996"/>
    <n v="38.33"/>
    <x v="0"/>
    <s v="science fiction"/>
    <x v="146"/>
    <d v="2017-01-18T00:23:18"/>
  </r>
  <r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x v="1"/>
    <s v="US"/>
    <s v="USD"/>
    <n v="1419494400"/>
    <n v="1416888470"/>
    <b v="0"/>
    <n v="6"/>
    <b v="0"/>
    <s v="film &amp; video/science fiction"/>
    <n v="0.92"/>
    <n v="15.33"/>
    <x v="0"/>
    <s v="science fiction"/>
    <x v="149"/>
    <d v="2014-12-25T08:00:00"/>
  </r>
  <r>
    <x v="1"/>
    <s v="US"/>
    <s v="USD"/>
    <n v="1432612382"/>
    <n v="1427428382"/>
    <b v="0"/>
    <n v="67"/>
    <b v="0"/>
    <s v="film &amp; video/science fiction"/>
    <n v="23.16"/>
    <n v="449.43"/>
    <x v="0"/>
    <s v="science fiction"/>
    <x v="150"/>
    <d v="2015-05-26T03:53:02"/>
  </r>
  <r>
    <x v="1"/>
    <s v="AU"/>
    <s v="AUD"/>
    <n v="1434633191"/>
    <n v="1429449191"/>
    <b v="0"/>
    <n v="5"/>
    <b v="0"/>
    <s v="film &amp; video/science fiction"/>
    <n v="0.06"/>
    <n v="28"/>
    <x v="0"/>
    <s v="science fiction"/>
    <x v="151"/>
    <d v="2015-06-18T13:13:11"/>
  </r>
  <r>
    <x v="1"/>
    <s v="US"/>
    <s v="USD"/>
    <n v="1411437100"/>
    <n v="1408845100"/>
    <b v="0"/>
    <n v="2"/>
    <b v="0"/>
    <s v="film &amp; video/science fiction"/>
    <n v="0.01"/>
    <n v="15"/>
    <x v="0"/>
    <s v="science fiction"/>
    <x v="152"/>
    <d v="2014-09-23T01:51:40"/>
  </r>
  <r>
    <x v="1"/>
    <s v="US"/>
    <s v="USD"/>
    <n v="1417532644"/>
    <n v="1413900244"/>
    <b v="0"/>
    <n v="10"/>
    <b v="0"/>
    <s v="film &amp; video/science fiction"/>
    <n v="0.72"/>
    <n v="35.9"/>
    <x v="0"/>
    <s v="science fiction"/>
    <x v="153"/>
    <d v="2014-12-02T15:04:04"/>
  </r>
  <r>
    <x v="1"/>
    <s v="US"/>
    <s v="USD"/>
    <n v="1433336895"/>
    <n v="1429621695"/>
    <b v="0"/>
    <n v="3"/>
    <b v="0"/>
    <s v="film &amp; video/science fiction"/>
    <n v="2.67"/>
    <n v="13.33"/>
    <x v="0"/>
    <s v="science fiction"/>
    <x v="154"/>
    <d v="2015-06-03T13:08:15"/>
  </r>
  <r>
    <x v="1"/>
    <s v="US"/>
    <s v="USD"/>
    <n v="1437657935"/>
    <n v="1434201935"/>
    <b v="0"/>
    <n v="4"/>
    <b v="0"/>
    <s v="film &amp; video/science fiction"/>
    <n v="0.01"/>
    <n v="20.25"/>
    <x v="0"/>
    <s v="science fiction"/>
    <x v="155"/>
    <d v="2015-07-23T13:25:35"/>
  </r>
  <r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x v="1"/>
    <s v="US"/>
    <s v="USD"/>
    <n v="1456523572"/>
    <n v="1453931572"/>
    <b v="0"/>
    <n v="2"/>
    <b v="0"/>
    <s v="film &amp; video/science fiction"/>
    <n v="0.27"/>
    <n v="4"/>
    <x v="0"/>
    <s v="science fiction"/>
    <x v="157"/>
    <d v="2016-02-26T21:52:52"/>
  </r>
  <r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x v="2"/>
    <s v="US"/>
    <s v="USD"/>
    <n v="1408232520"/>
    <n v="1405393356"/>
    <b v="0"/>
    <n v="10"/>
    <b v="0"/>
    <s v="film &amp; video/drama"/>
    <n v="15.54"/>
    <n v="43.5"/>
    <x v="0"/>
    <s v="drama"/>
    <x v="162"/>
    <d v="2014-08-16T23:42:00"/>
  </r>
  <r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x v="2"/>
    <s v="US"/>
    <s v="USD"/>
    <n v="1411150701"/>
    <n v="1405966701"/>
    <b v="0"/>
    <n v="7"/>
    <b v="0"/>
    <s v="film &amp; video/drama"/>
    <n v="0.53"/>
    <n v="91.43"/>
    <x v="0"/>
    <s v="drama"/>
    <x v="164"/>
    <d v="2014-09-19T18:18:21"/>
  </r>
  <r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x v="2"/>
    <s v="US"/>
    <s v="USD"/>
    <n v="1426791770"/>
    <n v="1424203370"/>
    <b v="0"/>
    <n v="3"/>
    <b v="0"/>
    <s v="film &amp; video/drama"/>
    <n v="4.0599999999999996"/>
    <n v="108.33"/>
    <x v="0"/>
    <s v="drama"/>
    <x v="168"/>
    <d v="2015-03-19T19:02:50"/>
  </r>
  <r>
    <x v="2"/>
    <s v="GB"/>
    <s v="GBP"/>
    <n v="1413634059"/>
    <n v="1411042059"/>
    <b v="0"/>
    <n v="10"/>
    <b v="0"/>
    <s v="film &amp; video/drama"/>
    <n v="22.4"/>
    <n v="56"/>
    <x v="0"/>
    <s v="drama"/>
    <x v="169"/>
    <d v="2014-10-18T12:07:39"/>
  </r>
  <r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x v="2"/>
    <s v="GB"/>
    <s v="GBP"/>
    <n v="1409337611"/>
    <n v="1407177611"/>
    <b v="0"/>
    <n v="26"/>
    <b v="0"/>
    <s v="film &amp; video/drama"/>
    <n v="6.49"/>
    <n v="49.88"/>
    <x v="0"/>
    <s v="drama"/>
    <x v="175"/>
    <d v="2014-08-29T18:40:11"/>
  </r>
  <r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x v="2"/>
    <s v="GB"/>
    <s v="GBP"/>
    <n v="1428951600"/>
    <n v="1425512843"/>
    <b v="0"/>
    <n v="13"/>
    <b v="0"/>
    <s v="film &amp; video/drama"/>
    <n v="33.42"/>
    <n v="30.85"/>
    <x v="0"/>
    <s v="drama"/>
    <x v="180"/>
    <d v="2015-04-13T19:00:00"/>
  </r>
  <r>
    <x v="2"/>
    <s v="GB"/>
    <s v="GBP"/>
    <n v="1434995295"/>
    <n v="1432403295"/>
    <b v="0"/>
    <n v="4"/>
    <b v="0"/>
    <s v="film &amp; video/drama"/>
    <n v="21.09"/>
    <n v="180.5"/>
    <x v="0"/>
    <s v="drama"/>
    <x v="181"/>
    <d v="2015-06-22T17:48:15"/>
  </r>
  <r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x v="2"/>
    <s v="GB"/>
    <s v="GBP"/>
    <n v="1417033610"/>
    <n v="1414438010"/>
    <b v="0"/>
    <n v="12"/>
    <b v="0"/>
    <s v="film &amp; video/drama"/>
    <n v="35.86"/>
    <n v="373.5"/>
    <x v="0"/>
    <s v="drama"/>
    <x v="183"/>
    <d v="2014-11-26T20:26:50"/>
  </r>
  <r>
    <x v="2"/>
    <s v="CA"/>
    <s v="CAD"/>
    <n v="1409543940"/>
    <n v="1404586762"/>
    <b v="0"/>
    <n v="2"/>
    <b v="0"/>
    <s v="film &amp; video/drama"/>
    <n v="3.4"/>
    <n v="25.5"/>
    <x v="0"/>
    <s v="drama"/>
    <x v="184"/>
    <d v="2014-09-01T03:59:00"/>
  </r>
  <r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x v="2"/>
    <s v="US"/>
    <s v="USD"/>
    <n v="1472920477"/>
    <n v="1467736477"/>
    <b v="0"/>
    <n v="5"/>
    <b v="0"/>
    <s v="film &amp; video/drama"/>
    <n v="7.0000000000000007E-2"/>
    <n v="69"/>
    <x v="0"/>
    <s v="drama"/>
    <x v="189"/>
    <d v="2016-09-03T16:34:37"/>
  </r>
  <r>
    <x v="2"/>
    <s v="US"/>
    <s v="USD"/>
    <n v="1466091446"/>
    <n v="1465227446"/>
    <b v="0"/>
    <n v="1"/>
    <b v="0"/>
    <s v="film &amp; video/drama"/>
    <n v="0.42"/>
    <n v="50"/>
    <x v="0"/>
    <s v="drama"/>
    <x v="190"/>
    <d v="2016-06-16T15:37:26"/>
  </r>
  <r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x v="2"/>
    <s v="GB"/>
    <s v="GBP"/>
    <n v="1444510800"/>
    <n v="1442062898"/>
    <b v="0"/>
    <n v="19"/>
    <b v="0"/>
    <s v="film &amp; video/drama"/>
    <n v="41.86"/>
    <n v="77.11"/>
    <x v="0"/>
    <s v="drama"/>
    <x v="196"/>
    <d v="2015-10-10T21:00:00"/>
  </r>
  <r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x v="2"/>
    <s v="US"/>
    <s v="USD"/>
    <n v="1412500322"/>
    <n v="1409908322"/>
    <b v="0"/>
    <n v="6"/>
    <b v="0"/>
    <s v="film &amp; video/drama"/>
    <n v="1.1200000000000001"/>
    <n v="46.5"/>
    <x v="0"/>
    <s v="drama"/>
    <x v="198"/>
    <d v="2014-10-05T09:12:02"/>
  </r>
  <r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x v="2"/>
    <s v="US"/>
    <s v="USD"/>
    <n v="1410746403"/>
    <n v="1408154403"/>
    <b v="0"/>
    <n v="18"/>
    <b v="0"/>
    <s v="film &amp; video/drama"/>
    <n v="26.19"/>
    <n v="87.31"/>
    <x v="0"/>
    <s v="drama"/>
    <x v="200"/>
    <d v="2014-09-15T02:00:03"/>
  </r>
  <r>
    <x v="2"/>
    <s v="US"/>
    <s v="USD"/>
    <n v="1423424329"/>
    <n v="1421696329"/>
    <b v="0"/>
    <n v="7"/>
    <b v="0"/>
    <s v="film &amp; video/drama"/>
    <n v="58.46"/>
    <n v="54.29"/>
    <x v="0"/>
    <s v="drama"/>
    <x v="201"/>
    <d v="2015-02-08T19:38:49"/>
  </r>
  <r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x v="2"/>
    <s v="AU"/>
    <s v="AUD"/>
    <n v="1470319203"/>
    <n v="1467727203"/>
    <b v="0"/>
    <n v="1293"/>
    <b v="0"/>
    <s v="film &amp; video/drama"/>
    <n v="50.72"/>
    <n v="117.68"/>
    <x v="0"/>
    <s v="drama"/>
    <x v="204"/>
    <d v="2016-08-04T14:00:03"/>
  </r>
  <r>
    <x v="2"/>
    <s v="US"/>
    <s v="USD"/>
    <n v="1444144222"/>
    <n v="1441120222"/>
    <b v="0"/>
    <n v="17"/>
    <b v="0"/>
    <s v="film &amp; video/drama"/>
    <n v="16.25"/>
    <n v="76.47"/>
    <x v="0"/>
    <s v="drama"/>
    <x v="205"/>
    <d v="2015-10-06T15:10:22"/>
  </r>
  <r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x v="2"/>
    <s v="CA"/>
    <s v="CAD"/>
    <n v="1420346638"/>
    <n v="1417754638"/>
    <b v="0"/>
    <n v="13"/>
    <b v="0"/>
    <s v="film &amp; video/drama"/>
    <n v="15.21"/>
    <n v="163.85"/>
    <x v="0"/>
    <s v="drama"/>
    <x v="207"/>
    <d v="2015-01-04T04:43:58"/>
  </r>
  <r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x v="2"/>
    <s v="US"/>
    <s v="USD"/>
    <n v="1443675600"/>
    <n v="1441157592"/>
    <b v="0"/>
    <n v="33"/>
    <b v="0"/>
    <s v="film &amp; video/drama"/>
    <n v="25.25"/>
    <n v="91.82"/>
    <x v="0"/>
    <s v="drama"/>
    <x v="210"/>
    <d v="2015-10-01T05:00:00"/>
  </r>
  <r>
    <x v="2"/>
    <s v="US"/>
    <s v="USD"/>
    <n v="1442634617"/>
    <n v="1440042617"/>
    <b v="0"/>
    <n v="12"/>
    <b v="0"/>
    <s v="film &amp; video/drama"/>
    <n v="44.6"/>
    <n v="185.83"/>
    <x v="0"/>
    <s v="drama"/>
    <x v="211"/>
    <d v="2015-09-19T03:50:17"/>
  </r>
  <r>
    <x v="2"/>
    <s v="US"/>
    <s v="USD"/>
    <n v="1460837320"/>
    <n v="1455656920"/>
    <b v="0"/>
    <n v="1"/>
    <b v="0"/>
    <s v="film &amp; video/drama"/>
    <n v="0.02"/>
    <n v="1"/>
    <x v="0"/>
    <s v="drama"/>
    <x v="212"/>
    <d v="2016-04-16T20:08:40"/>
  </r>
  <r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x v="2"/>
    <s v="US"/>
    <s v="USD"/>
    <n v="1425655349"/>
    <n v="1420471349"/>
    <b v="0"/>
    <n v="1"/>
    <b v="0"/>
    <s v="film &amp; video/drama"/>
    <n v="0.01"/>
    <n v="1"/>
    <x v="0"/>
    <s v="drama"/>
    <x v="214"/>
    <d v="2015-03-06T15:22:29"/>
  </r>
  <r>
    <x v="2"/>
    <s v="GB"/>
    <s v="GBP"/>
    <n v="1455753540"/>
    <n v="1452058282"/>
    <b v="0"/>
    <n v="1"/>
    <b v="0"/>
    <s v="film &amp; video/drama"/>
    <n v="0.23"/>
    <n v="10"/>
    <x v="0"/>
    <s v="drama"/>
    <x v="215"/>
    <d v="2016-02-17T23:59:00"/>
  </r>
  <r>
    <x v="2"/>
    <s v="US"/>
    <s v="USD"/>
    <n v="1429740037"/>
    <n v="1425423637"/>
    <b v="0"/>
    <n v="84"/>
    <b v="0"/>
    <s v="film &amp; video/drama"/>
    <n v="55.7"/>
    <n v="331.54"/>
    <x v="0"/>
    <s v="drama"/>
    <x v="216"/>
    <d v="2015-04-22T22:00:37"/>
  </r>
  <r>
    <x v="2"/>
    <s v="SE"/>
    <s v="SEK"/>
    <n v="1419780149"/>
    <n v="1417101749"/>
    <b v="0"/>
    <n v="38"/>
    <b v="0"/>
    <s v="film &amp; video/drama"/>
    <n v="11.94"/>
    <n v="314.29000000000002"/>
    <x v="0"/>
    <s v="drama"/>
    <x v="217"/>
    <d v="2014-12-28T15:22:29"/>
  </r>
  <r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x v="2"/>
    <s v="US"/>
    <s v="USD"/>
    <n v="1459493940"/>
    <n v="1456732225"/>
    <b v="0"/>
    <n v="76"/>
    <b v="0"/>
    <s v="film &amp; video/drama"/>
    <n v="17.63"/>
    <n v="115.99"/>
    <x v="0"/>
    <s v="drama"/>
    <x v="219"/>
    <d v="2016-04-01T06:59:00"/>
  </r>
  <r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x v="2"/>
    <s v="GB"/>
    <s v="GBP"/>
    <n v="1433064540"/>
    <n v="1428854344"/>
    <b v="0"/>
    <n v="2"/>
    <b v="0"/>
    <s v="film &amp; video/drama"/>
    <n v="0.86"/>
    <n v="125"/>
    <x v="0"/>
    <s v="drama"/>
    <x v="226"/>
    <d v="2015-05-31T09:29:00"/>
  </r>
  <r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x v="2"/>
    <s v="GB"/>
    <s v="GBP"/>
    <n v="1425066546"/>
    <n v="1422474546"/>
    <b v="0"/>
    <n v="7"/>
    <b v="0"/>
    <s v="film &amp; video/drama"/>
    <n v="2.75"/>
    <n v="15.71"/>
    <x v="0"/>
    <s v="drama"/>
    <x v="232"/>
    <d v="2015-02-27T19:49:06"/>
  </r>
  <r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x v="2"/>
    <s v="US"/>
    <s v="USD"/>
    <n v="1457445069"/>
    <n v="1452261069"/>
    <b v="0"/>
    <n v="1"/>
    <b v="0"/>
    <s v="film &amp; video/drama"/>
    <n v="0.33"/>
    <n v="50"/>
    <x v="0"/>
    <s v="drama"/>
    <x v="237"/>
    <d v="2016-03-08T13:51:09"/>
  </r>
  <r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x v="0"/>
    <s v="US"/>
    <s v="USD"/>
    <n v="1367773211"/>
    <n v="1363885211"/>
    <b v="1"/>
    <n v="137"/>
    <b v="1"/>
    <s v="film &amp; video/documentary"/>
    <n v="107.63"/>
    <n v="117.85"/>
    <x v="0"/>
    <s v="documentary"/>
    <x v="240"/>
    <d v="2013-05-05T17:00:11"/>
  </r>
  <r>
    <x v="0"/>
    <s v="US"/>
    <s v="USD"/>
    <n v="1419180304"/>
    <n v="1415292304"/>
    <b v="1"/>
    <n v="376"/>
    <b v="1"/>
    <s v="film &amp; video/documentary"/>
    <n v="112.64"/>
    <n v="109.04"/>
    <x v="0"/>
    <s v="documentary"/>
    <x v="241"/>
    <d v="2014-12-21T16:45:04"/>
  </r>
  <r>
    <x v="0"/>
    <s v="US"/>
    <s v="USD"/>
    <n v="1324381790"/>
    <n v="1321357790"/>
    <b v="1"/>
    <n v="202"/>
    <b v="1"/>
    <s v="film &amp; video/documentary"/>
    <n v="113.46"/>
    <n v="73.02"/>
    <x v="0"/>
    <s v="documentary"/>
    <x v="242"/>
    <d v="2011-12-20T11:49:50"/>
  </r>
  <r>
    <x v="0"/>
    <s v="US"/>
    <s v="USD"/>
    <n v="1393031304"/>
    <n v="1390439304"/>
    <b v="1"/>
    <n v="328"/>
    <b v="1"/>
    <s v="film &amp; video/documentary"/>
    <n v="102.59"/>
    <n v="78.2"/>
    <x v="0"/>
    <s v="documentary"/>
    <x v="243"/>
    <d v="2014-02-22T01:08:24"/>
  </r>
  <r>
    <x v="0"/>
    <s v="US"/>
    <s v="USD"/>
    <n v="1268723160"/>
    <n v="1265269559"/>
    <b v="1"/>
    <n v="84"/>
    <b v="1"/>
    <s v="film &amp; video/documentary"/>
    <n v="113.76"/>
    <n v="47.4"/>
    <x v="0"/>
    <s v="documentary"/>
    <x v="244"/>
    <d v="2010-03-16T07:06:00"/>
  </r>
  <r>
    <x v="0"/>
    <s v="US"/>
    <s v="USD"/>
    <n v="1345079785"/>
    <n v="1342487785"/>
    <b v="1"/>
    <n v="96"/>
    <b v="1"/>
    <s v="film &amp; video/documentary"/>
    <n v="103.72"/>
    <n v="54.02"/>
    <x v="0"/>
    <s v="documentary"/>
    <x v="245"/>
    <d v="2012-08-16T01:16:25"/>
  </r>
  <r>
    <x v="0"/>
    <s v="US"/>
    <s v="USD"/>
    <n v="1292665405"/>
    <n v="1288341805"/>
    <b v="1"/>
    <n v="223"/>
    <b v="1"/>
    <s v="film &amp; video/documentary"/>
    <n v="305.45999999999998"/>
    <n v="68.489999999999995"/>
    <x v="0"/>
    <s v="documentary"/>
    <x v="246"/>
    <d v="2010-12-18T09:43:25"/>
  </r>
  <r>
    <x v="0"/>
    <s v="US"/>
    <s v="USD"/>
    <n v="1287200340"/>
    <n v="1284042614"/>
    <b v="1"/>
    <n v="62"/>
    <b v="1"/>
    <s v="film &amp; video/documentary"/>
    <n v="134.1"/>
    <n v="108.15"/>
    <x v="0"/>
    <s v="documentary"/>
    <x v="247"/>
    <d v="2010-10-16T03:39:00"/>
  </r>
  <r>
    <x v="0"/>
    <s v="US"/>
    <s v="USD"/>
    <n v="1325961309"/>
    <n v="1322073309"/>
    <b v="1"/>
    <n v="146"/>
    <b v="1"/>
    <s v="film &amp; video/documentary"/>
    <n v="101.33"/>
    <n v="589.95000000000005"/>
    <x v="0"/>
    <s v="documentary"/>
    <x v="248"/>
    <d v="2012-01-07T18:35:09"/>
  </r>
  <r>
    <x v="0"/>
    <s v="US"/>
    <s v="USD"/>
    <n v="1282498800"/>
    <n v="1275603020"/>
    <b v="1"/>
    <n v="235"/>
    <b v="1"/>
    <s v="film &amp; video/documentary"/>
    <n v="112.92"/>
    <n v="48.05"/>
    <x v="0"/>
    <s v="documentary"/>
    <x v="249"/>
    <d v="2010-08-22T17:40:00"/>
  </r>
  <r>
    <x v="0"/>
    <s v="US"/>
    <s v="USD"/>
    <n v="1370525691"/>
    <n v="1367933691"/>
    <b v="1"/>
    <n v="437"/>
    <b v="1"/>
    <s v="film &amp; video/documentary"/>
    <n v="105.58"/>
    <n v="72.48"/>
    <x v="0"/>
    <s v="documentary"/>
    <x v="250"/>
    <d v="2013-06-06T13:34:51"/>
  </r>
  <r>
    <x v="0"/>
    <s v="US"/>
    <s v="USD"/>
    <n v="1337194800"/>
    <n v="1334429646"/>
    <b v="1"/>
    <n v="77"/>
    <b v="1"/>
    <s v="film &amp; video/documentary"/>
    <n v="125.57"/>
    <n v="57.08"/>
    <x v="0"/>
    <s v="documentary"/>
    <x v="251"/>
    <d v="2012-05-16T19:00:00"/>
  </r>
  <r>
    <x v="0"/>
    <s v="US"/>
    <s v="USD"/>
    <n v="1275364740"/>
    <n v="1269878058"/>
    <b v="1"/>
    <n v="108"/>
    <b v="1"/>
    <s v="film &amp; video/documentary"/>
    <n v="184.56"/>
    <n v="85.44"/>
    <x v="0"/>
    <s v="documentary"/>
    <x v="252"/>
    <d v="2010-06-01T03:59:00"/>
  </r>
  <r>
    <x v="0"/>
    <s v="US"/>
    <s v="USD"/>
    <n v="1329320235"/>
    <n v="1326728235"/>
    <b v="1"/>
    <n v="7"/>
    <b v="1"/>
    <s v="film &amp; video/documentary"/>
    <n v="100.73"/>
    <n v="215.86"/>
    <x v="0"/>
    <s v="documentary"/>
    <x v="253"/>
    <d v="2012-02-15T15:37:15"/>
  </r>
  <r>
    <x v="0"/>
    <s v="US"/>
    <s v="USD"/>
    <n v="1445047200"/>
    <n v="1442443910"/>
    <b v="1"/>
    <n v="314"/>
    <b v="1"/>
    <s v="film &amp; video/documentary"/>
    <n v="116.95"/>
    <n v="89.39"/>
    <x v="0"/>
    <s v="documentary"/>
    <x v="254"/>
    <d v="2015-10-17T02:00:00"/>
  </r>
  <r>
    <x v="0"/>
    <s v="US"/>
    <s v="USD"/>
    <n v="1300275482"/>
    <n v="1297687082"/>
    <b v="1"/>
    <n v="188"/>
    <b v="1"/>
    <s v="film &amp; video/documentary"/>
    <n v="106.73"/>
    <n v="45.42"/>
    <x v="0"/>
    <s v="documentary"/>
    <x v="255"/>
    <d v="2011-03-16T11:38:02"/>
  </r>
  <r>
    <x v="0"/>
    <s v="US"/>
    <s v="USD"/>
    <n v="1363458467"/>
    <n v="1360866467"/>
    <b v="1"/>
    <n v="275"/>
    <b v="1"/>
    <s v="film &amp; video/documentary"/>
    <n v="139.1"/>
    <n v="65.760000000000005"/>
    <x v="0"/>
    <s v="documentary"/>
    <x v="256"/>
    <d v="2013-03-16T18:27:47"/>
  </r>
  <r>
    <x v="0"/>
    <s v="US"/>
    <s v="USD"/>
    <n v="1463670162"/>
    <n v="1461078162"/>
    <b v="1"/>
    <n v="560"/>
    <b v="1"/>
    <s v="film &amp; video/documentary"/>
    <n v="106.73"/>
    <n v="66.7"/>
    <x v="0"/>
    <s v="documentary"/>
    <x v="257"/>
    <d v="2016-05-19T15:02:42"/>
  </r>
  <r>
    <x v="0"/>
    <s v="US"/>
    <s v="USD"/>
    <n v="1308359666"/>
    <n v="1305767666"/>
    <b v="1"/>
    <n v="688"/>
    <b v="1"/>
    <s v="film &amp; video/documentary"/>
    <n v="191.14"/>
    <n v="83.35"/>
    <x v="0"/>
    <s v="documentary"/>
    <x v="258"/>
    <d v="2011-06-18T01:14:26"/>
  </r>
  <r>
    <x v="0"/>
    <s v="US"/>
    <s v="USD"/>
    <n v="1428514969"/>
    <n v="1425922969"/>
    <b v="1"/>
    <n v="942"/>
    <b v="1"/>
    <s v="film &amp; video/documentary"/>
    <n v="131.94"/>
    <n v="105.05"/>
    <x v="0"/>
    <s v="documentary"/>
    <x v="259"/>
    <d v="2015-04-08T17:42:49"/>
  </r>
  <r>
    <x v="0"/>
    <s v="US"/>
    <s v="USD"/>
    <n v="1279360740"/>
    <n v="1275415679"/>
    <b v="1"/>
    <n v="88"/>
    <b v="1"/>
    <s v="film &amp; video/documentary"/>
    <n v="106.4"/>
    <n v="120.91"/>
    <x v="0"/>
    <s v="documentary"/>
    <x v="260"/>
    <d v="2010-07-17T09:59:00"/>
  </r>
  <r>
    <x v="0"/>
    <s v="US"/>
    <s v="USD"/>
    <n v="1339080900"/>
    <n v="1334783704"/>
    <b v="1"/>
    <n v="220"/>
    <b v="1"/>
    <s v="film &amp; video/documentary"/>
    <n v="107.4"/>
    <n v="97.64"/>
    <x v="0"/>
    <s v="documentary"/>
    <x v="261"/>
    <d v="2012-06-07T14:55:00"/>
  </r>
  <r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x v="0"/>
    <s v="US"/>
    <s v="USD"/>
    <n v="1348786494"/>
    <n v="1346194494"/>
    <b v="1"/>
    <n v="963"/>
    <b v="1"/>
    <s v="film &amp; video/documentary"/>
    <n v="118.08"/>
    <n v="30.65"/>
    <x v="0"/>
    <s v="documentary"/>
    <x v="263"/>
    <d v="2012-09-27T22:54:54"/>
  </r>
  <r>
    <x v="0"/>
    <s v="US"/>
    <s v="USD"/>
    <n v="1336747995"/>
    <n v="1334155995"/>
    <b v="1"/>
    <n v="91"/>
    <b v="1"/>
    <s v="film &amp; video/documentary"/>
    <n v="118.2"/>
    <n v="64.95"/>
    <x v="0"/>
    <s v="documentary"/>
    <x v="264"/>
    <d v="2012-05-11T14:53:15"/>
  </r>
  <r>
    <x v="0"/>
    <s v="US"/>
    <s v="USD"/>
    <n v="1273522560"/>
    <n v="1269928430"/>
    <b v="1"/>
    <n v="58"/>
    <b v="1"/>
    <s v="film &amp; video/documentary"/>
    <n v="111.1"/>
    <n v="95.78"/>
    <x v="0"/>
    <s v="documentary"/>
    <x v="265"/>
    <d v="2010-05-10T20:16:00"/>
  </r>
  <r>
    <x v="0"/>
    <s v="US"/>
    <s v="USD"/>
    <n v="1271994660"/>
    <n v="1264565507"/>
    <b v="1"/>
    <n v="36"/>
    <b v="1"/>
    <s v="film &amp; video/documentary"/>
    <n v="145.5"/>
    <n v="40.42"/>
    <x v="0"/>
    <s v="documentary"/>
    <x v="266"/>
    <d v="2010-04-23T03:51:00"/>
  </r>
  <r>
    <x v="0"/>
    <s v="GB"/>
    <s v="GBP"/>
    <n v="1403693499"/>
    <n v="1401101499"/>
    <b v="1"/>
    <n v="165"/>
    <b v="1"/>
    <s v="film &amp; video/documentary"/>
    <n v="131.63"/>
    <n v="78.58"/>
    <x v="0"/>
    <s v="documentary"/>
    <x v="267"/>
    <d v="2014-06-25T10:51:39"/>
  </r>
  <r>
    <x v="0"/>
    <s v="US"/>
    <s v="USD"/>
    <n v="1320640778"/>
    <n v="1316749178"/>
    <b v="1"/>
    <n v="111"/>
    <b v="1"/>
    <s v="film &amp; video/documentary"/>
    <n v="111.4"/>
    <n v="50.18"/>
    <x v="0"/>
    <s v="documentary"/>
    <x v="268"/>
    <d v="2011-11-07T04:39:38"/>
  </r>
  <r>
    <x v="0"/>
    <s v="AU"/>
    <s v="AUD"/>
    <n v="1487738622"/>
    <n v="1485146622"/>
    <b v="1"/>
    <n v="1596"/>
    <b v="1"/>
    <s v="film &amp; video/documentary"/>
    <n v="147.22999999999999"/>
    <n v="92.25"/>
    <x v="0"/>
    <s v="documentary"/>
    <x v="269"/>
    <d v="2017-02-22T04:43:42"/>
  </r>
  <r>
    <x v="0"/>
    <s v="US"/>
    <s v="USD"/>
    <n v="1306296000"/>
    <n v="1301950070"/>
    <b v="1"/>
    <n v="61"/>
    <b v="1"/>
    <s v="film &amp; video/documentary"/>
    <n v="152.61000000000001"/>
    <n v="57.54"/>
    <x v="0"/>
    <s v="documentary"/>
    <x v="270"/>
    <d v="2011-05-25T04:00:00"/>
  </r>
  <r>
    <x v="0"/>
    <s v="US"/>
    <s v="USD"/>
    <n v="1388649600"/>
    <n v="1386123861"/>
    <b v="1"/>
    <n v="287"/>
    <b v="1"/>
    <s v="film &amp; video/documentary"/>
    <n v="104.68"/>
    <n v="109.42"/>
    <x v="0"/>
    <s v="documentary"/>
    <x v="271"/>
    <d v="2014-01-02T08:00:00"/>
  </r>
  <r>
    <x v="0"/>
    <s v="US"/>
    <s v="USD"/>
    <n v="1272480540"/>
    <n v="1267220191"/>
    <b v="1"/>
    <n v="65"/>
    <b v="1"/>
    <s v="film &amp; video/documentary"/>
    <n v="177.43"/>
    <n v="81.89"/>
    <x v="0"/>
    <s v="documentary"/>
    <x v="272"/>
    <d v="2010-04-28T18:49:00"/>
  </r>
  <r>
    <x v="0"/>
    <s v="US"/>
    <s v="USD"/>
    <n v="1309694266"/>
    <n v="1307102266"/>
    <b v="1"/>
    <n v="118"/>
    <b v="1"/>
    <s v="film &amp; video/documentary"/>
    <n v="107.78"/>
    <n v="45.67"/>
    <x v="0"/>
    <s v="documentary"/>
    <x v="273"/>
    <d v="2011-07-03T11:57:46"/>
  </r>
  <r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x v="0"/>
    <s v="US"/>
    <s v="USD"/>
    <n v="1352511966"/>
    <n v="1349916366"/>
    <b v="1"/>
    <n v="332"/>
    <b v="1"/>
    <s v="film &amp; video/documentary"/>
    <n v="108.4"/>
    <n v="65.3"/>
    <x v="0"/>
    <s v="documentary"/>
    <x v="275"/>
    <d v="2012-11-10T01:46:06"/>
  </r>
  <r>
    <x v="0"/>
    <s v="US"/>
    <s v="USD"/>
    <n v="1335574674"/>
    <n v="1330394274"/>
    <b v="1"/>
    <n v="62"/>
    <b v="1"/>
    <s v="film &amp; video/documentary"/>
    <n v="147.6"/>
    <n v="95.23"/>
    <x v="0"/>
    <s v="documentary"/>
    <x v="276"/>
    <d v="2012-04-28T00:57:54"/>
  </r>
  <r>
    <x v="0"/>
    <s v="US"/>
    <s v="USD"/>
    <n v="1432416219"/>
    <n v="1429824219"/>
    <b v="1"/>
    <n v="951"/>
    <b v="1"/>
    <s v="film &amp; video/documentary"/>
    <n v="110.38"/>
    <n v="75.44"/>
    <x v="0"/>
    <s v="documentary"/>
    <x v="277"/>
    <d v="2015-05-23T21:23:39"/>
  </r>
  <r>
    <x v="0"/>
    <s v="US"/>
    <s v="USD"/>
    <n v="1350003539"/>
    <n v="1347411539"/>
    <b v="1"/>
    <n v="415"/>
    <b v="1"/>
    <s v="film &amp; video/documentary"/>
    <n v="150.35"/>
    <n v="97.82"/>
    <x v="0"/>
    <s v="documentary"/>
    <x v="278"/>
    <d v="2012-10-12T00:58:59"/>
  </r>
  <r>
    <x v="0"/>
    <s v="US"/>
    <s v="USD"/>
    <n v="1488160860"/>
    <n v="1485237096"/>
    <b v="1"/>
    <n v="305"/>
    <b v="1"/>
    <s v="film &amp; video/documentary"/>
    <n v="157.32"/>
    <n v="87.69"/>
    <x v="0"/>
    <s v="documentary"/>
    <x v="279"/>
    <d v="2017-02-27T02:01:00"/>
  </r>
  <r>
    <x v="0"/>
    <s v="US"/>
    <s v="USD"/>
    <n v="1401459035"/>
    <n v="1397571035"/>
    <b v="1"/>
    <n v="2139"/>
    <b v="1"/>
    <s v="film &amp; video/documentary"/>
    <n v="156.13999999999999"/>
    <n v="54.75"/>
    <x v="0"/>
    <s v="documentary"/>
    <x v="280"/>
    <d v="2014-05-30T14:10:35"/>
  </r>
  <r>
    <x v="0"/>
    <s v="US"/>
    <s v="USD"/>
    <n v="1249932360"/>
    <n v="1242532513"/>
    <b v="1"/>
    <n v="79"/>
    <b v="1"/>
    <s v="film &amp; video/documentary"/>
    <n v="120.59"/>
    <n v="83.95"/>
    <x v="0"/>
    <s v="documentary"/>
    <x v="281"/>
    <d v="2009-08-10T19:26:00"/>
  </r>
  <r>
    <x v="0"/>
    <s v="US"/>
    <s v="USD"/>
    <n v="1266876000"/>
    <n v="1263679492"/>
    <b v="1"/>
    <n v="179"/>
    <b v="1"/>
    <s v="film &amp; video/documentary"/>
    <n v="101.19"/>
    <n v="254.39"/>
    <x v="0"/>
    <s v="documentary"/>
    <x v="282"/>
    <d v="2010-02-22T22:00:00"/>
  </r>
  <r>
    <x v="0"/>
    <s v="US"/>
    <s v="USD"/>
    <n v="1306904340"/>
    <n v="1305219744"/>
    <b v="1"/>
    <n v="202"/>
    <b v="1"/>
    <s v="film &amp; video/documentary"/>
    <n v="114.27"/>
    <n v="101.83"/>
    <x v="0"/>
    <s v="documentary"/>
    <x v="283"/>
    <d v="2011-06-01T04:59:00"/>
  </r>
  <r>
    <x v="0"/>
    <s v="US"/>
    <s v="USD"/>
    <n v="1327167780"/>
    <n v="1325007780"/>
    <b v="1"/>
    <n v="760"/>
    <b v="1"/>
    <s v="film &amp; video/documentary"/>
    <n v="104.63"/>
    <n v="55.07"/>
    <x v="0"/>
    <s v="documentary"/>
    <x v="284"/>
    <d v="2012-01-21T17:43:00"/>
  </r>
  <r>
    <x v="0"/>
    <s v="US"/>
    <s v="USD"/>
    <n v="1379614128"/>
    <n v="1377022128"/>
    <b v="1"/>
    <n v="563"/>
    <b v="1"/>
    <s v="film &amp; video/documentary"/>
    <n v="228.83"/>
    <n v="56.9"/>
    <x v="0"/>
    <s v="documentary"/>
    <x v="285"/>
    <d v="2013-09-19T18:08:48"/>
  </r>
  <r>
    <x v="0"/>
    <s v="US"/>
    <s v="USD"/>
    <n v="1364236524"/>
    <n v="1360352124"/>
    <b v="1"/>
    <n v="135"/>
    <b v="1"/>
    <s v="film &amp; video/documentary"/>
    <n v="109.15"/>
    <n v="121.28"/>
    <x v="0"/>
    <s v="documentary"/>
    <x v="286"/>
    <d v="2013-03-25T18:35:24"/>
  </r>
  <r>
    <x v="0"/>
    <s v="US"/>
    <s v="USD"/>
    <n v="1351828800"/>
    <n v="1349160018"/>
    <b v="1"/>
    <n v="290"/>
    <b v="1"/>
    <s v="film &amp; video/documentary"/>
    <n v="176.3"/>
    <n v="91.19"/>
    <x v="0"/>
    <s v="documentary"/>
    <x v="287"/>
    <d v="2012-11-02T04:00:00"/>
  </r>
  <r>
    <x v="0"/>
    <s v="US"/>
    <s v="USD"/>
    <n v="1340683393"/>
    <n v="1337659393"/>
    <b v="1"/>
    <n v="447"/>
    <b v="1"/>
    <s v="film &amp; video/documentary"/>
    <n v="103.21"/>
    <n v="115.45"/>
    <x v="0"/>
    <s v="documentary"/>
    <x v="288"/>
    <d v="2012-06-26T04:03:13"/>
  </r>
  <r>
    <x v="0"/>
    <s v="GB"/>
    <s v="GBP"/>
    <n v="1383389834"/>
    <n v="1380797834"/>
    <b v="1"/>
    <n v="232"/>
    <b v="1"/>
    <s v="film &amp; video/documentary"/>
    <n v="104.82"/>
    <n v="67.77"/>
    <x v="0"/>
    <s v="documentary"/>
    <x v="289"/>
    <d v="2013-11-02T10:57:14"/>
  </r>
  <r>
    <x v="0"/>
    <s v="US"/>
    <s v="USD"/>
    <n v="1296633540"/>
    <n v="1292316697"/>
    <b v="1"/>
    <n v="168"/>
    <b v="1"/>
    <s v="film &amp; video/documentary"/>
    <n v="106.68"/>
    <n v="28.58"/>
    <x v="0"/>
    <s v="documentary"/>
    <x v="290"/>
    <d v="2011-02-02T07:59:00"/>
  </r>
  <r>
    <x v="0"/>
    <s v="US"/>
    <s v="USD"/>
    <n v="1367366460"/>
    <n v="1365791246"/>
    <b v="1"/>
    <n v="128"/>
    <b v="1"/>
    <s v="film &amp; video/documentary"/>
    <n v="120.02"/>
    <n v="46.88"/>
    <x v="0"/>
    <s v="documentary"/>
    <x v="291"/>
    <d v="2013-05-01T00:01:00"/>
  </r>
  <r>
    <x v="0"/>
    <s v="US"/>
    <s v="USD"/>
    <n v="1319860740"/>
    <n v="1317064599"/>
    <b v="1"/>
    <n v="493"/>
    <b v="1"/>
    <s v="film &amp; video/documentary"/>
    <n v="101.51"/>
    <n v="154.41999999999999"/>
    <x v="0"/>
    <s v="documentary"/>
    <x v="292"/>
    <d v="2011-10-29T03:59:00"/>
  </r>
  <r>
    <x v="0"/>
    <s v="US"/>
    <s v="USD"/>
    <n v="1398009714"/>
    <n v="1395417714"/>
    <b v="1"/>
    <n v="131"/>
    <b v="1"/>
    <s v="film &amp; video/documentary"/>
    <n v="101.38"/>
    <n v="201.22"/>
    <x v="0"/>
    <s v="documentary"/>
    <x v="293"/>
    <d v="2014-04-20T16:01:54"/>
  </r>
  <r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x v="0"/>
    <s v="US"/>
    <s v="USD"/>
    <n v="1383264000"/>
    <n v="1378080409"/>
    <b v="1"/>
    <n v="665"/>
    <b v="1"/>
    <s v="film &amp; video/documentary"/>
    <n v="133.11000000000001"/>
    <n v="100.08"/>
    <x v="0"/>
    <s v="documentary"/>
    <x v="295"/>
    <d v="2013-11-01T00:00:00"/>
  </r>
  <r>
    <x v="0"/>
    <s v="US"/>
    <s v="USD"/>
    <n v="1347017083"/>
    <n v="1344857083"/>
    <b v="1"/>
    <n v="129"/>
    <b v="1"/>
    <s v="film &amp; video/documentary"/>
    <n v="118.73"/>
    <n v="230.09"/>
    <x v="0"/>
    <s v="documentary"/>
    <x v="296"/>
    <d v="2012-09-07T11:24:43"/>
  </r>
  <r>
    <x v="0"/>
    <s v="US"/>
    <s v="USD"/>
    <n v="1430452740"/>
    <n v="1427390901"/>
    <b v="1"/>
    <n v="142"/>
    <b v="1"/>
    <s v="film &amp; video/documentary"/>
    <n v="100.64"/>
    <n v="141.75"/>
    <x v="0"/>
    <s v="documentary"/>
    <x v="297"/>
    <d v="2015-05-01T03:59:00"/>
  </r>
  <r>
    <x v="0"/>
    <s v="US"/>
    <s v="USD"/>
    <n v="1399669200"/>
    <n v="1394536048"/>
    <b v="1"/>
    <n v="2436"/>
    <b v="1"/>
    <s v="film &amp; video/documentary"/>
    <n v="108.93"/>
    <n v="56.34"/>
    <x v="0"/>
    <s v="documentary"/>
    <x v="298"/>
    <d v="2014-05-09T21:00:00"/>
  </r>
  <r>
    <x v="0"/>
    <s v="US"/>
    <s v="USD"/>
    <n v="1289975060"/>
    <n v="1287379460"/>
    <b v="1"/>
    <n v="244"/>
    <b v="1"/>
    <s v="film &amp; video/documentary"/>
    <n v="178.95"/>
    <n v="73.34"/>
    <x v="0"/>
    <s v="documentary"/>
    <x v="299"/>
    <d v="2010-11-17T06:24:20"/>
  </r>
  <r>
    <x v="0"/>
    <s v="US"/>
    <s v="USD"/>
    <n v="1303686138"/>
    <n v="1301007738"/>
    <b v="1"/>
    <n v="298"/>
    <b v="1"/>
    <s v="film &amp; video/documentary"/>
    <n v="101.72"/>
    <n v="85.34"/>
    <x v="0"/>
    <s v="documentary"/>
    <x v="300"/>
    <d v="2011-04-24T23:02:18"/>
  </r>
  <r>
    <x v="0"/>
    <s v="US"/>
    <s v="USD"/>
    <n v="1363711335"/>
    <n v="1360258935"/>
    <b v="1"/>
    <n v="251"/>
    <b v="1"/>
    <s v="film &amp; video/documentary"/>
    <n v="118.74"/>
    <n v="61.5"/>
    <x v="0"/>
    <s v="documentary"/>
    <x v="301"/>
    <d v="2013-03-19T16:42:15"/>
  </r>
  <r>
    <x v="0"/>
    <s v="US"/>
    <s v="USD"/>
    <n v="1330115638"/>
    <n v="1327523638"/>
    <b v="1"/>
    <n v="108"/>
    <b v="1"/>
    <s v="film &amp; video/documentary"/>
    <n v="100.46"/>
    <n v="93.02"/>
    <x v="0"/>
    <s v="documentary"/>
    <x v="302"/>
    <d v="2012-02-24T20:33:58"/>
  </r>
  <r>
    <x v="0"/>
    <s v="US"/>
    <s v="USD"/>
    <n v="1338601346"/>
    <n v="1336009346"/>
    <b v="1"/>
    <n v="82"/>
    <b v="1"/>
    <s v="film &amp; video/documentary"/>
    <n v="137.47"/>
    <n v="50.29"/>
    <x v="0"/>
    <s v="documentary"/>
    <x v="303"/>
    <d v="2012-06-02T01:42:26"/>
  </r>
  <r>
    <x v="0"/>
    <s v="US"/>
    <s v="USD"/>
    <n v="1346464800"/>
    <n v="1343096197"/>
    <b v="1"/>
    <n v="74"/>
    <b v="1"/>
    <s v="film &amp; video/documentary"/>
    <n v="231.65"/>
    <n v="106.43"/>
    <x v="0"/>
    <s v="documentary"/>
    <x v="304"/>
    <d v="2012-09-01T02:00:00"/>
  </r>
  <r>
    <x v="0"/>
    <s v="US"/>
    <s v="USD"/>
    <n v="1331392049"/>
    <n v="1328800049"/>
    <b v="1"/>
    <n v="189"/>
    <b v="1"/>
    <s v="film &amp; video/documentary"/>
    <n v="130.33000000000001"/>
    <n v="51.72"/>
    <x v="0"/>
    <s v="documentary"/>
    <x v="305"/>
    <d v="2012-03-10T15:07:29"/>
  </r>
  <r>
    <x v="0"/>
    <s v="US"/>
    <s v="USD"/>
    <n v="1363806333"/>
    <n v="1362081933"/>
    <b v="1"/>
    <n v="80"/>
    <b v="1"/>
    <s v="film &amp; video/documentary"/>
    <n v="292.89999999999998"/>
    <n v="36.61"/>
    <x v="0"/>
    <s v="documentary"/>
    <x v="306"/>
    <d v="2013-03-20T19:05:33"/>
  </r>
  <r>
    <x v="0"/>
    <s v="US"/>
    <s v="USD"/>
    <n v="1360276801"/>
    <n v="1357684801"/>
    <b v="1"/>
    <n v="576"/>
    <b v="1"/>
    <s v="film &amp; video/documentary"/>
    <n v="111.32"/>
    <n v="42.52"/>
    <x v="0"/>
    <s v="documentary"/>
    <x v="307"/>
    <d v="2013-02-07T22:40:01"/>
  </r>
  <r>
    <x v="0"/>
    <s v="US"/>
    <s v="USD"/>
    <n v="1299775210"/>
    <n v="1295887210"/>
    <b v="1"/>
    <n v="202"/>
    <b v="1"/>
    <s v="film &amp; video/documentary"/>
    <n v="105.57"/>
    <n v="62.71"/>
    <x v="0"/>
    <s v="documentary"/>
    <x v="308"/>
    <d v="2011-03-10T16:40:10"/>
  </r>
  <r>
    <x v="0"/>
    <s v="US"/>
    <s v="USD"/>
    <n v="1346695334"/>
    <n v="1344880934"/>
    <b v="1"/>
    <n v="238"/>
    <b v="1"/>
    <s v="film &amp; video/documentary"/>
    <n v="118.94"/>
    <n v="89.96"/>
    <x v="0"/>
    <s v="documentary"/>
    <x v="309"/>
    <d v="2012-09-03T18:02:14"/>
  </r>
  <r>
    <x v="0"/>
    <s v="US"/>
    <s v="USD"/>
    <n v="1319076000"/>
    <n v="1317788623"/>
    <b v="1"/>
    <n v="36"/>
    <b v="1"/>
    <s v="film &amp; video/documentary"/>
    <n v="104.13"/>
    <n v="28.92"/>
    <x v="0"/>
    <s v="documentary"/>
    <x v="310"/>
    <d v="2011-10-20T02:00:00"/>
  </r>
  <r>
    <x v="0"/>
    <s v="US"/>
    <s v="USD"/>
    <n v="1325404740"/>
    <n v="1321852592"/>
    <b v="1"/>
    <n v="150"/>
    <b v="1"/>
    <s v="film &amp; video/documentary"/>
    <n v="104.1"/>
    <n v="138.80000000000001"/>
    <x v="0"/>
    <s v="documentary"/>
    <x v="311"/>
    <d v="2012-01-01T07:59:00"/>
  </r>
  <r>
    <x v="0"/>
    <s v="US"/>
    <s v="USD"/>
    <n v="1365973432"/>
    <n v="1363381432"/>
    <b v="1"/>
    <n v="146"/>
    <b v="1"/>
    <s v="film &amp; video/documentary"/>
    <n v="111.88"/>
    <n v="61.3"/>
    <x v="0"/>
    <s v="documentary"/>
    <x v="312"/>
    <d v="2013-04-14T21:03:52"/>
  </r>
  <r>
    <x v="0"/>
    <s v="US"/>
    <s v="USD"/>
    <n v="1281542340"/>
    <n v="1277702894"/>
    <b v="1"/>
    <n v="222"/>
    <b v="1"/>
    <s v="film &amp; video/documentary"/>
    <n v="104.74"/>
    <n v="80.2"/>
    <x v="0"/>
    <s v="documentary"/>
    <x v="313"/>
    <d v="2010-08-11T15:59:00"/>
  </r>
  <r>
    <x v="0"/>
    <s v="US"/>
    <s v="USD"/>
    <n v="1362167988"/>
    <n v="1359575988"/>
    <b v="1"/>
    <n v="120"/>
    <b v="1"/>
    <s v="film &amp; video/documentary"/>
    <n v="385.15"/>
    <n v="32.1"/>
    <x v="0"/>
    <s v="documentary"/>
    <x v="314"/>
    <d v="2013-03-01T19:59:48"/>
  </r>
  <r>
    <x v="0"/>
    <s v="US"/>
    <s v="USD"/>
    <n v="1345660334"/>
    <n v="1343068334"/>
    <b v="1"/>
    <n v="126"/>
    <b v="1"/>
    <s v="film &amp; video/documentary"/>
    <n v="101.25"/>
    <n v="200.89"/>
    <x v="0"/>
    <s v="documentary"/>
    <x v="315"/>
    <d v="2012-08-22T18:32:14"/>
  </r>
  <r>
    <x v="0"/>
    <s v="CA"/>
    <s v="CAD"/>
    <n v="1418273940"/>
    <n v="1415398197"/>
    <b v="1"/>
    <n v="158"/>
    <b v="1"/>
    <s v="film &amp; video/documentary"/>
    <n v="113.77"/>
    <n v="108.01"/>
    <x v="0"/>
    <s v="documentary"/>
    <x v="316"/>
    <d v="2014-12-11T04:59:00"/>
  </r>
  <r>
    <x v="0"/>
    <s v="US"/>
    <s v="USD"/>
    <n v="1386778483"/>
    <n v="1384186483"/>
    <b v="1"/>
    <n v="316"/>
    <b v="1"/>
    <s v="film &amp; video/documentary"/>
    <n v="100.8"/>
    <n v="95.7"/>
    <x v="0"/>
    <s v="documentary"/>
    <x v="317"/>
    <d v="2013-12-11T16:14:43"/>
  </r>
  <r>
    <x v="0"/>
    <s v="US"/>
    <s v="USD"/>
    <n v="1364342151"/>
    <n v="1361753751"/>
    <b v="1"/>
    <n v="284"/>
    <b v="1"/>
    <s v="film &amp; video/documentary"/>
    <n v="283.32"/>
    <n v="49.88"/>
    <x v="0"/>
    <s v="documentary"/>
    <x v="318"/>
    <d v="2013-03-26T23:55:51"/>
  </r>
  <r>
    <x v="0"/>
    <s v="US"/>
    <s v="USD"/>
    <n v="1265097540"/>
    <n v="1257538029"/>
    <b v="1"/>
    <n v="51"/>
    <b v="1"/>
    <s v="film &amp; video/documentary"/>
    <n v="112.68"/>
    <n v="110.47"/>
    <x v="0"/>
    <s v="documentary"/>
    <x v="319"/>
    <d v="2010-02-02T07:59:00"/>
  </r>
  <r>
    <x v="0"/>
    <s v="GB"/>
    <s v="GBP"/>
    <n v="1450825200"/>
    <n v="1448284433"/>
    <b v="1"/>
    <n v="158"/>
    <b v="1"/>
    <s v="film &amp; video/documentary"/>
    <n v="106.58"/>
    <n v="134.91"/>
    <x v="0"/>
    <s v="documentary"/>
    <x v="320"/>
    <d v="2015-12-22T23:00:00"/>
  </r>
  <r>
    <x v="0"/>
    <s v="DE"/>
    <s v="EUR"/>
    <n v="1478605386"/>
    <n v="1475577786"/>
    <b v="1"/>
    <n v="337"/>
    <b v="1"/>
    <s v="film &amp; video/documentary"/>
    <n v="102.66"/>
    <n v="106.62"/>
    <x v="0"/>
    <s v="documentary"/>
    <x v="321"/>
    <d v="2016-11-08T11:43:06"/>
  </r>
  <r>
    <x v="0"/>
    <s v="US"/>
    <s v="USD"/>
    <n v="1463146848"/>
    <n v="1460554848"/>
    <b v="1"/>
    <n v="186"/>
    <b v="1"/>
    <s v="film &amp; video/documentary"/>
    <n v="107.91"/>
    <n v="145.04"/>
    <x v="0"/>
    <s v="documentary"/>
    <x v="322"/>
    <d v="2016-05-13T13:40:48"/>
  </r>
  <r>
    <x v="0"/>
    <s v="US"/>
    <s v="USD"/>
    <n v="1482307140"/>
    <n v="1479886966"/>
    <b v="1"/>
    <n v="58"/>
    <b v="1"/>
    <s v="film &amp; video/documentary"/>
    <n v="123.07"/>
    <n v="114.59"/>
    <x v="0"/>
    <s v="documentary"/>
    <x v="323"/>
    <d v="2016-12-21T07:59:00"/>
  </r>
  <r>
    <x v="0"/>
    <s v="US"/>
    <s v="USD"/>
    <n v="1438441308"/>
    <n v="1435590108"/>
    <b v="1"/>
    <n v="82"/>
    <b v="1"/>
    <s v="film &amp; video/documentary"/>
    <n v="101.6"/>
    <n v="105.32"/>
    <x v="0"/>
    <s v="documentary"/>
    <x v="324"/>
    <d v="2015-08-01T15:01:48"/>
  </r>
  <r>
    <x v="0"/>
    <s v="US"/>
    <s v="USD"/>
    <n v="1482208233"/>
    <n v="1479184233"/>
    <b v="1"/>
    <n v="736"/>
    <b v="1"/>
    <s v="film &amp; video/documentary"/>
    <n v="104.4"/>
    <n v="70.92"/>
    <x v="0"/>
    <s v="documentary"/>
    <x v="325"/>
    <d v="2016-12-20T04:30:33"/>
  </r>
  <r>
    <x v="0"/>
    <s v="US"/>
    <s v="USD"/>
    <n v="1489532220"/>
    <n v="1486625606"/>
    <b v="1"/>
    <n v="1151"/>
    <b v="1"/>
    <s v="film &amp; video/documentary"/>
    <n v="112.93"/>
    <n v="147.16999999999999"/>
    <x v="0"/>
    <s v="documentary"/>
    <x v="326"/>
    <d v="2017-03-14T22:57:00"/>
  </r>
  <r>
    <x v="0"/>
    <s v="US"/>
    <s v="USD"/>
    <n v="1427011200"/>
    <n v="1424669929"/>
    <b v="1"/>
    <n v="34"/>
    <b v="1"/>
    <s v="film &amp; video/documentary"/>
    <n v="136.4"/>
    <n v="160.47"/>
    <x v="0"/>
    <s v="documentary"/>
    <x v="327"/>
    <d v="2015-03-22T08:00:00"/>
  </r>
  <r>
    <x v="0"/>
    <s v="US"/>
    <s v="USD"/>
    <n v="1446350400"/>
    <n v="1443739388"/>
    <b v="1"/>
    <n v="498"/>
    <b v="1"/>
    <s v="film &amp; video/documentary"/>
    <n v="103.61"/>
    <n v="156.05000000000001"/>
    <x v="0"/>
    <s v="documentary"/>
    <x v="328"/>
    <d v="2015-11-01T04:00:00"/>
  </r>
  <r>
    <x v="0"/>
    <s v="US"/>
    <s v="USD"/>
    <n v="1446868800"/>
    <n v="1444821127"/>
    <b v="1"/>
    <n v="167"/>
    <b v="1"/>
    <s v="film &amp; video/documentary"/>
    <n v="105.5"/>
    <n v="63.17"/>
    <x v="0"/>
    <s v="documentary"/>
    <x v="329"/>
    <d v="2015-11-07T04:00:00"/>
  </r>
  <r>
    <x v="0"/>
    <s v="US"/>
    <s v="USD"/>
    <n v="1368763140"/>
    <n v="1366028563"/>
    <b v="1"/>
    <n v="340"/>
    <b v="1"/>
    <s v="film &amp; video/documentary"/>
    <n v="101.83"/>
    <n v="104.82"/>
    <x v="0"/>
    <s v="documentary"/>
    <x v="330"/>
    <d v="2013-05-17T03:59:00"/>
  </r>
  <r>
    <x v="0"/>
    <s v="US"/>
    <s v="USD"/>
    <n v="1466171834"/>
    <n v="1463493434"/>
    <b v="1"/>
    <n v="438"/>
    <b v="1"/>
    <s v="film &amp; video/documentary"/>
    <n v="106.61"/>
    <n v="97.36"/>
    <x v="0"/>
    <s v="documentary"/>
    <x v="331"/>
    <d v="2016-06-17T13:57:14"/>
  </r>
  <r>
    <x v="0"/>
    <s v="US"/>
    <s v="USD"/>
    <n v="1446019200"/>
    <n v="1442420377"/>
    <b v="1"/>
    <n v="555"/>
    <b v="1"/>
    <s v="film &amp; video/documentary"/>
    <n v="113.02"/>
    <n v="203.63"/>
    <x v="0"/>
    <s v="documentary"/>
    <x v="332"/>
    <d v="2015-10-28T08:00:00"/>
  </r>
  <r>
    <x v="0"/>
    <s v="US"/>
    <s v="USD"/>
    <n v="1460038591"/>
    <n v="1457450191"/>
    <b v="1"/>
    <n v="266"/>
    <b v="1"/>
    <s v="film &amp; video/documentary"/>
    <n v="125.23"/>
    <n v="188.31"/>
    <x v="0"/>
    <s v="documentary"/>
    <x v="333"/>
    <d v="2016-04-07T14:16:31"/>
  </r>
  <r>
    <x v="0"/>
    <s v="US"/>
    <s v="USD"/>
    <n v="1431716400"/>
    <n v="1428423757"/>
    <b v="1"/>
    <n v="69"/>
    <b v="1"/>
    <s v="film &amp; video/documentary"/>
    <n v="101.19"/>
    <n v="146.65"/>
    <x v="0"/>
    <s v="documentary"/>
    <x v="334"/>
    <d v="2015-05-15T19:00:00"/>
  </r>
  <r>
    <x v="0"/>
    <s v="US"/>
    <s v="USD"/>
    <n v="1431122400"/>
    <n v="1428428515"/>
    <b v="1"/>
    <n v="80"/>
    <b v="1"/>
    <s v="film &amp; video/documentary"/>
    <n v="102.76"/>
    <n v="109.19"/>
    <x v="0"/>
    <s v="documentary"/>
    <x v="335"/>
    <d v="2015-05-08T22:00:00"/>
  </r>
  <r>
    <x v="0"/>
    <s v="US"/>
    <s v="USD"/>
    <n v="1447427918"/>
    <n v="1444832318"/>
    <b v="1"/>
    <n v="493"/>
    <b v="1"/>
    <s v="film &amp; video/documentary"/>
    <n v="116.84"/>
    <n v="59.25"/>
    <x v="0"/>
    <s v="documentary"/>
    <x v="336"/>
    <d v="2015-11-13T15:18:38"/>
  </r>
  <r>
    <x v="0"/>
    <s v="US"/>
    <s v="USD"/>
    <n v="1426298708"/>
    <n v="1423710308"/>
    <b v="1"/>
    <n v="31"/>
    <b v="1"/>
    <s v="film &amp; video/documentary"/>
    <n v="101.17"/>
    <n v="97.9"/>
    <x v="0"/>
    <s v="documentary"/>
    <x v="337"/>
    <d v="2015-03-14T02:05:08"/>
  </r>
  <r>
    <x v="0"/>
    <s v="US"/>
    <s v="USD"/>
    <n v="1472864400"/>
    <n v="1468001290"/>
    <b v="1"/>
    <n v="236"/>
    <b v="1"/>
    <s v="film &amp; video/documentary"/>
    <n v="110.13"/>
    <n v="70"/>
    <x v="0"/>
    <s v="documentary"/>
    <x v="338"/>
    <d v="2016-09-03T01:00:00"/>
  </r>
  <r>
    <x v="0"/>
    <s v="US"/>
    <s v="USD"/>
    <n v="1430331268"/>
    <n v="1427739268"/>
    <b v="1"/>
    <n v="89"/>
    <b v="1"/>
    <s v="film &amp; video/documentary"/>
    <n v="108.08"/>
    <n v="72.87"/>
    <x v="0"/>
    <s v="documentary"/>
    <x v="339"/>
    <d v="2015-04-29T18:14:28"/>
  </r>
  <r>
    <x v="0"/>
    <s v="US"/>
    <s v="USD"/>
    <n v="1489006800"/>
    <n v="1486397007"/>
    <b v="1"/>
    <n v="299"/>
    <b v="1"/>
    <s v="film &amp; video/documentary"/>
    <n v="125.02"/>
    <n v="146.35"/>
    <x v="0"/>
    <s v="documentary"/>
    <x v="340"/>
    <d v="2017-03-08T21:00:00"/>
  </r>
  <r>
    <x v="0"/>
    <s v="US"/>
    <s v="USD"/>
    <n v="1412135940"/>
    <n v="1410555998"/>
    <b v="1"/>
    <n v="55"/>
    <b v="1"/>
    <s v="film &amp; video/documentary"/>
    <n v="106.71"/>
    <n v="67.91"/>
    <x v="0"/>
    <s v="documentary"/>
    <x v="341"/>
    <d v="2014-10-01T03:59:00"/>
  </r>
  <r>
    <x v="0"/>
    <s v="US"/>
    <s v="USD"/>
    <n v="1461955465"/>
    <n v="1459363465"/>
    <b v="1"/>
    <n v="325"/>
    <b v="1"/>
    <s v="film &amp; video/documentary"/>
    <n v="100.37"/>
    <n v="169.85"/>
    <x v="0"/>
    <s v="documentary"/>
    <x v="342"/>
    <d v="2016-04-29T18:44:25"/>
  </r>
  <r>
    <x v="0"/>
    <s v="US"/>
    <s v="USD"/>
    <n v="1415934000"/>
    <n v="1413308545"/>
    <b v="1"/>
    <n v="524"/>
    <b v="1"/>
    <s v="film &amp; video/documentary"/>
    <n v="102.03"/>
    <n v="58.41"/>
    <x v="0"/>
    <s v="documentary"/>
    <x v="343"/>
    <d v="2014-11-14T03:00:00"/>
  </r>
  <r>
    <x v="0"/>
    <s v="US"/>
    <s v="USD"/>
    <n v="1433125200"/>
    <n v="1429312694"/>
    <b v="1"/>
    <n v="285"/>
    <b v="1"/>
    <s v="film &amp; video/documentary"/>
    <n v="102.08"/>
    <n v="119.99"/>
    <x v="0"/>
    <s v="documentary"/>
    <x v="344"/>
    <d v="2015-06-01T02:20:00"/>
  </r>
  <r>
    <x v="0"/>
    <s v="US"/>
    <s v="USD"/>
    <n v="1432161590"/>
    <n v="1429569590"/>
    <b v="1"/>
    <n v="179"/>
    <b v="1"/>
    <s v="film &amp; video/documentary"/>
    <n v="123.28"/>
    <n v="99.86"/>
    <x v="0"/>
    <s v="documentary"/>
    <x v="345"/>
    <d v="2015-05-20T22:39:50"/>
  </r>
  <r>
    <x v="0"/>
    <s v="US"/>
    <s v="USD"/>
    <n v="1444824021"/>
    <n v="1442232021"/>
    <b v="1"/>
    <n v="188"/>
    <b v="1"/>
    <s v="film &amp; video/documentary"/>
    <n v="170.29"/>
    <n v="90.58"/>
    <x v="0"/>
    <s v="documentary"/>
    <x v="346"/>
    <d v="2015-10-14T12:00:21"/>
  </r>
  <r>
    <x v="0"/>
    <s v="US"/>
    <s v="USD"/>
    <n v="1447505609"/>
    <n v="1444910009"/>
    <b v="1"/>
    <n v="379"/>
    <b v="1"/>
    <s v="film &amp; video/documentary"/>
    <n v="111.59"/>
    <n v="117.77"/>
    <x v="0"/>
    <s v="documentary"/>
    <x v="347"/>
    <d v="2015-11-14T12:53:29"/>
  </r>
  <r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x v="0"/>
    <s v="US"/>
    <s v="USD"/>
    <n v="1487937508"/>
    <n v="1485345508"/>
    <b v="1"/>
    <n v="167"/>
    <b v="1"/>
    <s v="film &amp; video/documentary"/>
    <n v="106.64"/>
    <n v="71.900000000000006"/>
    <x v="0"/>
    <s v="documentary"/>
    <x v="349"/>
    <d v="2017-02-24T11:58:28"/>
  </r>
  <r>
    <x v="0"/>
    <s v="US"/>
    <s v="USD"/>
    <n v="1473566340"/>
    <n v="1470274509"/>
    <b v="1"/>
    <n v="221"/>
    <b v="1"/>
    <s v="film &amp; video/documentary"/>
    <n v="114.76"/>
    <n v="129.82"/>
    <x v="0"/>
    <s v="documentary"/>
    <x v="350"/>
    <d v="2016-09-11T03:59:00"/>
  </r>
  <r>
    <x v="0"/>
    <s v="ES"/>
    <s v="EUR"/>
    <n v="1460066954"/>
    <n v="1456614554"/>
    <b v="1"/>
    <n v="964"/>
    <b v="1"/>
    <s v="film &amp; video/documentary"/>
    <n v="127.34"/>
    <n v="44.91"/>
    <x v="0"/>
    <s v="documentary"/>
    <x v="351"/>
    <d v="2016-04-07T22:09:14"/>
  </r>
  <r>
    <x v="0"/>
    <s v="US"/>
    <s v="USD"/>
    <n v="1412740868"/>
    <n v="1410148868"/>
    <b v="1"/>
    <n v="286"/>
    <b v="1"/>
    <s v="film &amp; video/documentary"/>
    <n v="116.56"/>
    <n v="40.76"/>
    <x v="0"/>
    <s v="documentary"/>
    <x v="352"/>
    <d v="2014-10-08T04:01:08"/>
  </r>
  <r>
    <x v="0"/>
    <s v="US"/>
    <s v="USD"/>
    <n v="1447963219"/>
    <n v="1445367619"/>
    <b v="1"/>
    <n v="613"/>
    <b v="1"/>
    <s v="film &amp; video/documentary"/>
    <n v="108.62"/>
    <n v="103.52"/>
    <x v="0"/>
    <s v="documentary"/>
    <x v="353"/>
    <d v="2015-11-19T20:00:19"/>
  </r>
  <r>
    <x v="0"/>
    <s v="US"/>
    <s v="USD"/>
    <n v="1460141521"/>
    <n v="1457553121"/>
    <b v="1"/>
    <n v="29"/>
    <b v="1"/>
    <s v="film &amp; video/documentary"/>
    <n v="103.94"/>
    <n v="125.45"/>
    <x v="0"/>
    <s v="documentary"/>
    <x v="354"/>
    <d v="2016-04-08T18:52:01"/>
  </r>
  <r>
    <x v="0"/>
    <s v="US"/>
    <s v="USD"/>
    <n v="1417420994"/>
    <n v="1414738994"/>
    <b v="1"/>
    <n v="165"/>
    <b v="1"/>
    <s v="film &amp; video/documentary"/>
    <n v="116.26"/>
    <n v="246.61"/>
    <x v="0"/>
    <s v="documentary"/>
    <x v="355"/>
    <d v="2014-12-01T08:03:14"/>
  </r>
  <r>
    <x v="0"/>
    <s v="US"/>
    <s v="USD"/>
    <n v="1458152193"/>
    <n v="1455563793"/>
    <b v="1"/>
    <n v="97"/>
    <b v="1"/>
    <s v="film &amp; video/documentary"/>
    <n v="102.69"/>
    <n v="79.400000000000006"/>
    <x v="0"/>
    <s v="documentary"/>
    <x v="356"/>
    <d v="2016-03-16T18:16:33"/>
  </r>
  <r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x v="0"/>
    <s v="US"/>
    <s v="USD"/>
    <n v="1466002800"/>
    <n v="1463517521"/>
    <b v="1"/>
    <n v="267"/>
    <b v="1"/>
    <s v="film &amp; video/documentary"/>
    <n v="103.09"/>
    <n v="193.05"/>
    <x v="0"/>
    <s v="documentary"/>
    <x v="358"/>
    <d v="2016-06-15T15:00:00"/>
  </r>
  <r>
    <x v="0"/>
    <s v="US"/>
    <s v="USD"/>
    <n v="1415941920"/>
    <n v="1414028490"/>
    <b v="1"/>
    <n v="302"/>
    <b v="1"/>
    <s v="film &amp; video/documentary"/>
    <n v="104.86"/>
    <n v="84.02"/>
    <x v="0"/>
    <s v="documentary"/>
    <x v="359"/>
    <d v="2014-11-14T05:12:00"/>
  </r>
  <r>
    <x v="0"/>
    <s v="US"/>
    <s v="USD"/>
    <n v="1437621060"/>
    <n v="1433799180"/>
    <b v="0"/>
    <n v="87"/>
    <b v="1"/>
    <s v="film &amp; video/documentary"/>
    <n v="101.38"/>
    <n v="139.83000000000001"/>
    <x v="0"/>
    <s v="documentary"/>
    <x v="360"/>
    <d v="2015-07-23T03:11:00"/>
  </r>
  <r>
    <x v="0"/>
    <s v="US"/>
    <s v="USD"/>
    <n v="1416704506"/>
    <n v="1414108906"/>
    <b v="0"/>
    <n v="354"/>
    <b v="1"/>
    <s v="film &amp; video/documentary"/>
    <n v="111.08"/>
    <n v="109.82"/>
    <x v="0"/>
    <s v="documentary"/>
    <x v="361"/>
    <d v="2014-11-23T01:01:46"/>
  </r>
  <r>
    <x v="0"/>
    <s v="US"/>
    <s v="USD"/>
    <n v="1407456000"/>
    <n v="1405573391"/>
    <b v="0"/>
    <n v="86"/>
    <b v="1"/>
    <s v="film &amp; video/documentary"/>
    <n v="124.16"/>
    <n v="139.53"/>
    <x v="0"/>
    <s v="documentary"/>
    <x v="362"/>
    <d v="2014-08-08T00:00:00"/>
  </r>
  <r>
    <x v="0"/>
    <s v="US"/>
    <s v="USD"/>
    <n v="1272828120"/>
    <n v="1268934736"/>
    <b v="0"/>
    <n v="26"/>
    <b v="1"/>
    <s v="film &amp; video/documentary"/>
    <n v="101.33"/>
    <n v="347.85"/>
    <x v="0"/>
    <s v="documentary"/>
    <x v="363"/>
    <d v="2010-05-02T19:22:00"/>
  </r>
  <r>
    <x v="0"/>
    <s v="US"/>
    <s v="USD"/>
    <n v="1403323140"/>
    <n v="1400704672"/>
    <b v="0"/>
    <n v="113"/>
    <b v="1"/>
    <s v="film &amp; video/documentary"/>
    <n v="110.16"/>
    <n v="68.239999999999995"/>
    <x v="0"/>
    <s v="documentary"/>
    <x v="364"/>
    <d v="2014-06-21T03:59:00"/>
  </r>
  <r>
    <x v="0"/>
    <s v="GB"/>
    <s v="GBP"/>
    <n v="1393597999"/>
    <n v="1391005999"/>
    <b v="0"/>
    <n v="65"/>
    <b v="1"/>
    <s v="film &amp; video/documentary"/>
    <n v="103.97"/>
    <n v="239.94"/>
    <x v="0"/>
    <s v="documentary"/>
    <x v="365"/>
    <d v="2014-02-28T14:33:19"/>
  </r>
  <r>
    <x v="0"/>
    <s v="US"/>
    <s v="USD"/>
    <n v="1337540518"/>
    <n v="1334948518"/>
    <b v="0"/>
    <n v="134"/>
    <b v="1"/>
    <s v="film &amp; video/documentary"/>
    <n v="101.32"/>
    <n v="287.31"/>
    <x v="0"/>
    <s v="documentary"/>
    <x v="366"/>
    <d v="2012-05-20T19:01:58"/>
  </r>
  <r>
    <x v="0"/>
    <s v="US"/>
    <s v="USD"/>
    <n v="1367384340"/>
    <n v="1363960278"/>
    <b v="0"/>
    <n v="119"/>
    <b v="1"/>
    <s v="film &amp; video/documentary"/>
    <n v="103.35"/>
    <n v="86.85"/>
    <x v="0"/>
    <s v="documentary"/>
    <x v="367"/>
    <d v="2013-05-01T04:59:00"/>
  </r>
  <r>
    <x v="0"/>
    <s v="US"/>
    <s v="USD"/>
    <n v="1426426322"/>
    <n v="1423405922"/>
    <b v="0"/>
    <n v="159"/>
    <b v="1"/>
    <s v="film &amp; video/documentary"/>
    <n v="104.11"/>
    <n v="81.849999999999994"/>
    <x v="0"/>
    <s v="documentary"/>
    <x v="368"/>
    <d v="2015-03-15T13:32:02"/>
  </r>
  <r>
    <x v="0"/>
    <s v="US"/>
    <s v="USD"/>
    <n v="1326633269"/>
    <n v="1324041269"/>
    <b v="0"/>
    <n v="167"/>
    <b v="1"/>
    <s v="film &amp; video/documentary"/>
    <n v="110.16"/>
    <n v="42.87"/>
    <x v="0"/>
    <s v="documentary"/>
    <x v="369"/>
    <d v="2012-01-15T13:14:29"/>
  </r>
  <r>
    <x v="0"/>
    <s v="US"/>
    <s v="USD"/>
    <n v="1483729500"/>
    <n v="1481137500"/>
    <b v="0"/>
    <n v="43"/>
    <b v="1"/>
    <s v="film &amp; video/documentary"/>
    <n v="122.02"/>
    <n v="709.42"/>
    <x v="0"/>
    <s v="documentary"/>
    <x v="370"/>
    <d v="2017-01-06T19:05:00"/>
  </r>
  <r>
    <x v="0"/>
    <s v="US"/>
    <s v="USD"/>
    <n v="1359743139"/>
    <n v="1355855139"/>
    <b v="0"/>
    <n v="1062"/>
    <b v="1"/>
    <s v="film &amp; video/documentary"/>
    <n v="114.17"/>
    <n v="161.26"/>
    <x v="0"/>
    <s v="documentary"/>
    <x v="371"/>
    <d v="2013-02-01T18:25:39"/>
  </r>
  <r>
    <x v="0"/>
    <s v="GB"/>
    <s v="GBP"/>
    <n v="1459872000"/>
    <n v="1456408244"/>
    <b v="0"/>
    <n v="9"/>
    <b v="1"/>
    <s v="film &amp; video/documentary"/>
    <n v="125.33"/>
    <n v="41.78"/>
    <x v="0"/>
    <s v="documentary"/>
    <x v="372"/>
    <d v="2016-04-05T16:00:00"/>
  </r>
  <r>
    <x v="0"/>
    <s v="US"/>
    <s v="USD"/>
    <n v="1342648398"/>
    <n v="1340056398"/>
    <b v="0"/>
    <n v="89"/>
    <b v="1"/>
    <s v="film &amp; video/documentary"/>
    <n v="106.67"/>
    <n v="89.89"/>
    <x v="0"/>
    <s v="documentary"/>
    <x v="373"/>
    <d v="2012-07-18T21:53:18"/>
  </r>
  <r>
    <x v="0"/>
    <s v="US"/>
    <s v="USD"/>
    <n v="1316208031"/>
    <n v="1312320031"/>
    <b v="0"/>
    <n v="174"/>
    <b v="1"/>
    <s v="film &amp; video/documentary"/>
    <n v="130.65"/>
    <n v="45.05"/>
    <x v="0"/>
    <s v="documentary"/>
    <x v="374"/>
    <d v="2011-09-16T21:20:31"/>
  </r>
  <r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x v="0"/>
    <s v="GB"/>
    <s v="GBP"/>
    <n v="1472122316"/>
    <n v="1469443916"/>
    <b v="0"/>
    <n v="48"/>
    <b v="1"/>
    <s v="film &amp; video/documentary"/>
    <n v="105.96"/>
    <n v="54.08"/>
    <x v="0"/>
    <s v="documentary"/>
    <x v="376"/>
    <d v="2016-08-25T10:51:56"/>
  </r>
  <r>
    <x v="0"/>
    <s v="US"/>
    <s v="USD"/>
    <n v="1447484460"/>
    <n v="1444888868"/>
    <b v="0"/>
    <n v="133"/>
    <b v="1"/>
    <s v="film &amp; video/documentary"/>
    <n v="114.4"/>
    <n v="103.22"/>
    <x v="0"/>
    <s v="documentary"/>
    <x v="377"/>
    <d v="2015-11-14T07:01:00"/>
  </r>
  <r>
    <x v="0"/>
    <s v="CA"/>
    <s v="CAD"/>
    <n v="1453765920"/>
    <n v="1451655808"/>
    <b v="0"/>
    <n v="83"/>
    <b v="1"/>
    <s v="film &amp; video/documentary"/>
    <n v="111.77"/>
    <n v="40.4"/>
    <x v="0"/>
    <s v="documentary"/>
    <x v="378"/>
    <d v="2016-01-25T23:52:00"/>
  </r>
  <r>
    <x v="0"/>
    <s v="US"/>
    <s v="USD"/>
    <n v="1336062672"/>
    <n v="1332174672"/>
    <b v="0"/>
    <n v="149"/>
    <b v="1"/>
    <s v="film &amp; video/documentary"/>
    <n v="116.08"/>
    <n v="116.86"/>
    <x v="0"/>
    <s v="documentary"/>
    <x v="379"/>
    <d v="2012-05-03T16:31:12"/>
  </r>
  <r>
    <x v="0"/>
    <s v="US"/>
    <s v="USD"/>
    <n v="1453569392"/>
    <n v="1451409392"/>
    <b v="0"/>
    <n v="49"/>
    <b v="1"/>
    <s v="film &amp; video/documentary"/>
    <n v="141.5"/>
    <n v="115.51"/>
    <x v="0"/>
    <s v="documentary"/>
    <x v="380"/>
    <d v="2016-01-23T17:16:32"/>
  </r>
  <r>
    <x v="0"/>
    <s v="US"/>
    <s v="USD"/>
    <n v="1343624400"/>
    <n v="1340642717"/>
    <b v="0"/>
    <n v="251"/>
    <b v="1"/>
    <s v="film &amp; video/documentary"/>
    <n v="104.73"/>
    <n v="104.31"/>
    <x v="0"/>
    <s v="documentary"/>
    <x v="381"/>
    <d v="2012-07-30T05:00:00"/>
  </r>
  <r>
    <x v="0"/>
    <s v="US"/>
    <s v="USD"/>
    <n v="1346950900"/>
    <n v="1345741300"/>
    <b v="0"/>
    <n v="22"/>
    <b v="1"/>
    <s v="film &amp; video/documentary"/>
    <n v="255.83"/>
    <n v="69.77"/>
    <x v="0"/>
    <s v="documentary"/>
    <x v="382"/>
    <d v="2012-09-06T17:01:40"/>
  </r>
  <r>
    <x v="0"/>
    <s v="US"/>
    <s v="USD"/>
    <n v="1400467759"/>
    <n v="1398480559"/>
    <b v="0"/>
    <n v="48"/>
    <b v="1"/>
    <s v="film &amp; video/documentary"/>
    <n v="206.71"/>
    <n v="43.02"/>
    <x v="0"/>
    <s v="documentary"/>
    <x v="383"/>
    <d v="2014-05-19T02:49:19"/>
  </r>
  <r>
    <x v="0"/>
    <s v="US"/>
    <s v="USD"/>
    <n v="1420569947"/>
    <n v="1417977947"/>
    <b v="0"/>
    <n v="383"/>
    <b v="1"/>
    <s v="film &amp; video/documentary"/>
    <n v="112.11"/>
    <n v="58.54"/>
    <x v="0"/>
    <s v="documentary"/>
    <x v="384"/>
    <d v="2015-01-06T18:45:47"/>
  </r>
  <r>
    <x v="0"/>
    <s v="US"/>
    <s v="USD"/>
    <n v="1416582101"/>
    <n v="1413986501"/>
    <b v="0"/>
    <n v="237"/>
    <b v="1"/>
    <s v="film &amp; video/documentary"/>
    <n v="105.98"/>
    <n v="111.8"/>
    <x v="0"/>
    <s v="documentary"/>
    <x v="385"/>
    <d v="2014-11-21T15:01:41"/>
  </r>
  <r>
    <x v="0"/>
    <s v="US"/>
    <s v="USD"/>
    <n v="1439246991"/>
    <n v="1437950991"/>
    <b v="0"/>
    <n v="13"/>
    <b v="1"/>
    <s v="film &amp; video/documentary"/>
    <n v="100.17"/>
    <n v="46.23"/>
    <x v="0"/>
    <s v="documentary"/>
    <x v="386"/>
    <d v="2015-08-10T22:49:51"/>
  </r>
  <r>
    <x v="0"/>
    <s v="US"/>
    <s v="USD"/>
    <n v="1439618400"/>
    <n v="1436976858"/>
    <b v="0"/>
    <n v="562"/>
    <b v="1"/>
    <s v="film &amp; video/documentary"/>
    <n v="213.99"/>
    <n v="144.69"/>
    <x v="0"/>
    <s v="documentary"/>
    <x v="387"/>
    <d v="2015-08-15T06:00:00"/>
  </r>
  <r>
    <x v="0"/>
    <s v="US"/>
    <s v="USD"/>
    <n v="1469670580"/>
    <n v="1467078580"/>
    <b v="0"/>
    <n v="71"/>
    <b v="1"/>
    <s v="film &amp; video/documentary"/>
    <n v="126.16"/>
    <n v="88.85"/>
    <x v="0"/>
    <s v="documentary"/>
    <x v="388"/>
    <d v="2016-07-28T01:49:40"/>
  </r>
  <r>
    <x v="0"/>
    <s v="US"/>
    <s v="USD"/>
    <n v="1394233140"/>
    <n v="1391477450"/>
    <b v="0"/>
    <n v="1510"/>
    <b v="1"/>
    <s v="film &amp; video/documentary"/>
    <n v="181.54"/>
    <n v="81.75"/>
    <x v="0"/>
    <s v="documentary"/>
    <x v="389"/>
    <d v="2014-03-07T22:59:00"/>
  </r>
  <r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x v="0"/>
    <s v="US"/>
    <s v="USD"/>
    <n v="1324169940"/>
    <n v="1321578051"/>
    <b v="0"/>
    <n v="193"/>
    <b v="1"/>
    <s v="film &amp; video/documentary"/>
    <n v="100.61"/>
    <n v="104.26"/>
    <x v="0"/>
    <s v="documentary"/>
    <x v="391"/>
    <d v="2011-12-18T00:59:00"/>
  </r>
  <r>
    <x v="0"/>
    <s v="US"/>
    <s v="USD"/>
    <n v="1315450800"/>
    <n v="1312823571"/>
    <b v="0"/>
    <n v="206"/>
    <b v="1"/>
    <s v="film &amp; video/documentary"/>
    <n v="100.9"/>
    <n v="90.62"/>
    <x v="0"/>
    <s v="documentary"/>
    <x v="392"/>
    <d v="2011-09-08T03:00:00"/>
  </r>
  <r>
    <x v="0"/>
    <s v="US"/>
    <s v="USD"/>
    <n v="1381424452"/>
    <n v="1378746052"/>
    <b v="0"/>
    <n v="351"/>
    <b v="1"/>
    <s v="film &amp; video/documentary"/>
    <n v="110.45"/>
    <n v="157.33000000000001"/>
    <x v="0"/>
    <s v="documentary"/>
    <x v="393"/>
    <d v="2013-10-10T17:00:52"/>
  </r>
  <r>
    <x v="0"/>
    <s v="ES"/>
    <s v="EUR"/>
    <n v="1460918282"/>
    <n v="1455737882"/>
    <b v="0"/>
    <n v="50"/>
    <b v="1"/>
    <s v="film &amp; video/documentary"/>
    <n v="111.89"/>
    <n v="105.18"/>
    <x v="0"/>
    <s v="documentary"/>
    <x v="394"/>
    <d v="2016-04-17T18:38:02"/>
  </r>
  <r>
    <x v="0"/>
    <s v="US"/>
    <s v="USD"/>
    <n v="1335562320"/>
    <n v="1332452960"/>
    <b v="0"/>
    <n v="184"/>
    <b v="1"/>
    <s v="film &amp; video/documentary"/>
    <n v="108.04"/>
    <n v="58.72"/>
    <x v="0"/>
    <s v="documentary"/>
    <x v="395"/>
    <d v="2012-04-27T21:32:00"/>
  </r>
  <r>
    <x v="0"/>
    <s v="US"/>
    <s v="USD"/>
    <n v="1341668006"/>
    <n v="1340372006"/>
    <b v="0"/>
    <n v="196"/>
    <b v="1"/>
    <s v="film &amp; video/documentary"/>
    <n v="106.67"/>
    <n v="81.63"/>
    <x v="0"/>
    <s v="documentary"/>
    <x v="396"/>
    <d v="2012-07-07T13:33:26"/>
  </r>
  <r>
    <x v="0"/>
    <s v="US"/>
    <s v="USD"/>
    <n v="1283312640"/>
    <n v="1279651084"/>
    <b v="0"/>
    <n v="229"/>
    <b v="1"/>
    <s v="film &amp; video/documentary"/>
    <n v="103.9"/>
    <n v="56.46"/>
    <x v="0"/>
    <s v="documentary"/>
    <x v="397"/>
    <d v="2010-09-01T03:44:00"/>
  </r>
  <r>
    <x v="0"/>
    <s v="US"/>
    <s v="USD"/>
    <n v="1430334126"/>
    <n v="1426446126"/>
    <b v="0"/>
    <n v="67"/>
    <b v="1"/>
    <s v="film &amp; video/documentary"/>
    <n v="125.16"/>
    <n v="140.1"/>
    <x v="0"/>
    <s v="documentary"/>
    <x v="398"/>
    <d v="2015-04-29T19:02:06"/>
  </r>
  <r>
    <x v="0"/>
    <s v="GB"/>
    <s v="GBP"/>
    <n v="1481716800"/>
    <n v="1479070867"/>
    <b v="0"/>
    <n v="95"/>
    <b v="1"/>
    <s v="film &amp; video/documentary"/>
    <n v="106.81"/>
    <n v="224.85"/>
    <x v="0"/>
    <s v="documentary"/>
    <x v="399"/>
    <d v="2016-12-14T12:00:00"/>
  </r>
  <r>
    <x v="0"/>
    <s v="US"/>
    <s v="USD"/>
    <n v="1400297400"/>
    <n v="1397661347"/>
    <b v="0"/>
    <n v="62"/>
    <b v="1"/>
    <s v="film &amp; video/documentary"/>
    <n v="112.3"/>
    <n v="181.13"/>
    <x v="0"/>
    <s v="documentary"/>
    <x v="400"/>
    <d v="2014-05-17T03:30:00"/>
  </r>
  <r>
    <x v="0"/>
    <s v="US"/>
    <s v="USD"/>
    <n v="1312747970"/>
    <n v="1310155970"/>
    <b v="0"/>
    <n v="73"/>
    <b v="1"/>
    <s v="film &amp; video/documentary"/>
    <n v="103.81"/>
    <n v="711.04"/>
    <x v="0"/>
    <s v="documentary"/>
    <x v="401"/>
    <d v="2011-08-07T20:12:50"/>
  </r>
  <r>
    <x v="0"/>
    <s v="US"/>
    <s v="USD"/>
    <n v="1446731817"/>
    <n v="1444913817"/>
    <b v="0"/>
    <n v="43"/>
    <b v="1"/>
    <s v="film &amp; video/documentary"/>
    <n v="141.65"/>
    <n v="65.88"/>
    <x v="0"/>
    <s v="documentary"/>
    <x v="402"/>
    <d v="2015-11-05T13:56:57"/>
  </r>
  <r>
    <x v="0"/>
    <s v="US"/>
    <s v="USD"/>
    <n v="1312960080"/>
    <n v="1308900441"/>
    <b v="0"/>
    <n v="70"/>
    <b v="1"/>
    <s v="film &amp; video/documentary"/>
    <n v="105.26"/>
    <n v="75.19"/>
    <x v="0"/>
    <s v="documentary"/>
    <x v="403"/>
    <d v="2011-08-10T07:08:00"/>
  </r>
  <r>
    <x v="0"/>
    <s v="US"/>
    <s v="USD"/>
    <n v="1391641440"/>
    <n v="1389107062"/>
    <b v="0"/>
    <n v="271"/>
    <b v="1"/>
    <s v="film &amp; video/documentary"/>
    <n v="103.09"/>
    <n v="133.13999999999999"/>
    <x v="0"/>
    <s v="documentary"/>
    <x v="404"/>
    <d v="2014-02-05T23:04:00"/>
  </r>
  <r>
    <x v="0"/>
    <s v="US"/>
    <s v="USD"/>
    <n v="1394071339"/>
    <n v="1391479339"/>
    <b v="0"/>
    <n v="55"/>
    <b v="1"/>
    <s v="film &amp; video/documentary"/>
    <n v="107.66"/>
    <n v="55.2"/>
    <x v="0"/>
    <s v="documentary"/>
    <x v="405"/>
    <d v="2014-03-06T02:02:19"/>
  </r>
  <r>
    <x v="0"/>
    <s v="US"/>
    <s v="USD"/>
    <n v="1304920740"/>
    <n v="1301975637"/>
    <b v="0"/>
    <n v="35"/>
    <b v="1"/>
    <s v="film &amp; video/documentary"/>
    <n v="107.7"/>
    <n v="86.16"/>
    <x v="0"/>
    <s v="documentary"/>
    <x v="406"/>
    <d v="2011-05-09T05:59:00"/>
  </r>
  <r>
    <x v="0"/>
    <s v="US"/>
    <s v="USD"/>
    <n v="1321739650"/>
    <n v="1316552050"/>
    <b v="0"/>
    <n v="22"/>
    <b v="1"/>
    <s v="film &amp; video/documentary"/>
    <n v="101.55"/>
    <n v="92.32"/>
    <x v="0"/>
    <s v="documentary"/>
    <x v="407"/>
    <d v="2011-11-19T21:54:10"/>
  </r>
  <r>
    <x v="0"/>
    <s v="US"/>
    <s v="USD"/>
    <n v="1383676790"/>
    <n v="1380217190"/>
    <b v="0"/>
    <n v="38"/>
    <b v="1"/>
    <s v="film &amp; video/documentary"/>
    <n v="101.44"/>
    <n v="160.16"/>
    <x v="0"/>
    <s v="documentary"/>
    <x v="408"/>
    <d v="2013-11-05T18:39:50"/>
  </r>
  <r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x v="0"/>
    <s v="CA"/>
    <s v="CAD"/>
    <n v="1434670397"/>
    <n v="1429486397"/>
    <b v="0"/>
    <n v="7"/>
    <b v="1"/>
    <s v="film &amp; video/documentary"/>
    <n v="128.30000000000001"/>
    <n v="183.29"/>
    <x v="0"/>
    <s v="documentary"/>
    <x v="410"/>
    <d v="2015-06-18T23:33:17"/>
  </r>
  <r>
    <x v="0"/>
    <s v="US"/>
    <s v="USD"/>
    <n v="1387688400"/>
    <n v="1384920804"/>
    <b v="0"/>
    <n v="241"/>
    <b v="1"/>
    <s v="film &amp; video/documentary"/>
    <n v="101.05"/>
    <n v="125.79"/>
    <x v="0"/>
    <s v="documentary"/>
    <x v="411"/>
    <d v="2013-12-22T05:00:00"/>
  </r>
  <r>
    <x v="0"/>
    <s v="US"/>
    <s v="USD"/>
    <n v="1343238578"/>
    <n v="1341856178"/>
    <b v="0"/>
    <n v="55"/>
    <b v="1"/>
    <s v="film &amp; video/documentary"/>
    <n v="126.84"/>
    <n v="57.65"/>
    <x v="0"/>
    <s v="documentary"/>
    <x v="412"/>
    <d v="2012-07-25T17:49:38"/>
  </r>
  <r>
    <x v="0"/>
    <s v="US"/>
    <s v="USD"/>
    <n v="1342731811"/>
    <n v="1340139811"/>
    <b v="0"/>
    <n v="171"/>
    <b v="1"/>
    <s v="film &amp; video/documentary"/>
    <n v="105.09"/>
    <n v="78.66"/>
    <x v="0"/>
    <s v="documentary"/>
    <x v="413"/>
    <d v="2012-07-19T21:03:31"/>
  </r>
  <r>
    <x v="0"/>
    <s v="US"/>
    <s v="USD"/>
    <n v="1381541465"/>
    <n v="1378949465"/>
    <b v="0"/>
    <n v="208"/>
    <b v="1"/>
    <s v="film &amp; video/documentary"/>
    <n v="102.85"/>
    <n v="91.48"/>
    <x v="0"/>
    <s v="documentary"/>
    <x v="414"/>
    <d v="2013-10-12T01:31:05"/>
  </r>
  <r>
    <x v="0"/>
    <s v="CA"/>
    <s v="CAD"/>
    <n v="1413547200"/>
    <n v="1411417602"/>
    <b v="0"/>
    <n v="21"/>
    <b v="1"/>
    <s v="film &amp; video/documentary"/>
    <n v="102.15"/>
    <n v="68.099999999999994"/>
    <x v="0"/>
    <s v="documentary"/>
    <x v="415"/>
    <d v="2014-10-17T12:00:00"/>
  </r>
  <r>
    <x v="0"/>
    <s v="US"/>
    <s v="USD"/>
    <n v="1391851831"/>
    <n v="1389259831"/>
    <b v="0"/>
    <n v="25"/>
    <b v="1"/>
    <s v="film &amp; video/documentary"/>
    <n v="120.22"/>
    <n v="48.09"/>
    <x v="0"/>
    <s v="documentary"/>
    <x v="416"/>
    <d v="2014-02-08T09:30:31"/>
  </r>
  <r>
    <x v="0"/>
    <s v="US"/>
    <s v="USD"/>
    <n v="1365395580"/>
    <n v="1364426260"/>
    <b v="0"/>
    <n v="52"/>
    <b v="1"/>
    <s v="film &amp; video/documentary"/>
    <n v="100.25"/>
    <n v="202.42"/>
    <x v="0"/>
    <s v="documentary"/>
    <x v="417"/>
    <d v="2013-04-08T04:33:00"/>
  </r>
  <r>
    <x v="0"/>
    <s v="US"/>
    <s v="USD"/>
    <n v="1437633997"/>
    <n v="1435041997"/>
    <b v="0"/>
    <n v="104"/>
    <b v="1"/>
    <s v="film &amp; video/documentary"/>
    <n v="100.63"/>
    <n v="216.75"/>
    <x v="0"/>
    <s v="documentary"/>
    <x v="418"/>
    <d v="2015-07-23T06:46:37"/>
  </r>
  <r>
    <x v="0"/>
    <s v="US"/>
    <s v="USD"/>
    <n v="1372536787"/>
    <n v="1367352787"/>
    <b v="0"/>
    <n v="73"/>
    <b v="1"/>
    <s v="film &amp; video/documentary"/>
    <n v="100.44"/>
    <n v="110.07"/>
    <x v="0"/>
    <s v="documentary"/>
    <x v="419"/>
    <d v="2013-06-29T20:13:07"/>
  </r>
  <r>
    <x v="2"/>
    <s v="US"/>
    <s v="USD"/>
    <n v="1394772031"/>
    <n v="1392183631"/>
    <b v="0"/>
    <n v="3"/>
    <b v="0"/>
    <s v="film &amp; video/animation"/>
    <n v="0.44"/>
    <n v="4.83"/>
    <x v="0"/>
    <s v="animation"/>
    <x v="420"/>
    <d v="2014-03-14T04:40:31"/>
  </r>
  <r>
    <x v="2"/>
    <s v="US"/>
    <s v="USD"/>
    <n v="1440157656"/>
    <n v="1434973656"/>
    <b v="0"/>
    <n v="6"/>
    <b v="0"/>
    <s v="film &amp; video/animation"/>
    <n v="2.0099999999999998"/>
    <n v="50.17"/>
    <x v="0"/>
    <s v="animation"/>
    <x v="421"/>
    <d v="2015-08-21T11:47:36"/>
  </r>
  <r>
    <x v="2"/>
    <s v="US"/>
    <s v="USD"/>
    <n v="1410416097"/>
    <n v="1407824097"/>
    <b v="0"/>
    <n v="12"/>
    <b v="0"/>
    <s v="film &amp; video/animation"/>
    <n v="1.08"/>
    <n v="35.83"/>
    <x v="0"/>
    <s v="animation"/>
    <x v="422"/>
    <d v="2014-09-11T06:14:57"/>
  </r>
  <r>
    <x v="2"/>
    <s v="US"/>
    <s v="USD"/>
    <n v="1370470430"/>
    <n v="1367878430"/>
    <b v="0"/>
    <n v="13"/>
    <b v="0"/>
    <s v="film &amp; video/animation"/>
    <n v="0.77"/>
    <n v="11.77"/>
    <x v="0"/>
    <s v="animation"/>
    <x v="423"/>
    <d v="2013-06-05T22:13:50"/>
  </r>
  <r>
    <x v="2"/>
    <s v="US"/>
    <s v="USD"/>
    <n v="1332748899"/>
    <n v="1327568499"/>
    <b v="0"/>
    <n v="5"/>
    <b v="0"/>
    <s v="film &amp; video/animation"/>
    <n v="6.8"/>
    <n v="40.78"/>
    <x v="0"/>
    <s v="animation"/>
    <x v="424"/>
    <d v="2012-03-26T08:01:39"/>
  </r>
  <r>
    <x v="2"/>
    <s v="US"/>
    <s v="USD"/>
    <n v="1448660404"/>
    <n v="1443472804"/>
    <b v="0"/>
    <n v="2"/>
    <b v="0"/>
    <s v="film &amp; video/animation"/>
    <n v="0.01"/>
    <n v="3"/>
    <x v="0"/>
    <s v="animation"/>
    <x v="425"/>
    <d v="2015-11-27T21:40:04"/>
  </r>
  <r>
    <x v="2"/>
    <s v="US"/>
    <s v="USD"/>
    <n v="1456851914"/>
    <n v="1454259914"/>
    <b v="0"/>
    <n v="8"/>
    <b v="0"/>
    <s v="film &amp; video/animation"/>
    <n v="1.33"/>
    <n v="16.63"/>
    <x v="0"/>
    <s v="animation"/>
    <x v="426"/>
    <d v="2016-03-01T17:05:14"/>
  </r>
  <r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x v="2"/>
    <s v="US"/>
    <s v="USD"/>
    <n v="1402956000"/>
    <n v="1400523845"/>
    <b v="0"/>
    <n v="13"/>
    <b v="0"/>
    <s v="film &amp; video/animation"/>
    <n v="5.63"/>
    <n v="52"/>
    <x v="0"/>
    <s v="animation"/>
    <x v="428"/>
    <d v="2014-06-16T22:00:00"/>
  </r>
  <r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x v="2"/>
    <s v="GB"/>
    <s v="GBP"/>
    <n v="1467752083"/>
    <n v="1465160083"/>
    <b v="0"/>
    <n v="8"/>
    <b v="0"/>
    <s v="film &amp; video/animation"/>
    <n v="13.83"/>
    <n v="51.88"/>
    <x v="0"/>
    <s v="animation"/>
    <x v="431"/>
    <d v="2016-07-05T20:54:43"/>
  </r>
  <r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x v="2"/>
    <s v="US"/>
    <s v="USD"/>
    <n v="1447830958"/>
    <n v="1445235358"/>
    <b v="0"/>
    <n v="11"/>
    <b v="0"/>
    <s v="film &amp; video/animation"/>
    <n v="9.3800000000000008"/>
    <n v="170.55"/>
    <x v="0"/>
    <s v="animation"/>
    <x v="438"/>
    <d v="2015-11-18T07:15:58"/>
  </r>
  <r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x v="2"/>
    <s v="US"/>
    <s v="USD"/>
    <n v="1424380783"/>
    <n v="1421788783"/>
    <b v="0"/>
    <n v="17"/>
    <b v="0"/>
    <s v="film &amp; video/animation"/>
    <n v="39.36"/>
    <n v="393.59"/>
    <x v="0"/>
    <s v="animation"/>
    <x v="442"/>
    <d v="2015-02-19T21:19:43"/>
  </r>
  <r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x v="2"/>
    <s v="US"/>
    <s v="USD"/>
    <n v="1425434420"/>
    <n v="1422842420"/>
    <b v="0"/>
    <n v="16"/>
    <b v="0"/>
    <s v="film &amp; video/animation"/>
    <n v="7.3"/>
    <n v="47.88"/>
    <x v="0"/>
    <s v="animation"/>
    <x v="446"/>
    <d v="2015-03-04T02:00:20"/>
  </r>
  <r>
    <x v="2"/>
    <s v="GB"/>
    <s v="GBP"/>
    <n v="1364041163"/>
    <n v="1361884763"/>
    <b v="0"/>
    <n v="1"/>
    <b v="0"/>
    <s v="film &amp; video/animation"/>
    <n v="0.02"/>
    <n v="5"/>
    <x v="0"/>
    <s v="animation"/>
    <x v="447"/>
    <d v="2013-03-23T12:19:23"/>
  </r>
  <r>
    <x v="2"/>
    <s v="US"/>
    <s v="USD"/>
    <n v="1400091095"/>
    <n v="1398363095"/>
    <b v="0"/>
    <n v="4"/>
    <b v="0"/>
    <s v="film &amp; video/animation"/>
    <n v="3.28"/>
    <n v="20.5"/>
    <x v="0"/>
    <s v="animation"/>
    <x v="448"/>
    <d v="2014-05-14T18:11:35"/>
  </r>
  <r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x v="2"/>
    <s v="US"/>
    <s v="USD"/>
    <n v="1392417800"/>
    <n v="1389825800"/>
    <b v="0"/>
    <n v="7"/>
    <b v="0"/>
    <s v="film &amp; video/animation"/>
    <n v="0.79"/>
    <n v="56.57"/>
    <x v="0"/>
    <s v="animation"/>
    <x v="450"/>
    <d v="2014-02-14T22:43:20"/>
  </r>
  <r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x v="2"/>
    <s v="US"/>
    <s v="USD"/>
    <n v="1424375279"/>
    <n v="1422992879"/>
    <b v="0"/>
    <n v="2"/>
    <b v="0"/>
    <s v="film &amp; video/animation"/>
    <n v="0.03"/>
    <n v="13"/>
    <x v="0"/>
    <s v="animation"/>
    <x v="453"/>
    <d v="2015-02-19T19:47:59"/>
  </r>
  <r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d v="2014-11-26T13:14:00"/>
  </r>
  <r>
    <x v="2"/>
    <s v="US"/>
    <s v="USD"/>
    <n v="1334622660"/>
    <n v="1330733022"/>
    <b v="0"/>
    <n v="2"/>
    <b v="0"/>
    <s v="film &amp; video/animation"/>
    <n v="7.0000000000000007E-2"/>
    <n v="22.5"/>
    <x v="0"/>
    <s v="animation"/>
    <x v="455"/>
    <d v="2012-04-17T00:31:00"/>
  </r>
  <r>
    <x v="2"/>
    <s v="US"/>
    <s v="USD"/>
    <n v="1382414340"/>
    <n v="1380559201"/>
    <b v="0"/>
    <n v="3"/>
    <b v="0"/>
    <s v="film &amp; video/animation"/>
    <n v="0.69"/>
    <n v="20.329999999999998"/>
    <x v="0"/>
    <s v="animation"/>
    <x v="456"/>
    <d v="2013-10-22T03:59:00"/>
  </r>
  <r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x v="2"/>
    <s v="GB"/>
    <s v="GBP"/>
    <n v="1368550060"/>
    <n v="1365958060"/>
    <b v="0"/>
    <n v="49"/>
    <b v="0"/>
    <s v="film &amp; video/animation"/>
    <n v="8.2100000000000009"/>
    <n v="16.760000000000002"/>
    <x v="0"/>
    <s v="animation"/>
    <x v="458"/>
    <d v="2013-05-14T16:47:40"/>
  </r>
  <r>
    <x v="2"/>
    <s v="US"/>
    <s v="USD"/>
    <n v="1321201327"/>
    <n v="1316013727"/>
    <b v="0"/>
    <n v="1"/>
    <b v="0"/>
    <s v="film &amp; video/animation"/>
    <n v="0.06"/>
    <n v="25"/>
    <x v="0"/>
    <s v="animation"/>
    <x v="459"/>
    <d v="2011-11-13T16:22:07"/>
  </r>
  <r>
    <x v="2"/>
    <s v="US"/>
    <s v="USD"/>
    <n v="1401595200"/>
    <n v="1398862875"/>
    <b v="0"/>
    <n v="2"/>
    <b v="0"/>
    <s v="film &amp; video/animation"/>
    <n v="0.28999999999999998"/>
    <n v="12.5"/>
    <x v="0"/>
    <s v="animation"/>
    <x v="460"/>
    <d v="2014-06-01T04:00:00"/>
  </r>
  <r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x v="2"/>
    <s v="US"/>
    <s v="USD"/>
    <n v="1316883753"/>
    <n v="1311699753"/>
    <b v="0"/>
    <n v="11"/>
    <b v="0"/>
    <s v="film &amp; video/animation"/>
    <n v="2.27"/>
    <n v="113.64"/>
    <x v="0"/>
    <s v="animation"/>
    <x v="463"/>
    <d v="2011-09-24T17:02:33"/>
  </r>
  <r>
    <x v="2"/>
    <s v="DE"/>
    <s v="EUR"/>
    <n v="1463602935"/>
    <n v="1461874935"/>
    <b v="0"/>
    <n v="1"/>
    <b v="0"/>
    <s v="film &amp; video/animation"/>
    <n v="0.1"/>
    <n v="1"/>
    <x v="0"/>
    <s v="animation"/>
    <x v="464"/>
    <d v="2016-05-18T20:22:15"/>
  </r>
  <r>
    <x v="2"/>
    <s v="US"/>
    <s v="USD"/>
    <n v="1403837574"/>
    <n v="1402455174"/>
    <b v="0"/>
    <n v="8"/>
    <b v="0"/>
    <s v="film &amp; video/animation"/>
    <n v="26.95"/>
    <n v="17.25"/>
    <x v="0"/>
    <s v="animation"/>
    <x v="465"/>
    <d v="2014-06-27T02:52:54"/>
  </r>
  <r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x v="2"/>
    <s v="US"/>
    <s v="USD"/>
    <n v="1348849134"/>
    <n v="1344961134"/>
    <b v="0"/>
    <n v="39"/>
    <b v="0"/>
    <s v="film &amp; video/animation"/>
    <n v="21.58"/>
    <n v="110.64"/>
    <x v="0"/>
    <s v="animation"/>
    <x v="467"/>
    <d v="2012-09-28T16:18:54"/>
  </r>
  <r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x v="2"/>
    <s v="US"/>
    <s v="USD"/>
    <n v="1397924379"/>
    <n v="1394039979"/>
    <b v="0"/>
    <n v="170"/>
    <b v="0"/>
    <s v="film &amp; video/animation"/>
    <n v="11.89"/>
    <n v="38.479999999999997"/>
    <x v="0"/>
    <s v="animation"/>
    <x v="471"/>
    <d v="2014-04-19T16:19:39"/>
  </r>
  <r>
    <x v="2"/>
    <s v="US"/>
    <s v="USD"/>
    <n v="1408831718"/>
    <n v="1406239718"/>
    <b v="0"/>
    <n v="5"/>
    <b v="0"/>
    <s v="film &amp; video/animation"/>
    <n v="17.63"/>
    <n v="28.2"/>
    <x v="0"/>
    <s v="animation"/>
    <x v="472"/>
    <d v="2014-08-23T22:08:38"/>
  </r>
  <r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x v="2"/>
    <s v="US"/>
    <s v="USD"/>
    <n v="1487318029"/>
    <n v="1484726029"/>
    <b v="0"/>
    <n v="1"/>
    <b v="0"/>
    <s v="film &amp; video/animation"/>
    <n v="0.03"/>
    <n v="1"/>
    <x v="0"/>
    <s v="animation"/>
    <x v="474"/>
    <d v="2017-02-17T07:53:49"/>
  </r>
  <r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x v="2"/>
    <s v="US"/>
    <s v="USD"/>
    <n v="1401767940"/>
    <n v="1398727441"/>
    <b v="0"/>
    <n v="124"/>
    <b v="0"/>
    <s v="film &amp; video/animation"/>
    <n v="2.23"/>
    <n v="39.57"/>
    <x v="0"/>
    <s v="animation"/>
    <x v="476"/>
    <d v="2014-06-03T03:59:00"/>
  </r>
  <r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x v="2"/>
    <s v="US"/>
    <s v="USD"/>
    <n v="1376049615"/>
    <n v="1373457615"/>
    <b v="0"/>
    <n v="140"/>
    <b v="0"/>
    <s v="film &amp; video/animation"/>
    <n v="19.41"/>
    <n v="55.46"/>
    <x v="0"/>
    <s v="animation"/>
    <x v="480"/>
    <d v="2013-08-09T12:00:15"/>
  </r>
  <r>
    <x v="2"/>
    <s v="US"/>
    <s v="USD"/>
    <n v="1349885289"/>
    <n v="1347293289"/>
    <b v="0"/>
    <n v="21"/>
    <b v="0"/>
    <s v="film &amp; video/animation"/>
    <n v="6.1"/>
    <n v="87.14"/>
    <x v="0"/>
    <s v="animation"/>
    <x v="481"/>
    <d v="2012-10-10T16:08:09"/>
  </r>
  <r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x v="2"/>
    <s v="GB"/>
    <s v="GBP"/>
    <n v="1359434672"/>
    <n v="1354250672"/>
    <b v="0"/>
    <n v="147"/>
    <b v="0"/>
    <s v="film &amp; video/animation"/>
    <n v="50.2"/>
    <n v="51.22"/>
    <x v="0"/>
    <s v="animation"/>
    <x v="483"/>
    <d v="2013-01-29T04:44:32"/>
  </r>
  <r>
    <x v="2"/>
    <s v="GB"/>
    <s v="GBP"/>
    <n v="1446766372"/>
    <n v="1443220372"/>
    <b v="0"/>
    <n v="11"/>
    <b v="0"/>
    <s v="film &amp; video/animation"/>
    <n v="0.19"/>
    <n v="13.55"/>
    <x v="0"/>
    <s v="animation"/>
    <x v="484"/>
    <d v="2015-11-05T23:32:52"/>
  </r>
  <r>
    <x v="2"/>
    <s v="GB"/>
    <s v="GBP"/>
    <n v="1368792499"/>
    <n v="1366200499"/>
    <b v="0"/>
    <n v="125"/>
    <b v="0"/>
    <s v="film &amp; video/animation"/>
    <n v="21.91"/>
    <n v="66.52"/>
    <x v="0"/>
    <s v="animation"/>
    <x v="485"/>
    <d v="2013-05-17T12:08:19"/>
  </r>
  <r>
    <x v="2"/>
    <s v="AU"/>
    <s v="AUD"/>
    <n v="1401662239"/>
    <n v="1399070239"/>
    <b v="0"/>
    <n v="1"/>
    <b v="0"/>
    <s v="film &amp; video/animation"/>
    <n v="0.01"/>
    <n v="50"/>
    <x v="0"/>
    <s v="animation"/>
    <x v="486"/>
    <d v="2014-06-01T22:37:19"/>
  </r>
  <r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x v="2"/>
    <s v="US"/>
    <s v="USD"/>
    <n v="1325763180"/>
    <n v="1323084816"/>
    <b v="0"/>
    <n v="3"/>
    <b v="0"/>
    <s v="film &amp; video/animation"/>
    <n v="0.28999999999999998"/>
    <n v="71.67"/>
    <x v="0"/>
    <s v="animation"/>
    <x v="489"/>
    <d v="2012-01-05T11:33:00"/>
  </r>
  <r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x v="2"/>
    <s v="US"/>
    <s v="USD"/>
    <n v="1404356400"/>
    <n v="1402343765"/>
    <b v="0"/>
    <n v="3"/>
    <b v="0"/>
    <s v="film &amp; video/animation"/>
    <n v="0.16"/>
    <n v="10.33"/>
    <x v="0"/>
    <s v="animation"/>
    <x v="494"/>
    <d v="2014-07-03T03:00:00"/>
  </r>
  <r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x v="2"/>
    <s v="US"/>
    <s v="USD"/>
    <n v="1419483600"/>
    <n v="1414889665"/>
    <b v="0"/>
    <n v="3"/>
    <b v="0"/>
    <s v="film &amp; video/animation"/>
    <n v="0.67"/>
    <n v="10"/>
    <x v="0"/>
    <s v="animation"/>
    <x v="497"/>
    <d v="2014-12-25T05:00:00"/>
  </r>
  <r>
    <x v="2"/>
    <s v="US"/>
    <s v="USD"/>
    <n v="1324664249"/>
    <n v="1321035449"/>
    <b v="0"/>
    <n v="22"/>
    <b v="0"/>
    <s v="film &amp; video/animation"/>
    <n v="4.5999999999999996"/>
    <n v="136.09"/>
    <x v="0"/>
    <s v="animation"/>
    <x v="498"/>
    <d v="2011-12-23T18:17:29"/>
  </r>
  <r>
    <x v="2"/>
    <s v="US"/>
    <s v="USD"/>
    <n v="1255381140"/>
    <n v="1250630968"/>
    <b v="0"/>
    <n v="26"/>
    <b v="0"/>
    <s v="film &amp; video/animation"/>
    <n v="9.5500000000000007"/>
    <n v="73.459999999999994"/>
    <x v="0"/>
    <s v="animation"/>
    <x v="499"/>
    <d v="2009-10-12T20:59:00"/>
  </r>
  <r>
    <x v="2"/>
    <s v="US"/>
    <s v="USD"/>
    <n v="1273356960"/>
    <n v="1268255751"/>
    <b v="0"/>
    <n v="4"/>
    <b v="0"/>
    <s v="film &amp; video/animation"/>
    <n v="3.31"/>
    <n v="53.75"/>
    <x v="0"/>
    <s v="animation"/>
    <x v="500"/>
    <d v="2010-05-08T22:16:00"/>
  </r>
  <r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x v="2"/>
    <s v="GB"/>
    <s v="GBP"/>
    <n v="1421498303"/>
    <n v="1418906303"/>
    <b v="0"/>
    <n v="9"/>
    <b v="0"/>
    <s v="film &amp; video/animation"/>
    <n v="1.75"/>
    <n v="12.67"/>
    <x v="0"/>
    <s v="animation"/>
    <x v="503"/>
    <d v="2015-01-17T12:38:23"/>
  </r>
  <r>
    <x v="2"/>
    <s v="US"/>
    <s v="USD"/>
    <n v="1334097387"/>
    <n v="1328916987"/>
    <b v="0"/>
    <n v="5"/>
    <b v="0"/>
    <s v="film &amp; video/animation"/>
    <n v="1.37"/>
    <n v="67"/>
    <x v="0"/>
    <s v="animation"/>
    <x v="504"/>
    <d v="2012-04-10T22:36:27"/>
  </r>
  <r>
    <x v="2"/>
    <s v="US"/>
    <s v="USD"/>
    <n v="1451010086"/>
    <n v="1447122086"/>
    <b v="0"/>
    <n v="14"/>
    <b v="0"/>
    <s v="film &amp; video/animation"/>
    <n v="0.43"/>
    <n v="3.71"/>
    <x v="0"/>
    <s v="animation"/>
    <x v="505"/>
    <d v="2015-12-25T02:21:26"/>
  </r>
  <r>
    <x v="2"/>
    <s v="US"/>
    <s v="USD"/>
    <n v="1376140520"/>
    <n v="1373548520"/>
    <b v="0"/>
    <n v="1"/>
    <b v="0"/>
    <s v="film &amp; video/animation"/>
    <n v="0.13"/>
    <n v="250"/>
    <x v="0"/>
    <s v="animation"/>
    <x v="506"/>
    <d v="2013-08-10T13:15:20"/>
  </r>
  <r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x v="2"/>
    <s v="US"/>
    <s v="USD"/>
    <n v="1337955240"/>
    <n v="1332808501"/>
    <b v="0"/>
    <n v="3"/>
    <b v="0"/>
    <s v="film &amp; video/animation"/>
    <n v="0.8"/>
    <n v="133.33000000000001"/>
    <x v="0"/>
    <s v="animation"/>
    <x v="508"/>
    <d v="2012-05-25T14:14:00"/>
  </r>
  <r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x v="2"/>
    <s v="US"/>
    <s v="USD"/>
    <n v="1479667727"/>
    <n v="1475776127"/>
    <b v="0"/>
    <n v="2"/>
    <b v="0"/>
    <s v="film &amp; video/animation"/>
    <n v="0.14000000000000001"/>
    <n v="5.5"/>
    <x v="0"/>
    <s v="animation"/>
    <x v="512"/>
    <d v="2016-11-20T18:48:47"/>
  </r>
  <r>
    <x v="2"/>
    <s v="US"/>
    <s v="USD"/>
    <n v="1471244400"/>
    <n v="1467387705"/>
    <b v="0"/>
    <n v="68"/>
    <b v="0"/>
    <s v="film &amp; video/animation"/>
    <n v="13.92"/>
    <n v="102.38"/>
    <x v="0"/>
    <s v="animation"/>
    <x v="513"/>
    <d v="2016-08-15T07:00:00"/>
  </r>
  <r>
    <x v="2"/>
    <s v="CA"/>
    <s v="CAD"/>
    <n v="1407595447"/>
    <n v="1405003447"/>
    <b v="0"/>
    <n v="3"/>
    <b v="0"/>
    <s v="film &amp; video/animation"/>
    <n v="3.33"/>
    <n v="16.670000000000002"/>
    <x v="0"/>
    <s v="animation"/>
    <x v="514"/>
    <d v="2014-08-09T14:44:07"/>
  </r>
  <r>
    <x v="2"/>
    <s v="US"/>
    <s v="USD"/>
    <n v="1451389601"/>
    <n v="1447933601"/>
    <b v="0"/>
    <n v="34"/>
    <b v="0"/>
    <s v="film &amp; video/animation"/>
    <n v="25.41"/>
    <n v="725.03"/>
    <x v="0"/>
    <s v="animation"/>
    <x v="515"/>
    <d v="2015-12-29T11:46:41"/>
  </r>
  <r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x v="2"/>
    <s v="US"/>
    <s v="USD"/>
    <n v="1486046761"/>
    <n v="1483454761"/>
    <b v="0"/>
    <n v="3"/>
    <b v="0"/>
    <s v="film &amp; video/animation"/>
    <n v="1.37"/>
    <n v="68.33"/>
    <x v="0"/>
    <s v="animation"/>
    <x v="517"/>
    <d v="2017-02-02T14:46:01"/>
  </r>
  <r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x v="2"/>
    <s v="US"/>
    <s v="USD"/>
    <n v="1354699421"/>
    <n v="1352107421"/>
    <b v="0"/>
    <n v="70"/>
    <b v="0"/>
    <s v="film &amp; video/animation"/>
    <n v="22.88"/>
    <n v="39.229999999999997"/>
    <x v="0"/>
    <s v="animation"/>
    <x v="519"/>
    <d v="2012-12-05T09:23:41"/>
  </r>
  <r>
    <x v="0"/>
    <s v="GB"/>
    <s v="GBP"/>
    <n v="1449766261"/>
    <n v="1447174261"/>
    <b v="0"/>
    <n v="34"/>
    <b v="1"/>
    <s v="theater/plays"/>
    <n v="102.1"/>
    <n v="150.15"/>
    <x v="1"/>
    <s v="plays"/>
    <x v="520"/>
    <d v="2015-12-10T16:51:01"/>
  </r>
  <r>
    <x v="0"/>
    <s v="US"/>
    <s v="USD"/>
    <n v="1477976340"/>
    <n v="1475460819"/>
    <b v="0"/>
    <n v="56"/>
    <b v="1"/>
    <s v="theater/plays"/>
    <n v="104.64"/>
    <n v="93.43"/>
    <x v="1"/>
    <s v="plays"/>
    <x v="521"/>
    <d v="2016-11-01T04:59:00"/>
  </r>
  <r>
    <x v="0"/>
    <s v="US"/>
    <s v="USD"/>
    <n v="1458518325"/>
    <n v="1456793925"/>
    <b v="0"/>
    <n v="31"/>
    <b v="1"/>
    <s v="theater/plays"/>
    <n v="114.67"/>
    <n v="110.97"/>
    <x v="1"/>
    <s v="plays"/>
    <x v="522"/>
    <d v="2016-03-20T23:58:45"/>
  </r>
  <r>
    <x v="0"/>
    <s v="US"/>
    <s v="USD"/>
    <n v="1442805076"/>
    <n v="1440213076"/>
    <b v="0"/>
    <n v="84"/>
    <b v="1"/>
    <s v="theater/plays"/>
    <n v="120.6"/>
    <n v="71.790000000000006"/>
    <x v="1"/>
    <s v="plays"/>
    <x v="523"/>
    <d v="2015-09-21T03:11:16"/>
  </r>
  <r>
    <x v="0"/>
    <s v="GB"/>
    <s v="GBP"/>
    <n v="1464801169"/>
    <n v="1462209169"/>
    <b v="0"/>
    <n v="130"/>
    <b v="1"/>
    <s v="theater/plays"/>
    <n v="108.67"/>
    <n v="29.26"/>
    <x v="1"/>
    <s v="plays"/>
    <x v="524"/>
    <d v="2016-06-01T17:12:49"/>
  </r>
  <r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x v="0"/>
    <s v="US"/>
    <s v="USD"/>
    <n v="1487347500"/>
    <n v="1484715366"/>
    <b v="0"/>
    <n v="158"/>
    <b v="1"/>
    <s v="theater/plays"/>
    <n v="100.85"/>
    <n v="63.83"/>
    <x v="1"/>
    <s v="plays"/>
    <x v="527"/>
    <d v="2017-02-17T16:05:00"/>
  </r>
  <r>
    <x v="0"/>
    <s v="US"/>
    <s v="USD"/>
    <n v="1434921600"/>
    <n v="1433109907"/>
    <b v="0"/>
    <n v="30"/>
    <b v="1"/>
    <s v="theater/plays"/>
    <n v="115.65"/>
    <n v="44.33"/>
    <x v="1"/>
    <s v="plays"/>
    <x v="528"/>
    <d v="2015-06-21T21:20:00"/>
  </r>
  <r>
    <x v="0"/>
    <s v="CA"/>
    <s v="CAD"/>
    <n v="1484110800"/>
    <n v="1482281094"/>
    <b v="0"/>
    <n v="18"/>
    <b v="1"/>
    <s v="theater/plays"/>
    <n v="130.41999999999999"/>
    <n v="86.94"/>
    <x v="1"/>
    <s v="plays"/>
    <x v="529"/>
    <d v="2017-01-11T05:00:00"/>
  </r>
  <r>
    <x v="0"/>
    <s v="US"/>
    <s v="USD"/>
    <n v="1435111200"/>
    <n v="1433254268"/>
    <b v="0"/>
    <n v="29"/>
    <b v="1"/>
    <s v="theater/plays"/>
    <n v="107.78"/>
    <n v="126.55"/>
    <x v="1"/>
    <s v="plays"/>
    <x v="530"/>
    <d v="2015-06-24T02:00:00"/>
  </r>
  <r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x v="0"/>
    <s v="US"/>
    <s v="USD"/>
    <n v="1463098208"/>
    <n v="1460506208"/>
    <b v="0"/>
    <n v="173"/>
    <b v="1"/>
    <s v="theater/plays"/>
    <n v="123.25"/>
    <n v="71.239999999999995"/>
    <x v="1"/>
    <s v="plays"/>
    <x v="532"/>
    <d v="2016-05-13T00:10:08"/>
  </r>
  <r>
    <x v="0"/>
    <s v="GB"/>
    <s v="GBP"/>
    <n v="1463394365"/>
    <n v="1461320765"/>
    <b v="0"/>
    <n v="17"/>
    <b v="1"/>
    <s v="theater/plays"/>
    <n v="100.2"/>
    <n v="117.88"/>
    <x v="1"/>
    <s v="plays"/>
    <x v="533"/>
    <d v="2016-05-16T10:26:05"/>
  </r>
  <r>
    <x v="0"/>
    <s v="NO"/>
    <s v="NOK"/>
    <n v="1446418800"/>
    <n v="1443036470"/>
    <b v="0"/>
    <n v="48"/>
    <b v="1"/>
    <s v="theater/plays"/>
    <n v="104.67"/>
    <n v="327.08"/>
    <x v="1"/>
    <s v="plays"/>
    <x v="534"/>
    <d v="2015-11-01T23:00:00"/>
  </r>
  <r>
    <x v="0"/>
    <s v="GB"/>
    <s v="GBP"/>
    <n v="1483707905"/>
    <n v="1481115905"/>
    <b v="0"/>
    <n v="59"/>
    <b v="1"/>
    <s v="theater/plays"/>
    <n v="102.5"/>
    <n v="34.75"/>
    <x v="1"/>
    <s v="plays"/>
    <x v="535"/>
    <d v="2017-01-06T13:05:05"/>
  </r>
  <r>
    <x v="0"/>
    <s v="GB"/>
    <s v="GBP"/>
    <n v="1438624800"/>
    <n v="1435133807"/>
    <b v="0"/>
    <n v="39"/>
    <b v="1"/>
    <s v="theater/plays"/>
    <n v="118.26"/>
    <n v="100.06"/>
    <x v="1"/>
    <s v="plays"/>
    <x v="536"/>
    <d v="2015-08-03T18:00:00"/>
  </r>
  <r>
    <x v="0"/>
    <s v="US"/>
    <s v="USD"/>
    <n v="1446665191"/>
    <n v="1444069591"/>
    <b v="0"/>
    <n v="59"/>
    <b v="1"/>
    <s v="theater/plays"/>
    <n v="120.5"/>
    <n v="40.85"/>
    <x v="1"/>
    <s v="plays"/>
    <x v="537"/>
    <d v="2015-11-04T19:26:31"/>
  </r>
  <r>
    <x v="0"/>
    <s v="US"/>
    <s v="USD"/>
    <n v="1463166263"/>
    <n v="1460574263"/>
    <b v="0"/>
    <n v="60"/>
    <b v="1"/>
    <s v="theater/plays"/>
    <n v="302.42"/>
    <n v="252.02"/>
    <x v="1"/>
    <s v="plays"/>
    <x v="538"/>
    <d v="2016-05-13T19:04:23"/>
  </r>
  <r>
    <x v="0"/>
    <s v="GB"/>
    <s v="GBP"/>
    <n v="1467681107"/>
    <n v="1465866707"/>
    <b v="0"/>
    <n v="20"/>
    <b v="1"/>
    <s v="theater/plays"/>
    <n v="100.64"/>
    <n v="25.16"/>
    <x v="1"/>
    <s v="plays"/>
    <x v="539"/>
    <d v="2016-07-05T01:11:47"/>
  </r>
  <r>
    <x v="2"/>
    <s v="US"/>
    <s v="USD"/>
    <n v="1423078606"/>
    <n v="1420486606"/>
    <b v="0"/>
    <n v="1"/>
    <b v="0"/>
    <s v="technology/web"/>
    <n v="0.01"/>
    <n v="1"/>
    <x v="2"/>
    <s v="web"/>
    <x v="540"/>
    <d v="2015-02-04T19:36:46"/>
  </r>
  <r>
    <x v="2"/>
    <s v="US"/>
    <s v="USD"/>
    <n v="1446080834"/>
    <n v="1443488834"/>
    <b v="0"/>
    <n v="1"/>
    <b v="0"/>
    <s v="technology/web"/>
    <n v="0.56000000000000005"/>
    <n v="25"/>
    <x v="2"/>
    <s v="web"/>
    <x v="541"/>
    <d v="2015-10-29T01:07:14"/>
  </r>
  <r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x v="2"/>
    <s v="AU"/>
    <s v="AUD"/>
    <n v="1414807962"/>
    <n v="1412215962"/>
    <b v="0"/>
    <n v="2"/>
    <b v="0"/>
    <s v="technology/web"/>
    <n v="0.32"/>
    <n v="35"/>
    <x v="2"/>
    <s v="web"/>
    <x v="543"/>
    <d v="2014-11-01T02:12:42"/>
  </r>
  <r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x v="2"/>
    <s v="FR"/>
    <s v="EUR"/>
    <n v="1447600389"/>
    <n v="1444140789"/>
    <b v="0"/>
    <n v="34"/>
    <b v="0"/>
    <s v="technology/web"/>
    <n v="27.38"/>
    <n v="402.71"/>
    <x v="2"/>
    <s v="web"/>
    <x v="545"/>
    <d v="2015-11-15T15:13:09"/>
  </r>
  <r>
    <x v="2"/>
    <s v="US"/>
    <s v="USD"/>
    <n v="1445097715"/>
    <n v="1441209715"/>
    <b v="0"/>
    <n v="2"/>
    <b v="0"/>
    <s v="technology/web"/>
    <n v="0.09"/>
    <n v="26"/>
    <x v="2"/>
    <s v="web"/>
    <x v="546"/>
    <d v="2015-10-17T16:01:55"/>
  </r>
  <r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x v="2"/>
    <s v="GB"/>
    <s v="GBP"/>
    <n v="1436368622"/>
    <n v="1433776622"/>
    <b v="0"/>
    <n v="8"/>
    <b v="0"/>
    <s v="technology/web"/>
    <n v="2.72"/>
    <n v="8.5"/>
    <x v="2"/>
    <s v="web"/>
    <x v="549"/>
    <d v="2015-07-08T15:17:02"/>
  </r>
  <r>
    <x v="2"/>
    <s v="CA"/>
    <s v="CAD"/>
    <n v="1485838800"/>
    <n v="1484756245"/>
    <b v="0"/>
    <n v="4"/>
    <b v="0"/>
    <s v="technology/web"/>
    <n v="0.7"/>
    <n v="8.75"/>
    <x v="2"/>
    <s v="web"/>
    <x v="550"/>
    <d v="2017-01-31T05:00:00"/>
  </r>
  <r>
    <x v="2"/>
    <s v="US"/>
    <s v="USD"/>
    <n v="1438451580"/>
    <n v="1434609424"/>
    <b v="0"/>
    <n v="28"/>
    <b v="0"/>
    <s v="technology/web"/>
    <n v="5.04"/>
    <n v="135.04"/>
    <x v="2"/>
    <s v="web"/>
    <x v="551"/>
    <d v="2015-08-01T17:53:00"/>
  </r>
  <r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x v="2"/>
    <s v="US"/>
    <s v="USD"/>
    <n v="1415988991"/>
    <n v="1413393391"/>
    <b v="0"/>
    <n v="6"/>
    <b v="0"/>
    <s v="technology/web"/>
    <n v="0.49"/>
    <n v="20.5"/>
    <x v="2"/>
    <s v="web"/>
    <x v="553"/>
    <d v="2014-11-14T18:16:31"/>
  </r>
  <r>
    <x v="2"/>
    <s v="US"/>
    <s v="USD"/>
    <n v="1413735972"/>
    <n v="1411143972"/>
    <b v="0"/>
    <n v="22"/>
    <b v="0"/>
    <s v="technology/web"/>
    <n v="36.590000000000003"/>
    <n v="64.36"/>
    <x v="2"/>
    <s v="web"/>
    <x v="554"/>
    <d v="2014-10-19T16:26:12"/>
  </r>
  <r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x v="2"/>
    <s v="DE"/>
    <s v="EUR"/>
    <n v="1480721803"/>
    <n v="1478126203"/>
    <b v="0"/>
    <n v="20"/>
    <b v="0"/>
    <s v="technology/web"/>
    <n v="0.91"/>
    <n v="68.3"/>
    <x v="2"/>
    <s v="web"/>
    <x v="557"/>
    <d v="2016-12-02T23:36:43"/>
  </r>
  <r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x v="2"/>
    <s v="US"/>
    <s v="USD"/>
    <n v="1449989260"/>
    <n v="1447397260"/>
    <b v="0"/>
    <n v="1"/>
    <b v="0"/>
    <s v="technology/web"/>
    <n v="0.02"/>
    <n v="50"/>
    <x v="2"/>
    <s v="web"/>
    <x v="559"/>
    <d v="2015-12-13T06:47:40"/>
  </r>
  <r>
    <x v="2"/>
    <s v="CA"/>
    <s v="CAD"/>
    <n v="1418841045"/>
    <n v="1416249045"/>
    <b v="0"/>
    <n v="3"/>
    <b v="0"/>
    <s v="technology/web"/>
    <n v="0.01"/>
    <n v="4"/>
    <x v="2"/>
    <s v="web"/>
    <x v="560"/>
    <d v="2014-12-17T18:30:45"/>
  </r>
  <r>
    <x v="2"/>
    <s v="US"/>
    <s v="USD"/>
    <n v="1445874513"/>
    <n v="1442850513"/>
    <b v="0"/>
    <n v="2"/>
    <b v="0"/>
    <s v="technology/web"/>
    <n v="0.37"/>
    <n v="27.5"/>
    <x v="2"/>
    <s v="web"/>
    <x v="561"/>
    <d v="2015-10-26T15:48:33"/>
  </r>
  <r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x v="2"/>
    <s v="AU"/>
    <s v="AUD"/>
    <n v="1424137247"/>
    <n v="1421545247"/>
    <b v="0"/>
    <n v="2"/>
    <b v="0"/>
    <s v="technology/web"/>
    <n v="0.09"/>
    <n v="34"/>
    <x v="2"/>
    <s v="web"/>
    <x v="563"/>
    <d v="2015-02-17T01:40:47"/>
  </r>
  <r>
    <x v="2"/>
    <s v="FR"/>
    <s v="EUR"/>
    <n v="1457822275"/>
    <n v="1455230275"/>
    <b v="0"/>
    <n v="1"/>
    <b v="0"/>
    <s v="technology/web"/>
    <n v="0.01"/>
    <n v="1"/>
    <x v="2"/>
    <s v="web"/>
    <x v="564"/>
    <d v="2016-03-12T22:37:55"/>
  </r>
  <r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x v="2"/>
    <s v="US"/>
    <s v="USD"/>
    <n v="1455822569"/>
    <n v="1453230569"/>
    <b v="0"/>
    <n v="1"/>
    <b v="0"/>
    <s v="technology/web"/>
    <n v="0.17"/>
    <n v="142"/>
    <x v="2"/>
    <s v="web"/>
    <x v="570"/>
    <d v="2016-02-18T19:09:29"/>
  </r>
  <r>
    <x v="2"/>
    <s v="US"/>
    <s v="USD"/>
    <n v="1437969540"/>
    <n v="1436297723"/>
    <b v="0"/>
    <n v="2"/>
    <b v="0"/>
    <s v="technology/web"/>
    <n v="0.42"/>
    <n v="53"/>
    <x v="2"/>
    <s v="web"/>
    <x v="571"/>
    <d v="2015-07-27T03:59:00"/>
  </r>
  <r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x v="2"/>
    <s v="US"/>
    <s v="USD"/>
    <n v="1421543520"/>
    <n v="1416445931"/>
    <b v="0"/>
    <n v="9"/>
    <b v="0"/>
    <s v="technology/web"/>
    <n v="0.39"/>
    <n v="38.44"/>
    <x v="2"/>
    <s v="web"/>
    <x v="573"/>
    <d v="2015-01-18T01:12:00"/>
  </r>
  <r>
    <x v="2"/>
    <s v="GB"/>
    <s v="GBP"/>
    <n v="1476873507"/>
    <n v="1474281507"/>
    <b v="0"/>
    <n v="4"/>
    <b v="0"/>
    <s v="technology/web"/>
    <n v="0.72"/>
    <n v="20"/>
    <x v="2"/>
    <s v="web"/>
    <x v="574"/>
    <d v="2016-10-19T10:38:27"/>
  </r>
  <r>
    <x v="2"/>
    <s v="DE"/>
    <s v="EUR"/>
    <n v="1434213443"/>
    <n v="1431621443"/>
    <b v="0"/>
    <n v="4"/>
    <b v="0"/>
    <s v="technology/web"/>
    <n v="0.43"/>
    <n v="64.75"/>
    <x v="2"/>
    <s v="web"/>
    <x v="575"/>
    <d v="2015-06-13T16:37:23"/>
  </r>
  <r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x v="2"/>
    <s v="GB"/>
    <s v="GBP"/>
    <n v="1441633993"/>
    <n v="1439560393"/>
    <b v="0"/>
    <n v="7"/>
    <b v="0"/>
    <s v="technology/web"/>
    <n v="0.01"/>
    <n v="2"/>
    <x v="2"/>
    <s v="web"/>
    <x v="578"/>
    <d v="2015-09-07T13:53:13"/>
  </r>
  <r>
    <x v="2"/>
    <s v="US"/>
    <s v="USD"/>
    <n v="1419539223"/>
    <n v="1416947223"/>
    <b v="0"/>
    <n v="5"/>
    <b v="0"/>
    <s v="technology/web"/>
    <n v="1.46"/>
    <n v="35"/>
    <x v="2"/>
    <s v="web"/>
    <x v="579"/>
    <d v="2014-12-25T20:27:03"/>
  </r>
  <r>
    <x v="2"/>
    <s v="US"/>
    <s v="USD"/>
    <n v="1474580867"/>
    <n v="1471988867"/>
    <b v="0"/>
    <n v="1"/>
    <b v="0"/>
    <s v="technology/web"/>
    <n v="0.03"/>
    <n v="1"/>
    <x v="2"/>
    <s v="web"/>
    <x v="580"/>
    <d v="2016-09-22T21:47:47"/>
  </r>
  <r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x v="2"/>
    <s v="US"/>
    <s v="USD"/>
    <n v="1426800687"/>
    <n v="1424212287"/>
    <b v="0"/>
    <n v="1"/>
    <b v="0"/>
    <s v="technology/web"/>
    <n v="0.01"/>
    <n v="1"/>
    <x v="2"/>
    <s v="web"/>
    <x v="583"/>
    <d v="2015-03-19T21:31:27"/>
  </r>
  <r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x v="2"/>
    <s v="US"/>
    <s v="USD"/>
    <n v="1424032207"/>
    <n v="1421440207"/>
    <b v="0"/>
    <n v="4"/>
    <b v="0"/>
    <s v="technology/web"/>
    <n v="0.56000000000000005"/>
    <n v="14"/>
    <x v="2"/>
    <s v="web"/>
    <x v="586"/>
    <d v="2015-02-15T20:30:07"/>
  </r>
  <r>
    <x v="2"/>
    <s v="CA"/>
    <s v="CAD"/>
    <n v="1429207833"/>
    <n v="1426615833"/>
    <b v="0"/>
    <n v="7"/>
    <b v="0"/>
    <s v="technology/web"/>
    <n v="9.08"/>
    <n v="389.29"/>
    <x v="2"/>
    <s v="web"/>
    <x v="587"/>
    <d v="2015-04-16T18:10:33"/>
  </r>
  <r>
    <x v="2"/>
    <s v="IT"/>
    <s v="EUR"/>
    <n v="1479410886"/>
    <n v="1474223286"/>
    <b v="0"/>
    <n v="2"/>
    <b v="0"/>
    <s v="technology/web"/>
    <n v="3.34"/>
    <n v="150.5"/>
    <x v="2"/>
    <s v="web"/>
    <x v="588"/>
    <d v="2016-11-17T19:28:06"/>
  </r>
  <r>
    <x v="2"/>
    <s v="US"/>
    <s v="USD"/>
    <n v="1436366699"/>
    <n v="1435070699"/>
    <b v="0"/>
    <n v="1"/>
    <b v="0"/>
    <s v="technology/web"/>
    <n v="0.01"/>
    <n v="1"/>
    <x v="2"/>
    <s v="web"/>
    <x v="589"/>
    <d v="2015-07-08T14:44:59"/>
  </r>
  <r>
    <x v="2"/>
    <s v="GB"/>
    <s v="GBP"/>
    <n v="1454936460"/>
    <n v="1452259131"/>
    <b v="0"/>
    <n v="9"/>
    <b v="0"/>
    <s v="technology/web"/>
    <n v="4.46"/>
    <n v="24.78"/>
    <x v="2"/>
    <s v="web"/>
    <x v="590"/>
    <d v="2016-02-08T13:01:00"/>
  </r>
  <r>
    <x v="2"/>
    <s v="US"/>
    <s v="USD"/>
    <n v="1437570130"/>
    <n v="1434978130"/>
    <b v="0"/>
    <n v="2"/>
    <b v="0"/>
    <s v="technology/web"/>
    <n v="0.06"/>
    <n v="30.5"/>
    <x v="2"/>
    <s v="web"/>
    <x v="591"/>
    <d v="2015-07-22T13:02:10"/>
  </r>
  <r>
    <x v="2"/>
    <s v="US"/>
    <s v="USD"/>
    <n v="1417584860"/>
    <n v="1414992860"/>
    <b v="0"/>
    <n v="1"/>
    <b v="0"/>
    <s v="technology/web"/>
    <n v="3.33"/>
    <n v="250"/>
    <x v="2"/>
    <s v="web"/>
    <x v="592"/>
    <d v="2014-12-03T05:34:20"/>
  </r>
  <r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x v="2"/>
    <s v="US"/>
    <s v="USD"/>
    <n v="1460832206"/>
    <n v="1458240206"/>
    <b v="0"/>
    <n v="2"/>
    <b v="0"/>
    <s v="technology/web"/>
    <n v="0.1"/>
    <n v="13"/>
    <x v="2"/>
    <s v="web"/>
    <x v="594"/>
    <d v="2016-04-16T18:43:26"/>
  </r>
  <r>
    <x v="2"/>
    <s v="US"/>
    <s v="USD"/>
    <n v="1430703638"/>
    <n v="1426815638"/>
    <b v="0"/>
    <n v="8"/>
    <b v="0"/>
    <s v="technology/web"/>
    <n v="0.43"/>
    <n v="53.25"/>
    <x v="2"/>
    <s v="web"/>
    <x v="595"/>
    <d v="2015-05-04T01:40:38"/>
  </r>
  <r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x v="2"/>
    <s v="US"/>
    <s v="USD"/>
    <n v="1469980800"/>
    <n v="1466787335"/>
    <b v="0"/>
    <n v="2"/>
    <b v="0"/>
    <s v="technology/web"/>
    <n v="0.27"/>
    <n v="10"/>
    <x v="2"/>
    <s v="web"/>
    <x v="597"/>
    <d v="2016-07-31T16:00:00"/>
  </r>
  <r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x v="2"/>
    <s v="US"/>
    <s v="USD"/>
    <n v="1425827760"/>
    <n v="1423769402"/>
    <b v="0"/>
    <n v="2"/>
    <b v="0"/>
    <s v="technology/web"/>
    <n v="0.06"/>
    <n v="15.5"/>
    <x v="2"/>
    <s v="web"/>
    <x v="599"/>
    <d v="2015-03-08T15:16:00"/>
  </r>
  <r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x v="1"/>
    <s v="CA"/>
    <s v="CAD"/>
    <n v="1419626139"/>
    <n v="1417034139"/>
    <b v="0"/>
    <n v="6"/>
    <b v="0"/>
    <s v="technology/web"/>
    <n v="1.4"/>
    <n v="23.33"/>
    <x v="2"/>
    <s v="web"/>
    <x v="601"/>
    <d v="2014-12-26T20:35:39"/>
  </r>
  <r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x v="1"/>
    <s v="US"/>
    <s v="USD"/>
    <n v="1408029623"/>
    <n v="1405437623"/>
    <b v="0"/>
    <n v="13"/>
    <b v="0"/>
    <s v="technology/web"/>
    <n v="3.93"/>
    <n v="45.39"/>
    <x v="2"/>
    <s v="web"/>
    <x v="603"/>
    <d v="2014-08-14T15:20:23"/>
  </r>
  <r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x v="1"/>
    <s v="US"/>
    <s v="USD"/>
    <n v="1440318908"/>
    <n v="1436430908"/>
    <b v="0"/>
    <n v="8"/>
    <b v="0"/>
    <s v="technology/web"/>
    <n v="2.62"/>
    <n v="16.38"/>
    <x v="2"/>
    <s v="web"/>
    <x v="605"/>
    <d v="2015-08-23T08:35:08"/>
  </r>
  <r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x v="1"/>
    <s v="US"/>
    <s v="USD"/>
    <n v="1434405980"/>
    <n v="1431813980"/>
    <b v="0"/>
    <n v="5"/>
    <b v="0"/>
    <s v="technology/web"/>
    <n v="0.97"/>
    <n v="292.2"/>
    <x v="2"/>
    <s v="web"/>
    <x v="608"/>
    <d v="2015-06-15T22:06:20"/>
  </r>
  <r>
    <x v="1"/>
    <s v="GB"/>
    <s v="GBP"/>
    <n v="1448761744"/>
    <n v="1446166144"/>
    <b v="0"/>
    <n v="1"/>
    <b v="0"/>
    <s v="technology/web"/>
    <n v="0.64"/>
    <n v="5"/>
    <x v="2"/>
    <s v="web"/>
    <x v="609"/>
    <d v="2015-11-29T01:49:04"/>
  </r>
  <r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x v="1"/>
    <s v="US"/>
    <s v="USD"/>
    <n v="1443675540"/>
    <n v="1441022120"/>
    <b v="0"/>
    <n v="121"/>
    <b v="0"/>
    <s v="technology/web"/>
    <n v="21.36"/>
    <n v="105.93"/>
    <x v="2"/>
    <s v="web"/>
    <x v="613"/>
    <d v="2015-10-01T04:59:00"/>
  </r>
  <r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x v="1"/>
    <s v="US"/>
    <s v="USD"/>
    <n v="1467934937"/>
    <n v="1465342937"/>
    <b v="0"/>
    <n v="3"/>
    <b v="0"/>
    <s v="technology/web"/>
    <n v="1.04"/>
    <n v="87"/>
    <x v="2"/>
    <s v="web"/>
    <x v="621"/>
    <d v="2016-07-07T23:42:17"/>
  </r>
  <r>
    <x v="1"/>
    <s v="US"/>
    <s v="USD"/>
    <n v="1467398138"/>
    <n v="1465670138"/>
    <b v="0"/>
    <n v="9"/>
    <b v="0"/>
    <s v="technology/web"/>
    <n v="5.68"/>
    <n v="37.89"/>
    <x v="2"/>
    <s v="web"/>
    <x v="622"/>
    <d v="2016-07-01T18:35:38"/>
  </r>
  <r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x v="1"/>
    <s v="US"/>
    <s v="USD"/>
    <n v="1439644920"/>
    <n v="1436793939"/>
    <b v="0"/>
    <n v="39"/>
    <b v="0"/>
    <s v="technology/web"/>
    <n v="17.38"/>
    <n v="111.41"/>
    <x v="2"/>
    <s v="web"/>
    <x v="626"/>
    <d v="2015-08-15T13:22:00"/>
  </r>
  <r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x v="1"/>
    <s v="AU"/>
    <s v="AUD"/>
    <n v="1463239108"/>
    <n v="1460647108"/>
    <b v="0"/>
    <n v="3"/>
    <b v="0"/>
    <s v="technology/web"/>
    <n v="0.18"/>
    <n v="116.67"/>
    <x v="2"/>
    <s v="web"/>
    <x v="629"/>
    <d v="2016-05-14T15:18:28"/>
  </r>
  <r>
    <x v="1"/>
    <s v="US"/>
    <s v="USD"/>
    <n v="1441516200"/>
    <n v="1438959121"/>
    <b v="0"/>
    <n v="1"/>
    <b v="0"/>
    <s v="technology/web"/>
    <n v="0.08"/>
    <n v="10"/>
    <x v="2"/>
    <s v="web"/>
    <x v="630"/>
    <d v="2015-09-06T05:10:00"/>
  </r>
  <r>
    <x v="1"/>
    <s v="CA"/>
    <s v="CAD"/>
    <n v="1464460329"/>
    <n v="1461954729"/>
    <b v="0"/>
    <n v="9"/>
    <b v="0"/>
    <s v="technology/web"/>
    <n v="1.38"/>
    <n v="76.67"/>
    <x v="2"/>
    <s v="web"/>
    <x v="631"/>
    <d v="2016-05-28T18:32:09"/>
  </r>
  <r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x v="1"/>
    <s v="US"/>
    <s v="USD"/>
    <n v="1428804762"/>
    <n v="1426212762"/>
    <b v="0"/>
    <n v="1"/>
    <b v="0"/>
    <s v="technology/web"/>
    <n v="0.01"/>
    <n v="2"/>
    <x v="2"/>
    <s v="web"/>
    <x v="635"/>
    <d v="2015-04-12T02:12:42"/>
  </r>
  <r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x v="1"/>
    <s v="DE"/>
    <s v="EUR"/>
    <n v="1490447662"/>
    <n v="1485267262"/>
    <b v="0"/>
    <n v="6"/>
    <b v="0"/>
    <s v="technology/web"/>
    <n v="0.01"/>
    <n v="3"/>
    <x v="2"/>
    <s v="web"/>
    <x v="638"/>
    <d v="2017-03-25T13:14:22"/>
  </r>
  <r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x v="0"/>
    <s v="FR"/>
    <s v="EUR"/>
    <n v="1480028400"/>
    <n v="1478685915"/>
    <b v="0"/>
    <n v="2"/>
    <b v="1"/>
    <s v="technology/wearables"/>
    <n v="144.29"/>
    <n v="50.5"/>
    <x v="2"/>
    <s v="wearables"/>
    <x v="640"/>
    <d v="2016-11-24T23:00:00"/>
  </r>
  <r>
    <x v="0"/>
    <s v="US"/>
    <s v="USD"/>
    <n v="1439473248"/>
    <n v="1436881248"/>
    <b v="0"/>
    <n v="315"/>
    <b v="1"/>
    <s v="technology/wearables"/>
    <n v="119.16"/>
    <n v="151.32"/>
    <x v="2"/>
    <s v="wearables"/>
    <x v="641"/>
    <d v="2015-08-13T13:40:48"/>
  </r>
  <r>
    <x v="0"/>
    <s v="DE"/>
    <s v="EUR"/>
    <n v="1439998674"/>
    <n v="1436888274"/>
    <b v="0"/>
    <n v="2174"/>
    <b v="1"/>
    <s v="technology/wearables"/>
    <n v="1460.49"/>
    <n v="134.36000000000001"/>
    <x v="2"/>
    <s v="wearables"/>
    <x v="642"/>
    <d v="2015-08-19T15:37:54"/>
  </r>
  <r>
    <x v="0"/>
    <s v="US"/>
    <s v="USD"/>
    <n v="1433085875"/>
    <n v="1428333875"/>
    <b v="0"/>
    <n v="152"/>
    <b v="1"/>
    <s v="technology/wearables"/>
    <n v="105.81"/>
    <n v="174.03"/>
    <x v="2"/>
    <s v="wearables"/>
    <x v="643"/>
    <d v="2015-05-31T15:24:35"/>
  </r>
  <r>
    <x v="0"/>
    <s v="US"/>
    <s v="USD"/>
    <n v="1414544400"/>
    <n v="1410883139"/>
    <b v="0"/>
    <n v="1021"/>
    <b v="1"/>
    <s v="technology/wearables"/>
    <n v="300.12"/>
    <n v="73.489999999999995"/>
    <x v="2"/>
    <s v="wearables"/>
    <x v="644"/>
    <d v="2014-10-29T01:00:00"/>
  </r>
  <r>
    <x v="0"/>
    <s v="US"/>
    <s v="USD"/>
    <n v="1470962274"/>
    <n v="1468370274"/>
    <b v="0"/>
    <n v="237"/>
    <b v="1"/>
    <s v="technology/wearables"/>
    <n v="278.7"/>
    <n v="23.52"/>
    <x v="2"/>
    <s v="wearables"/>
    <x v="645"/>
    <d v="2016-08-12T00:37:54"/>
  </r>
  <r>
    <x v="0"/>
    <s v="US"/>
    <s v="USD"/>
    <n v="1407788867"/>
    <n v="1405196867"/>
    <b v="0"/>
    <n v="27"/>
    <b v="1"/>
    <s v="technology/wearables"/>
    <n v="131.88"/>
    <n v="39.07"/>
    <x v="2"/>
    <s v="wearables"/>
    <x v="646"/>
    <d v="2014-08-11T20:27:47"/>
  </r>
  <r>
    <x v="0"/>
    <s v="CA"/>
    <s v="CAD"/>
    <n v="1458235549"/>
    <n v="1455647149"/>
    <b v="0"/>
    <n v="17"/>
    <b v="1"/>
    <s v="technology/wearables"/>
    <n v="107.05"/>
    <n v="125.94"/>
    <x v="2"/>
    <s v="wearables"/>
    <x v="647"/>
    <d v="2016-03-17T17:25:49"/>
  </r>
  <r>
    <x v="0"/>
    <s v="US"/>
    <s v="USD"/>
    <n v="1413304708"/>
    <n v="1410280708"/>
    <b v="0"/>
    <n v="27"/>
    <b v="1"/>
    <s v="technology/wearables"/>
    <n v="126.82"/>
    <n v="1644"/>
    <x v="2"/>
    <s v="wearables"/>
    <x v="648"/>
    <d v="2014-10-14T16:38:28"/>
  </r>
  <r>
    <x v="0"/>
    <s v="US"/>
    <s v="USD"/>
    <n v="1410904413"/>
    <n v="1409090013"/>
    <b v="0"/>
    <n v="82"/>
    <b v="1"/>
    <s v="technology/wearables"/>
    <n v="139.96"/>
    <n v="42.67"/>
    <x v="2"/>
    <s v="wearables"/>
    <x v="649"/>
    <d v="2014-09-16T21:53:33"/>
  </r>
  <r>
    <x v="0"/>
    <s v="US"/>
    <s v="USD"/>
    <n v="1418953984"/>
    <n v="1413766384"/>
    <b v="0"/>
    <n v="48"/>
    <b v="1"/>
    <s v="technology/wearables"/>
    <n v="112.4"/>
    <n v="35.130000000000003"/>
    <x v="2"/>
    <s v="wearables"/>
    <x v="650"/>
    <d v="2014-12-19T01:53:04"/>
  </r>
  <r>
    <x v="0"/>
    <s v="US"/>
    <s v="USD"/>
    <n v="1418430311"/>
    <n v="1415838311"/>
    <b v="0"/>
    <n v="105"/>
    <b v="1"/>
    <s v="technology/wearables"/>
    <n v="100.53"/>
    <n v="239.35"/>
    <x v="2"/>
    <s v="wearables"/>
    <x v="651"/>
    <d v="2014-12-13T00:25:11"/>
  </r>
  <r>
    <x v="0"/>
    <s v="US"/>
    <s v="USD"/>
    <n v="1480613650"/>
    <n v="1478018050"/>
    <b v="0"/>
    <n v="28"/>
    <b v="1"/>
    <s v="technology/wearables"/>
    <n v="100.47"/>
    <n v="107.64"/>
    <x v="2"/>
    <s v="wearables"/>
    <x v="652"/>
    <d v="2016-12-01T17:34:10"/>
  </r>
  <r>
    <x v="0"/>
    <s v="US"/>
    <s v="USD"/>
    <n v="1440082240"/>
    <n v="1436885440"/>
    <b v="0"/>
    <n v="1107"/>
    <b v="1"/>
    <s v="technology/wearables"/>
    <n v="141.44999999999999"/>
    <n v="95.83"/>
    <x v="2"/>
    <s v="wearables"/>
    <x v="653"/>
    <d v="2015-08-20T14:50:40"/>
  </r>
  <r>
    <x v="0"/>
    <s v="US"/>
    <s v="USD"/>
    <n v="1436396313"/>
    <n v="1433804313"/>
    <b v="0"/>
    <n v="1013"/>
    <b v="1"/>
    <s v="technology/wearables"/>
    <n v="267.29000000000002"/>
    <n v="31.66"/>
    <x v="2"/>
    <s v="wearables"/>
    <x v="654"/>
    <d v="2015-07-08T22:58:33"/>
  </r>
  <r>
    <x v="0"/>
    <s v="US"/>
    <s v="USD"/>
    <n v="1426197512"/>
    <n v="1423609112"/>
    <b v="0"/>
    <n v="274"/>
    <b v="1"/>
    <s v="technology/wearables"/>
    <n v="146.88999999999999"/>
    <n v="42.89"/>
    <x v="2"/>
    <s v="wearables"/>
    <x v="655"/>
    <d v="2015-03-12T21:58:32"/>
  </r>
  <r>
    <x v="0"/>
    <s v="US"/>
    <s v="USD"/>
    <n v="1460917119"/>
    <n v="1455736719"/>
    <b v="0"/>
    <n v="87"/>
    <b v="1"/>
    <s v="technology/wearables"/>
    <n v="213.56"/>
    <n v="122.74"/>
    <x v="2"/>
    <s v="wearables"/>
    <x v="656"/>
    <d v="2016-04-17T18:18:39"/>
  </r>
  <r>
    <x v="0"/>
    <s v="US"/>
    <s v="USD"/>
    <n v="1450901872"/>
    <n v="1448309872"/>
    <b v="0"/>
    <n v="99"/>
    <b v="1"/>
    <s v="technology/wearables"/>
    <n v="125.7"/>
    <n v="190.45"/>
    <x v="2"/>
    <s v="wearables"/>
    <x v="657"/>
    <d v="2015-12-23T20:17:52"/>
  </r>
  <r>
    <x v="0"/>
    <s v="US"/>
    <s v="USD"/>
    <n v="1437933600"/>
    <n v="1435117889"/>
    <b v="0"/>
    <n v="276"/>
    <b v="1"/>
    <s v="technology/wearables"/>
    <n v="104.46"/>
    <n v="109.34"/>
    <x v="2"/>
    <s v="wearables"/>
    <x v="658"/>
    <d v="2015-07-26T18:00:00"/>
  </r>
  <r>
    <x v="0"/>
    <s v="US"/>
    <s v="USD"/>
    <n v="1440339295"/>
    <n v="1437747295"/>
    <b v="0"/>
    <n v="21"/>
    <b v="1"/>
    <s v="technology/wearables"/>
    <n v="100.57"/>
    <n v="143.66999999999999"/>
    <x v="2"/>
    <s v="wearables"/>
    <x v="659"/>
    <d v="2015-08-23T14:14:55"/>
  </r>
  <r>
    <x v="2"/>
    <s v="US"/>
    <s v="USD"/>
    <n v="1415558879"/>
    <n v="1412963279"/>
    <b v="0"/>
    <n v="18"/>
    <b v="0"/>
    <s v="technology/wearables"/>
    <n v="3.06"/>
    <n v="84.94"/>
    <x v="2"/>
    <s v="wearables"/>
    <x v="660"/>
    <d v="2014-11-09T18:47:59"/>
  </r>
  <r>
    <x v="2"/>
    <s v="US"/>
    <s v="USD"/>
    <n v="1477236559"/>
    <n v="1474644559"/>
    <b v="0"/>
    <n v="9"/>
    <b v="0"/>
    <s v="technology/wearables"/>
    <n v="0.95"/>
    <n v="10.56"/>
    <x v="2"/>
    <s v="wearables"/>
    <x v="661"/>
    <d v="2016-10-23T15:29:19"/>
  </r>
  <r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x v="2"/>
    <s v="DK"/>
    <s v="DKK"/>
    <n v="1437250456"/>
    <n v="1434658456"/>
    <b v="0"/>
    <n v="7"/>
    <b v="0"/>
    <s v="technology/wearables"/>
    <n v="0.35"/>
    <n v="100"/>
    <x v="2"/>
    <s v="wearables"/>
    <x v="663"/>
    <d v="2015-07-18T20:14:16"/>
  </r>
  <r>
    <x v="2"/>
    <s v="US"/>
    <s v="USD"/>
    <n v="1428940775"/>
    <n v="1426348775"/>
    <b v="0"/>
    <n v="29"/>
    <b v="0"/>
    <s v="technology/wearables"/>
    <n v="7.53"/>
    <n v="31.17"/>
    <x v="2"/>
    <s v="wearables"/>
    <x v="664"/>
    <d v="2015-04-13T15:59:35"/>
  </r>
  <r>
    <x v="2"/>
    <s v="US"/>
    <s v="USD"/>
    <n v="1484327061"/>
    <n v="1479143061"/>
    <b v="0"/>
    <n v="12"/>
    <b v="0"/>
    <s v="technology/wearables"/>
    <n v="18.64"/>
    <n v="155.33000000000001"/>
    <x v="2"/>
    <s v="wearables"/>
    <x v="665"/>
    <d v="2017-01-13T17:04:21"/>
  </r>
  <r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x v="2"/>
    <s v="IT"/>
    <s v="EUR"/>
    <n v="1477731463"/>
    <n v="1474275463"/>
    <b v="0"/>
    <n v="28"/>
    <b v="0"/>
    <s v="technology/wearables"/>
    <n v="10.02"/>
    <n v="178.93"/>
    <x v="2"/>
    <s v="wearables"/>
    <x v="667"/>
    <d v="2016-10-29T08:57:43"/>
  </r>
  <r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d v="2015-05-11T19:57:02"/>
  </r>
  <r>
    <x v="2"/>
    <s v="SE"/>
    <s v="SEK"/>
    <n v="1467817258"/>
    <n v="1465225258"/>
    <b v="0"/>
    <n v="28"/>
    <b v="0"/>
    <s v="technology/wearables"/>
    <n v="21.51"/>
    <n v="1536.25"/>
    <x v="2"/>
    <s v="wearables"/>
    <x v="669"/>
    <d v="2016-07-06T15:00:58"/>
  </r>
  <r>
    <x v="2"/>
    <s v="IT"/>
    <s v="EUR"/>
    <n v="1466323800"/>
    <n v="1463418120"/>
    <b v="0"/>
    <n v="310"/>
    <b v="0"/>
    <s v="technology/wearables"/>
    <n v="29.28"/>
    <n v="85"/>
    <x v="2"/>
    <s v="wearables"/>
    <x v="670"/>
    <d v="2016-06-19T08:10:00"/>
  </r>
  <r>
    <x v="2"/>
    <s v="US"/>
    <s v="USD"/>
    <n v="1421208000"/>
    <n v="1418315852"/>
    <b v="0"/>
    <n v="15"/>
    <b v="0"/>
    <s v="technology/wearables"/>
    <n v="39.43"/>
    <n v="788.53"/>
    <x v="2"/>
    <s v="wearables"/>
    <x v="671"/>
    <d v="2015-01-14T04:00:00"/>
  </r>
  <r>
    <x v="2"/>
    <s v="US"/>
    <s v="USD"/>
    <n v="1420088340"/>
    <n v="1417410964"/>
    <b v="0"/>
    <n v="215"/>
    <b v="0"/>
    <s v="technology/wearables"/>
    <n v="21.63"/>
    <n v="50.3"/>
    <x v="2"/>
    <s v="wearables"/>
    <x v="672"/>
    <d v="2015-01-01T04:59:00"/>
  </r>
  <r>
    <x v="2"/>
    <s v="US"/>
    <s v="USD"/>
    <n v="1409602217"/>
    <n v="1405714217"/>
    <b v="0"/>
    <n v="3"/>
    <b v="0"/>
    <s v="technology/wearables"/>
    <n v="0.21"/>
    <n v="68.33"/>
    <x v="2"/>
    <s v="wearables"/>
    <x v="673"/>
    <d v="2014-09-01T20:10:17"/>
  </r>
  <r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x v="2"/>
    <s v="US"/>
    <s v="USD"/>
    <n v="1420095540"/>
    <n v="1417558804"/>
    <b v="0"/>
    <n v="26"/>
    <b v="0"/>
    <s v="technology/wearables"/>
    <n v="14.85"/>
    <n v="34.270000000000003"/>
    <x v="2"/>
    <s v="wearables"/>
    <x v="675"/>
    <d v="2015-01-01T06:59:00"/>
  </r>
  <r>
    <x v="2"/>
    <s v="CA"/>
    <s v="CAD"/>
    <n v="1423333581"/>
    <n v="1420741581"/>
    <b v="0"/>
    <n v="24"/>
    <b v="0"/>
    <s v="technology/wearables"/>
    <n v="1.47"/>
    <n v="61.29"/>
    <x v="2"/>
    <s v="wearables"/>
    <x v="676"/>
    <d v="2015-02-07T18:26:21"/>
  </r>
  <r>
    <x v="2"/>
    <s v="IT"/>
    <s v="EUR"/>
    <n v="1467106895"/>
    <n v="1463218895"/>
    <b v="0"/>
    <n v="96"/>
    <b v="0"/>
    <s v="technology/wearables"/>
    <n v="25.58"/>
    <n v="133.25"/>
    <x v="2"/>
    <s v="wearables"/>
    <x v="677"/>
    <d v="2016-06-28T09:41:35"/>
  </r>
  <r>
    <x v="2"/>
    <s v="US"/>
    <s v="USD"/>
    <n v="1463821338"/>
    <n v="1461229338"/>
    <b v="0"/>
    <n v="17"/>
    <b v="0"/>
    <s v="technology/wearables"/>
    <n v="3.82"/>
    <n v="65.180000000000007"/>
    <x v="2"/>
    <s v="wearables"/>
    <x v="678"/>
    <d v="2016-05-21T09:02:18"/>
  </r>
  <r>
    <x v="2"/>
    <s v="US"/>
    <s v="USD"/>
    <n v="1472920909"/>
    <n v="1467736909"/>
    <b v="0"/>
    <n v="94"/>
    <b v="0"/>
    <s v="technology/wearables"/>
    <n v="15.49"/>
    <n v="93.9"/>
    <x v="2"/>
    <s v="wearables"/>
    <x v="679"/>
    <d v="2016-09-03T16:41:49"/>
  </r>
  <r>
    <x v="2"/>
    <s v="US"/>
    <s v="USD"/>
    <n v="1410955331"/>
    <n v="1407931331"/>
    <b v="0"/>
    <n v="129"/>
    <b v="0"/>
    <s v="technology/wearables"/>
    <n v="25.91"/>
    <n v="150.65"/>
    <x v="2"/>
    <s v="wearables"/>
    <x v="680"/>
    <d v="2014-09-17T12:02:11"/>
  </r>
  <r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x v="2"/>
    <s v="US"/>
    <s v="USD"/>
    <n v="1489512122"/>
    <n v="1486923722"/>
    <b v="0"/>
    <n v="4"/>
    <b v="0"/>
    <s v="technology/wearables"/>
    <n v="0.11"/>
    <n v="13.25"/>
    <x v="2"/>
    <s v="wearables"/>
    <x v="682"/>
    <d v="2017-03-14T17:22:02"/>
  </r>
  <r>
    <x v="2"/>
    <s v="US"/>
    <s v="USD"/>
    <n v="1477949764"/>
    <n v="1474493764"/>
    <b v="0"/>
    <n v="3"/>
    <b v="0"/>
    <s v="technology/wearables"/>
    <n v="0.85"/>
    <n v="99.33"/>
    <x v="2"/>
    <s v="wearables"/>
    <x v="683"/>
    <d v="2016-10-31T21:36:04"/>
  </r>
  <r>
    <x v="2"/>
    <s v="US"/>
    <s v="USD"/>
    <n v="1406257200"/>
    <n v="1403176891"/>
    <b v="0"/>
    <n v="135"/>
    <b v="0"/>
    <s v="technology/wearables"/>
    <n v="7.48"/>
    <n v="177.39"/>
    <x v="2"/>
    <s v="wearables"/>
    <x v="684"/>
    <d v="2014-07-25T03:00:00"/>
  </r>
  <r>
    <x v="2"/>
    <s v="US"/>
    <s v="USD"/>
    <n v="1421095672"/>
    <n v="1417207672"/>
    <b v="0"/>
    <n v="10"/>
    <b v="0"/>
    <s v="technology/wearables"/>
    <n v="27.65"/>
    <n v="55.3"/>
    <x v="2"/>
    <s v="wearables"/>
    <x v="685"/>
    <d v="2015-01-12T20:47:52"/>
  </r>
  <r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x v="2"/>
    <s v="MX"/>
    <s v="MXN"/>
    <n v="1486317653"/>
    <n v="1481133653"/>
    <b v="0"/>
    <n v="6"/>
    <b v="0"/>
    <s v="technology/wearables"/>
    <n v="3.55"/>
    <n v="591.66999999999996"/>
    <x v="2"/>
    <s v="wearables"/>
    <x v="687"/>
    <d v="2017-02-05T18:00:53"/>
  </r>
  <r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x v="2"/>
    <s v="US"/>
    <s v="USD"/>
    <n v="1481173140"/>
    <n v="1478016097"/>
    <b v="0"/>
    <n v="336"/>
    <b v="0"/>
    <s v="technology/wearables"/>
    <n v="57.65"/>
    <n v="343.15"/>
    <x v="2"/>
    <s v="wearables"/>
    <x v="689"/>
    <d v="2016-12-08T04:59:00"/>
  </r>
  <r>
    <x v="2"/>
    <s v="US"/>
    <s v="USD"/>
    <n v="1473400800"/>
    <n v="1469718841"/>
    <b v="0"/>
    <n v="34"/>
    <b v="0"/>
    <s v="technology/wearables"/>
    <n v="12.34"/>
    <n v="72.59"/>
    <x v="2"/>
    <s v="wearables"/>
    <x v="690"/>
    <d v="2016-09-09T06:00:00"/>
  </r>
  <r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x v="2"/>
    <s v="GB"/>
    <s v="GBP"/>
    <n v="1482397263"/>
    <n v="1479805263"/>
    <b v="0"/>
    <n v="201"/>
    <b v="0"/>
    <s v="technology/wearables"/>
    <n v="6.53"/>
    <n v="6.5"/>
    <x v="2"/>
    <s v="wearables"/>
    <x v="692"/>
    <d v="2016-12-22T09:01:03"/>
  </r>
  <r>
    <x v="2"/>
    <s v="US"/>
    <s v="USD"/>
    <n v="1430421827"/>
    <n v="1427829827"/>
    <b v="0"/>
    <n v="296"/>
    <b v="0"/>
    <s v="technology/wearables"/>
    <n v="35.340000000000003"/>
    <n v="119.39"/>
    <x v="2"/>
    <s v="wearables"/>
    <x v="693"/>
    <d v="2015-04-30T19:23:47"/>
  </r>
  <r>
    <x v="2"/>
    <s v="US"/>
    <s v="USD"/>
    <n v="1485964559"/>
    <n v="1483372559"/>
    <b v="0"/>
    <n v="7"/>
    <b v="0"/>
    <s v="technology/wearables"/>
    <n v="0.39"/>
    <n v="84.29"/>
    <x v="2"/>
    <s v="wearables"/>
    <x v="694"/>
    <d v="2017-02-01T15:55:59"/>
  </r>
  <r>
    <x v="2"/>
    <s v="US"/>
    <s v="USD"/>
    <n v="1414758620"/>
    <n v="1412166620"/>
    <b v="0"/>
    <n v="7"/>
    <b v="0"/>
    <s v="technology/wearables"/>
    <n v="1.06"/>
    <n v="90.86"/>
    <x v="2"/>
    <s v="wearables"/>
    <x v="695"/>
    <d v="2014-10-31T12:30:20"/>
  </r>
  <r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x v="2"/>
    <s v="DE"/>
    <s v="EUR"/>
    <n v="1454502789"/>
    <n v="1453206789"/>
    <b v="0"/>
    <n v="114"/>
    <b v="0"/>
    <s v="technology/wearables"/>
    <n v="46.38"/>
    <n v="20.34"/>
    <x v="2"/>
    <s v="wearables"/>
    <x v="697"/>
    <d v="2016-02-03T12:33:09"/>
  </r>
  <r>
    <x v="2"/>
    <s v="US"/>
    <s v="USD"/>
    <n v="1411005600"/>
    <n v="1408141245"/>
    <b v="0"/>
    <n v="29"/>
    <b v="0"/>
    <s v="technology/wearables"/>
    <n v="15.39"/>
    <n v="530.69000000000005"/>
    <x v="2"/>
    <s v="wearables"/>
    <x v="698"/>
    <d v="2014-09-18T02:00:00"/>
  </r>
  <r>
    <x v="2"/>
    <s v="US"/>
    <s v="USD"/>
    <n v="1385136000"/>
    <n v="1381923548"/>
    <b v="0"/>
    <n v="890"/>
    <b v="0"/>
    <s v="technology/wearables"/>
    <n v="82.42"/>
    <n v="120.39"/>
    <x v="2"/>
    <s v="wearables"/>
    <x v="699"/>
    <d v="2013-11-22T16:00:00"/>
  </r>
  <r>
    <x v="2"/>
    <s v="ES"/>
    <s v="EUR"/>
    <n v="1484065881"/>
    <n v="1481473881"/>
    <b v="0"/>
    <n v="31"/>
    <b v="0"/>
    <s v="technology/wearables"/>
    <n v="2.69"/>
    <n v="13"/>
    <x v="2"/>
    <s v="wearables"/>
    <x v="700"/>
    <d v="2017-01-10T16:31:21"/>
  </r>
  <r>
    <x v="2"/>
    <s v="GB"/>
    <s v="GBP"/>
    <n v="1406130880"/>
    <n v="1403538880"/>
    <b v="0"/>
    <n v="21"/>
    <b v="0"/>
    <s v="technology/wearables"/>
    <n v="26.6"/>
    <n v="291.33"/>
    <x v="2"/>
    <s v="wearables"/>
    <x v="701"/>
    <d v="2014-07-23T15:54:40"/>
  </r>
  <r>
    <x v="2"/>
    <s v="US"/>
    <s v="USD"/>
    <n v="1480011987"/>
    <n v="1477416387"/>
    <b v="0"/>
    <n v="37"/>
    <b v="0"/>
    <s v="technology/wearables"/>
    <n v="30.81"/>
    <n v="124.92"/>
    <x v="2"/>
    <s v="wearables"/>
    <x v="702"/>
    <d v="2016-11-24T18:26:27"/>
  </r>
  <r>
    <x v="2"/>
    <s v="US"/>
    <s v="USD"/>
    <n v="1485905520"/>
    <n v="1481150949"/>
    <b v="0"/>
    <n v="7"/>
    <b v="0"/>
    <s v="technology/wearables"/>
    <n v="5.58"/>
    <n v="119.57"/>
    <x v="2"/>
    <s v="wearables"/>
    <x v="703"/>
    <d v="2017-01-31T23:32:00"/>
  </r>
  <r>
    <x v="2"/>
    <s v="CA"/>
    <s v="CAD"/>
    <n v="1487565468"/>
    <n v="1482381468"/>
    <b v="0"/>
    <n v="4"/>
    <b v="0"/>
    <s v="technology/wearables"/>
    <n v="0.87"/>
    <n v="120.25"/>
    <x v="2"/>
    <s v="wearables"/>
    <x v="704"/>
    <d v="2017-02-20T04:37:48"/>
  </r>
  <r>
    <x v="2"/>
    <s v="NL"/>
    <s v="EUR"/>
    <n v="1484999278"/>
    <n v="1482407278"/>
    <b v="0"/>
    <n v="5"/>
    <b v="0"/>
    <s v="technology/wearables"/>
    <n v="0.98"/>
    <n v="195.4"/>
    <x v="2"/>
    <s v="wearables"/>
    <x v="705"/>
    <d v="2017-01-21T11:47:58"/>
  </r>
  <r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x v="2"/>
    <s v="GB"/>
    <s v="GBP"/>
    <n v="1483286127"/>
    <n v="1479830127"/>
    <b v="0"/>
    <n v="456"/>
    <b v="0"/>
    <s v="technology/wearables"/>
    <n v="78.930000000000007"/>
    <n v="117.7"/>
    <x v="2"/>
    <s v="wearables"/>
    <x v="707"/>
    <d v="2017-01-01T15:55:27"/>
  </r>
  <r>
    <x v="2"/>
    <s v="GB"/>
    <s v="GBP"/>
    <n v="1410616600"/>
    <n v="1405432600"/>
    <b v="0"/>
    <n v="369"/>
    <b v="0"/>
    <s v="technology/wearables"/>
    <n v="22.09"/>
    <n v="23.95"/>
    <x v="2"/>
    <s v="wearables"/>
    <x v="708"/>
    <d v="2014-09-13T13:56:40"/>
  </r>
  <r>
    <x v="2"/>
    <s v="US"/>
    <s v="USD"/>
    <n v="1417741159"/>
    <n v="1415149159"/>
    <b v="0"/>
    <n v="2"/>
    <b v="0"/>
    <s v="technology/wearables"/>
    <n v="0.41"/>
    <n v="30.5"/>
    <x v="2"/>
    <s v="wearables"/>
    <x v="709"/>
    <d v="2014-12-05T00:59:19"/>
  </r>
  <r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x v="2"/>
    <s v="NL"/>
    <s v="EUR"/>
    <n v="1481716868"/>
    <n v="1478257268"/>
    <b v="0"/>
    <n v="338"/>
    <b v="0"/>
    <s v="technology/wearables"/>
    <n v="33.79"/>
    <n v="99.97"/>
    <x v="2"/>
    <s v="wearables"/>
    <x v="711"/>
    <d v="2016-12-14T12:01:08"/>
  </r>
  <r>
    <x v="2"/>
    <s v="US"/>
    <s v="USD"/>
    <n v="1455466832"/>
    <n v="1452874832"/>
    <b v="0"/>
    <n v="4"/>
    <b v="0"/>
    <s v="technology/wearables"/>
    <n v="0.22"/>
    <n v="26.25"/>
    <x v="2"/>
    <s v="wearables"/>
    <x v="712"/>
    <d v="2016-02-14T16:20:32"/>
  </r>
  <r>
    <x v="2"/>
    <s v="IT"/>
    <s v="EUR"/>
    <n v="1465130532"/>
    <n v="1462538532"/>
    <b v="0"/>
    <n v="1"/>
    <b v="0"/>
    <s v="technology/wearables"/>
    <n v="0.8"/>
    <n v="199"/>
    <x v="2"/>
    <s v="wearables"/>
    <x v="713"/>
    <d v="2016-06-05T12:42:12"/>
  </r>
  <r>
    <x v="2"/>
    <s v="US"/>
    <s v="USD"/>
    <n v="1488308082"/>
    <n v="1483124082"/>
    <b v="0"/>
    <n v="28"/>
    <b v="0"/>
    <s v="technology/wearables"/>
    <n v="14.99"/>
    <n v="80.319999999999993"/>
    <x v="2"/>
    <s v="wearables"/>
    <x v="714"/>
    <d v="2017-02-28T18:54:42"/>
  </r>
  <r>
    <x v="2"/>
    <s v="US"/>
    <s v="USD"/>
    <n v="1446693040"/>
    <n v="1443233440"/>
    <b v="0"/>
    <n v="12"/>
    <b v="0"/>
    <s v="technology/wearables"/>
    <n v="5.05"/>
    <n v="115.75"/>
    <x v="2"/>
    <s v="wearables"/>
    <x v="715"/>
    <d v="2015-11-05T03:10:40"/>
  </r>
  <r>
    <x v="2"/>
    <s v="US"/>
    <s v="USD"/>
    <n v="1417392000"/>
    <n v="1414511307"/>
    <b v="0"/>
    <n v="16"/>
    <b v="0"/>
    <s v="technology/wearables"/>
    <n v="10.210000000000001"/>
    <n v="44.69"/>
    <x v="2"/>
    <s v="wearables"/>
    <x v="716"/>
    <d v="2014-12-01T00:00:00"/>
  </r>
  <r>
    <x v="2"/>
    <s v="US"/>
    <s v="USD"/>
    <n v="1409949002"/>
    <n v="1407357002"/>
    <b v="0"/>
    <n v="4"/>
    <b v="0"/>
    <s v="technology/wearables"/>
    <n v="0.31"/>
    <n v="76.25"/>
    <x v="2"/>
    <s v="wearables"/>
    <x v="717"/>
    <d v="2014-09-05T20:30:02"/>
  </r>
  <r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x v="2"/>
    <s v="US"/>
    <s v="USD"/>
    <n v="1456189076"/>
    <n v="1454979476"/>
    <b v="0"/>
    <n v="10"/>
    <b v="0"/>
    <s v="technology/wearables"/>
    <n v="1.29"/>
    <n v="19.399999999999999"/>
    <x v="2"/>
    <s v="wearables"/>
    <x v="719"/>
    <d v="2016-02-23T00:57:56"/>
  </r>
  <r>
    <x v="0"/>
    <s v="US"/>
    <s v="USD"/>
    <n v="1327851291"/>
    <n v="1325432091"/>
    <b v="0"/>
    <n v="41"/>
    <b v="1"/>
    <s v="publishing/nonfiction"/>
    <n v="143.94999999999999"/>
    <n v="66.709999999999994"/>
    <x v="3"/>
    <s v="nonfiction"/>
    <x v="720"/>
    <d v="2012-01-29T15:34:51"/>
  </r>
  <r>
    <x v="0"/>
    <s v="US"/>
    <s v="USD"/>
    <n v="1406900607"/>
    <n v="1403012607"/>
    <b v="0"/>
    <n v="119"/>
    <b v="1"/>
    <s v="publishing/nonfiction"/>
    <n v="122.11"/>
    <n v="84.14"/>
    <x v="3"/>
    <s v="nonfiction"/>
    <x v="721"/>
    <d v="2014-08-01T13:43:27"/>
  </r>
  <r>
    <x v="0"/>
    <s v="US"/>
    <s v="USD"/>
    <n v="1333909178"/>
    <n v="1331320778"/>
    <b v="0"/>
    <n v="153"/>
    <b v="1"/>
    <s v="publishing/nonfiction"/>
    <n v="132.02000000000001"/>
    <n v="215.73"/>
    <x v="3"/>
    <s v="nonfiction"/>
    <x v="722"/>
    <d v="2012-04-08T18:19:38"/>
  </r>
  <r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30T03:59:00"/>
  </r>
  <r>
    <x v="0"/>
    <s v="US"/>
    <s v="USD"/>
    <n v="1309447163"/>
    <n v="1306855163"/>
    <b v="0"/>
    <n v="143"/>
    <b v="1"/>
    <s v="publishing/nonfiction"/>
    <n v="105.47"/>
    <n v="51.63"/>
    <x v="3"/>
    <s v="nonfiction"/>
    <x v="724"/>
    <d v="2011-06-30T15:19:23"/>
  </r>
  <r>
    <x v="0"/>
    <s v="US"/>
    <s v="USD"/>
    <n v="1450018912"/>
    <n v="1447426912"/>
    <b v="0"/>
    <n v="140"/>
    <b v="1"/>
    <s v="publishing/nonfiction"/>
    <n v="100.35"/>
    <n v="143.36000000000001"/>
    <x v="3"/>
    <s v="nonfiction"/>
    <x v="725"/>
    <d v="2015-12-13T15:01:52"/>
  </r>
  <r>
    <x v="0"/>
    <s v="US"/>
    <s v="USD"/>
    <n v="1365728487"/>
    <n v="1363136487"/>
    <b v="0"/>
    <n v="35"/>
    <b v="1"/>
    <s v="publishing/nonfiction"/>
    <n v="101.4"/>
    <n v="72.430000000000007"/>
    <x v="3"/>
    <s v="nonfiction"/>
    <x v="726"/>
    <d v="2013-04-12T01:01:27"/>
  </r>
  <r>
    <x v="0"/>
    <s v="US"/>
    <s v="USD"/>
    <n v="1358198400"/>
    <n v="1354580949"/>
    <b v="0"/>
    <n v="149"/>
    <b v="1"/>
    <s v="publishing/nonfiction"/>
    <n v="155.51"/>
    <n v="36.53"/>
    <x v="3"/>
    <s v="nonfiction"/>
    <x v="727"/>
    <d v="2013-01-14T21:20:00"/>
  </r>
  <r>
    <x v="0"/>
    <s v="US"/>
    <s v="USD"/>
    <n v="1313957157"/>
    <n v="1310069157"/>
    <b v="0"/>
    <n v="130"/>
    <b v="1"/>
    <s v="publishing/nonfiction"/>
    <n v="105.57"/>
    <n v="60.9"/>
    <x v="3"/>
    <s v="nonfiction"/>
    <x v="728"/>
    <d v="2011-08-21T20:05:57"/>
  </r>
  <r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x v="0"/>
    <s v="US"/>
    <s v="USD"/>
    <n v="1323280391"/>
    <n v="1320688391"/>
    <b v="0"/>
    <n v="265"/>
    <b v="1"/>
    <s v="publishing/nonfiction"/>
    <n v="132.19"/>
    <n v="99.77"/>
    <x v="3"/>
    <s v="nonfiction"/>
    <x v="730"/>
    <d v="2011-12-07T17:53:11"/>
  </r>
  <r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x v="0"/>
    <s v="GB"/>
    <s v="GBP"/>
    <n v="1387533892"/>
    <n v="1384941892"/>
    <b v="0"/>
    <n v="169"/>
    <b v="1"/>
    <s v="publishing/nonfiction"/>
    <n v="120.48"/>
    <n v="17.82"/>
    <x v="3"/>
    <s v="nonfiction"/>
    <x v="733"/>
    <d v="2013-12-20T10:04:52"/>
  </r>
  <r>
    <x v="0"/>
    <s v="CA"/>
    <s v="CAD"/>
    <n v="1431147600"/>
    <n v="1428465420"/>
    <b v="0"/>
    <n v="57"/>
    <b v="1"/>
    <s v="publishing/nonfiction"/>
    <n v="125.53"/>
    <n v="187.19"/>
    <x v="3"/>
    <s v="nonfiction"/>
    <x v="734"/>
    <d v="2015-05-09T05:00:00"/>
  </r>
  <r>
    <x v="0"/>
    <s v="US"/>
    <s v="USD"/>
    <n v="1417653540"/>
    <n v="1414975346"/>
    <b v="0"/>
    <n v="229"/>
    <b v="1"/>
    <s v="publishing/nonfiction"/>
    <n v="114.41"/>
    <n v="234.81"/>
    <x v="3"/>
    <s v="nonfiction"/>
    <x v="735"/>
    <d v="2014-12-04T00:39:00"/>
  </r>
  <r>
    <x v="0"/>
    <s v="US"/>
    <s v="USD"/>
    <n v="1385009940"/>
    <n v="1383327440"/>
    <b v="0"/>
    <n v="108"/>
    <b v="1"/>
    <s v="publishing/nonfiction"/>
    <n v="315.14"/>
    <n v="105.05"/>
    <x v="3"/>
    <s v="nonfiction"/>
    <x v="736"/>
    <d v="2013-11-21T04:59:00"/>
  </r>
  <r>
    <x v="0"/>
    <s v="US"/>
    <s v="USD"/>
    <n v="1392408000"/>
    <n v="1390890987"/>
    <b v="0"/>
    <n v="108"/>
    <b v="1"/>
    <s v="publishing/nonfiction"/>
    <n v="122.4"/>
    <n v="56.67"/>
    <x v="3"/>
    <s v="nonfiction"/>
    <x v="737"/>
    <d v="2014-02-14T20:00:00"/>
  </r>
  <r>
    <x v="0"/>
    <s v="US"/>
    <s v="USD"/>
    <n v="1417409940"/>
    <n v="1414765794"/>
    <b v="0"/>
    <n v="41"/>
    <b v="1"/>
    <s v="publishing/nonfiction"/>
    <n v="106.73"/>
    <n v="39.049999999999997"/>
    <x v="3"/>
    <s v="nonfiction"/>
    <x v="738"/>
    <d v="2014-12-01T04:59:00"/>
  </r>
  <r>
    <x v="0"/>
    <s v="US"/>
    <s v="USD"/>
    <n v="1407758629"/>
    <n v="1404907429"/>
    <b v="0"/>
    <n v="139"/>
    <b v="1"/>
    <s v="publishing/nonfiction"/>
    <n v="158.33000000000001"/>
    <n v="68.349999999999994"/>
    <x v="3"/>
    <s v="nonfiction"/>
    <x v="739"/>
    <d v="2014-08-11T12:03:49"/>
  </r>
  <r>
    <x v="0"/>
    <s v="US"/>
    <s v="USD"/>
    <n v="1434857482"/>
    <n v="1433647882"/>
    <b v="0"/>
    <n v="19"/>
    <b v="1"/>
    <s v="publishing/nonfiction"/>
    <n v="107.4"/>
    <n v="169.58"/>
    <x v="3"/>
    <s v="nonfiction"/>
    <x v="740"/>
    <d v="2015-06-21T03:31:22"/>
  </r>
  <r>
    <x v="0"/>
    <s v="US"/>
    <s v="USD"/>
    <n v="1370964806"/>
    <n v="1367940806"/>
    <b v="0"/>
    <n v="94"/>
    <b v="1"/>
    <s v="publishing/nonfiction"/>
    <n v="102.26"/>
    <n v="141.41999999999999"/>
    <x v="3"/>
    <s v="nonfiction"/>
    <x v="741"/>
    <d v="2013-06-11T15:33:26"/>
  </r>
  <r>
    <x v="0"/>
    <s v="US"/>
    <s v="USD"/>
    <n v="1395435712"/>
    <n v="1392847312"/>
    <b v="0"/>
    <n v="23"/>
    <b v="1"/>
    <s v="publishing/nonfiction"/>
    <n v="110.71"/>
    <n v="67.39"/>
    <x v="3"/>
    <s v="nonfiction"/>
    <x v="742"/>
    <d v="2014-03-21T21:01:52"/>
  </r>
  <r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x v="0"/>
    <s v="US"/>
    <s v="USD"/>
    <n v="1355439503"/>
    <n v="1352847503"/>
    <b v="0"/>
    <n v="62"/>
    <b v="1"/>
    <s v="publishing/nonfiction"/>
    <n v="102.32"/>
    <n v="82.52"/>
    <x v="3"/>
    <s v="nonfiction"/>
    <x v="744"/>
    <d v="2012-12-13T22:58:23"/>
  </r>
  <r>
    <x v="0"/>
    <s v="US"/>
    <s v="USD"/>
    <n v="1367588645"/>
    <n v="1364996645"/>
    <b v="0"/>
    <n v="74"/>
    <b v="1"/>
    <s v="publishing/nonfiction"/>
    <n v="179.1"/>
    <n v="53.73"/>
    <x v="3"/>
    <s v="nonfiction"/>
    <x v="745"/>
    <d v="2013-05-03T13:44:05"/>
  </r>
  <r>
    <x v="0"/>
    <s v="US"/>
    <s v="USD"/>
    <n v="1348372740"/>
    <n v="1346806909"/>
    <b v="0"/>
    <n v="97"/>
    <b v="1"/>
    <s v="publishing/nonfiction"/>
    <n v="111.08"/>
    <n v="34.21"/>
    <x v="3"/>
    <s v="nonfiction"/>
    <x v="746"/>
    <d v="2012-09-23T03:59:00"/>
  </r>
  <r>
    <x v="0"/>
    <s v="NL"/>
    <s v="EUR"/>
    <n v="1421319240"/>
    <n v="1418649019"/>
    <b v="0"/>
    <n v="55"/>
    <b v="1"/>
    <s v="publishing/nonfiction"/>
    <n v="100.04"/>
    <n v="127.33"/>
    <x v="3"/>
    <s v="nonfiction"/>
    <x v="747"/>
    <d v="2015-01-15T10:54:00"/>
  </r>
  <r>
    <x v="0"/>
    <s v="US"/>
    <s v="USD"/>
    <n v="1407701966"/>
    <n v="1405109966"/>
    <b v="0"/>
    <n v="44"/>
    <b v="1"/>
    <s v="publishing/nonfiction"/>
    <n v="100.25"/>
    <n v="45.57"/>
    <x v="3"/>
    <s v="nonfiction"/>
    <x v="748"/>
    <d v="2014-08-10T20:19:26"/>
  </r>
  <r>
    <x v="0"/>
    <s v="US"/>
    <s v="USD"/>
    <n v="1485642930"/>
    <n v="1483050930"/>
    <b v="0"/>
    <n v="110"/>
    <b v="1"/>
    <s v="publishing/nonfiction"/>
    <n v="105.56"/>
    <n v="95.96"/>
    <x v="3"/>
    <s v="nonfiction"/>
    <x v="749"/>
    <d v="2017-01-28T22:35:30"/>
  </r>
  <r>
    <x v="0"/>
    <s v="US"/>
    <s v="USD"/>
    <n v="1361739872"/>
    <n v="1359147872"/>
    <b v="0"/>
    <n v="59"/>
    <b v="1"/>
    <s v="publishing/nonfiction"/>
    <n v="102.59"/>
    <n v="77.27"/>
    <x v="3"/>
    <s v="nonfiction"/>
    <x v="750"/>
    <d v="2013-02-24T21:04:32"/>
  </r>
  <r>
    <x v="0"/>
    <s v="US"/>
    <s v="USD"/>
    <n v="1312470475"/>
    <n v="1308496075"/>
    <b v="0"/>
    <n v="62"/>
    <b v="1"/>
    <s v="publishing/nonfiction"/>
    <n v="118.5"/>
    <n v="57.34"/>
    <x v="3"/>
    <s v="nonfiction"/>
    <x v="751"/>
    <d v="2011-08-04T15:07:55"/>
  </r>
  <r>
    <x v="0"/>
    <s v="AU"/>
    <s v="AUD"/>
    <n v="1476615600"/>
    <n v="1474884417"/>
    <b v="0"/>
    <n v="105"/>
    <b v="1"/>
    <s v="publishing/nonfiction"/>
    <n v="111.7"/>
    <n v="53.19"/>
    <x v="3"/>
    <s v="nonfiction"/>
    <x v="752"/>
    <d v="2016-10-16T11:00:00"/>
  </r>
  <r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x v="0"/>
    <s v="US"/>
    <s v="USD"/>
    <n v="1357408721"/>
    <n v="1354816721"/>
    <b v="0"/>
    <n v="49"/>
    <b v="1"/>
    <s v="publishing/nonfiction"/>
    <n v="103.75"/>
    <n v="42.35"/>
    <x v="3"/>
    <s v="nonfiction"/>
    <x v="754"/>
    <d v="2013-01-05T17:58:41"/>
  </r>
  <r>
    <x v="0"/>
    <s v="US"/>
    <s v="USD"/>
    <n v="1369010460"/>
    <n v="1366381877"/>
    <b v="0"/>
    <n v="68"/>
    <b v="1"/>
    <s v="publishing/nonfiction"/>
    <n v="101.91"/>
    <n v="37.47"/>
    <x v="3"/>
    <s v="nonfiction"/>
    <x v="755"/>
    <d v="2013-05-20T00:41:00"/>
  </r>
  <r>
    <x v="0"/>
    <s v="US"/>
    <s v="USD"/>
    <n v="1303147459"/>
    <n v="1297880659"/>
    <b v="0"/>
    <n v="22"/>
    <b v="1"/>
    <s v="publishing/nonfiction"/>
    <n v="117.71"/>
    <n v="37.450000000000003"/>
    <x v="3"/>
    <s v="nonfiction"/>
    <x v="756"/>
    <d v="2011-04-18T17:24:19"/>
  </r>
  <r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x v="0"/>
    <s v="GB"/>
    <s v="GBP"/>
    <n v="1404892539"/>
    <n v="1401436539"/>
    <b v="0"/>
    <n v="99"/>
    <b v="1"/>
    <s v="publishing/nonfiction"/>
    <n v="101.92"/>
    <n v="51.47"/>
    <x v="3"/>
    <s v="nonfiction"/>
    <x v="759"/>
    <d v="2014-07-09T07:55:39"/>
  </r>
  <r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x v="2"/>
    <s v="US"/>
    <s v="USD"/>
    <n v="1391364126"/>
    <n v="1388772126"/>
    <b v="0"/>
    <n v="6"/>
    <b v="0"/>
    <s v="publishing/fiction"/>
    <n v="4.7"/>
    <n v="39.17"/>
    <x v="3"/>
    <s v="fiction"/>
    <x v="761"/>
    <d v="2014-02-02T18:02:06"/>
  </r>
  <r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x v="2"/>
    <s v="GB"/>
    <s v="GBP"/>
    <n v="1376563408"/>
    <n v="1373971408"/>
    <b v="0"/>
    <n v="1"/>
    <b v="0"/>
    <s v="publishing/fiction"/>
    <n v="0.12"/>
    <n v="5"/>
    <x v="3"/>
    <s v="fiction"/>
    <x v="763"/>
    <d v="2013-08-15T10:43:28"/>
  </r>
  <r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x v="2"/>
    <s v="US"/>
    <s v="USD"/>
    <n v="1413723684"/>
    <n v="1411131684"/>
    <b v="0"/>
    <n v="44"/>
    <b v="0"/>
    <s v="publishing/fiction"/>
    <n v="36.01"/>
    <n v="57.3"/>
    <x v="3"/>
    <s v="fiction"/>
    <x v="765"/>
    <d v="2014-10-19T13:01:24"/>
  </r>
  <r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x v="2"/>
    <s v="US"/>
    <s v="USD"/>
    <n v="1388102094"/>
    <n v="1385510094"/>
    <b v="0"/>
    <n v="52"/>
    <b v="0"/>
    <s v="publishing/fiction"/>
    <n v="41.4"/>
    <n v="31.85"/>
    <x v="3"/>
    <s v="fiction"/>
    <x v="769"/>
    <d v="2013-12-26T23:54:54"/>
  </r>
  <r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x v="2"/>
    <s v="US"/>
    <s v="USD"/>
    <n v="1454183202"/>
    <n v="1449863202"/>
    <b v="0"/>
    <n v="1"/>
    <b v="0"/>
    <s v="publishing/fiction"/>
    <n v="0.03"/>
    <n v="10"/>
    <x v="3"/>
    <s v="fiction"/>
    <x v="771"/>
    <d v="2016-01-30T19:46:42"/>
  </r>
  <r>
    <x v="2"/>
    <s v="US"/>
    <s v="USD"/>
    <n v="1257047940"/>
    <n v="1252718519"/>
    <b v="0"/>
    <n v="1"/>
    <b v="0"/>
    <s v="publishing/fiction"/>
    <n v="3.33"/>
    <n v="50"/>
    <x v="3"/>
    <s v="fiction"/>
    <x v="772"/>
    <d v="2009-11-01T03:59:00"/>
  </r>
  <r>
    <x v="2"/>
    <s v="GB"/>
    <s v="GBP"/>
    <n v="1431298860"/>
    <n v="1428341985"/>
    <b v="0"/>
    <n v="2"/>
    <b v="0"/>
    <s v="publishing/fiction"/>
    <n v="0.85"/>
    <n v="16"/>
    <x v="3"/>
    <s v="fiction"/>
    <x v="773"/>
    <d v="2015-05-10T23:01:00"/>
  </r>
  <r>
    <x v="2"/>
    <s v="US"/>
    <s v="USD"/>
    <n v="1393181018"/>
    <n v="1390589018"/>
    <b v="0"/>
    <n v="9"/>
    <b v="0"/>
    <s v="publishing/fiction"/>
    <n v="70.2"/>
    <n v="39"/>
    <x v="3"/>
    <s v="fiction"/>
    <x v="774"/>
    <d v="2014-02-23T18:43:38"/>
  </r>
  <r>
    <x v="2"/>
    <s v="US"/>
    <s v="USD"/>
    <n v="1323998795"/>
    <n v="1321406795"/>
    <b v="0"/>
    <n v="5"/>
    <b v="0"/>
    <s v="publishing/fiction"/>
    <n v="1.7"/>
    <n v="34"/>
    <x v="3"/>
    <s v="fiction"/>
    <x v="775"/>
    <d v="2011-12-16T01:26:35"/>
  </r>
  <r>
    <x v="2"/>
    <s v="US"/>
    <s v="USD"/>
    <n v="1444539600"/>
    <n v="1441297645"/>
    <b v="0"/>
    <n v="57"/>
    <b v="0"/>
    <s v="publishing/fiction"/>
    <n v="51.4"/>
    <n v="63.12"/>
    <x v="3"/>
    <s v="fiction"/>
    <x v="776"/>
    <d v="2015-10-11T05:00:00"/>
  </r>
  <r>
    <x v="2"/>
    <s v="US"/>
    <s v="USD"/>
    <n v="1375313577"/>
    <n v="1372721577"/>
    <b v="0"/>
    <n v="3"/>
    <b v="0"/>
    <s v="publishing/fiction"/>
    <n v="0.7"/>
    <n v="7"/>
    <x v="3"/>
    <s v="fiction"/>
    <x v="777"/>
    <d v="2013-07-31T23:32:57"/>
  </r>
  <r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x v="2"/>
    <s v="US"/>
    <s v="USD"/>
    <n v="1287115200"/>
    <n v="1284567905"/>
    <b v="0"/>
    <n v="6"/>
    <b v="0"/>
    <s v="publishing/fiction"/>
    <n v="2.67"/>
    <n v="66.67"/>
    <x v="3"/>
    <s v="fiction"/>
    <x v="779"/>
    <d v="2010-10-15T04:00:00"/>
  </r>
  <r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x v="0"/>
    <s v="US"/>
    <s v="USD"/>
    <n v="1370649674"/>
    <n v="1368057674"/>
    <b v="0"/>
    <n v="25"/>
    <b v="1"/>
    <s v="music/rock"/>
    <n v="133.15"/>
    <n v="42.61"/>
    <x v="4"/>
    <s v="rock"/>
    <x v="781"/>
    <d v="2013-06-08T00:01:14"/>
  </r>
  <r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x v="0"/>
    <s v="US"/>
    <s v="USD"/>
    <n v="1335564000"/>
    <n v="1332182049"/>
    <b v="0"/>
    <n v="35"/>
    <b v="1"/>
    <s v="music/rock"/>
    <n v="148.13"/>
    <n v="63.49"/>
    <x v="4"/>
    <s v="rock"/>
    <x v="783"/>
    <d v="2012-04-27T22:00:00"/>
  </r>
  <r>
    <x v="0"/>
    <s v="US"/>
    <s v="USD"/>
    <n v="1395023719"/>
    <n v="1391571319"/>
    <b v="0"/>
    <n v="10"/>
    <b v="1"/>
    <s v="music/rock"/>
    <n v="102.5"/>
    <n v="102.5"/>
    <x v="4"/>
    <s v="rock"/>
    <x v="784"/>
    <d v="2014-03-17T02:35:19"/>
  </r>
  <r>
    <x v="0"/>
    <s v="US"/>
    <s v="USD"/>
    <n v="1362060915"/>
    <n v="1359468915"/>
    <b v="0"/>
    <n v="29"/>
    <b v="1"/>
    <s v="music/rock"/>
    <n v="180.63"/>
    <n v="31.14"/>
    <x v="4"/>
    <s v="rock"/>
    <x v="785"/>
    <d v="2013-02-28T14:15:15"/>
  </r>
  <r>
    <x v="0"/>
    <s v="US"/>
    <s v="USD"/>
    <n v="1336751220"/>
    <n v="1331774434"/>
    <b v="0"/>
    <n v="44"/>
    <b v="1"/>
    <s v="music/rock"/>
    <n v="142.80000000000001"/>
    <n v="162.27000000000001"/>
    <x v="4"/>
    <s v="rock"/>
    <x v="786"/>
    <d v="2012-05-11T15:47:00"/>
  </r>
  <r>
    <x v="0"/>
    <s v="US"/>
    <s v="USD"/>
    <n v="1383318226"/>
    <n v="1380726226"/>
    <b v="0"/>
    <n v="17"/>
    <b v="1"/>
    <s v="music/rock"/>
    <n v="114.17"/>
    <n v="80.59"/>
    <x v="4"/>
    <s v="rock"/>
    <x v="787"/>
    <d v="2013-11-01T15:03:46"/>
  </r>
  <r>
    <x v="0"/>
    <s v="US"/>
    <s v="USD"/>
    <n v="1341633540"/>
    <n v="1338336588"/>
    <b v="0"/>
    <n v="34"/>
    <b v="1"/>
    <s v="music/rock"/>
    <n v="203.51"/>
    <n v="59.85"/>
    <x v="4"/>
    <s v="rock"/>
    <x v="788"/>
    <d v="2012-07-07T03:59:00"/>
  </r>
  <r>
    <x v="0"/>
    <s v="US"/>
    <s v="USD"/>
    <n v="1358755140"/>
    <n v="1357187280"/>
    <b v="0"/>
    <n v="14"/>
    <b v="1"/>
    <s v="music/rock"/>
    <n v="109.41"/>
    <n v="132.86000000000001"/>
    <x v="4"/>
    <s v="rock"/>
    <x v="789"/>
    <d v="2013-01-21T07:59:00"/>
  </r>
  <r>
    <x v="0"/>
    <s v="US"/>
    <s v="USD"/>
    <n v="1359680939"/>
    <n v="1357088939"/>
    <b v="0"/>
    <n v="156"/>
    <b v="1"/>
    <s v="music/rock"/>
    <n v="144.37"/>
    <n v="92.55"/>
    <x v="4"/>
    <s v="rock"/>
    <x v="790"/>
    <d v="2013-02-01T01:08:59"/>
  </r>
  <r>
    <x v="0"/>
    <s v="US"/>
    <s v="USD"/>
    <n v="1384322340"/>
    <n v="1381430646"/>
    <b v="0"/>
    <n v="128"/>
    <b v="1"/>
    <s v="music/rock"/>
    <n v="103.87"/>
    <n v="60.86"/>
    <x v="4"/>
    <s v="rock"/>
    <x v="791"/>
    <d v="2013-11-13T05:59:00"/>
  </r>
  <r>
    <x v="0"/>
    <s v="US"/>
    <s v="USD"/>
    <n v="1383861483"/>
    <n v="1381265883"/>
    <b v="0"/>
    <n v="60"/>
    <b v="1"/>
    <s v="music/rock"/>
    <n v="100.44"/>
    <n v="41.85"/>
    <x v="4"/>
    <s v="rock"/>
    <x v="792"/>
    <d v="2013-11-07T21:58:03"/>
  </r>
  <r>
    <x v="0"/>
    <s v="US"/>
    <s v="USD"/>
    <n v="1372827540"/>
    <n v="1371491244"/>
    <b v="0"/>
    <n v="32"/>
    <b v="1"/>
    <s v="music/rock"/>
    <n v="102.78"/>
    <n v="88.33"/>
    <x v="4"/>
    <s v="rock"/>
    <x v="793"/>
    <d v="2013-07-03T04:59:00"/>
  </r>
  <r>
    <x v="0"/>
    <s v="US"/>
    <s v="USD"/>
    <n v="1315242360"/>
    <n v="1310438737"/>
    <b v="0"/>
    <n v="53"/>
    <b v="1"/>
    <s v="music/rock"/>
    <n v="105.31"/>
    <n v="158.96"/>
    <x v="4"/>
    <s v="rock"/>
    <x v="794"/>
    <d v="2011-09-05T17:06:00"/>
  </r>
  <r>
    <x v="0"/>
    <s v="US"/>
    <s v="USD"/>
    <n v="1333774740"/>
    <n v="1330094566"/>
    <b v="0"/>
    <n v="184"/>
    <b v="1"/>
    <s v="music/rock"/>
    <n v="111.79"/>
    <n v="85.05"/>
    <x v="4"/>
    <s v="rock"/>
    <x v="795"/>
    <d v="2012-04-07T04:59:00"/>
  </r>
  <r>
    <x v="0"/>
    <s v="US"/>
    <s v="USD"/>
    <n v="1379279400"/>
    <n v="1376687485"/>
    <b v="0"/>
    <n v="90"/>
    <b v="1"/>
    <s v="music/rock"/>
    <n v="101.35"/>
    <n v="112.61"/>
    <x v="4"/>
    <s v="rock"/>
    <x v="796"/>
    <d v="2013-09-15T21:10:00"/>
  </r>
  <r>
    <x v="0"/>
    <s v="US"/>
    <s v="USD"/>
    <n v="1335672000"/>
    <n v="1332978688"/>
    <b v="0"/>
    <n v="71"/>
    <b v="1"/>
    <s v="music/rock"/>
    <n v="107.53"/>
    <n v="45.44"/>
    <x v="4"/>
    <s v="rock"/>
    <x v="797"/>
    <d v="2012-04-29T04:00:00"/>
  </r>
  <r>
    <x v="0"/>
    <s v="US"/>
    <s v="USD"/>
    <n v="1412086187"/>
    <n v="1409494187"/>
    <b v="0"/>
    <n v="87"/>
    <b v="1"/>
    <s v="music/rock"/>
    <n v="114.89"/>
    <n v="46.22"/>
    <x v="4"/>
    <s v="rock"/>
    <x v="798"/>
    <d v="2014-09-30T14:09:47"/>
  </r>
  <r>
    <x v="0"/>
    <s v="US"/>
    <s v="USD"/>
    <n v="1335542446"/>
    <n v="1332950446"/>
    <b v="0"/>
    <n v="28"/>
    <b v="1"/>
    <s v="music/rock"/>
    <n v="100.02"/>
    <n v="178.61"/>
    <x v="4"/>
    <s v="rock"/>
    <x v="799"/>
    <d v="2012-04-27T16:00:46"/>
  </r>
  <r>
    <x v="0"/>
    <s v="GB"/>
    <s v="GBP"/>
    <n v="1410431054"/>
    <n v="1407839054"/>
    <b v="0"/>
    <n v="56"/>
    <b v="1"/>
    <s v="music/rock"/>
    <n v="152.13"/>
    <n v="40.75"/>
    <x v="4"/>
    <s v="rock"/>
    <x v="800"/>
    <d v="2014-09-11T10:24:14"/>
  </r>
  <r>
    <x v="0"/>
    <s v="US"/>
    <s v="USD"/>
    <n v="1309547120"/>
    <n v="1306955120"/>
    <b v="0"/>
    <n v="51"/>
    <b v="1"/>
    <s v="music/rock"/>
    <n v="111.52"/>
    <n v="43.73"/>
    <x v="4"/>
    <s v="rock"/>
    <x v="801"/>
    <d v="2011-07-01T19:05:20"/>
  </r>
  <r>
    <x v="0"/>
    <s v="US"/>
    <s v="USD"/>
    <n v="1347854700"/>
    <n v="1343867524"/>
    <b v="0"/>
    <n v="75"/>
    <b v="1"/>
    <s v="music/rock"/>
    <n v="101.33"/>
    <n v="81.069999999999993"/>
    <x v="4"/>
    <s v="rock"/>
    <x v="802"/>
    <d v="2012-09-17T04:05:00"/>
  </r>
  <r>
    <x v="0"/>
    <s v="US"/>
    <s v="USD"/>
    <n v="1306630800"/>
    <n v="1304376478"/>
    <b v="0"/>
    <n v="38"/>
    <b v="1"/>
    <s v="music/rock"/>
    <n v="123.26"/>
    <n v="74.61"/>
    <x v="4"/>
    <s v="rock"/>
    <x v="803"/>
    <d v="2011-05-29T01:00:00"/>
  </r>
  <r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x v="0"/>
    <s v="US"/>
    <s v="USD"/>
    <n v="1315413339"/>
    <n v="1312821339"/>
    <b v="0"/>
    <n v="71"/>
    <b v="1"/>
    <s v="music/rock"/>
    <n v="104.44"/>
    <n v="117.68"/>
    <x v="4"/>
    <s v="rock"/>
    <x v="806"/>
    <d v="2011-09-07T16:35:39"/>
  </r>
  <r>
    <x v="0"/>
    <s v="US"/>
    <s v="USD"/>
    <n v="1488333600"/>
    <n v="1485270311"/>
    <b v="0"/>
    <n v="57"/>
    <b v="1"/>
    <s v="music/rock"/>
    <n v="105.13"/>
    <n v="73.77"/>
    <x v="4"/>
    <s v="rock"/>
    <x v="807"/>
    <d v="2017-03-01T02:00:00"/>
  </r>
  <r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x v="0"/>
    <s v="US"/>
    <s v="USD"/>
    <n v="1390161630"/>
    <n v="1387569630"/>
    <b v="0"/>
    <n v="52"/>
    <b v="1"/>
    <s v="music/rock"/>
    <n v="103.78"/>
    <n v="79.83"/>
    <x v="4"/>
    <s v="rock"/>
    <x v="809"/>
    <d v="2014-01-19T20:00:30"/>
  </r>
  <r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x v="0"/>
    <s v="US"/>
    <s v="USD"/>
    <n v="1362146280"/>
    <n v="1357604752"/>
    <b v="0"/>
    <n v="33"/>
    <b v="1"/>
    <s v="music/rock"/>
    <n v="151.83000000000001"/>
    <n v="27.61"/>
    <x v="4"/>
    <s v="rock"/>
    <x v="812"/>
    <d v="2013-03-01T13:58:00"/>
  </r>
  <r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x v="0"/>
    <s v="US"/>
    <s v="USD"/>
    <n v="1306865040"/>
    <n v="1305568201"/>
    <b v="0"/>
    <n v="28"/>
    <b v="1"/>
    <s v="music/rock"/>
    <n v="127.3"/>
    <n v="45.46"/>
    <x v="4"/>
    <s v="rock"/>
    <x v="814"/>
    <d v="2011-05-31T18:04:00"/>
  </r>
  <r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x v="0"/>
    <s v="US"/>
    <s v="USD"/>
    <n v="1365489000"/>
    <n v="1362776043"/>
    <b v="0"/>
    <n v="205"/>
    <b v="1"/>
    <s v="music/rock"/>
    <n v="115.12"/>
    <n v="39.31"/>
    <x v="4"/>
    <s v="rock"/>
    <x v="816"/>
    <d v="2013-04-09T06:30:00"/>
  </r>
  <r>
    <x v="0"/>
    <s v="US"/>
    <s v="USD"/>
    <n v="1331441940"/>
    <n v="1326810211"/>
    <b v="0"/>
    <n v="23"/>
    <b v="1"/>
    <s v="music/rock"/>
    <n v="137.11000000000001"/>
    <n v="89.42"/>
    <x v="4"/>
    <s v="rock"/>
    <x v="817"/>
    <d v="2012-03-11T04:59:00"/>
  </r>
  <r>
    <x v="0"/>
    <s v="US"/>
    <s v="USD"/>
    <n v="1344358860"/>
    <n v="1343682681"/>
    <b v="0"/>
    <n v="19"/>
    <b v="1"/>
    <s v="music/rock"/>
    <n v="155.71"/>
    <n v="28.68"/>
    <x v="4"/>
    <s v="rock"/>
    <x v="818"/>
    <d v="2012-08-07T17:01:00"/>
  </r>
  <r>
    <x v="0"/>
    <s v="US"/>
    <s v="USD"/>
    <n v="1387601040"/>
    <n v="1386806254"/>
    <b v="0"/>
    <n v="14"/>
    <b v="1"/>
    <s v="music/rock"/>
    <n v="108.75"/>
    <n v="31.07"/>
    <x v="4"/>
    <s v="rock"/>
    <x v="819"/>
    <d v="2013-12-21T04:44:00"/>
  </r>
  <r>
    <x v="0"/>
    <s v="US"/>
    <s v="USD"/>
    <n v="1402290000"/>
    <n v="1399666342"/>
    <b v="0"/>
    <n v="38"/>
    <b v="1"/>
    <s v="music/rock"/>
    <n v="134.05000000000001"/>
    <n v="70.55"/>
    <x v="4"/>
    <s v="rock"/>
    <x v="820"/>
    <d v="2014-06-09T05:00:00"/>
  </r>
  <r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x v="0"/>
    <s v="US"/>
    <s v="USD"/>
    <n v="1349477050"/>
    <n v="1346885050"/>
    <b v="0"/>
    <n v="69"/>
    <b v="1"/>
    <s v="music/rock"/>
    <n v="119.17"/>
    <n v="51.81"/>
    <x v="4"/>
    <s v="rock"/>
    <x v="822"/>
    <d v="2012-10-05T22:44:10"/>
  </r>
  <r>
    <x v="0"/>
    <s v="US"/>
    <s v="USD"/>
    <n v="1427062852"/>
    <n v="1424474452"/>
    <b v="0"/>
    <n v="33"/>
    <b v="1"/>
    <s v="music/rock"/>
    <n v="179.5"/>
    <n v="43.52"/>
    <x v="4"/>
    <s v="rock"/>
    <x v="823"/>
    <d v="2015-03-22T22:20:52"/>
  </r>
  <r>
    <x v="0"/>
    <s v="US"/>
    <s v="USD"/>
    <n v="1271573940"/>
    <n v="1268459318"/>
    <b v="0"/>
    <n v="54"/>
    <b v="1"/>
    <s v="music/rock"/>
    <n v="134.38"/>
    <n v="39.82"/>
    <x v="4"/>
    <s v="rock"/>
    <x v="824"/>
    <d v="2010-04-18T06:59:00"/>
  </r>
  <r>
    <x v="0"/>
    <s v="US"/>
    <s v="USD"/>
    <n v="1351495284"/>
    <n v="1349335284"/>
    <b v="0"/>
    <n v="99"/>
    <b v="1"/>
    <s v="music/rock"/>
    <n v="100.43"/>
    <n v="126.81"/>
    <x v="4"/>
    <s v="rock"/>
    <x v="825"/>
    <d v="2012-10-29T07:21:24"/>
  </r>
  <r>
    <x v="0"/>
    <s v="US"/>
    <s v="USD"/>
    <n v="1332719730"/>
    <n v="1330908930"/>
    <b v="0"/>
    <n v="49"/>
    <b v="1"/>
    <s v="music/rock"/>
    <n v="101.45"/>
    <n v="113.88"/>
    <x v="4"/>
    <s v="rock"/>
    <x v="826"/>
    <d v="2012-03-25T23:55:30"/>
  </r>
  <r>
    <x v="0"/>
    <s v="US"/>
    <s v="USD"/>
    <n v="1329248940"/>
    <n v="1326972107"/>
    <b v="0"/>
    <n v="11"/>
    <b v="1"/>
    <s v="music/rock"/>
    <n v="103.33"/>
    <n v="28.18"/>
    <x v="4"/>
    <s v="rock"/>
    <x v="827"/>
    <d v="2012-02-14T19:49:00"/>
  </r>
  <r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x v="0"/>
    <s v="US"/>
    <s v="USD"/>
    <n v="1363952225"/>
    <n v="1361363825"/>
    <b v="0"/>
    <n v="32"/>
    <b v="1"/>
    <s v="music/rock"/>
    <n v="107.83"/>
    <n v="60.66"/>
    <x v="4"/>
    <s v="rock"/>
    <x v="830"/>
    <d v="2013-03-22T11:37:05"/>
  </r>
  <r>
    <x v="0"/>
    <s v="US"/>
    <s v="USD"/>
    <n v="1335540694"/>
    <n v="1332948694"/>
    <b v="0"/>
    <n v="20"/>
    <b v="1"/>
    <s v="music/rock"/>
    <n v="233.33"/>
    <n v="175"/>
    <x v="4"/>
    <s v="rock"/>
    <x v="831"/>
    <d v="2012-04-27T15:31:34"/>
  </r>
  <r>
    <x v="0"/>
    <s v="US"/>
    <s v="USD"/>
    <n v="1327133580"/>
    <n v="1321978335"/>
    <b v="0"/>
    <n v="154"/>
    <b v="1"/>
    <s v="music/rock"/>
    <n v="100.61"/>
    <n v="97.99"/>
    <x v="4"/>
    <s v="rock"/>
    <x v="832"/>
    <d v="2012-01-21T08:13:00"/>
  </r>
  <r>
    <x v="0"/>
    <s v="US"/>
    <s v="USD"/>
    <n v="1397941475"/>
    <n v="1395349475"/>
    <b v="0"/>
    <n v="41"/>
    <b v="1"/>
    <s v="music/rock"/>
    <n v="101.67"/>
    <n v="148.78"/>
    <x v="4"/>
    <s v="rock"/>
    <x v="833"/>
    <d v="2014-04-19T21:04:35"/>
  </r>
  <r>
    <x v="0"/>
    <s v="US"/>
    <s v="USD"/>
    <n v="1372651140"/>
    <n v="1369770292"/>
    <b v="0"/>
    <n v="75"/>
    <b v="1"/>
    <s v="music/rock"/>
    <n v="131.02000000000001"/>
    <n v="96.08"/>
    <x v="4"/>
    <s v="rock"/>
    <x v="834"/>
    <d v="2013-07-01T03:59:00"/>
  </r>
  <r>
    <x v="0"/>
    <s v="US"/>
    <s v="USD"/>
    <n v="1337396400"/>
    <n v="1333709958"/>
    <b v="0"/>
    <n v="40"/>
    <b v="1"/>
    <s v="music/rock"/>
    <n v="117.25"/>
    <n v="58.63"/>
    <x v="4"/>
    <s v="rock"/>
    <x v="835"/>
    <d v="2012-05-19T03:00:00"/>
  </r>
  <r>
    <x v="0"/>
    <s v="US"/>
    <s v="USD"/>
    <n v="1381108918"/>
    <n v="1378516918"/>
    <b v="0"/>
    <n v="46"/>
    <b v="1"/>
    <s v="music/rock"/>
    <n v="100.93"/>
    <n v="109.71"/>
    <x v="4"/>
    <s v="rock"/>
    <x v="836"/>
    <d v="2013-10-07T01:21:58"/>
  </r>
  <r>
    <x v="0"/>
    <s v="US"/>
    <s v="USD"/>
    <n v="1398988662"/>
    <n v="1396396662"/>
    <b v="0"/>
    <n v="62"/>
    <b v="1"/>
    <s v="music/rock"/>
    <n v="121.8"/>
    <n v="49.11"/>
    <x v="4"/>
    <s v="rock"/>
    <x v="837"/>
    <d v="2014-05-01T23:57:42"/>
  </r>
  <r>
    <x v="0"/>
    <s v="US"/>
    <s v="USD"/>
    <n v="1326835985"/>
    <n v="1324243985"/>
    <b v="0"/>
    <n v="61"/>
    <b v="1"/>
    <s v="music/rock"/>
    <n v="145.4"/>
    <n v="47.67"/>
    <x v="4"/>
    <s v="rock"/>
    <x v="838"/>
    <d v="2012-01-17T21:33:05"/>
  </r>
  <r>
    <x v="0"/>
    <s v="US"/>
    <s v="USD"/>
    <n v="1348337956"/>
    <n v="1345745956"/>
    <b v="0"/>
    <n v="96"/>
    <b v="1"/>
    <s v="music/rock"/>
    <n v="116.62"/>
    <n v="60.74"/>
    <x v="4"/>
    <s v="rock"/>
    <x v="839"/>
    <d v="2012-09-22T18:19:16"/>
  </r>
  <r>
    <x v="0"/>
    <s v="US"/>
    <s v="USD"/>
    <n v="1474694787"/>
    <n v="1472102787"/>
    <b v="0"/>
    <n v="190"/>
    <b v="1"/>
    <s v="music/metal"/>
    <n v="120.42"/>
    <n v="63.38"/>
    <x v="4"/>
    <s v="metal"/>
    <x v="840"/>
    <d v="2016-09-24T05:26:27"/>
  </r>
  <r>
    <x v="0"/>
    <s v="US"/>
    <s v="USD"/>
    <n v="1415653663"/>
    <n v="1413058063"/>
    <b v="1"/>
    <n v="94"/>
    <b v="1"/>
    <s v="music/metal"/>
    <n v="101.32"/>
    <n v="53.89"/>
    <x v="4"/>
    <s v="metal"/>
    <x v="841"/>
    <d v="2014-11-10T21:07:43"/>
  </r>
  <r>
    <x v="0"/>
    <s v="CA"/>
    <s v="CAD"/>
    <n v="1381723140"/>
    <n v="1378735983"/>
    <b v="1"/>
    <n v="39"/>
    <b v="1"/>
    <s v="music/metal"/>
    <n v="104.32"/>
    <n v="66.87"/>
    <x v="4"/>
    <s v="metal"/>
    <x v="842"/>
    <d v="2013-10-14T03:59:00"/>
  </r>
  <r>
    <x v="0"/>
    <s v="US"/>
    <s v="USD"/>
    <n v="1481184000"/>
    <n v="1479708680"/>
    <b v="0"/>
    <n v="127"/>
    <b v="1"/>
    <s v="music/metal"/>
    <n v="267.13"/>
    <n v="63.1"/>
    <x v="4"/>
    <s v="metal"/>
    <x v="843"/>
    <d v="2016-12-08T08:00:00"/>
  </r>
  <r>
    <x v="0"/>
    <s v="US"/>
    <s v="USD"/>
    <n v="1414817940"/>
    <n v="1411489552"/>
    <b v="1"/>
    <n v="159"/>
    <b v="1"/>
    <s v="music/metal"/>
    <n v="194.13"/>
    <n v="36.630000000000003"/>
    <x v="4"/>
    <s v="metal"/>
    <x v="844"/>
    <d v="2014-11-01T04:59:00"/>
  </r>
  <r>
    <x v="0"/>
    <s v="US"/>
    <s v="USD"/>
    <n v="1473047940"/>
    <n v="1469595396"/>
    <b v="0"/>
    <n v="177"/>
    <b v="1"/>
    <s v="music/metal"/>
    <n v="120.38"/>
    <n v="34.01"/>
    <x v="4"/>
    <s v="metal"/>
    <x v="845"/>
    <d v="2016-09-05T03:59:00"/>
  </r>
  <r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x v="0"/>
    <s v="US"/>
    <s v="USD"/>
    <n v="1426473264"/>
    <n v="1424057664"/>
    <b v="0"/>
    <n v="115"/>
    <b v="1"/>
    <s v="music/metal"/>
    <n v="119.9"/>
    <n v="41.7"/>
    <x v="4"/>
    <s v="metal"/>
    <x v="849"/>
    <d v="2015-03-16T02:34:24"/>
  </r>
  <r>
    <x v="0"/>
    <s v="US"/>
    <s v="USD"/>
    <n v="1461560340"/>
    <n v="1458762717"/>
    <b v="0"/>
    <n v="133"/>
    <b v="1"/>
    <s v="music/metal"/>
    <n v="155.18"/>
    <n v="46.67"/>
    <x v="4"/>
    <s v="metal"/>
    <x v="850"/>
    <d v="2016-04-25T04:59:00"/>
  </r>
  <r>
    <x v="0"/>
    <s v="FR"/>
    <s v="EUR"/>
    <n v="1469994300"/>
    <n v="1464815253"/>
    <b v="0"/>
    <n v="70"/>
    <b v="1"/>
    <s v="music/metal"/>
    <n v="130.44999999999999"/>
    <n v="37.270000000000003"/>
    <x v="4"/>
    <s v="metal"/>
    <x v="851"/>
    <d v="2016-07-31T19:45:00"/>
  </r>
  <r>
    <x v="0"/>
    <s v="US"/>
    <s v="USD"/>
    <n v="1477342800"/>
    <n v="1476386395"/>
    <b v="0"/>
    <n v="62"/>
    <b v="1"/>
    <s v="music/metal"/>
    <n v="104.97"/>
    <n v="59.26"/>
    <x v="4"/>
    <s v="metal"/>
    <x v="852"/>
    <d v="2016-10-24T21:00:00"/>
  </r>
  <r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x v="0"/>
    <s v="US"/>
    <s v="USD"/>
    <n v="1482901546"/>
    <n v="1480309546"/>
    <b v="0"/>
    <n v="499"/>
    <b v="1"/>
    <s v="music/metal"/>
    <n v="118.22"/>
    <n v="65.86"/>
    <x v="4"/>
    <s v="metal"/>
    <x v="854"/>
    <d v="2016-12-28T05:05:46"/>
  </r>
  <r>
    <x v="0"/>
    <s v="US"/>
    <s v="USD"/>
    <n v="1469329217"/>
    <n v="1466737217"/>
    <b v="0"/>
    <n v="47"/>
    <b v="1"/>
    <s v="music/metal"/>
    <n v="103.45"/>
    <n v="31.91"/>
    <x v="4"/>
    <s v="metal"/>
    <x v="855"/>
    <d v="2016-07-24T03:00:17"/>
  </r>
  <r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x v="0"/>
    <s v="GB"/>
    <s v="GBP"/>
    <n v="1429138740"/>
    <n v="1426528418"/>
    <b v="0"/>
    <n v="76"/>
    <b v="1"/>
    <s v="music/metal"/>
    <n v="144.01"/>
    <n v="22.74"/>
    <x v="4"/>
    <s v="metal"/>
    <x v="858"/>
    <d v="2015-04-15T22:59:00"/>
  </r>
  <r>
    <x v="0"/>
    <s v="US"/>
    <s v="USD"/>
    <n v="1433376000"/>
    <n v="1430768468"/>
    <b v="0"/>
    <n v="98"/>
    <b v="1"/>
    <s v="music/metal"/>
    <n v="104.68"/>
    <n v="42.72"/>
    <x v="4"/>
    <s v="metal"/>
    <x v="859"/>
    <d v="2015-06-04T00:00:00"/>
  </r>
  <r>
    <x v="2"/>
    <s v="US"/>
    <s v="USD"/>
    <n v="1385123713"/>
    <n v="1382528113"/>
    <b v="0"/>
    <n v="48"/>
    <b v="0"/>
    <s v="music/jazz"/>
    <n v="18.14"/>
    <n v="52.92"/>
    <x v="4"/>
    <s v="jazz"/>
    <x v="860"/>
    <d v="2013-11-22T12:35:13"/>
  </r>
  <r>
    <x v="2"/>
    <s v="US"/>
    <s v="USD"/>
    <n v="1474067404"/>
    <n v="1471475404"/>
    <b v="0"/>
    <n v="2"/>
    <b v="0"/>
    <s v="music/jazz"/>
    <n v="2.2400000000000002"/>
    <n v="50.5"/>
    <x v="4"/>
    <s v="jazz"/>
    <x v="861"/>
    <d v="2016-09-16T23:10:04"/>
  </r>
  <r>
    <x v="2"/>
    <s v="GB"/>
    <s v="GBP"/>
    <n v="1384179548"/>
    <n v="1381583948"/>
    <b v="0"/>
    <n v="4"/>
    <b v="0"/>
    <s v="music/jazz"/>
    <n v="0.34"/>
    <n v="42.5"/>
    <x v="4"/>
    <s v="jazz"/>
    <x v="862"/>
    <d v="2013-11-11T14:19:08"/>
  </r>
  <r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x v="2"/>
    <s v="US"/>
    <s v="USD"/>
    <n v="1381917540"/>
    <n v="1379990038"/>
    <b v="0"/>
    <n v="79"/>
    <b v="0"/>
    <s v="music/jazz"/>
    <n v="41.54"/>
    <n v="34.18"/>
    <x v="4"/>
    <s v="jazz"/>
    <x v="864"/>
    <d v="2013-10-16T09:59:00"/>
  </r>
  <r>
    <x v="2"/>
    <s v="US"/>
    <s v="USD"/>
    <n v="1358361197"/>
    <n v="1353177197"/>
    <b v="0"/>
    <n v="2"/>
    <b v="0"/>
    <s v="music/jazz"/>
    <n v="2.0499999999999998"/>
    <n v="22.5"/>
    <x v="4"/>
    <s v="jazz"/>
    <x v="865"/>
    <d v="2013-01-16T18:33:17"/>
  </r>
  <r>
    <x v="2"/>
    <s v="US"/>
    <s v="USD"/>
    <n v="1425136200"/>
    <n v="1421853518"/>
    <b v="0"/>
    <n v="11"/>
    <b v="0"/>
    <s v="music/jazz"/>
    <n v="18.29"/>
    <n v="58.18"/>
    <x v="4"/>
    <s v="jazz"/>
    <x v="866"/>
    <d v="2015-02-28T15:10:00"/>
  </r>
  <r>
    <x v="2"/>
    <s v="US"/>
    <s v="USD"/>
    <n v="1259643540"/>
    <n v="1254450706"/>
    <b v="0"/>
    <n v="11"/>
    <b v="0"/>
    <s v="music/jazz"/>
    <n v="24.02"/>
    <n v="109.18"/>
    <x v="4"/>
    <s v="jazz"/>
    <x v="867"/>
    <d v="2009-12-01T04:59:00"/>
  </r>
  <r>
    <x v="2"/>
    <s v="US"/>
    <s v="USD"/>
    <n v="1389055198"/>
    <n v="1386463198"/>
    <b v="0"/>
    <n v="1"/>
    <b v="0"/>
    <s v="music/jazz"/>
    <n v="0.11"/>
    <n v="50"/>
    <x v="4"/>
    <s v="jazz"/>
    <x v="868"/>
    <d v="2014-01-07T00:39:58"/>
  </r>
  <r>
    <x v="2"/>
    <s v="US"/>
    <s v="USD"/>
    <n v="1365448657"/>
    <n v="1362860257"/>
    <b v="0"/>
    <n v="3"/>
    <b v="0"/>
    <s v="music/jazz"/>
    <n v="11.82"/>
    <n v="346.67"/>
    <x v="4"/>
    <s v="jazz"/>
    <x v="869"/>
    <d v="2013-04-08T19:17:37"/>
  </r>
  <r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x v="2"/>
    <s v="US"/>
    <s v="USD"/>
    <n v="1385735295"/>
    <n v="1383139695"/>
    <b v="0"/>
    <n v="12"/>
    <b v="0"/>
    <s v="music/jazz"/>
    <n v="5.42"/>
    <n v="27.08"/>
    <x v="4"/>
    <s v="jazz"/>
    <x v="871"/>
    <d v="2013-11-29T14:28:15"/>
  </r>
  <r>
    <x v="2"/>
    <s v="US"/>
    <s v="USD"/>
    <n v="1299786527"/>
    <n v="1295898527"/>
    <b v="0"/>
    <n v="2"/>
    <b v="0"/>
    <s v="music/jazz"/>
    <n v="0.81"/>
    <n v="32.5"/>
    <x v="4"/>
    <s v="jazz"/>
    <x v="872"/>
    <d v="2011-03-10T19:48:47"/>
  </r>
  <r>
    <x v="2"/>
    <s v="US"/>
    <s v="USD"/>
    <n v="1352610040"/>
    <n v="1349150440"/>
    <b v="0"/>
    <n v="5"/>
    <b v="0"/>
    <s v="music/jazz"/>
    <n v="1.29"/>
    <n v="9"/>
    <x v="4"/>
    <s v="jazz"/>
    <x v="873"/>
    <d v="2012-11-11T05:00:40"/>
  </r>
  <r>
    <x v="2"/>
    <s v="US"/>
    <s v="USD"/>
    <n v="1367676034"/>
    <n v="1365084034"/>
    <b v="0"/>
    <n v="21"/>
    <b v="0"/>
    <s v="music/jazz"/>
    <n v="24.33"/>
    <n v="34.76"/>
    <x v="4"/>
    <s v="jazz"/>
    <x v="874"/>
    <d v="2013-05-04T14:00:34"/>
  </r>
  <r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x v="2"/>
    <s v="GB"/>
    <s v="GBP"/>
    <n v="1359978927"/>
    <n v="1357127727"/>
    <b v="0"/>
    <n v="45"/>
    <b v="0"/>
    <s v="music/jazz"/>
    <n v="40.799999999999997"/>
    <n v="28.58"/>
    <x v="4"/>
    <s v="jazz"/>
    <x v="876"/>
    <d v="2013-02-04T11:55:27"/>
  </r>
  <r>
    <x v="2"/>
    <s v="US"/>
    <s v="USD"/>
    <n v="1387479360"/>
    <n v="1384887360"/>
    <b v="0"/>
    <n v="29"/>
    <b v="0"/>
    <s v="music/jazz"/>
    <n v="67.55"/>
    <n v="46.59"/>
    <x v="4"/>
    <s v="jazz"/>
    <x v="877"/>
    <d v="2013-12-19T18:56:00"/>
  </r>
  <r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x v="2"/>
    <s v="US"/>
    <s v="USD"/>
    <n v="1338321305"/>
    <n v="1336506905"/>
    <b v="0"/>
    <n v="30"/>
    <b v="0"/>
    <s v="music/jazz"/>
    <n v="30.67"/>
    <n v="21.47"/>
    <x v="4"/>
    <s v="jazz"/>
    <x v="879"/>
    <d v="2012-05-29T19:55:05"/>
  </r>
  <r>
    <x v="2"/>
    <s v="US"/>
    <s v="USD"/>
    <n v="1351582938"/>
    <n v="1348731738"/>
    <b v="0"/>
    <n v="8"/>
    <b v="0"/>
    <s v="music/indie rock"/>
    <n v="2.99"/>
    <n v="14.13"/>
    <x v="4"/>
    <s v="indie rock"/>
    <x v="880"/>
    <d v="2012-10-30T07:42:18"/>
  </r>
  <r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x v="2"/>
    <s v="US"/>
    <s v="USD"/>
    <n v="1315341550"/>
    <n v="1312490350"/>
    <b v="0"/>
    <n v="14"/>
    <b v="0"/>
    <s v="music/indie rock"/>
    <n v="20.13"/>
    <n v="21.57"/>
    <x v="4"/>
    <s v="indie rock"/>
    <x v="882"/>
    <d v="2011-09-06T20:39:10"/>
  </r>
  <r>
    <x v="2"/>
    <s v="US"/>
    <s v="USD"/>
    <n v="1456957635"/>
    <n v="1451773635"/>
    <b v="0"/>
    <n v="24"/>
    <b v="0"/>
    <s v="music/indie rock"/>
    <n v="40.020000000000003"/>
    <n v="83.38"/>
    <x v="4"/>
    <s v="indie rock"/>
    <x v="883"/>
    <d v="2016-03-02T22:27:15"/>
  </r>
  <r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x v="2"/>
    <s v="US"/>
    <s v="USD"/>
    <n v="1314856800"/>
    <n v="1311789885"/>
    <b v="0"/>
    <n v="4"/>
    <b v="0"/>
    <s v="music/indie rock"/>
    <n v="7.2"/>
    <n v="18"/>
    <x v="4"/>
    <s v="indie rock"/>
    <x v="888"/>
    <d v="2011-09-01T06:00:00"/>
  </r>
  <r>
    <x v="2"/>
    <s v="US"/>
    <s v="USD"/>
    <n v="1412534943"/>
    <n v="1409942943"/>
    <b v="0"/>
    <n v="32"/>
    <b v="0"/>
    <s v="music/indie rock"/>
    <n v="9.44"/>
    <n v="73.760000000000005"/>
    <x v="4"/>
    <s v="indie rock"/>
    <x v="889"/>
    <d v="2014-10-05T18:49:03"/>
  </r>
  <r>
    <x v="2"/>
    <s v="US"/>
    <s v="USD"/>
    <n v="1385055979"/>
    <n v="1382460379"/>
    <b v="0"/>
    <n v="4"/>
    <b v="0"/>
    <s v="music/indie rock"/>
    <n v="4.17"/>
    <n v="31.25"/>
    <x v="4"/>
    <s v="indie rock"/>
    <x v="890"/>
    <d v="2013-11-21T17:46:19"/>
  </r>
  <r>
    <x v="2"/>
    <s v="US"/>
    <s v="USD"/>
    <n v="1408581930"/>
    <n v="1405989930"/>
    <b v="0"/>
    <n v="9"/>
    <b v="0"/>
    <s v="music/indie rock"/>
    <n v="3.25"/>
    <n v="28.89"/>
    <x v="4"/>
    <s v="indie rock"/>
    <x v="891"/>
    <d v="2014-08-21T00:45:30"/>
  </r>
  <r>
    <x v="2"/>
    <s v="US"/>
    <s v="USD"/>
    <n v="1280635200"/>
    <n v="1273121283"/>
    <b v="0"/>
    <n v="17"/>
    <b v="0"/>
    <s v="music/indie rock"/>
    <n v="40.75"/>
    <n v="143.82"/>
    <x v="4"/>
    <s v="indie rock"/>
    <x v="892"/>
    <d v="2010-08-01T04:00:00"/>
  </r>
  <r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x v="2"/>
    <s v="US"/>
    <s v="USD"/>
    <n v="1465169610"/>
    <n v="1462577610"/>
    <b v="0"/>
    <n v="53"/>
    <b v="0"/>
    <s v="music/indie rock"/>
    <n v="39.17"/>
    <n v="147.81"/>
    <x v="4"/>
    <s v="indie rock"/>
    <x v="894"/>
    <d v="2016-06-05T23:33:30"/>
  </r>
  <r>
    <x v="2"/>
    <s v="US"/>
    <s v="USD"/>
    <n v="1287975829"/>
    <n v="1284087829"/>
    <b v="0"/>
    <n v="7"/>
    <b v="0"/>
    <s v="music/indie rock"/>
    <n v="2.44"/>
    <n v="27.86"/>
    <x v="4"/>
    <s v="indie rock"/>
    <x v="895"/>
    <d v="2010-10-25T03:03:49"/>
  </r>
  <r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x v="2"/>
    <s v="US"/>
    <s v="USD"/>
    <n v="1326651110"/>
    <n v="1322763110"/>
    <b v="0"/>
    <n v="2"/>
    <b v="0"/>
    <s v="music/indie rock"/>
    <n v="2.8"/>
    <n v="35"/>
    <x v="4"/>
    <s v="indie rock"/>
    <x v="898"/>
    <d v="2012-01-15T18:11:50"/>
  </r>
  <r>
    <x v="2"/>
    <s v="US"/>
    <s v="USD"/>
    <n v="1306549362"/>
    <n v="1302661362"/>
    <b v="0"/>
    <n v="8"/>
    <b v="0"/>
    <s v="music/indie rock"/>
    <n v="37.33"/>
    <n v="35"/>
    <x v="4"/>
    <s v="indie rock"/>
    <x v="899"/>
    <d v="2011-05-28T02:22:42"/>
  </r>
  <r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x v="2"/>
    <s v="US"/>
    <s v="USD"/>
    <n v="1451786137"/>
    <n v="1449194137"/>
    <b v="0"/>
    <n v="3"/>
    <b v="0"/>
    <s v="music/jazz"/>
    <n v="0.3"/>
    <n v="50.33"/>
    <x v="4"/>
    <s v="jazz"/>
    <x v="904"/>
    <d v="2016-01-03T01:55:37"/>
  </r>
  <r>
    <x v="2"/>
    <s v="US"/>
    <s v="USD"/>
    <n v="1295847926"/>
    <n v="1290663926"/>
    <b v="0"/>
    <n v="6"/>
    <b v="0"/>
    <s v="music/jazz"/>
    <n v="3.02"/>
    <n v="32.67"/>
    <x v="4"/>
    <s v="jazz"/>
    <x v="905"/>
    <d v="2011-01-24T05:45:26"/>
  </r>
  <r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x v="2"/>
    <s v="GB"/>
    <s v="GBP"/>
    <n v="1488546319"/>
    <n v="1483362319"/>
    <b v="0"/>
    <n v="5"/>
    <b v="0"/>
    <s v="music/jazz"/>
    <n v="22.36"/>
    <n v="24.6"/>
    <x v="4"/>
    <s v="jazz"/>
    <x v="910"/>
    <d v="2017-03-03T13:05:19"/>
  </r>
  <r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x v="2"/>
    <s v="US"/>
    <s v="USD"/>
    <n v="1355197047"/>
    <n v="1350009447"/>
    <b v="0"/>
    <n v="2"/>
    <b v="0"/>
    <s v="music/jazz"/>
    <n v="0.86"/>
    <n v="15"/>
    <x v="4"/>
    <s v="jazz"/>
    <x v="912"/>
    <d v="2012-12-11T03:37:27"/>
  </r>
  <r>
    <x v="2"/>
    <s v="US"/>
    <s v="USD"/>
    <n v="1336188019"/>
    <n v="1333596019"/>
    <b v="0"/>
    <n v="24"/>
    <b v="0"/>
    <s v="music/jazz"/>
    <n v="6.61"/>
    <n v="82.58"/>
    <x v="4"/>
    <s v="jazz"/>
    <x v="913"/>
    <d v="2012-05-05T03:20:19"/>
  </r>
  <r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x v="2"/>
    <s v="US"/>
    <s v="USD"/>
    <n v="1330577940"/>
    <n v="1327853914"/>
    <b v="0"/>
    <n v="9"/>
    <b v="0"/>
    <s v="music/jazz"/>
    <n v="5.77"/>
    <n v="41.67"/>
    <x v="4"/>
    <s v="jazz"/>
    <x v="915"/>
    <d v="2012-03-01T04:59:00"/>
  </r>
  <r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x v="2"/>
    <s v="GB"/>
    <s v="GBP"/>
    <n v="1417474761"/>
    <n v="1414879161"/>
    <b v="0"/>
    <n v="10"/>
    <b v="0"/>
    <s v="music/jazz"/>
    <n v="5.03"/>
    <n v="19.600000000000001"/>
    <x v="4"/>
    <s v="jazz"/>
    <x v="918"/>
    <d v="2014-12-01T22:59:21"/>
  </r>
  <r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x v="2"/>
    <s v="US"/>
    <s v="USD"/>
    <n v="1412167393"/>
    <n v="1409143393"/>
    <b v="0"/>
    <n v="30"/>
    <b v="0"/>
    <s v="music/jazz"/>
    <n v="21.04"/>
    <n v="189.33"/>
    <x v="4"/>
    <s v="jazz"/>
    <x v="922"/>
    <d v="2014-10-01T12:43:13"/>
  </r>
  <r>
    <x v="2"/>
    <s v="US"/>
    <s v="USD"/>
    <n v="1416614523"/>
    <n v="1414018923"/>
    <b v="0"/>
    <n v="6"/>
    <b v="0"/>
    <s v="music/jazz"/>
    <n v="2.2000000000000002"/>
    <n v="55"/>
    <x v="4"/>
    <s v="jazz"/>
    <x v="923"/>
    <d v="2014-11-22T00:02:03"/>
  </r>
  <r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x v="2"/>
    <s v="US"/>
    <s v="USD"/>
    <n v="1385590111"/>
    <n v="1382994511"/>
    <b v="0"/>
    <n v="5"/>
    <b v="0"/>
    <s v="music/jazz"/>
    <n v="2.67"/>
    <n v="32"/>
    <x v="4"/>
    <s v="jazz"/>
    <x v="925"/>
    <d v="2013-11-27T22:08:31"/>
  </r>
  <r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x v="2"/>
    <s v="US"/>
    <s v="USD"/>
    <n v="1353196800"/>
    <n v="1348864913"/>
    <b v="0"/>
    <n v="28"/>
    <b v="0"/>
    <s v="music/jazz"/>
    <n v="10.86"/>
    <n v="56.25"/>
    <x v="4"/>
    <s v="jazz"/>
    <x v="928"/>
    <d v="2012-11-18T00:00:00"/>
  </r>
  <r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x v="2"/>
    <s v="US"/>
    <s v="USD"/>
    <n v="1277501520"/>
    <n v="1273874306"/>
    <b v="0"/>
    <n v="5"/>
    <b v="0"/>
    <s v="music/jazz"/>
    <n v="38.33"/>
    <n v="69"/>
    <x v="4"/>
    <s v="jazz"/>
    <x v="930"/>
    <d v="2010-06-25T21:32:00"/>
  </r>
  <r>
    <x v="2"/>
    <s v="GB"/>
    <s v="GBP"/>
    <n v="1395007200"/>
    <n v="1392021502"/>
    <b v="0"/>
    <n v="7"/>
    <b v="0"/>
    <s v="music/jazz"/>
    <n v="6.55"/>
    <n v="18.71"/>
    <x v="4"/>
    <s v="jazz"/>
    <x v="931"/>
    <d v="2014-03-16T22:00:00"/>
  </r>
  <r>
    <x v="2"/>
    <s v="US"/>
    <s v="USD"/>
    <n v="1363990545"/>
    <n v="1360106145"/>
    <b v="0"/>
    <n v="30"/>
    <b v="0"/>
    <s v="music/jazz"/>
    <n v="14.54"/>
    <n v="46.03"/>
    <x v="4"/>
    <s v="jazz"/>
    <x v="932"/>
    <d v="2013-03-22T22:15:45"/>
  </r>
  <r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x v="2"/>
    <s v="CA"/>
    <s v="CAD"/>
    <n v="1399183200"/>
    <n v="1396633284"/>
    <b v="0"/>
    <n v="30"/>
    <b v="0"/>
    <s v="music/jazz"/>
    <n v="30.4"/>
    <n v="50.67"/>
    <x v="4"/>
    <s v="jazz"/>
    <x v="934"/>
    <d v="2014-05-04T06:00:00"/>
  </r>
  <r>
    <x v="2"/>
    <s v="US"/>
    <s v="USD"/>
    <n v="1454054429"/>
    <n v="1451462429"/>
    <b v="0"/>
    <n v="2"/>
    <b v="0"/>
    <s v="music/jazz"/>
    <n v="1.43"/>
    <n v="25"/>
    <x v="4"/>
    <s v="jazz"/>
    <x v="935"/>
    <d v="2016-01-29T08:00:29"/>
  </r>
  <r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x v="2"/>
    <s v="US"/>
    <s v="USD"/>
    <n v="1383509357"/>
    <n v="1380913757"/>
    <b v="0"/>
    <n v="2"/>
    <b v="0"/>
    <s v="music/jazz"/>
    <n v="1.1399999999999999"/>
    <n v="20"/>
    <x v="4"/>
    <s v="jazz"/>
    <x v="937"/>
    <d v="2013-11-03T20:09:17"/>
  </r>
  <r>
    <x v="2"/>
    <s v="US"/>
    <s v="USD"/>
    <n v="1346585448"/>
    <n v="1343993448"/>
    <b v="0"/>
    <n v="1"/>
    <b v="0"/>
    <s v="music/jazz"/>
    <n v="0.36"/>
    <n v="25"/>
    <x v="4"/>
    <s v="jazz"/>
    <x v="938"/>
    <d v="2012-09-02T11:30:48"/>
  </r>
  <r>
    <x v="2"/>
    <s v="US"/>
    <s v="USD"/>
    <n v="1372622280"/>
    <n v="1369246738"/>
    <b v="0"/>
    <n v="2"/>
    <b v="0"/>
    <s v="music/jazz"/>
    <n v="1.45"/>
    <n v="20"/>
    <x v="4"/>
    <s v="jazz"/>
    <x v="939"/>
    <d v="2013-06-30T19:58:00"/>
  </r>
  <r>
    <x v="2"/>
    <s v="US"/>
    <s v="USD"/>
    <n v="1439251926"/>
    <n v="1435363926"/>
    <b v="0"/>
    <n v="14"/>
    <b v="0"/>
    <s v="technology/wearables"/>
    <n v="17.16"/>
    <n v="110.29"/>
    <x v="2"/>
    <s v="wearables"/>
    <x v="940"/>
    <d v="2015-08-11T00:12:06"/>
  </r>
  <r>
    <x v="2"/>
    <s v="US"/>
    <s v="USD"/>
    <n v="1486693145"/>
    <n v="1484101145"/>
    <b v="0"/>
    <n v="31"/>
    <b v="0"/>
    <s v="technology/wearables"/>
    <n v="2.3199999999999998"/>
    <n v="37.450000000000003"/>
    <x v="2"/>
    <s v="wearables"/>
    <x v="941"/>
    <d v="2017-02-10T02:19:05"/>
  </r>
  <r>
    <x v="2"/>
    <s v="US"/>
    <s v="USD"/>
    <n v="1455826460"/>
    <n v="1452716060"/>
    <b v="0"/>
    <n v="16"/>
    <b v="0"/>
    <s v="technology/wearables"/>
    <n v="8.91"/>
    <n v="41.75"/>
    <x v="2"/>
    <s v="wearables"/>
    <x v="942"/>
    <d v="2016-02-18T20:14:20"/>
  </r>
  <r>
    <x v="2"/>
    <s v="US"/>
    <s v="USD"/>
    <n v="1480438905"/>
    <n v="1477843305"/>
    <b v="0"/>
    <n v="12"/>
    <b v="0"/>
    <s v="technology/wearables"/>
    <n v="9.6300000000000008"/>
    <n v="24.08"/>
    <x v="2"/>
    <s v="wearables"/>
    <x v="943"/>
    <d v="2016-11-29T17:01:45"/>
  </r>
  <r>
    <x v="2"/>
    <s v="US"/>
    <s v="USD"/>
    <n v="1460988000"/>
    <n v="1458050450"/>
    <b v="0"/>
    <n v="96"/>
    <b v="0"/>
    <s v="technology/wearables"/>
    <n v="13.33"/>
    <n v="69.41"/>
    <x v="2"/>
    <s v="wearables"/>
    <x v="944"/>
    <d v="2016-04-18T14:00:00"/>
  </r>
  <r>
    <x v="2"/>
    <s v="FR"/>
    <s v="EUR"/>
    <n v="1487462340"/>
    <n v="1482958626"/>
    <b v="0"/>
    <n v="16"/>
    <b v="0"/>
    <s v="technology/wearables"/>
    <n v="2.48"/>
    <n v="155.25"/>
    <x v="2"/>
    <s v="wearables"/>
    <x v="945"/>
    <d v="2017-02-18T23:59:00"/>
  </r>
  <r>
    <x v="2"/>
    <s v="US"/>
    <s v="USD"/>
    <n v="1473444048"/>
    <n v="1470852048"/>
    <b v="0"/>
    <n v="5"/>
    <b v="0"/>
    <s v="technology/wearables"/>
    <n v="1.91"/>
    <n v="57.2"/>
    <x v="2"/>
    <s v="wearables"/>
    <x v="946"/>
    <d v="2016-09-09T18:00:48"/>
  </r>
  <r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x v="2"/>
    <s v="DE"/>
    <s v="EUR"/>
    <n v="1456016576"/>
    <n v="1450832576"/>
    <b v="0"/>
    <n v="7"/>
    <b v="0"/>
    <s v="technology/wearables"/>
    <n v="1.37"/>
    <n v="39"/>
    <x v="2"/>
    <s v="wearables"/>
    <x v="949"/>
    <d v="2016-02-21T01:02:56"/>
  </r>
  <r>
    <x v="2"/>
    <s v="CA"/>
    <s v="CAD"/>
    <n v="1453053661"/>
    <n v="1450461661"/>
    <b v="0"/>
    <n v="24"/>
    <b v="0"/>
    <s v="technology/wearables"/>
    <n v="28.04"/>
    <n v="58.42"/>
    <x v="2"/>
    <s v="wearables"/>
    <x v="950"/>
    <d v="2016-01-17T18:01:01"/>
  </r>
  <r>
    <x v="2"/>
    <s v="US"/>
    <s v="USD"/>
    <n v="1465054872"/>
    <n v="1461166872"/>
    <b v="0"/>
    <n v="121"/>
    <b v="0"/>
    <s v="technology/wearables"/>
    <n v="38.39"/>
    <n v="158.63999999999999"/>
    <x v="2"/>
    <s v="wearables"/>
    <x v="951"/>
    <d v="2016-06-04T15:41:12"/>
  </r>
  <r>
    <x v="2"/>
    <s v="US"/>
    <s v="USD"/>
    <n v="1479483812"/>
    <n v="1476888212"/>
    <b v="0"/>
    <n v="196"/>
    <b v="0"/>
    <s v="technology/wearables"/>
    <n v="39.94"/>
    <n v="99.86"/>
    <x v="2"/>
    <s v="wearables"/>
    <x v="952"/>
    <d v="2016-11-18T15:43:32"/>
  </r>
  <r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x v="2"/>
    <s v="US"/>
    <s v="USD"/>
    <n v="1440100839"/>
    <n v="1436472039"/>
    <b v="0"/>
    <n v="73"/>
    <b v="0"/>
    <s v="technology/wearables"/>
    <n v="43.41"/>
    <n v="89.19"/>
    <x v="2"/>
    <s v="wearables"/>
    <x v="954"/>
    <d v="2015-08-20T20:00:39"/>
  </r>
  <r>
    <x v="2"/>
    <s v="US"/>
    <s v="USD"/>
    <n v="1473750300"/>
    <n v="1470294300"/>
    <b v="0"/>
    <n v="93"/>
    <b v="0"/>
    <s v="technology/wearables"/>
    <n v="5.66"/>
    <n v="182.62"/>
    <x v="2"/>
    <s v="wearables"/>
    <x v="955"/>
    <d v="2016-09-13T07:05:00"/>
  </r>
  <r>
    <x v="2"/>
    <s v="US"/>
    <s v="USD"/>
    <n v="1430081759"/>
    <n v="1424901359"/>
    <b v="0"/>
    <n v="17"/>
    <b v="0"/>
    <s v="technology/wearables"/>
    <n v="1.72"/>
    <n v="50.65"/>
    <x v="2"/>
    <s v="wearables"/>
    <x v="956"/>
    <d v="2015-04-26T20:55:59"/>
  </r>
  <r>
    <x v="2"/>
    <s v="US"/>
    <s v="USD"/>
    <n v="1479392133"/>
    <n v="1476710133"/>
    <b v="0"/>
    <n v="7"/>
    <b v="0"/>
    <s v="technology/wearables"/>
    <n v="1.94"/>
    <n v="33.29"/>
    <x v="2"/>
    <s v="wearables"/>
    <x v="957"/>
    <d v="2016-11-17T14:15:33"/>
  </r>
  <r>
    <x v="2"/>
    <s v="US"/>
    <s v="USD"/>
    <n v="1428641940"/>
    <n v="1426792563"/>
    <b v="0"/>
    <n v="17"/>
    <b v="0"/>
    <s v="technology/wearables"/>
    <n v="11.33"/>
    <n v="51.82"/>
    <x v="2"/>
    <s v="wearables"/>
    <x v="958"/>
    <d v="2015-04-10T04:59:00"/>
  </r>
  <r>
    <x v="2"/>
    <s v="US"/>
    <s v="USD"/>
    <n v="1421640665"/>
    <n v="1419048665"/>
    <b v="0"/>
    <n v="171"/>
    <b v="0"/>
    <s v="technology/wearables"/>
    <n v="38.86"/>
    <n v="113.63"/>
    <x v="2"/>
    <s v="wearables"/>
    <x v="959"/>
    <d v="2015-01-19T04:11:05"/>
  </r>
  <r>
    <x v="2"/>
    <s v="US"/>
    <s v="USD"/>
    <n v="1489500155"/>
    <n v="1485874955"/>
    <b v="0"/>
    <n v="188"/>
    <b v="0"/>
    <s v="technology/wearables"/>
    <n v="46.1"/>
    <n v="136.46"/>
    <x v="2"/>
    <s v="wearables"/>
    <x v="960"/>
    <d v="2017-03-14T14:02:35"/>
  </r>
  <r>
    <x v="2"/>
    <s v="US"/>
    <s v="USD"/>
    <n v="1487617200"/>
    <n v="1483634335"/>
    <b v="0"/>
    <n v="110"/>
    <b v="0"/>
    <s v="technology/wearables"/>
    <n v="42.19"/>
    <n v="364.35"/>
    <x v="2"/>
    <s v="wearables"/>
    <x v="961"/>
    <d v="2017-02-20T19:00:00"/>
  </r>
  <r>
    <x v="2"/>
    <s v="US"/>
    <s v="USD"/>
    <n v="1455210353"/>
    <n v="1451927153"/>
    <b v="0"/>
    <n v="37"/>
    <b v="0"/>
    <s v="technology/wearables"/>
    <n v="28.48"/>
    <n v="19.239999999999998"/>
    <x v="2"/>
    <s v="wearables"/>
    <x v="962"/>
    <d v="2016-02-11T17:05:53"/>
  </r>
  <r>
    <x v="2"/>
    <s v="US"/>
    <s v="USD"/>
    <n v="1476717319"/>
    <n v="1473693319"/>
    <b v="0"/>
    <n v="9"/>
    <b v="0"/>
    <s v="technology/wearables"/>
    <n v="1.08"/>
    <n v="41.89"/>
    <x v="2"/>
    <s v="wearables"/>
    <x v="963"/>
    <d v="2016-10-17T15:15:19"/>
  </r>
  <r>
    <x v="2"/>
    <s v="CA"/>
    <s v="CAD"/>
    <n v="1441119919"/>
    <n v="1437663919"/>
    <b v="0"/>
    <n v="29"/>
    <b v="0"/>
    <s v="technology/wearables"/>
    <n v="0.8"/>
    <n v="30.31"/>
    <x v="2"/>
    <s v="wearables"/>
    <x v="964"/>
    <d v="2015-09-01T15:05:19"/>
  </r>
  <r>
    <x v="2"/>
    <s v="US"/>
    <s v="USD"/>
    <n v="1477454340"/>
    <n v="1474676646"/>
    <b v="0"/>
    <n v="6"/>
    <b v="0"/>
    <s v="technology/wearables"/>
    <n v="1.19"/>
    <n v="49.67"/>
    <x v="2"/>
    <s v="wearables"/>
    <x v="965"/>
    <d v="2016-10-26T03:59:00"/>
  </r>
  <r>
    <x v="2"/>
    <s v="US"/>
    <s v="USD"/>
    <n v="1475766932"/>
    <n v="1473174932"/>
    <b v="0"/>
    <n v="30"/>
    <b v="0"/>
    <s v="technology/wearables"/>
    <n v="14.8"/>
    <n v="59.2"/>
    <x v="2"/>
    <s v="wearables"/>
    <x v="966"/>
    <d v="2016-10-06T15:15:32"/>
  </r>
  <r>
    <x v="2"/>
    <s v="US"/>
    <s v="USD"/>
    <n v="1461301574"/>
    <n v="1456121174"/>
    <b v="0"/>
    <n v="81"/>
    <b v="0"/>
    <s v="technology/wearables"/>
    <n v="17.809999999999999"/>
    <n v="43.98"/>
    <x v="2"/>
    <s v="wearables"/>
    <x v="967"/>
    <d v="2016-04-22T05:06:14"/>
  </r>
  <r>
    <x v="2"/>
    <s v="US"/>
    <s v="USD"/>
    <n v="1408134034"/>
    <n v="1405542034"/>
    <b v="0"/>
    <n v="4"/>
    <b v="0"/>
    <s v="technology/wearables"/>
    <n v="1.33"/>
    <n v="26.5"/>
    <x v="2"/>
    <s v="wearables"/>
    <x v="968"/>
    <d v="2014-08-15T20:20:34"/>
  </r>
  <r>
    <x v="2"/>
    <s v="MX"/>
    <s v="MXN"/>
    <n v="1486624607"/>
    <n v="1483773407"/>
    <b v="0"/>
    <n v="11"/>
    <b v="0"/>
    <s v="technology/wearables"/>
    <n v="46.67"/>
    <n v="1272.73"/>
    <x v="2"/>
    <s v="wearables"/>
    <x v="969"/>
    <d v="2017-02-09T07:16:47"/>
  </r>
  <r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x v="2"/>
    <s v="US"/>
    <s v="USD"/>
    <n v="1433178060"/>
    <n v="1429290060"/>
    <b v="0"/>
    <n v="5"/>
    <b v="0"/>
    <s v="technology/wearables"/>
    <n v="0.23"/>
    <n v="45.2"/>
    <x v="2"/>
    <s v="wearables"/>
    <x v="971"/>
    <d v="2015-06-01T17:01:00"/>
  </r>
  <r>
    <x v="2"/>
    <s v="US"/>
    <s v="USD"/>
    <n v="1409813940"/>
    <n v="1407271598"/>
    <b v="0"/>
    <n v="45"/>
    <b v="0"/>
    <s v="technology/wearables"/>
    <n v="34.630000000000003"/>
    <n v="153.88999999999999"/>
    <x v="2"/>
    <s v="wearables"/>
    <x v="972"/>
    <d v="2014-09-04T06:59:00"/>
  </r>
  <r>
    <x v="2"/>
    <s v="US"/>
    <s v="USD"/>
    <n v="1447032093"/>
    <n v="1441844493"/>
    <b v="0"/>
    <n v="8"/>
    <b v="0"/>
    <s v="technology/wearables"/>
    <n v="2.06"/>
    <n v="51.38"/>
    <x v="2"/>
    <s v="wearables"/>
    <x v="973"/>
    <d v="2015-11-09T01:21:33"/>
  </r>
  <r>
    <x v="2"/>
    <s v="US"/>
    <s v="USD"/>
    <n v="1458925156"/>
    <n v="1456336756"/>
    <b v="0"/>
    <n v="3"/>
    <b v="0"/>
    <s v="technology/wearables"/>
    <n v="0.56000000000000005"/>
    <n v="93.33"/>
    <x v="2"/>
    <s v="wearables"/>
    <x v="974"/>
    <d v="2016-03-25T16:59:16"/>
  </r>
  <r>
    <x v="2"/>
    <s v="US"/>
    <s v="USD"/>
    <n v="1467132185"/>
    <n v="1461948185"/>
    <b v="0"/>
    <n v="24"/>
    <b v="0"/>
    <s v="technology/wearables"/>
    <n v="2.61"/>
    <n v="108.63"/>
    <x v="2"/>
    <s v="wearables"/>
    <x v="975"/>
    <d v="2016-06-28T16:43:05"/>
  </r>
  <r>
    <x v="2"/>
    <s v="AU"/>
    <s v="AUD"/>
    <n v="1439515497"/>
    <n v="1435627497"/>
    <b v="0"/>
    <n v="18"/>
    <b v="0"/>
    <s v="technology/wearables"/>
    <n v="1.93"/>
    <n v="160.5"/>
    <x v="2"/>
    <s v="wearables"/>
    <x v="976"/>
    <d v="2015-08-14T01:24:57"/>
  </r>
  <r>
    <x v="2"/>
    <s v="AT"/>
    <s v="EUR"/>
    <n v="1456094197"/>
    <n v="1453502197"/>
    <b v="0"/>
    <n v="12"/>
    <b v="0"/>
    <s v="technology/wearables"/>
    <n v="33.67"/>
    <n v="75.75"/>
    <x v="2"/>
    <s v="wearables"/>
    <x v="977"/>
    <d v="2016-02-21T22:36:37"/>
  </r>
  <r>
    <x v="2"/>
    <s v="SE"/>
    <s v="SEK"/>
    <n v="1456385101"/>
    <n v="1453793101"/>
    <b v="0"/>
    <n v="123"/>
    <b v="0"/>
    <s v="technology/wearables"/>
    <n v="56.26"/>
    <n v="790.84"/>
    <x v="2"/>
    <s v="wearables"/>
    <x v="978"/>
    <d v="2016-02-25T07:25:01"/>
  </r>
  <r>
    <x v="2"/>
    <s v="US"/>
    <s v="USD"/>
    <n v="1466449140"/>
    <n v="1463392828"/>
    <b v="0"/>
    <n v="96"/>
    <b v="0"/>
    <s v="technology/wearables"/>
    <n v="82.82"/>
    <n v="301.94"/>
    <x v="2"/>
    <s v="wearables"/>
    <x v="979"/>
    <d v="2016-06-20T18:59:00"/>
  </r>
  <r>
    <x v="2"/>
    <s v="US"/>
    <s v="USD"/>
    <n v="1417387322"/>
    <n v="1413495722"/>
    <b v="0"/>
    <n v="31"/>
    <b v="0"/>
    <s v="technology/wearables"/>
    <n v="14.86"/>
    <n v="47.94"/>
    <x v="2"/>
    <s v="wearables"/>
    <x v="980"/>
    <d v="2014-11-30T22:42:02"/>
  </r>
  <r>
    <x v="2"/>
    <s v="US"/>
    <s v="USD"/>
    <n v="1407624222"/>
    <n v="1405032222"/>
    <b v="0"/>
    <n v="4"/>
    <b v="0"/>
    <s v="technology/wearables"/>
    <n v="0.01"/>
    <n v="2.75"/>
    <x v="2"/>
    <s v="wearables"/>
    <x v="981"/>
    <d v="2014-08-09T22:43:42"/>
  </r>
  <r>
    <x v="2"/>
    <s v="US"/>
    <s v="USD"/>
    <n v="1475431486"/>
    <n v="1472839486"/>
    <b v="0"/>
    <n v="3"/>
    <b v="0"/>
    <s v="technology/wearables"/>
    <n v="0.02"/>
    <n v="1"/>
    <x v="2"/>
    <s v="wearables"/>
    <x v="982"/>
    <d v="2016-10-02T18:04:46"/>
  </r>
  <r>
    <x v="2"/>
    <s v="ES"/>
    <s v="EUR"/>
    <n v="1471985640"/>
    <n v="1469289685"/>
    <b v="0"/>
    <n v="179"/>
    <b v="0"/>
    <s v="technology/wearables"/>
    <n v="29.51"/>
    <n v="171.79"/>
    <x v="2"/>
    <s v="wearables"/>
    <x v="983"/>
    <d v="2016-08-23T20:54:00"/>
  </r>
  <r>
    <x v="2"/>
    <s v="US"/>
    <s v="USD"/>
    <n v="1427507208"/>
    <n v="1424918808"/>
    <b v="0"/>
    <n v="3"/>
    <b v="0"/>
    <s v="technology/wearables"/>
    <n v="1.06"/>
    <n v="35.33"/>
    <x v="2"/>
    <s v="wearables"/>
    <x v="984"/>
    <d v="2015-03-28T01:46:48"/>
  </r>
  <r>
    <x v="2"/>
    <s v="DE"/>
    <s v="EUR"/>
    <n v="1451602800"/>
    <n v="1449011610"/>
    <b v="0"/>
    <n v="23"/>
    <b v="0"/>
    <s v="technology/wearables"/>
    <n v="6.29"/>
    <n v="82.09"/>
    <x v="2"/>
    <s v="wearables"/>
    <x v="985"/>
    <d v="2015-12-31T23:00:00"/>
  </r>
  <r>
    <x v="2"/>
    <s v="GB"/>
    <s v="GBP"/>
    <n v="1452384000"/>
    <n v="1447698300"/>
    <b v="0"/>
    <n v="23"/>
    <b v="0"/>
    <s v="technology/wearables"/>
    <n v="12.75"/>
    <n v="110.87"/>
    <x v="2"/>
    <s v="wearables"/>
    <x v="986"/>
    <d v="2016-01-10T00:00:00"/>
  </r>
  <r>
    <x v="2"/>
    <s v="NL"/>
    <s v="EUR"/>
    <n v="1403507050"/>
    <n v="1400051050"/>
    <b v="0"/>
    <n v="41"/>
    <b v="0"/>
    <s v="technology/wearables"/>
    <n v="13.22"/>
    <n v="161.22"/>
    <x v="2"/>
    <s v="wearables"/>
    <x v="987"/>
    <d v="2014-06-23T07:04:10"/>
  </r>
  <r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x v="2"/>
    <s v="US"/>
    <s v="USD"/>
    <n v="1475101495"/>
    <n v="1472509495"/>
    <b v="0"/>
    <n v="32"/>
    <b v="0"/>
    <s v="technology/wearables"/>
    <n v="16.77"/>
    <n v="52.41"/>
    <x v="2"/>
    <s v="wearables"/>
    <x v="989"/>
    <d v="2016-09-28T22:24:55"/>
  </r>
  <r>
    <x v="2"/>
    <s v="US"/>
    <s v="USD"/>
    <n v="1409770164"/>
    <n v="1407178164"/>
    <b v="0"/>
    <n v="2"/>
    <b v="0"/>
    <s v="technology/wearables"/>
    <n v="0.1"/>
    <n v="13"/>
    <x v="2"/>
    <s v="wearables"/>
    <x v="990"/>
    <d v="2014-09-03T18:49:24"/>
  </r>
  <r>
    <x v="2"/>
    <s v="GB"/>
    <s v="GBP"/>
    <n v="1468349460"/>
    <n v="1466186988"/>
    <b v="0"/>
    <n v="7"/>
    <b v="0"/>
    <s v="technology/wearables"/>
    <n v="4.24"/>
    <n v="30.29"/>
    <x v="2"/>
    <s v="wearables"/>
    <x v="991"/>
    <d v="2016-07-12T18:51:00"/>
  </r>
  <r>
    <x v="2"/>
    <s v="US"/>
    <s v="USD"/>
    <n v="1462655519"/>
    <n v="1457475119"/>
    <b v="0"/>
    <n v="4"/>
    <b v="0"/>
    <s v="technology/wearables"/>
    <n v="0.47"/>
    <n v="116.75"/>
    <x v="2"/>
    <s v="wearables"/>
    <x v="992"/>
    <d v="2016-05-07T21:11:59"/>
  </r>
  <r>
    <x v="2"/>
    <s v="US"/>
    <s v="USD"/>
    <n v="1478926800"/>
    <n v="1476054568"/>
    <b v="0"/>
    <n v="196"/>
    <b v="0"/>
    <s v="technology/wearables"/>
    <n v="25.09"/>
    <n v="89.6"/>
    <x v="2"/>
    <s v="wearables"/>
    <x v="993"/>
    <d v="2016-11-12T05:00:00"/>
  </r>
  <r>
    <x v="2"/>
    <s v="US"/>
    <s v="USD"/>
    <n v="1417388340"/>
    <n v="1412835530"/>
    <b v="0"/>
    <n v="11"/>
    <b v="0"/>
    <s v="technology/wearables"/>
    <n v="2.33"/>
    <n v="424.45"/>
    <x v="2"/>
    <s v="wearables"/>
    <x v="994"/>
    <d v="2014-11-30T22:59:00"/>
  </r>
  <r>
    <x v="2"/>
    <s v="US"/>
    <s v="USD"/>
    <n v="1417276800"/>
    <n v="1415140480"/>
    <b v="0"/>
    <n v="9"/>
    <b v="0"/>
    <s v="technology/wearables"/>
    <n v="7.26"/>
    <n v="80.67"/>
    <x v="2"/>
    <s v="wearables"/>
    <x v="995"/>
    <d v="2014-11-29T16:00:00"/>
  </r>
  <r>
    <x v="2"/>
    <s v="US"/>
    <s v="USD"/>
    <n v="1406474820"/>
    <n v="1403902060"/>
    <b v="0"/>
    <n v="5"/>
    <b v="0"/>
    <s v="technology/wearables"/>
    <n v="1.63"/>
    <n v="13"/>
    <x v="2"/>
    <s v="wearables"/>
    <x v="996"/>
    <d v="2014-07-27T15:27:00"/>
  </r>
  <r>
    <x v="2"/>
    <s v="US"/>
    <s v="USD"/>
    <n v="1417145297"/>
    <n v="1414549697"/>
    <b v="0"/>
    <n v="8"/>
    <b v="0"/>
    <s v="technology/wearables"/>
    <n v="1.3"/>
    <n v="8.1300000000000008"/>
    <x v="2"/>
    <s v="wearables"/>
    <x v="997"/>
    <d v="2014-11-28T03:28:17"/>
  </r>
  <r>
    <x v="2"/>
    <s v="CA"/>
    <s v="CAD"/>
    <n v="1447909401"/>
    <n v="1444017801"/>
    <b v="0"/>
    <n v="229"/>
    <b v="0"/>
    <s v="technology/wearables"/>
    <n v="58.56"/>
    <n v="153.43"/>
    <x v="2"/>
    <s v="wearables"/>
    <x v="998"/>
    <d v="2015-11-19T05:03:21"/>
  </r>
  <r>
    <x v="2"/>
    <s v="CA"/>
    <s v="CAD"/>
    <n v="1415865720"/>
    <n v="1413270690"/>
    <b v="0"/>
    <n v="40"/>
    <b v="0"/>
    <s v="technology/wearables"/>
    <n v="7.79"/>
    <n v="292.08"/>
    <x v="2"/>
    <s v="wearables"/>
    <x v="999"/>
    <d v="2014-11-13T08:02:00"/>
  </r>
  <r>
    <x v="1"/>
    <s v="US"/>
    <s v="USD"/>
    <n v="1489537560"/>
    <n v="1484357160"/>
    <b v="0"/>
    <n v="6"/>
    <b v="0"/>
    <s v="technology/wearables"/>
    <n v="2.2200000000000002"/>
    <n v="3304"/>
    <x v="2"/>
    <s v="wearables"/>
    <x v="1000"/>
    <d v="2017-03-15T00:26:00"/>
  </r>
  <r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x v="1"/>
    <s v="US"/>
    <s v="USD"/>
    <n v="1450331940"/>
    <n v="1447777514"/>
    <b v="0"/>
    <n v="22"/>
    <b v="0"/>
    <s v="technology/wearables"/>
    <n v="29.6"/>
    <n v="134.55000000000001"/>
    <x v="2"/>
    <s v="wearables"/>
    <x v="1002"/>
    <d v="2015-12-17T05:59:00"/>
  </r>
  <r>
    <x v="1"/>
    <s v="FR"/>
    <s v="EUR"/>
    <n v="1489680061"/>
    <n v="1487091661"/>
    <b v="0"/>
    <n v="15"/>
    <b v="0"/>
    <s v="technology/wearables"/>
    <n v="16.059999999999999"/>
    <n v="214.07"/>
    <x v="2"/>
    <s v="wearables"/>
    <x v="1003"/>
    <d v="2017-03-16T16:01:01"/>
  </r>
  <r>
    <x v="1"/>
    <s v="US"/>
    <s v="USD"/>
    <n v="1455814827"/>
    <n v="1453222827"/>
    <b v="0"/>
    <n v="95"/>
    <b v="0"/>
    <s v="technology/wearables"/>
    <n v="82.21"/>
    <n v="216.34"/>
    <x v="2"/>
    <s v="wearables"/>
    <x v="1004"/>
    <d v="2016-02-18T17:00:27"/>
  </r>
  <r>
    <x v="1"/>
    <s v="US"/>
    <s v="USD"/>
    <n v="1446217183"/>
    <n v="1443538783"/>
    <b v="0"/>
    <n v="161"/>
    <b v="0"/>
    <s v="technology/wearables"/>
    <n v="75.05"/>
    <n v="932.31"/>
    <x v="2"/>
    <s v="wearables"/>
    <x v="1005"/>
    <d v="2015-10-30T14:59:43"/>
  </r>
  <r>
    <x v="1"/>
    <s v="US"/>
    <s v="USD"/>
    <n v="1418368260"/>
    <n v="1417654672"/>
    <b v="0"/>
    <n v="8"/>
    <b v="0"/>
    <s v="technology/wearables"/>
    <n v="5.85"/>
    <n v="29.25"/>
    <x v="2"/>
    <s v="wearables"/>
    <x v="1006"/>
    <d v="2014-12-12T07:11:00"/>
  </r>
  <r>
    <x v="1"/>
    <s v="US"/>
    <s v="USD"/>
    <n v="1481727623"/>
    <n v="1478095223"/>
    <b v="0"/>
    <n v="76"/>
    <b v="0"/>
    <s v="technology/wearables"/>
    <n v="44.32"/>
    <n v="174.95"/>
    <x v="2"/>
    <s v="wearables"/>
    <x v="1007"/>
    <d v="2016-12-14T15:00:23"/>
  </r>
  <r>
    <x v="1"/>
    <s v="MX"/>
    <s v="MXN"/>
    <n v="1482953115"/>
    <n v="1480361115"/>
    <b v="0"/>
    <n v="1"/>
    <b v="0"/>
    <s v="technology/wearables"/>
    <n v="0.27"/>
    <n v="250"/>
    <x v="2"/>
    <s v="wearables"/>
    <x v="1008"/>
    <d v="2016-12-28T19:25:15"/>
  </r>
  <r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x v="1"/>
    <s v="US"/>
    <s v="USD"/>
    <n v="1473044340"/>
    <n v="1468180462"/>
    <b v="0"/>
    <n v="4"/>
    <b v="0"/>
    <s v="technology/wearables"/>
    <n v="0.19"/>
    <n v="55"/>
    <x v="2"/>
    <s v="wearables"/>
    <x v="1010"/>
    <d v="2016-09-05T02:59:00"/>
  </r>
  <r>
    <x v="1"/>
    <s v="US"/>
    <s v="USD"/>
    <n v="1418938395"/>
    <n v="1415050395"/>
    <b v="0"/>
    <n v="1"/>
    <b v="0"/>
    <s v="technology/wearables"/>
    <n v="0.38"/>
    <n v="75"/>
    <x v="2"/>
    <s v="wearables"/>
    <x v="1011"/>
    <d v="2014-12-18T21:33:15"/>
  </r>
  <r>
    <x v="1"/>
    <s v="US"/>
    <s v="USD"/>
    <n v="1485254052"/>
    <n v="1481366052"/>
    <b v="0"/>
    <n v="775"/>
    <b v="0"/>
    <s v="technology/wearables"/>
    <n v="21535.02"/>
    <n v="1389.36"/>
    <x v="2"/>
    <s v="wearables"/>
    <x v="1012"/>
    <d v="2017-01-24T10:34:12"/>
  </r>
  <r>
    <x v="1"/>
    <s v="US"/>
    <s v="USD"/>
    <n v="1451419200"/>
    <n v="1449000056"/>
    <b v="0"/>
    <n v="90"/>
    <b v="0"/>
    <s v="technology/wearables"/>
    <n v="34.53"/>
    <n v="95.91"/>
    <x v="2"/>
    <s v="wearables"/>
    <x v="1013"/>
    <d v="2015-12-29T20:00:00"/>
  </r>
  <r>
    <x v="1"/>
    <s v="US"/>
    <s v="USD"/>
    <n v="1420070615"/>
    <n v="1415750615"/>
    <b v="0"/>
    <n v="16"/>
    <b v="0"/>
    <s v="technology/wearables"/>
    <n v="30.6"/>
    <n v="191.25"/>
    <x v="2"/>
    <s v="wearables"/>
    <x v="1014"/>
    <d v="2015-01-01T00:03:35"/>
  </r>
  <r>
    <x v="1"/>
    <s v="CH"/>
    <s v="CHF"/>
    <n v="1448489095"/>
    <n v="1445893495"/>
    <b v="0"/>
    <n v="6"/>
    <b v="0"/>
    <s v="technology/wearables"/>
    <n v="2.67"/>
    <n v="40"/>
    <x v="2"/>
    <s v="wearables"/>
    <x v="1015"/>
    <d v="2015-11-25T22:04:55"/>
  </r>
  <r>
    <x v="1"/>
    <s v="US"/>
    <s v="USD"/>
    <n v="1459992856"/>
    <n v="1456108456"/>
    <b v="0"/>
    <n v="38"/>
    <b v="0"/>
    <s v="technology/wearables"/>
    <n v="2.84"/>
    <n v="74.790000000000006"/>
    <x v="2"/>
    <s v="wearables"/>
    <x v="1016"/>
    <d v="2016-04-07T01:34:16"/>
  </r>
  <r>
    <x v="1"/>
    <s v="US"/>
    <s v="USD"/>
    <n v="1448125935"/>
    <n v="1444666335"/>
    <b v="0"/>
    <n v="355"/>
    <b v="0"/>
    <s v="technology/wearables"/>
    <n v="22.88"/>
    <n v="161.12"/>
    <x v="2"/>
    <s v="wearables"/>
    <x v="1017"/>
    <d v="2015-11-21T17:12:15"/>
  </r>
  <r>
    <x v="1"/>
    <s v="US"/>
    <s v="USD"/>
    <n v="1468496933"/>
    <n v="1465904933"/>
    <b v="0"/>
    <n v="7"/>
    <b v="0"/>
    <s v="technology/wearables"/>
    <n v="3.11"/>
    <n v="88.71"/>
    <x v="2"/>
    <s v="wearables"/>
    <x v="1018"/>
    <d v="2016-07-14T11:48:53"/>
  </r>
  <r>
    <x v="1"/>
    <s v="US"/>
    <s v="USD"/>
    <n v="1423092149"/>
    <n v="1420500149"/>
    <b v="0"/>
    <n v="400"/>
    <b v="0"/>
    <s v="technology/wearables"/>
    <n v="47.33"/>
    <n v="53.25"/>
    <x v="2"/>
    <s v="wearables"/>
    <x v="1019"/>
    <d v="2015-02-04T23:22:29"/>
  </r>
  <r>
    <x v="0"/>
    <s v="CA"/>
    <s v="CAD"/>
    <n v="1433206020"/>
    <n v="1430617209"/>
    <b v="0"/>
    <n v="30"/>
    <b v="1"/>
    <s v="music/electronic music"/>
    <n v="205.55"/>
    <n v="106.2"/>
    <x v="4"/>
    <s v="electronic music"/>
    <x v="1020"/>
    <d v="2015-06-02T00:47:00"/>
  </r>
  <r>
    <x v="0"/>
    <s v="US"/>
    <s v="USD"/>
    <n v="1445054400"/>
    <n v="1443074571"/>
    <b v="1"/>
    <n v="478"/>
    <b v="1"/>
    <s v="music/electronic music"/>
    <n v="351.8"/>
    <n v="22.08"/>
    <x v="4"/>
    <s v="electronic music"/>
    <x v="1021"/>
    <d v="2015-10-17T04:00:00"/>
  </r>
  <r>
    <x v="0"/>
    <s v="US"/>
    <s v="USD"/>
    <n v="1431876677"/>
    <n v="1429284677"/>
    <b v="1"/>
    <n v="74"/>
    <b v="1"/>
    <s v="music/electronic music"/>
    <n v="114.9"/>
    <n v="31.05"/>
    <x v="4"/>
    <s v="electronic music"/>
    <x v="1022"/>
    <d v="2015-05-17T15:31:17"/>
  </r>
  <r>
    <x v="0"/>
    <s v="GB"/>
    <s v="GBP"/>
    <n v="1434837861"/>
    <n v="1432245861"/>
    <b v="0"/>
    <n v="131"/>
    <b v="1"/>
    <s v="music/electronic music"/>
    <n v="237.15"/>
    <n v="36.21"/>
    <x v="4"/>
    <s v="electronic music"/>
    <x v="1023"/>
    <d v="2015-06-20T22:04:21"/>
  </r>
  <r>
    <x v="0"/>
    <s v="SE"/>
    <s v="SEK"/>
    <n v="1454248563"/>
    <n v="1451656563"/>
    <b v="1"/>
    <n v="61"/>
    <b v="1"/>
    <s v="music/electronic music"/>
    <n v="118.64"/>
    <n v="388.98"/>
    <x v="4"/>
    <s v="electronic music"/>
    <x v="1024"/>
    <d v="2016-01-31T13:56:03"/>
  </r>
  <r>
    <x v="0"/>
    <s v="US"/>
    <s v="USD"/>
    <n v="1426532437"/>
    <n v="1423944037"/>
    <b v="1"/>
    <n v="1071"/>
    <b v="1"/>
    <s v="music/electronic music"/>
    <n v="109.93"/>
    <n v="71.849999999999994"/>
    <x v="4"/>
    <s v="electronic music"/>
    <x v="1025"/>
    <d v="2015-03-16T19:00:37"/>
  </r>
  <r>
    <x v="0"/>
    <s v="GB"/>
    <s v="GBP"/>
    <n v="1459414016"/>
    <n v="1456480016"/>
    <b v="1"/>
    <n v="122"/>
    <b v="1"/>
    <s v="music/electronic music"/>
    <n v="100.01"/>
    <n v="57.38"/>
    <x v="4"/>
    <s v="electronic music"/>
    <x v="1026"/>
    <d v="2016-03-31T08:46:56"/>
  </r>
  <r>
    <x v="0"/>
    <s v="US"/>
    <s v="USD"/>
    <n v="1414025347"/>
    <n v="1411433347"/>
    <b v="1"/>
    <n v="111"/>
    <b v="1"/>
    <s v="music/electronic music"/>
    <n v="103.09"/>
    <n v="69.67"/>
    <x v="4"/>
    <s v="electronic music"/>
    <x v="1027"/>
    <d v="2014-10-23T00:49:07"/>
  </r>
  <r>
    <x v="0"/>
    <s v="GB"/>
    <s v="GBP"/>
    <n v="1488830400"/>
    <n v="1484924605"/>
    <b v="1"/>
    <n v="255"/>
    <b v="1"/>
    <s v="music/electronic music"/>
    <n v="117.27"/>
    <n v="45.99"/>
    <x v="4"/>
    <s v="electronic music"/>
    <x v="1028"/>
    <d v="2017-03-06T20:00:00"/>
  </r>
  <r>
    <x v="0"/>
    <s v="SE"/>
    <s v="SEK"/>
    <n v="1428184740"/>
    <n v="1423501507"/>
    <b v="0"/>
    <n v="141"/>
    <b v="1"/>
    <s v="music/electronic music"/>
    <n v="111.76"/>
    <n v="79.260000000000005"/>
    <x v="4"/>
    <s v="electronic music"/>
    <x v="1029"/>
    <d v="2015-04-04T21:59:00"/>
  </r>
  <r>
    <x v="0"/>
    <s v="US"/>
    <s v="USD"/>
    <n v="1473680149"/>
    <n v="1472470549"/>
    <b v="0"/>
    <n v="159"/>
    <b v="1"/>
    <s v="music/electronic music"/>
    <n v="342.1"/>
    <n v="43.03"/>
    <x v="4"/>
    <s v="electronic music"/>
    <x v="1030"/>
    <d v="2016-09-12T11:35:49"/>
  </r>
  <r>
    <x v="0"/>
    <s v="US"/>
    <s v="USD"/>
    <n v="1450290010"/>
    <n v="1447698010"/>
    <b v="0"/>
    <n v="99"/>
    <b v="1"/>
    <s v="music/electronic music"/>
    <n v="107.4"/>
    <n v="108.48"/>
    <x v="4"/>
    <s v="electronic music"/>
    <x v="1031"/>
    <d v="2015-12-16T18:20:10"/>
  </r>
  <r>
    <x v="0"/>
    <s v="US"/>
    <s v="USD"/>
    <n v="1466697625"/>
    <n v="1464105625"/>
    <b v="0"/>
    <n v="96"/>
    <b v="1"/>
    <s v="music/electronic music"/>
    <n v="108.5"/>
    <n v="61.03"/>
    <x v="4"/>
    <s v="electronic music"/>
    <x v="1032"/>
    <d v="2016-06-23T16:00:25"/>
  </r>
  <r>
    <x v="0"/>
    <s v="GB"/>
    <s v="GBP"/>
    <n v="1481564080"/>
    <n v="1479144880"/>
    <b v="0"/>
    <n v="27"/>
    <b v="1"/>
    <s v="music/electronic music"/>
    <n v="102.86"/>
    <n v="50.59"/>
    <x v="4"/>
    <s v="electronic music"/>
    <x v="1033"/>
    <d v="2016-12-12T17:34:40"/>
  </r>
  <r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x v="0"/>
    <s v="US"/>
    <s v="USD"/>
    <n v="1423668220"/>
    <n v="1421076220"/>
    <b v="0"/>
    <n v="76"/>
    <b v="1"/>
    <s v="music/electronic music"/>
    <n v="107.65"/>
    <n v="65.16"/>
    <x v="4"/>
    <s v="electronic music"/>
    <x v="1035"/>
    <d v="2015-02-11T15:23:40"/>
  </r>
  <r>
    <x v="0"/>
    <s v="US"/>
    <s v="USD"/>
    <n v="1357545600"/>
    <n v="1354790790"/>
    <b v="0"/>
    <n v="211"/>
    <b v="1"/>
    <s v="music/electronic music"/>
    <n v="112.36"/>
    <n v="23.96"/>
    <x v="4"/>
    <s v="electronic music"/>
    <x v="1036"/>
    <d v="2013-01-07T08:00:00"/>
  </r>
  <r>
    <x v="0"/>
    <s v="US"/>
    <s v="USD"/>
    <n v="1431925200"/>
    <n v="1429991062"/>
    <b v="0"/>
    <n v="21"/>
    <b v="1"/>
    <s v="music/electronic music"/>
    <n v="102.1"/>
    <n v="48.62"/>
    <x v="4"/>
    <s v="electronic music"/>
    <x v="1037"/>
    <d v="2015-05-18T05:00:00"/>
  </r>
  <r>
    <x v="0"/>
    <s v="US"/>
    <s v="USD"/>
    <n v="1458362023"/>
    <n v="1455773623"/>
    <b v="0"/>
    <n v="61"/>
    <b v="1"/>
    <s v="music/electronic music"/>
    <n v="145.33000000000001"/>
    <n v="35.74"/>
    <x v="4"/>
    <s v="electronic music"/>
    <x v="1038"/>
    <d v="2016-03-19T04:33:43"/>
  </r>
  <r>
    <x v="0"/>
    <s v="US"/>
    <s v="USD"/>
    <n v="1481615940"/>
    <n v="1479436646"/>
    <b v="0"/>
    <n v="30"/>
    <b v="1"/>
    <s v="music/electronic music"/>
    <n v="128.19999999999999"/>
    <n v="21.37"/>
    <x v="4"/>
    <s v="electronic music"/>
    <x v="1039"/>
    <d v="2016-12-13T07:59:00"/>
  </r>
  <r>
    <x v="1"/>
    <s v="US"/>
    <s v="USD"/>
    <n v="1472317209"/>
    <n v="1469725209"/>
    <b v="0"/>
    <n v="1"/>
    <b v="0"/>
    <s v="journalism/audio"/>
    <n v="0.28999999999999998"/>
    <n v="250"/>
    <x v="5"/>
    <s v="audio"/>
    <x v="1040"/>
    <d v="2016-08-27T17:00:09"/>
  </r>
  <r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x v="1"/>
    <s v="US"/>
    <s v="USD"/>
    <n v="1410516000"/>
    <n v="1406824948"/>
    <b v="0"/>
    <n v="1"/>
    <b v="0"/>
    <s v="journalism/audio"/>
    <n v="1.54"/>
    <n v="10"/>
    <x v="5"/>
    <s v="audio"/>
    <x v="1042"/>
    <d v="2014-09-12T10:00:00"/>
  </r>
  <r>
    <x v="1"/>
    <s v="US"/>
    <s v="USD"/>
    <n v="1432101855"/>
    <n v="1429509855"/>
    <b v="0"/>
    <n v="292"/>
    <b v="0"/>
    <s v="journalism/audio"/>
    <n v="8.5399999999999991"/>
    <n v="29.24"/>
    <x v="5"/>
    <s v="audio"/>
    <x v="1043"/>
    <d v="2015-05-20T06:04:15"/>
  </r>
  <r>
    <x v="1"/>
    <s v="US"/>
    <s v="USD"/>
    <n v="1425587220"/>
    <n v="1420668801"/>
    <b v="0"/>
    <n v="2"/>
    <b v="0"/>
    <s v="journalism/audio"/>
    <n v="0.09"/>
    <n v="3"/>
    <x v="5"/>
    <s v="audio"/>
    <x v="1044"/>
    <d v="2015-03-05T20:27:00"/>
  </r>
  <r>
    <x v="1"/>
    <s v="US"/>
    <s v="USD"/>
    <n v="1408827550"/>
    <n v="1406235550"/>
    <b v="0"/>
    <n v="8"/>
    <b v="0"/>
    <s v="journalism/audio"/>
    <n v="2.66"/>
    <n v="33.25"/>
    <x v="5"/>
    <s v="audio"/>
    <x v="1045"/>
    <d v="2014-08-23T20:59:10"/>
  </r>
  <r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x v="1"/>
    <s v="US"/>
    <s v="USD"/>
    <n v="1474766189"/>
    <n v="1471310189"/>
    <b v="0"/>
    <n v="4"/>
    <b v="0"/>
    <s v="journalism/audio"/>
    <n v="1.41"/>
    <n v="53"/>
    <x v="5"/>
    <s v="audio"/>
    <x v="1048"/>
    <d v="2016-09-25T01:16:29"/>
  </r>
  <r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x v="1"/>
    <s v="US"/>
    <s v="USD"/>
    <n v="1468351341"/>
    <n v="1467746541"/>
    <b v="0"/>
    <n v="4"/>
    <b v="0"/>
    <s v="journalism/audio"/>
    <n v="95.48"/>
    <n v="47.5"/>
    <x v="5"/>
    <s v="audio"/>
    <x v="1062"/>
    <d v="2016-07-12T19:22:21"/>
  </r>
  <r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x v="2"/>
    <s v="US"/>
    <s v="USD"/>
    <n v="1373174903"/>
    <n v="1369286903"/>
    <b v="0"/>
    <n v="123"/>
    <b v="0"/>
    <s v="games/video games"/>
    <n v="8.9700000000000006"/>
    <n v="65.67"/>
    <x v="6"/>
    <s v="video games"/>
    <x v="1064"/>
    <d v="2013-07-07T05:28:23"/>
  </r>
  <r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x v="2"/>
    <s v="US"/>
    <s v="USD"/>
    <n v="1375657582"/>
    <n v="1371769582"/>
    <b v="0"/>
    <n v="148"/>
    <b v="0"/>
    <s v="games/video games"/>
    <n v="3.37"/>
    <n v="34.130000000000003"/>
    <x v="6"/>
    <s v="video games"/>
    <x v="1066"/>
    <d v="2013-08-04T23:06:22"/>
  </r>
  <r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x v="2"/>
    <s v="US"/>
    <s v="USD"/>
    <n v="1385447459"/>
    <n v="1382679059"/>
    <b v="0"/>
    <n v="21"/>
    <b v="0"/>
    <s v="games/video games"/>
    <n v="38.64"/>
    <n v="40.479999999999997"/>
    <x v="6"/>
    <s v="video games"/>
    <x v="1069"/>
    <d v="2013-11-26T06:30:59"/>
  </r>
  <r>
    <x v="2"/>
    <s v="US"/>
    <s v="USD"/>
    <n v="1349050622"/>
    <n v="1347322622"/>
    <b v="0"/>
    <n v="2"/>
    <b v="0"/>
    <s v="games/video games"/>
    <n v="0.7"/>
    <n v="35"/>
    <x v="6"/>
    <s v="video games"/>
    <x v="1070"/>
    <d v="2012-10-01T00:17:02"/>
  </r>
  <r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x v="2"/>
    <s v="US"/>
    <s v="USD"/>
    <n v="1391630297"/>
    <n v="1389038297"/>
    <b v="0"/>
    <n v="4"/>
    <b v="0"/>
    <s v="games/video games"/>
    <n v="7.0000000000000007E-2"/>
    <n v="12.75"/>
    <x v="6"/>
    <s v="video games"/>
    <x v="1072"/>
    <d v="2014-02-05T19:58:17"/>
  </r>
  <r>
    <x v="2"/>
    <s v="US"/>
    <s v="USD"/>
    <n v="1318806541"/>
    <n v="1316214541"/>
    <b v="0"/>
    <n v="1"/>
    <b v="0"/>
    <s v="games/video games"/>
    <n v="1.33"/>
    <n v="10"/>
    <x v="6"/>
    <s v="video games"/>
    <x v="1073"/>
    <d v="2011-10-16T23:09:01"/>
  </r>
  <r>
    <x v="2"/>
    <s v="US"/>
    <s v="USD"/>
    <n v="1388808545"/>
    <n v="1386216545"/>
    <b v="0"/>
    <n v="30"/>
    <b v="0"/>
    <s v="games/video games"/>
    <n v="6.31"/>
    <n v="113.57"/>
    <x v="6"/>
    <s v="video games"/>
    <x v="1074"/>
    <d v="2014-01-04T04:09:05"/>
  </r>
  <r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x v="2"/>
    <s v="US"/>
    <s v="USD"/>
    <n v="1410426250"/>
    <n v="1405674250"/>
    <b v="0"/>
    <n v="975"/>
    <b v="0"/>
    <s v="games/video games"/>
    <n v="62.77"/>
    <n v="48.28"/>
    <x v="6"/>
    <s v="video games"/>
    <x v="1076"/>
    <d v="2014-09-11T09:04:10"/>
  </r>
  <r>
    <x v="2"/>
    <s v="US"/>
    <s v="USD"/>
    <n v="1452744011"/>
    <n v="1450152011"/>
    <b v="0"/>
    <n v="167"/>
    <b v="0"/>
    <s v="games/video games"/>
    <n v="29.38"/>
    <n v="43.98"/>
    <x v="6"/>
    <s v="video games"/>
    <x v="1077"/>
    <d v="2016-01-14T04:00:11"/>
  </r>
  <r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x v="2"/>
    <s v="DE"/>
    <s v="EUR"/>
    <n v="1463232936"/>
    <n v="1461072936"/>
    <b v="0"/>
    <n v="18"/>
    <b v="0"/>
    <s v="games/video games"/>
    <n v="2.61"/>
    <n v="37.67"/>
    <x v="6"/>
    <s v="video games"/>
    <x v="1079"/>
    <d v="2016-05-14T13:35:36"/>
  </r>
  <r>
    <x v="2"/>
    <s v="US"/>
    <s v="USD"/>
    <n v="1399778333"/>
    <n v="1397186333"/>
    <b v="0"/>
    <n v="98"/>
    <b v="0"/>
    <s v="games/video games"/>
    <n v="9.11"/>
    <n v="18.579999999999998"/>
    <x v="6"/>
    <s v="video games"/>
    <x v="1080"/>
    <d v="2014-05-11T03:18:53"/>
  </r>
  <r>
    <x v="2"/>
    <s v="US"/>
    <s v="USD"/>
    <n v="1422483292"/>
    <n v="1419891292"/>
    <b v="0"/>
    <n v="4"/>
    <b v="0"/>
    <s v="games/video games"/>
    <n v="0.02"/>
    <n v="3"/>
    <x v="6"/>
    <s v="video games"/>
    <x v="1081"/>
    <d v="2015-01-28T22:14:52"/>
  </r>
  <r>
    <x v="2"/>
    <s v="US"/>
    <s v="USD"/>
    <n v="1344635088"/>
    <n v="1342043088"/>
    <b v="0"/>
    <n v="3"/>
    <b v="0"/>
    <s v="games/video games"/>
    <n v="0.56000000000000005"/>
    <n v="18.670000000000002"/>
    <x v="6"/>
    <s v="video games"/>
    <x v="1082"/>
    <d v="2012-08-10T21:44:48"/>
  </r>
  <r>
    <x v="2"/>
    <s v="CA"/>
    <s v="CAD"/>
    <n v="1406994583"/>
    <n v="1401810583"/>
    <b v="0"/>
    <n v="1"/>
    <b v="0"/>
    <s v="games/video games"/>
    <n v="0.82"/>
    <n v="410"/>
    <x v="6"/>
    <s v="video games"/>
    <x v="1083"/>
    <d v="2014-08-02T15:49:43"/>
  </r>
  <r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x v="2"/>
    <s v="US"/>
    <s v="USD"/>
    <n v="1408913291"/>
    <n v="1406321291"/>
    <b v="0"/>
    <n v="2"/>
    <b v="0"/>
    <s v="games/video games"/>
    <n v="0.08"/>
    <n v="7.5"/>
    <x v="6"/>
    <s v="video games"/>
    <x v="1086"/>
    <d v="2014-08-24T20:48:11"/>
  </r>
  <r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x v="2"/>
    <s v="US"/>
    <s v="USD"/>
    <n v="1398366667"/>
    <n v="1395774667"/>
    <b v="0"/>
    <n v="147"/>
    <b v="0"/>
    <s v="games/video games"/>
    <n v="14.18"/>
    <n v="43.42"/>
    <x v="6"/>
    <s v="video games"/>
    <x v="1088"/>
    <d v="2014-04-24T19:11:07"/>
  </r>
  <r>
    <x v="2"/>
    <s v="FR"/>
    <s v="EUR"/>
    <n v="1435293175"/>
    <n v="1432701175"/>
    <b v="0"/>
    <n v="49"/>
    <b v="0"/>
    <s v="games/video games"/>
    <n v="7.83"/>
    <n v="23.96"/>
    <x v="6"/>
    <s v="video games"/>
    <x v="1089"/>
    <d v="2015-06-26T04:32:55"/>
  </r>
  <r>
    <x v="2"/>
    <s v="AU"/>
    <s v="AUD"/>
    <n v="1432873653"/>
    <n v="1430281653"/>
    <b v="0"/>
    <n v="1"/>
    <b v="0"/>
    <s v="games/video games"/>
    <n v="0.04"/>
    <n v="5"/>
    <x v="6"/>
    <s v="video games"/>
    <x v="1090"/>
    <d v="2015-05-29T04:27:33"/>
  </r>
  <r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x v="2"/>
    <s v="CA"/>
    <s v="CAD"/>
    <n v="1455232937"/>
    <n v="1453936937"/>
    <b v="0"/>
    <n v="4"/>
    <b v="0"/>
    <s v="games/video games"/>
    <n v="14.08"/>
    <n v="10.56"/>
    <x v="6"/>
    <s v="video games"/>
    <x v="1093"/>
    <d v="2016-02-11T23:22:17"/>
  </r>
  <r>
    <x v="2"/>
    <s v="US"/>
    <s v="USD"/>
    <n v="1318180033"/>
    <n v="1315588033"/>
    <b v="0"/>
    <n v="27"/>
    <b v="0"/>
    <s v="games/video games"/>
    <n v="18.3"/>
    <n v="122"/>
    <x v="6"/>
    <s v="video games"/>
    <x v="1094"/>
    <d v="2011-10-09T17:07:13"/>
  </r>
  <r>
    <x v="2"/>
    <s v="US"/>
    <s v="USD"/>
    <n v="1377867220"/>
    <n v="1375275220"/>
    <b v="0"/>
    <n v="94"/>
    <b v="0"/>
    <s v="games/video games"/>
    <n v="5.03"/>
    <n v="267.81"/>
    <x v="6"/>
    <s v="video games"/>
    <x v="1095"/>
    <d v="2013-08-30T12:53:40"/>
  </r>
  <r>
    <x v="2"/>
    <s v="US"/>
    <s v="USD"/>
    <n v="1412393400"/>
    <n v="1409747154"/>
    <b v="0"/>
    <n v="29"/>
    <b v="0"/>
    <s v="games/video games"/>
    <n v="17.93"/>
    <n v="74.209999999999994"/>
    <x v="6"/>
    <s v="video games"/>
    <x v="1096"/>
    <d v="2014-10-04T03:30:00"/>
  </r>
  <r>
    <x v="2"/>
    <s v="US"/>
    <s v="USD"/>
    <n v="1393786877"/>
    <n v="1390330877"/>
    <b v="0"/>
    <n v="7"/>
    <b v="0"/>
    <s v="games/video games"/>
    <n v="0.05"/>
    <n v="6.71"/>
    <x v="6"/>
    <s v="video games"/>
    <x v="1097"/>
    <d v="2014-03-02T19:01:17"/>
  </r>
  <r>
    <x v="2"/>
    <s v="US"/>
    <s v="USD"/>
    <n v="1397413095"/>
    <n v="1394821095"/>
    <b v="0"/>
    <n v="22"/>
    <b v="0"/>
    <s v="games/video games"/>
    <n v="7.21"/>
    <n v="81.95"/>
    <x v="6"/>
    <s v="video games"/>
    <x v="1098"/>
    <d v="2014-04-13T18:18:15"/>
  </r>
  <r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x v="2"/>
    <s v="US"/>
    <s v="USD"/>
    <n v="1468519920"/>
    <n v="1466188338"/>
    <b v="0"/>
    <n v="6"/>
    <b v="0"/>
    <s v="games/video games"/>
    <n v="0.04"/>
    <n v="6.83"/>
    <x v="6"/>
    <s v="video games"/>
    <x v="1101"/>
    <d v="2016-07-14T18:12:00"/>
  </r>
  <r>
    <x v="2"/>
    <s v="US"/>
    <s v="USD"/>
    <n v="1386568740"/>
    <n v="1383095125"/>
    <b v="0"/>
    <n v="24"/>
    <b v="0"/>
    <s v="games/video games"/>
    <n v="5.31"/>
    <n v="17.71"/>
    <x v="6"/>
    <s v="video games"/>
    <x v="1102"/>
    <d v="2013-12-09T05:59:00"/>
  </r>
  <r>
    <x v="2"/>
    <s v="US"/>
    <s v="USD"/>
    <n v="1466227190"/>
    <n v="1461043190"/>
    <b v="0"/>
    <n v="15"/>
    <b v="0"/>
    <s v="games/video games"/>
    <n v="1.62"/>
    <n v="16.2"/>
    <x v="6"/>
    <s v="video games"/>
    <x v="1103"/>
    <d v="2016-06-18T05:19:50"/>
  </r>
  <r>
    <x v="2"/>
    <s v="GB"/>
    <s v="GBP"/>
    <n v="1402480221"/>
    <n v="1399888221"/>
    <b v="0"/>
    <n v="37"/>
    <b v="0"/>
    <s v="games/video games"/>
    <n v="4.95"/>
    <n v="80.3"/>
    <x v="6"/>
    <s v="video games"/>
    <x v="1104"/>
    <d v="2014-06-11T09:50:21"/>
  </r>
  <r>
    <x v="2"/>
    <s v="US"/>
    <s v="USD"/>
    <n v="1395627327"/>
    <n v="1393038927"/>
    <b v="0"/>
    <n v="20"/>
    <b v="0"/>
    <s v="games/video games"/>
    <n v="0.16"/>
    <n v="71.55"/>
    <x v="6"/>
    <s v="video games"/>
    <x v="1105"/>
    <d v="2014-03-24T02:15:27"/>
  </r>
  <r>
    <x v="2"/>
    <s v="US"/>
    <s v="USD"/>
    <n v="1333557975"/>
    <n v="1330969575"/>
    <b v="0"/>
    <n v="7"/>
    <b v="0"/>
    <s v="games/video games"/>
    <n v="41.25"/>
    <n v="23.57"/>
    <x v="6"/>
    <s v="video games"/>
    <x v="1106"/>
    <d v="2012-04-04T16:46:15"/>
  </r>
  <r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x v="2"/>
    <s v="US"/>
    <s v="USD"/>
    <n v="1334326635"/>
    <n v="1329146235"/>
    <b v="0"/>
    <n v="21"/>
    <b v="0"/>
    <s v="games/video games"/>
    <n v="2.93"/>
    <n v="34.880000000000003"/>
    <x v="6"/>
    <s v="video games"/>
    <x v="1108"/>
    <d v="2012-04-13T14:17:15"/>
  </r>
  <r>
    <x v="2"/>
    <s v="US"/>
    <s v="USD"/>
    <n v="1479495790"/>
    <n v="1476900190"/>
    <b v="0"/>
    <n v="3"/>
    <b v="0"/>
    <s v="games/video games"/>
    <n v="0.45"/>
    <n v="15"/>
    <x v="6"/>
    <s v="video games"/>
    <x v="1109"/>
    <d v="2016-11-18T19:03:10"/>
  </r>
  <r>
    <x v="2"/>
    <s v="US"/>
    <s v="USD"/>
    <n v="1354919022"/>
    <n v="1352327022"/>
    <b v="0"/>
    <n v="11"/>
    <b v="0"/>
    <s v="games/video games"/>
    <n v="0.51"/>
    <n v="23.18"/>
    <x v="6"/>
    <s v="video games"/>
    <x v="1110"/>
    <d v="2012-12-07T22:23:42"/>
  </r>
  <r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x v="2"/>
    <s v="US"/>
    <s v="USD"/>
    <n v="1421656200"/>
    <n v="1416507211"/>
    <b v="0"/>
    <n v="312"/>
    <b v="0"/>
    <s v="games/video games"/>
    <n v="35.54"/>
    <n v="100.23"/>
    <x v="6"/>
    <s v="video games"/>
    <x v="1112"/>
    <d v="2015-01-19T08:30:00"/>
  </r>
  <r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x v="2"/>
    <s v="GB"/>
    <s v="GBP"/>
    <n v="1381306687"/>
    <n v="1378714687"/>
    <b v="0"/>
    <n v="3"/>
    <b v="0"/>
    <s v="games/video games"/>
    <n v="0.17"/>
    <n v="3.33"/>
    <x v="6"/>
    <s v="video games"/>
    <x v="1114"/>
    <d v="2013-10-09T08:18:07"/>
  </r>
  <r>
    <x v="2"/>
    <s v="US"/>
    <s v="USD"/>
    <n v="1459352495"/>
    <n v="1456764095"/>
    <b v="0"/>
    <n v="4"/>
    <b v="0"/>
    <s v="games/video games"/>
    <n v="0.13"/>
    <n v="13.25"/>
    <x v="6"/>
    <s v="video games"/>
    <x v="1115"/>
    <d v="2016-03-30T15:41:35"/>
  </r>
  <r>
    <x v="2"/>
    <s v="US"/>
    <s v="USD"/>
    <n v="1339273208"/>
    <n v="1334089208"/>
    <b v="0"/>
    <n v="10"/>
    <b v="0"/>
    <s v="games/video games"/>
    <n v="0.04"/>
    <n v="17.850000000000001"/>
    <x v="6"/>
    <s v="video games"/>
    <x v="1116"/>
    <d v="2012-06-09T20:20:08"/>
  </r>
  <r>
    <x v="2"/>
    <s v="DE"/>
    <s v="EUR"/>
    <n v="1451053313"/>
    <n v="1448461313"/>
    <b v="0"/>
    <n v="8"/>
    <b v="0"/>
    <s v="games/video games"/>
    <n v="8.3000000000000007"/>
    <n v="10.38"/>
    <x v="6"/>
    <s v="video games"/>
    <x v="1117"/>
    <d v="2015-12-25T14:21:53"/>
  </r>
  <r>
    <x v="2"/>
    <s v="AU"/>
    <s v="AUD"/>
    <n v="1396666779"/>
    <n v="1394078379"/>
    <b v="0"/>
    <n v="3"/>
    <b v="0"/>
    <s v="games/video games"/>
    <n v="2.42"/>
    <n v="36.33"/>
    <x v="6"/>
    <s v="video games"/>
    <x v="1118"/>
    <d v="2014-04-05T02:59:39"/>
  </r>
  <r>
    <x v="2"/>
    <s v="US"/>
    <s v="USD"/>
    <n v="1396810864"/>
    <n v="1395687664"/>
    <b v="0"/>
    <n v="1"/>
    <b v="0"/>
    <s v="games/video games"/>
    <n v="0.24"/>
    <n v="5"/>
    <x v="6"/>
    <s v="video games"/>
    <x v="1119"/>
    <d v="2014-04-06T19:01:04"/>
  </r>
  <r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x v="2"/>
    <s v="US"/>
    <s v="USD"/>
    <n v="1457904316"/>
    <n v="1455315916"/>
    <b v="0"/>
    <n v="5"/>
    <b v="0"/>
    <s v="games/video games"/>
    <n v="0.01"/>
    <n v="5.8"/>
    <x v="6"/>
    <s v="video games"/>
    <x v="1121"/>
    <d v="2016-03-13T21:25:16"/>
  </r>
  <r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x v="2"/>
    <s v="US"/>
    <s v="USD"/>
    <n v="1397910848"/>
    <n v="1395318848"/>
    <b v="0"/>
    <n v="3"/>
    <b v="0"/>
    <s v="games/video games"/>
    <n v="0.22"/>
    <n v="3.67"/>
    <x v="6"/>
    <s v="video games"/>
    <x v="1123"/>
    <d v="2014-04-19T12:34:08"/>
  </r>
  <r>
    <x v="2"/>
    <s v="US"/>
    <s v="USD"/>
    <n v="1430409651"/>
    <n v="1427817651"/>
    <b v="0"/>
    <n v="7"/>
    <b v="0"/>
    <s v="games/mobile games"/>
    <n v="0.47"/>
    <n v="60.71"/>
    <x v="6"/>
    <s v="mobile games"/>
    <x v="1124"/>
    <d v="2015-04-30T16:00:51"/>
  </r>
  <r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x v="2"/>
    <s v="US"/>
    <s v="USD"/>
    <n v="1416000600"/>
    <n v="1413318600"/>
    <b v="0"/>
    <n v="23"/>
    <b v="0"/>
    <s v="games/mobile games"/>
    <n v="1.67"/>
    <n v="25.43"/>
    <x v="6"/>
    <s v="mobile games"/>
    <x v="1127"/>
    <d v="2014-11-14T21:30:00"/>
  </r>
  <r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x v="2"/>
    <s v="US"/>
    <s v="USD"/>
    <n v="1465107693"/>
    <n v="1462515693"/>
    <b v="0"/>
    <n v="2"/>
    <b v="0"/>
    <s v="games/mobile games"/>
    <n v="0.11"/>
    <n v="10.5"/>
    <x v="6"/>
    <s v="mobile games"/>
    <x v="1129"/>
    <d v="2016-06-05T06:21:33"/>
  </r>
  <r>
    <x v="2"/>
    <s v="US"/>
    <s v="USD"/>
    <n v="1416963300"/>
    <n v="1411775700"/>
    <b v="0"/>
    <n v="3"/>
    <b v="0"/>
    <s v="games/mobile games"/>
    <n v="0.22"/>
    <n v="3.67"/>
    <x v="6"/>
    <s v="mobile games"/>
    <x v="1130"/>
    <d v="2014-11-26T00:55:00"/>
  </r>
  <r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x v="2"/>
    <s v="CA"/>
    <s v="CAD"/>
    <n v="1483238771"/>
    <n v="1480646771"/>
    <b v="0"/>
    <n v="13"/>
    <b v="0"/>
    <s v="games/mobile games"/>
    <n v="14.38"/>
    <n v="110.62"/>
    <x v="6"/>
    <s v="mobile games"/>
    <x v="1132"/>
    <d v="2017-01-01T02:46:11"/>
  </r>
  <r>
    <x v="2"/>
    <s v="GB"/>
    <s v="GBP"/>
    <n v="1406799981"/>
    <n v="1404207981"/>
    <b v="0"/>
    <n v="1"/>
    <b v="0"/>
    <s v="games/mobile games"/>
    <n v="0.67"/>
    <n v="20"/>
    <x v="6"/>
    <s v="mobile games"/>
    <x v="1133"/>
    <d v="2014-07-31T09:46:21"/>
  </r>
  <r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x v="2"/>
    <s v="FR"/>
    <s v="EUR"/>
    <n v="1450541229"/>
    <n v="1447949229"/>
    <b v="0"/>
    <n v="6"/>
    <b v="0"/>
    <s v="games/mobile games"/>
    <n v="6.44"/>
    <n v="45"/>
    <x v="6"/>
    <s v="mobile games"/>
    <x v="1136"/>
    <d v="2015-12-19T16:07:09"/>
  </r>
  <r>
    <x v="2"/>
    <s v="US"/>
    <s v="USD"/>
    <n v="1461440421"/>
    <n v="1458848421"/>
    <b v="0"/>
    <n v="39"/>
    <b v="0"/>
    <s v="games/mobile games"/>
    <n v="39.5"/>
    <n v="253.21"/>
    <x v="6"/>
    <s v="mobile games"/>
    <x v="1137"/>
    <d v="2016-04-23T19:40:21"/>
  </r>
  <r>
    <x v="2"/>
    <s v="US"/>
    <s v="USD"/>
    <n v="1485035131"/>
    <n v="1483307131"/>
    <b v="0"/>
    <n v="4"/>
    <b v="0"/>
    <s v="games/mobile games"/>
    <n v="0.36"/>
    <n v="31.25"/>
    <x v="6"/>
    <s v="mobile games"/>
    <x v="1138"/>
    <d v="2017-01-21T21:45:31"/>
  </r>
  <r>
    <x v="2"/>
    <s v="US"/>
    <s v="USD"/>
    <n v="1420100426"/>
    <n v="1417508426"/>
    <b v="0"/>
    <n v="1"/>
    <b v="0"/>
    <s v="games/mobile games"/>
    <n v="0.06"/>
    <n v="5"/>
    <x v="6"/>
    <s v="mobile games"/>
    <x v="1139"/>
    <d v="2015-01-01T08:20:26"/>
  </r>
  <r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x v="2"/>
    <s v="US"/>
    <s v="USD"/>
    <n v="1450327126"/>
    <n v="1447735126"/>
    <b v="0"/>
    <n v="8"/>
    <b v="0"/>
    <s v="games/mobile games"/>
    <n v="0.41"/>
    <n v="23.25"/>
    <x v="6"/>
    <s v="mobile games"/>
    <x v="1143"/>
    <d v="2015-12-17T04:38:46"/>
  </r>
  <r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x v="2"/>
    <s v="US"/>
    <s v="USD"/>
    <n v="1412272592"/>
    <n v="1407088592"/>
    <b v="0"/>
    <n v="1"/>
    <b v="0"/>
    <s v="food/food trucks"/>
    <n v="0.13"/>
    <n v="100"/>
    <x v="7"/>
    <s v="food trucks"/>
    <x v="1145"/>
    <d v="2014-10-02T17:56:32"/>
  </r>
  <r>
    <x v="2"/>
    <s v="US"/>
    <s v="USD"/>
    <n v="1399071173"/>
    <n v="1395787973"/>
    <b v="0"/>
    <n v="12"/>
    <b v="0"/>
    <s v="food/food trucks"/>
    <n v="8.83"/>
    <n v="44.17"/>
    <x v="7"/>
    <s v="food trucks"/>
    <x v="1146"/>
    <d v="2014-05-02T22:52:53"/>
  </r>
  <r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x v="2"/>
    <s v="US"/>
    <s v="USD"/>
    <n v="1480568781"/>
    <n v="1477973181"/>
    <b v="0"/>
    <n v="3"/>
    <b v="0"/>
    <s v="food/food trucks"/>
    <n v="0.49"/>
    <n v="24.33"/>
    <x v="7"/>
    <s v="food trucks"/>
    <x v="1148"/>
    <d v="2016-12-01T05:06:21"/>
  </r>
  <r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x v="2"/>
    <s v="US"/>
    <s v="USD"/>
    <n v="1431709312"/>
    <n v="1429117312"/>
    <b v="0"/>
    <n v="15"/>
    <b v="0"/>
    <s v="food/food trucks"/>
    <n v="5.69"/>
    <n v="60.73"/>
    <x v="7"/>
    <s v="food trucks"/>
    <x v="1152"/>
    <d v="2015-05-15T17:01:52"/>
  </r>
  <r>
    <x v="2"/>
    <s v="US"/>
    <s v="USD"/>
    <n v="1434647305"/>
    <n v="1432055305"/>
    <b v="0"/>
    <n v="1"/>
    <b v="0"/>
    <s v="food/food trucks"/>
    <n v="0.63"/>
    <n v="50"/>
    <x v="7"/>
    <s v="food trucks"/>
    <x v="1153"/>
    <d v="2015-06-18T17:08:25"/>
  </r>
  <r>
    <x v="2"/>
    <s v="US"/>
    <s v="USD"/>
    <n v="1441507006"/>
    <n v="1438915006"/>
    <b v="0"/>
    <n v="3"/>
    <b v="0"/>
    <s v="food/food trucks"/>
    <n v="6.5"/>
    <n v="108.33"/>
    <x v="7"/>
    <s v="food trucks"/>
    <x v="1154"/>
    <d v="2015-09-06T02:36:46"/>
  </r>
  <r>
    <x v="2"/>
    <s v="US"/>
    <s v="USD"/>
    <n v="1408040408"/>
    <n v="1405448408"/>
    <b v="0"/>
    <n v="8"/>
    <b v="0"/>
    <s v="food/food trucks"/>
    <n v="0.75"/>
    <n v="23.5"/>
    <x v="7"/>
    <s v="food trucks"/>
    <x v="1155"/>
    <d v="2014-08-14T18:20:08"/>
  </r>
  <r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x v="2"/>
    <s v="US"/>
    <s v="USD"/>
    <n v="1417795480"/>
    <n v="1412607880"/>
    <b v="0"/>
    <n v="3"/>
    <b v="0"/>
    <s v="food/food trucks"/>
    <n v="1.51"/>
    <n v="50.33"/>
    <x v="7"/>
    <s v="food trucks"/>
    <x v="1157"/>
    <d v="2014-12-05T16:04:40"/>
  </r>
  <r>
    <x v="2"/>
    <s v="US"/>
    <s v="USD"/>
    <n v="1418091128"/>
    <n v="1415499128"/>
    <b v="0"/>
    <n v="3"/>
    <b v="0"/>
    <s v="food/food trucks"/>
    <n v="0.47"/>
    <n v="11.67"/>
    <x v="7"/>
    <s v="food trucks"/>
    <x v="1158"/>
    <d v="2014-12-09T02:12:08"/>
  </r>
  <r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x v="2"/>
    <s v="US"/>
    <s v="USD"/>
    <n v="1427510586"/>
    <n v="1424922186"/>
    <b v="0"/>
    <n v="19"/>
    <b v="0"/>
    <s v="food/food trucks"/>
    <n v="3.85"/>
    <n v="60.79"/>
    <x v="7"/>
    <s v="food trucks"/>
    <x v="1160"/>
    <d v="2015-03-28T02:43:06"/>
  </r>
  <r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x v="2"/>
    <s v="US"/>
    <s v="USD"/>
    <n v="1411662264"/>
    <n v="1408983864"/>
    <b v="0"/>
    <n v="2"/>
    <b v="0"/>
    <s v="food/food trucks"/>
    <n v="0.06"/>
    <n v="17.5"/>
    <x v="7"/>
    <s v="food trucks"/>
    <x v="1162"/>
    <d v="2014-09-25T16:24:24"/>
  </r>
  <r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x v="2"/>
    <s v="US"/>
    <s v="USD"/>
    <n v="1404623330"/>
    <n v="1401685730"/>
    <b v="0"/>
    <n v="25"/>
    <b v="0"/>
    <s v="food/food trucks"/>
    <n v="20.71"/>
    <n v="82.82"/>
    <x v="7"/>
    <s v="food trucks"/>
    <x v="1165"/>
    <d v="2014-07-06T05:08:50"/>
  </r>
  <r>
    <x v="2"/>
    <s v="US"/>
    <s v="USD"/>
    <n v="1435291200"/>
    <n v="1432640342"/>
    <b v="0"/>
    <n v="8"/>
    <b v="0"/>
    <s v="food/food trucks"/>
    <n v="19.14"/>
    <n v="358.88"/>
    <x v="7"/>
    <s v="food trucks"/>
    <x v="1166"/>
    <d v="2015-06-26T04:00:00"/>
  </r>
  <r>
    <x v="2"/>
    <s v="US"/>
    <s v="USD"/>
    <n v="1410543495"/>
    <n v="1407865095"/>
    <b v="0"/>
    <n v="16"/>
    <b v="0"/>
    <s v="food/food trucks"/>
    <n v="1.63"/>
    <n v="61.19"/>
    <x v="7"/>
    <s v="food trucks"/>
    <x v="1167"/>
    <d v="2014-09-12T17:38:15"/>
  </r>
  <r>
    <x v="2"/>
    <s v="US"/>
    <s v="USD"/>
    <n v="1474507065"/>
    <n v="1471915065"/>
    <b v="0"/>
    <n v="3"/>
    <b v="0"/>
    <s v="food/food trucks"/>
    <n v="5.67"/>
    <n v="340"/>
    <x v="7"/>
    <s v="food trucks"/>
    <x v="1168"/>
    <d v="2016-09-22T01:17:45"/>
  </r>
  <r>
    <x v="2"/>
    <s v="US"/>
    <s v="USD"/>
    <n v="1424593763"/>
    <n v="1422001763"/>
    <b v="0"/>
    <n v="3"/>
    <b v="0"/>
    <s v="food/food trucks"/>
    <n v="0.17"/>
    <n v="5.67"/>
    <x v="7"/>
    <s v="food trucks"/>
    <x v="1169"/>
    <d v="2015-02-22T08:29:23"/>
  </r>
  <r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x v="2"/>
    <s v="US"/>
    <s v="USD"/>
    <n v="1438576057"/>
    <n v="1435552057"/>
    <b v="0"/>
    <n v="1"/>
    <b v="0"/>
    <s v="food/food trucks"/>
    <n v="0.02"/>
    <n v="30"/>
    <x v="7"/>
    <s v="food trucks"/>
    <x v="1173"/>
    <d v="2015-08-03T04:27:37"/>
  </r>
  <r>
    <x v="2"/>
    <s v="US"/>
    <s v="USD"/>
    <n v="1462738327"/>
    <n v="1460146327"/>
    <b v="0"/>
    <n v="19"/>
    <b v="0"/>
    <s v="food/food trucks"/>
    <n v="5.91"/>
    <n v="46.63"/>
    <x v="7"/>
    <s v="food trucks"/>
    <x v="1174"/>
    <d v="2016-05-08T20:12:07"/>
  </r>
  <r>
    <x v="2"/>
    <s v="US"/>
    <s v="USD"/>
    <n v="1436981339"/>
    <n v="1434389339"/>
    <b v="0"/>
    <n v="9"/>
    <b v="0"/>
    <s v="food/food trucks"/>
    <n v="2.93"/>
    <n v="65"/>
    <x v="7"/>
    <s v="food trucks"/>
    <x v="1175"/>
    <d v="2015-07-15T17:28:59"/>
  </r>
  <r>
    <x v="2"/>
    <s v="AU"/>
    <s v="AUD"/>
    <n v="1488805200"/>
    <n v="1484094498"/>
    <b v="0"/>
    <n v="1"/>
    <b v="0"/>
    <s v="food/food trucks"/>
    <n v="0.01"/>
    <n v="10"/>
    <x v="7"/>
    <s v="food trucks"/>
    <x v="1176"/>
    <d v="2017-03-06T13:00:00"/>
  </r>
  <r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x v="2"/>
    <s v="US"/>
    <s v="USD"/>
    <n v="1408225452"/>
    <n v="1405633452"/>
    <b v="0"/>
    <n v="1"/>
    <b v="0"/>
    <s v="food/food trucks"/>
    <n v="0.01"/>
    <n v="5"/>
    <x v="7"/>
    <s v="food trucks"/>
    <x v="1178"/>
    <d v="2014-08-16T21:44:12"/>
  </r>
  <r>
    <x v="2"/>
    <s v="CA"/>
    <s v="CAD"/>
    <n v="1446052627"/>
    <n v="1443460627"/>
    <b v="0"/>
    <n v="5"/>
    <b v="0"/>
    <s v="food/food trucks"/>
    <n v="5.33"/>
    <n v="640"/>
    <x v="7"/>
    <s v="food trucks"/>
    <x v="1179"/>
    <d v="2015-10-28T17:17:07"/>
  </r>
  <r>
    <x v="2"/>
    <s v="US"/>
    <s v="USD"/>
    <n v="1403983314"/>
    <n v="1400786514"/>
    <b v="0"/>
    <n v="85"/>
    <b v="0"/>
    <s v="food/food trucks"/>
    <n v="11.75"/>
    <n v="69.12"/>
    <x v="7"/>
    <s v="food trucks"/>
    <x v="1180"/>
    <d v="2014-06-28T19:21:54"/>
  </r>
  <r>
    <x v="2"/>
    <s v="US"/>
    <s v="USD"/>
    <n v="1425197321"/>
    <n v="1422605321"/>
    <b v="0"/>
    <n v="3"/>
    <b v="0"/>
    <s v="food/food trucks"/>
    <n v="0.01"/>
    <n v="1.33"/>
    <x v="7"/>
    <s v="food trucks"/>
    <x v="1181"/>
    <d v="2015-03-01T08:08:41"/>
  </r>
  <r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x v="0"/>
    <s v="GB"/>
    <s v="GBP"/>
    <n v="1486391011"/>
    <n v="1483712611"/>
    <b v="0"/>
    <n v="375"/>
    <b v="1"/>
    <s v="photography/photobooks"/>
    <n v="104.94"/>
    <n v="61.56"/>
    <x v="8"/>
    <s v="photobooks"/>
    <x v="1184"/>
    <d v="2017-02-06T14:23:31"/>
  </r>
  <r>
    <x v="0"/>
    <s v="US"/>
    <s v="USD"/>
    <n v="1433736000"/>
    <n v="1430945149"/>
    <b v="0"/>
    <n v="111"/>
    <b v="1"/>
    <s v="photography/photobooks"/>
    <n v="105.44"/>
    <n v="118.74"/>
    <x v="8"/>
    <s v="photobooks"/>
    <x v="1185"/>
    <d v="2015-06-08T04:00:00"/>
  </r>
  <r>
    <x v="0"/>
    <s v="GB"/>
    <s v="GBP"/>
    <n v="1433198520"/>
    <n v="1430340195"/>
    <b v="0"/>
    <n v="123"/>
    <b v="1"/>
    <s v="photography/photobooks"/>
    <n v="106.73"/>
    <n v="65.08"/>
    <x v="8"/>
    <s v="photobooks"/>
    <x v="1186"/>
    <d v="2015-06-01T22:42:00"/>
  </r>
  <r>
    <x v="0"/>
    <s v="US"/>
    <s v="USD"/>
    <n v="1431885600"/>
    <n v="1429133323"/>
    <b v="0"/>
    <n v="70"/>
    <b v="1"/>
    <s v="photography/photobooks"/>
    <n v="104.13"/>
    <n v="130.16"/>
    <x v="8"/>
    <s v="photobooks"/>
    <x v="1187"/>
    <d v="2015-05-17T18:00:00"/>
  </r>
  <r>
    <x v="0"/>
    <s v="CA"/>
    <s v="CAD"/>
    <n v="1482943740"/>
    <n v="1481129340"/>
    <b v="0"/>
    <n v="85"/>
    <b v="1"/>
    <s v="photography/photobooks"/>
    <n v="160.55000000000001"/>
    <n v="37.78"/>
    <x v="8"/>
    <s v="photobooks"/>
    <x v="1188"/>
    <d v="2016-12-28T16:49:00"/>
  </r>
  <r>
    <x v="0"/>
    <s v="US"/>
    <s v="USD"/>
    <n v="1467242995"/>
    <n v="1465428595"/>
    <b v="0"/>
    <n v="86"/>
    <b v="1"/>
    <s v="photography/photobooks"/>
    <n v="107.78"/>
    <n v="112.79"/>
    <x v="8"/>
    <s v="photobooks"/>
    <x v="1189"/>
    <d v="2016-06-29T23:29:55"/>
  </r>
  <r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x v="0"/>
    <s v="US"/>
    <s v="USD"/>
    <n v="1458480560"/>
    <n v="1455892160"/>
    <b v="0"/>
    <n v="33"/>
    <b v="1"/>
    <s v="photography/photobooks"/>
    <n v="109.07"/>
    <n v="89.24"/>
    <x v="8"/>
    <s v="photobooks"/>
    <x v="1191"/>
    <d v="2016-03-20T13:29:20"/>
  </r>
  <r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x v="0"/>
    <s v="US"/>
    <s v="USD"/>
    <n v="1460223453"/>
    <n v="1455043053"/>
    <b v="0"/>
    <n v="273"/>
    <b v="1"/>
    <s v="photography/photobooks"/>
    <n v="103.96"/>
    <n v="79.97"/>
    <x v="8"/>
    <s v="photobooks"/>
    <x v="1193"/>
    <d v="2016-04-09T17:37:33"/>
  </r>
  <r>
    <x v="0"/>
    <s v="IE"/>
    <s v="EUR"/>
    <n v="1428493379"/>
    <n v="1425901379"/>
    <b v="0"/>
    <n v="714"/>
    <b v="1"/>
    <s v="photography/photobooks"/>
    <n v="322.24"/>
    <n v="56.41"/>
    <x v="8"/>
    <s v="photobooks"/>
    <x v="1194"/>
    <d v="2015-04-08T11:42:59"/>
  </r>
  <r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x v="0"/>
    <s v="GB"/>
    <s v="GBP"/>
    <n v="1450467539"/>
    <n v="1447875539"/>
    <b v="0"/>
    <n v="512"/>
    <b v="1"/>
    <s v="photography/photobooks"/>
    <n v="269.91000000000003"/>
    <n v="76.44"/>
    <x v="8"/>
    <s v="photobooks"/>
    <x v="1196"/>
    <d v="2015-12-18T19:38:59"/>
  </r>
  <r>
    <x v="0"/>
    <s v="US"/>
    <s v="USD"/>
    <n v="1465797540"/>
    <n v="1463155034"/>
    <b v="0"/>
    <n v="314"/>
    <b v="1"/>
    <s v="photography/photobooks"/>
    <n v="253.29"/>
    <n v="121"/>
    <x v="8"/>
    <s v="photobooks"/>
    <x v="1197"/>
    <d v="2016-06-13T05:59:00"/>
  </r>
  <r>
    <x v="0"/>
    <s v="US"/>
    <s v="USD"/>
    <n v="1451530800"/>
    <n v="1448463086"/>
    <b v="0"/>
    <n v="167"/>
    <b v="1"/>
    <s v="photography/photobooks"/>
    <n v="260.60000000000002"/>
    <n v="54.62"/>
    <x v="8"/>
    <s v="photobooks"/>
    <x v="1198"/>
    <d v="2015-12-31T03:00:00"/>
  </r>
  <r>
    <x v="0"/>
    <s v="GB"/>
    <s v="GBP"/>
    <n v="1436380200"/>
    <n v="1433615400"/>
    <b v="0"/>
    <n v="9"/>
    <b v="1"/>
    <s v="photography/photobooks"/>
    <n v="101.32"/>
    <n v="299.22000000000003"/>
    <x v="8"/>
    <s v="photobooks"/>
    <x v="1199"/>
    <d v="2015-07-08T18:30:00"/>
  </r>
  <r>
    <x v="0"/>
    <s v="US"/>
    <s v="USD"/>
    <n v="1429183656"/>
    <n v="1427369256"/>
    <b v="0"/>
    <n v="103"/>
    <b v="1"/>
    <s v="photography/photobooks"/>
    <n v="125.6"/>
    <n v="58.53"/>
    <x v="8"/>
    <s v="photobooks"/>
    <x v="1200"/>
    <d v="2015-04-16T11:27:36"/>
  </r>
  <r>
    <x v="0"/>
    <s v="GB"/>
    <s v="GBP"/>
    <n v="1468593246"/>
    <n v="1466001246"/>
    <b v="0"/>
    <n v="111"/>
    <b v="1"/>
    <s v="photography/photobooks"/>
    <n v="102.44"/>
    <n v="55.37"/>
    <x v="8"/>
    <s v="photobooks"/>
    <x v="1201"/>
    <d v="2016-07-15T14:34:06"/>
  </r>
  <r>
    <x v="0"/>
    <s v="AU"/>
    <s v="AUD"/>
    <n v="1435388154"/>
    <n v="1432796154"/>
    <b v="0"/>
    <n v="271"/>
    <b v="1"/>
    <s v="photography/photobooks"/>
    <n v="199.24"/>
    <n v="183.8"/>
    <x v="8"/>
    <s v="photobooks"/>
    <x v="1202"/>
    <d v="2015-06-27T06:55:54"/>
  </r>
  <r>
    <x v="0"/>
    <s v="US"/>
    <s v="USD"/>
    <n v="1433083527"/>
    <n v="1430491527"/>
    <b v="0"/>
    <n v="101"/>
    <b v="1"/>
    <s v="photography/photobooks"/>
    <n v="102.45"/>
    <n v="165.35"/>
    <x v="8"/>
    <s v="photobooks"/>
    <x v="1203"/>
    <d v="2015-05-31T14:45:27"/>
  </r>
  <r>
    <x v="0"/>
    <s v="US"/>
    <s v="USD"/>
    <n v="1449205200"/>
    <n v="1445363833"/>
    <b v="0"/>
    <n v="57"/>
    <b v="1"/>
    <s v="photography/photobooks"/>
    <n v="102.95"/>
    <n v="234.79"/>
    <x v="8"/>
    <s v="photobooks"/>
    <x v="1204"/>
    <d v="2015-12-04T05:00:00"/>
  </r>
  <r>
    <x v="0"/>
    <s v="DE"/>
    <s v="EUR"/>
    <n v="1434197351"/>
    <n v="1431605351"/>
    <b v="0"/>
    <n v="62"/>
    <b v="1"/>
    <s v="photography/photobooks"/>
    <n v="100.86"/>
    <n v="211.48"/>
    <x v="8"/>
    <s v="photobooks"/>
    <x v="1205"/>
    <d v="2015-06-13T12:09:11"/>
  </r>
  <r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x v="0"/>
    <s v="IT"/>
    <s v="EUR"/>
    <n v="1459418400"/>
    <n v="1456827573"/>
    <b v="0"/>
    <n v="141"/>
    <b v="1"/>
    <s v="photography/photobooks"/>
    <n v="104.17"/>
    <n v="123.38"/>
    <x v="8"/>
    <s v="photobooks"/>
    <x v="1207"/>
    <d v="2016-03-31T10:00:00"/>
  </r>
  <r>
    <x v="0"/>
    <s v="US"/>
    <s v="USD"/>
    <n v="1458835264"/>
    <n v="1456246864"/>
    <b v="0"/>
    <n v="75"/>
    <b v="1"/>
    <s v="photography/photobooks"/>
    <n v="155.30000000000001"/>
    <n v="207.07"/>
    <x v="8"/>
    <s v="photobooks"/>
    <x v="1208"/>
    <d v="2016-03-24T16:01:04"/>
  </r>
  <r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x v="0"/>
    <s v="SE"/>
    <s v="SEK"/>
    <n v="1433106000"/>
    <n v="1431124572"/>
    <b v="0"/>
    <n v="103"/>
    <b v="1"/>
    <s v="photography/photobooks"/>
    <n v="254.32"/>
    <n v="493.82"/>
    <x v="8"/>
    <s v="photobooks"/>
    <x v="1210"/>
    <d v="2015-05-31T21:00:00"/>
  </r>
  <r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x v="0"/>
    <s v="US"/>
    <s v="USD"/>
    <n v="1448586000"/>
    <n v="1447195695"/>
    <b v="0"/>
    <n v="83"/>
    <b v="1"/>
    <s v="photography/photobooks"/>
    <n v="129.04"/>
    <n v="38.869999999999997"/>
    <x v="8"/>
    <s v="photobooks"/>
    <x v="1212"/>
    <d v="2015-11-27T01:00:00"/>
  </r>
  <r>
    <x v="0"/>
    <s v="GB"/>
    <s v="GBP"/>
    <n v="1485886100"/>
    <n v="1482862100"/>
    <b v="0"/>
    <n v="108"/>
    <b v="1"/>
    <s v="photography/photobooks"/>
    <n v="102.23"/>
    <n v="61.53"/>
    <x v="8"/>
    <s v="photobooks"/>
    <x v="1213"/>
    <d v="2017-01-31T18:08:20"/>
  </r>
  <r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x v="0"/>
    <s v="US"/>
    <s v="USD"/>
    <n v="1401487756"/>
    <n v="1398895756"/>
    <b v="0"/>
    <n v="549"/>
    <b v="1"/>
    <s v="photography/photobooks"/>
    <n v="786.08"/>
    <n v="71.59"/>
    <x v="8"/>
    <s v="photobooks"/>
    <x v="1215"/>
    <d v="2014-05-30T22:09:16"/>
  </r>
  <r>
    <x v="0"/>
    <s v="US"/>
    <s v="USD"/>
    <n v="1443826980"/>
    <n v="1441032457"/>
    <b v="0"/>
    <n v="222"/>
    <b v="1"/>
    <s v="photography/photobooks"/>
    <n v="145.69999999999999"/>
    <n v="91.88"/>
    <x v="8"/>
    <s v="photobooks"/>
    <x v="1216"/>
    <d v="2015-10-02T23:03:00"/>
  </r>
  <r>
    <x v="0"/>
    <s v="US"/>
    <s v="USD"/>
    <n v="1468524340"/>
    <n v="1465932340"/>
    <b v="0"/>
    <n v="183"/>
    <b v="1"/>
    <s v="photography/photobooks"/>
    <n v="102.6"/>
    <n v="148.57"/>
    <x v="8"/>
    <s v="photobooks"/>
    <x v="1217"/>
    <d v="2016-07-14T19:25:40"/>
  </r>
  <r>
    <x v="0"/>
    <s v="US"/>
    <s v="USD"/>
    <n v="1446346800"/>
    <n v="1443714800"/>
    <b v="0"/>
    <n v="89"/>
    <b v="1"/>
    <s v="photography/photobooks"/>
    <n v="172.28"/>
    <n v="174.21"/>
    <x v="8"/>
    <s v="photobooks"/>
    <x v="1218"/>
    <d v="2015-11-01T03:00:00"/>
  </r>
  <r>
    <x v="0"/>
    <s v="US"/>
    <s v="USD"/>
    <n v="1476961513"/>
    <n v="1474369513"/>
    <b v="0"/>
    <n v="253"/>
    <b v="1"/>
    <s v="photography/photobooks"/>
    <n v="159.16999999999999"/>
    <n v="102.86"/>
    <x v="8"/>
    <s v="photobooks"/>
    <x v="1219"/>
    <d v="2016-10-20T11:05:13"/>
  </r>
  <r>
    <x v="0"/>
    <s v="DE"/>
    <s v="EUR"/>
    <n v="1440515112"/>
    <n v="1437923112"/>
    <b v="0"/>
    <n v="140"/>
    <b v="1"/>
    <s v="photography/photobooks"/>
    <n v="103.77"/>
    <n v="111.18"/>
    <x v="8"/>
    <s v="photobooks"/>
    <x v="1220"/>
    <d v="2015-08-25T15:05:12"/>
  </r>
  <r>
    <x v="0"/>
    <s v="GB"/>
    <s v="GBP"/>
    <n v="1480809600"/>
    <n v="1478431488"/>
    <b v="0"/>
    <n v="103"/>
    <b v="1"/>
    <s v="photography/photobooks"/>
    <n v="111.41"/>
    <n v="23.8"/>
    <x v="8"/>
    <s v="photobooks"/>
    <x v="1221"/>
    <d v="2016-12-04T00:00:00"/>
  </r>
  <r>
    <x v="0"/>
    <s v="CA"/>
    <s v="CAD"/>
    <n v="1459483200"/>
    <n v="1456852647"/>
    <b v="0"/>
    <n v="138"/>
    <b v="1"/>
    <s v="photography/photobooks"/>
    <n v="280.38"/>
    <n v="81.27"/>
    <x v="8"/>
    <s v="photobooks"/>
    <x v="1222"/>
    <d v="2016-04-01T04:00:00"/>
  </r>
  <r>
    <x v="0"/>
    <s v="US"/>
    <s v="USD"/>
    <n v="1478754909"/>
    <n v="1476159309"/>
    <b v="0"/>
    <n v="191"/>
    <b v="1"/>
    <s v="photography/photobooks"/>
    <n v="112.11"/>
    <n v="116.21"/>
    <x v="8"/>
    <s v="photobooks"/>
    <x v="1223"/>
    <d v="2016-11-10T05:15:09"/>
  </r>
  <r>
    <x v="1"/>
    <s v="US"/>
    <s v="USD"/>
    <n v="1402060302"/>
    <n v="1396876302"/>
    <b v="0"/>
    <n v="18"/>
    <b v="0"/>
    <s v="music/world music"/>
    <n v="7.07"/>
    <n v="58.89"/>
    <x v="4"/>
    <s v="world music"/>
    <x v="1224"/>
    <d v="2014-06-06T13:11:42"/>
  </r>
  <r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d v="2013-10-22T21:44:38"/>
  </r>
  <r>
    <x v="1"/>
    <s v="US"/>
    <s v="USD"/>
    <n v="1398042000"/>
    <n v="1395089981"/>
    <b v="0"/>
    <n v="40"/>
    <b v="0"/>
    <s v="music/world music"/>
    <n v="3.87"/>
    <n v="48.43"/>
    <x v="4"/>
    <s v="world music"/>
    <x v="1226"/>
    <d v="2014-04-21T01:00:00"/>
  </r>
  <r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x v="1"/>
    <s v="US"/>
    <s v="USD"/>
    <n v="1317231008"/>
    <n v="1312047008"/>
    <b v="0"/>
    <n v="24"/>
    <b v="0"/>
    <s v="music/world music"/>
    <n v="29.3"/>
    <n v="61.04"/>
    <x v="4"/>
    <s v="world music"/>
    <x v="1228"/>
    <d v="2011-09-28T17:30:08"/>
  </r>
  <r>
    <x v="1"/>
    <s v="US"/>
    <s v="USD"/>
    <n v="1334592000"/>
    <n v="1331982127"/>
    <b v="0"/>
    <n v="1"/>
    <b v="0"/>
    <s v="music/world music"/>
    <n v="0.91"/>
    <n v="25"/>
    <x v="4"/>
    <s v="world music"/>
    <x v="1229"/>
    <d v="2012-04-16T16:00:00"/>
  </r>
  <r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x v="1"/>
    <s v="US"/>
    <s v="USD"/>
    <n v="1329864374"/>
    <n v="1328049974"/>
    <b v="0"/>
    <n v="6"/>
    <b v="0"/>
    <s v="music/world music"/>
    <n v="11.6"/>
    <n v="19.329999999999998"/>
    <x v="4"/>
    <s v="world music"/>
    <x v="1233"/>
    <d v="2012-02-21T22:46:14"/>
  </r>
  <r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x v="1"/>
    <s v="US"/>
    <s v="USD"/>
    <n v="1387077299"/>
    <n v="1383621299"/>
    <b v="0"/>
    <n v="6"/>
    <b v="0"/>
    <s v="music/world music"/>
    <n v="2.79"/>
    <n v="35"/>
    <x v="4"/>
    <s v="world music"/>
    <x v="1235"/>
    <d v="2013-12-15T03:14:59"/>
  </r>
  <r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x v="1"/>
    <s v="US"/>
    <s v="USD"/>
    <n v="1312641536"/>
    <n v="1310049536"/>
    <b v="0"/>
    <n v="3"/>
    <b v="0"/>
    <s v="music/world music"/>
    <n v="17.8"/>
    <n v="59.33"/>
    <x v="4"/>
    <s v="world music"/>
    <x v="1238"/>
    <d v="2011-08-06T14:38:56"/>
  </r>
  <r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x v="1"/>
    <s v="US"/>
    <s v="USD"/>
    <n v="1373665860"/>
    <n v="1368579457"/>
    <b v="0"/>
    <n v="8"/>
    <b v="0"/>
    <s v="music/world music"/>
    <n v="3.01"/>
    <n v="30.13"/>
    <x v="4"/>
    <s v="world music"/>
    <x v="1240"/>
    <d v="2013-07-12T21:51:00"/>
  </r>
  <r>
    <x v="1"/>
    <s v="US"/>
    <s v="USD"/>
    <n v="1414994340"/>
    <n v="1413057980"/>
    <b v="0"/>
    <n v="34"/>
    <b v="0"/>
    <s v="music/world music"/>
    <n v="50.74"/>
    <n v="74.62"/>
    <x v="4"/>
    <s v="world music"/>
    <x v="1241"/>
    <d v="2014-11-03T05:59:00"/>
  </r>
  <r>
    <x v="1"/>
    <s v="US"/>
    <s v="USD"/>
    <n v="1315747080"/>
    <n v="1314417502"/>
    <b v="0"/>
    <n v="1"/>
    <b v="0"/>
    <s v="music/world music"/>
    <n v="0.55000000000000004"/>
    <n v="5"/>
    <x v="4"/>
    <s v="world music"/>
    <x v="1242"/>
    <d v="2011-09-11T13:18:00"/>
  </r>
  <r>
    <x v="1"/>
    <s v="US"/>
    <s v="USD"/>
    <n v="1310158800"/>
    <n v="1304888771"/>
    <b v="0"/>
    <n v="38"/>
    <b v="0"/>
    <s v="music/world music"/>
    <n v="14.09"/>
    <n v="44.5"/>
    <x v="4"/>
    <s v="world music"/>
    <x v="1243"/>
    <d v="2011-07-08T21:00:00"/>
  </r>
  <r>
    <x v="0"/>
    <s v="US"/>
    <s v="USD"/>
    <n v="1366664400"/>
    <n v="1363981723"/>
    <b v="1"/>
    <n v="45"/>
    <b v="1"/>
    <s v="music/rock"/>
    <n v="103.8"/>
    <n v="46.13"/>
    <x v="4"/>
    <s v="rock"/>
    <x v="1244"/>
    <d v="2013-04-22T21:00:00"/>
  </r>
  <r>
    <x v="0"/>
    <s v="US"/>
    <s v="USD"/>
    <n v="1402755834"/>
    <n v="1400163834"/>
    <b v="1"/>
    <n v="17"/>
    <b v="1"/>
    <s v="music/rock"/>
    <n v="120.25"/>
    <n v="141.47"/>
    <x v="4"/>
    <s v="rock"/>
    <x v="1245"/>
    <d v="2014-06-14T14:23:54"/>
  </r>
  <r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x v="0"/>
    <s v="US"/>
    <s v="USD"/>
    <n v="1367823655"/>
    <n v="1365231655"/>
    <b v="1"/>
    <n v="50"/>
    <b v="1"/>
    <s v="music/rock"/>
    <n v="122.14"/>
    <n v="85.5"/>
    <x v="4"/>
    <s v="rock"/>
    <x v="1247"/>
    <d v="2013-05-06T07:00:55"/>
  </r>
  <r>
    <x v="0"/>
    <s v="US"/>
    <s v="USD"/>
    <n v="1402642740"/>
    <n v="1399563953"/>
    <b v="1"/>
    <n v="59"/>
    <b v="1"/>
    <s v="music/rock"/>
    <n v="151.63999999999999"/>
    <n v="64.25"/>
    <x v="4"/>
    <s v="rock"/>
    <x v="1248"/>
    <d v="2014-06-13T06:59:00"/>
  </r>
  <r>
    <x v="0"/>
    <s v="US"/>
    <s v="USD"/>
    <n v="1341683211"/>
    <n v="1339091211"/>
    <b v="1"/>
    <n v="81"/>
    <b v="1"/>
    <s v="music/rock"/>
    <n v="104.44"/>
    <n v="64.47"/>
    <x v="4"/>
    <s v="rock"/>
    <x v="1249"/>
    <d v="2012-07-07T17:46:51"/>
  </r>
  <r>
    <x v="0"/>
    <s v="US"/>
    <s v="USD"/>
    <n v="1410017131"/>
    <n v="1406129131"/>
    <b v="1"/>
    <n v="508"/>
    <b v="1"/>
    <s v="music/rock"/>
    <n v="200.15"/>
    <n v="118.2"/>
    <x v="4"/>
    <s v="rock"/>
    <x v="1250"/>
    <d v="2014-09-06T15:25:31"/>
  </r>
  <r>
    <x v="0"/>
    <s v="US"/>
    <s v="USD"/>
    <n v="1316979167"/>
    <n v="1311795167"/>
    <b v="1"/>
    <n v="74"/>
    <b v="1"/>
    <s v="music/rock"/>
    <n v="101.8"/>
    <n v="82.54"/>
    <x v="4"/>
    <s v="rock"/>
    <x v="1251"/>
    <d v="2011-09-25T19:32:47"/>
  </r>
  <r>
    <x v="0"/>
    <s v="US"/>
    <s v="USD"/>
    <n v="1382658169"/>
    <n v="1380238969"/>
    <b v="1"/>
    <n v="141"/>
    <b v="1"/>
    <s v="music/rock"/>
    <n v="137.66"/>
    <n v="34.17"/>
    <x v="4"/>
    <s v="rock"/>
    <x v="1252"/>
    <d v="2013-10-24T23:42:49"/>
  </r>
  <r>
    <x v="0"/>
    <s v="US"/>
    <s v="USD"/>
    <n v="1409770107"/>
    <n v="1407178107"/>
    <b v="1"/>
    <n v="711"/>
    <b v="1"/>
    <s v="music/rock"/>
    <n v="303833.2"/>
    <n v="42.73"/>
    <x v="4"/>
    <s v="rock"/>
    <x v="1253"/>
    <d v="2014-09-03T18:48:27"/>
  </r>
  <r>
    <x v="0"/>
    <s v="US"/>
    <s v="USD"/>
    <n v="1293857940"/>
    <n v="1288968886"/>
    <b v="1"/>
    <n v="141"/>
    <b v="1"/>
    <s v="music/rock"/>
    <n v="198.85"/>
    <n v="94.49"/>
    <x v="4"/>
    <s v="rock"/>
    <x v="1254"/>
    <d v="2011-01-01T04:59:00"/>
  </r>
  <r>
    <x v="0"/>
    <s v="US"/>
    <s v="USD"/>
    <n v="1385932652"/>
    <n v="1383337052"/>
    <b v="1"/>
    <n v="109"/>
    <b v="1"/>
    <s v="music/rock"/>
    <n v="202.37"/>
    <n v="55.7"/>
    <x v="4"/>
    <s v="rock"/>
    <x v="1255"/>
    <d v="2013-12-01T21:17:32"/>
  </r>
  <r>
    <x v="0"/>
    <s v="US"/>
    <s v="USD"/>
    <n v="1329084231"/>
    <n v="1326492231"/>
    <b v="1"/>
    <n v="361"/>
    <b v="1"/>
    <s v="music/rock"/>
    <n v="117.96"/>
    <n v="98.03"/>
    <x v="4"/>
    <s v="rock"/>
    <x v="1256"/>
    <d v="2012-02-12T22:03:51"/>
  </r>
  <r>
    <x v="0"/>
    <s v="US"/>
    <s v="USD"/>
    <n v="1301792590"/>
    <n v="1297562590"/>
    <b v="1"/>
    <n v="176"/>
    <b v="1"/>
    <s v="music/rock"/>
    <n v="294.73"/>
    <n v="92.1"/>
    <x v="4"/>
    <s v="rock"/>
    <x v="1257"/>
    <d v="2011-04-03T01:03:10"/>
  </r>
  <r>
    <x v="0"/>
    <s v="US"/>
    <s v="USD"/>
    <n v="1377960012"/>
    <n v="1375368012"/>
    <b v="1"/>
    <n v="670"/>
    <b v="1"/>
    <s v="music/rock"/>
    <n v="213.15"/>
    <n v="38.18"/>
    <x v="4"/>
    <s v="rock"/>
    <x v="1258"/>
    <d v="2013-08-31T14:40:12"/>
  </r>
  <r>
    <x v="0"/>
    <s v="US"/>
    <s v="USD"/>
    <n v="1402286340"/>
    <n v="1399504664"/>
    <b v="1"/>
    <n v="96"/>
    <b v="1"/>
    <s v="music/rock"/>
    <n v="104.24"/>
    <n v="27.15"/>
    <x v="4"/>
    <s v="rock"/>
    <x v="1259"/>
    <d v="2014-06-09T03:59:00"/>
  </r>
  <r>
    <x v="0"/>
    <s v="US"/>
    <s v="USD"/>
    <n v="1393445620"/>
    <n v="1390853620"/>
    <b v="1"/>
    <n v="74"/>
    <b v="1"/>
    <s v="music/rock"/>
    <n v="113.67"/>
    <n v="50.69"/>
    <x v="4"/>
    <s v="rock"/>
    <x v="1260"/>
    <d v="2014-02-26T20:13:40"/>
  </r>
  <r>
    <x v="0"/>
    <s v="US"/>
    <s v="USD"/>
    <n v="1390983227"/>
    <n v="1388391227"/>
    <b v="1"/>
    <n v="52"/>
    <b v="1"/>
    <s v="music/rock"/>
    <n v="101.25"/>
    <n v="38.94"/>
    <x v="4"/>
    <s v="rock"/>
    <x v="1261"/>
    <d v="2014-01-29T08:13:47"/>
  </r>
  <r>
    <x v="0"/>
    <s v="CA"/>
    <s v="CAD"/>
    <n v="1392574692"/>
    <n v="1389982692"/>
    <b v="1"/>
    <n v="105"/>
    <b v="1"/>
    <s v="music/rock"/>
    <n v="125.42"/>
    <n v="77.64"/>
    <x v="4"/>
    <s v="rock"/>
    <x v="1262"/>
    <d v="2014-02-16T18:18:12"/>
  </r>
  <r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x v="0"/>
    <s v="US"/>
    <s v="USD"/>
    <n v="1383062083"/>
    <n v="1380556483"/>
    <b v="1"/>
    <n v="34"/>
    <b v="1"/>
    <s v="music/rock"/>
    <n v="166.46"/>
    <n v="31.82"/>
    <x v="4"/>
    <s v="rock"/>
    <x v="1264"/>
    <d v="2013-10-29T15:54:43"/>
  </r>
  <r>
    <x v="0"/>
    <s v="US"/>
    <s v="USD"/>
    <n v="1291131815"/>
    <n v="1287071015"/>
    <b v="1"/>
    <n v="66"/>
    <b v="1"/>
    <s v="music/rock"/>
    <n v="119.15"/>
    <n v="63.18"/>
    <x v="4"/>
    <s v="rock"/>
    <x v="1265"/>
    <d v="2010-11-30T15:43:35"/>
  </r>
  <r>
    <x v="0"/>
    <s v="US"/>
    <s v="USD"/>
    <n v="1389474145"/>
    <n v="1386882145"/>
    <b v="1"/>
    <n v="50"/>
    <b v="1"/>
    <s v="music/rock"/>
    <n v="100.47"/>
    <n v="190.9"/>
    <x v="4"/>
    <s v="rock"/>
    <x v="1266"/>
    <d v="2014-01-11T21:02:25"/>
  </r>
  <r>
    <x v="0"/>
    <s v="US"/>
    <s v="USD"/>
    <n v="1374674558"/>
    <n v="1372082558"/>
    <b v="1"/>
    <n v="159"/>
    <b v="1"/>
    <s v="music/rock"/>
    <n v="101.8"/>
    <n v="140.86000000000001"/>
    <x v="4"/>
    <s v="rock"/>
    <x v="1267"/>
    <d v="2013-07-24T14:02:38"/>
  </r>
  <r>
    <x v="0"/>
    <s v="US"/>
    <s v="USD"/>
    <n v="1379708247"/>
    <n v="1377116247"/>
    <b v="1"/>
    <n v="182"/>
    <b v="1"/>
    <s v="music/rock"/>
    <n v="116.67"/>
    <n v="76.92"/>
    <x v="4"/>
    <s v="rock"/>
    <x v="1268"/>
    <d v="2013-09-20T20:17:27"/>
  </r>
  <r>
    <x v="0"/>
    <s v="US"/>
    <s v="USD"/>
    <n v="1460764800"/>
    <n v="1458157512"/>
    <b v="1"/>
    <n v="206"/>
    <b v="1"/>
    <s v="music/rock"/>
    <n v="108.65"/>
    <n v="99.16"/>
    <x v="4"/>
    <s v="rock"/>
    <x v="1269"/>
    <d v="2016-04-16T00:00:00"/>
  </r>
  <r>
    <x v="0"/>
    <s v="US"/>
    <s v="USD"/>
    <n v="1332704042"/>
    <n v="1327523642"/>
    <b v="1"/>
    <n v="169"/>
    <b v="1"/>
    <s v="music/rock"/>
    <n v="114.72"/>
    <n v="67.88"/>
    <x v="4"/>
    <s v="rock"/>
    <x v="1270"/>
    <d v="2012-03-25T19:34:02"/>
  </r>
  <r>
    <x v="0"/>
    <s v="US"/>
    <s v="USD"/>
    <n v="1384363459"/>
    <n v="1381767859"/>
    <b v="1"/>
    <n v="31"/>
    <b v="1"/>
    <s v="music/rock"/>
    <n v="101.8"/>
    <n v="246.29"/>
    <x v="4"/>
    <s v="rock"/>
    <x v="1271"/>
    <d v="2013-11-13T17:24:19"/>
  </r>
  <r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x v="0"/>
    <s v="CA"/>
    <s v="CAD"/>
    <n v="1409506291"/>
    <n v="1406914291"/>
    <b v="1"/>
    <n v="54"/>
    <b v="1"/>
    <s v="music/rock"/>
    <n v="103.5"/>
    <n v="76.67"/>
    <x v="4"/>
    <s v="rock"/>
    <x v="1273"/>
    <d v="2014-08-31T17:31:31"/>
  </r>
  <r>
    <x v="0"/>
    <s v="US"/>
    <s v="USD"/>
    <n v="1346344425"/>
    <n v="1343320425"/>
    <b v="1"/>
    <n v="467"/>
    <b v="1"/>
    <s v="music/rock"/>
    <n v="154.97999999999999"/>
    <n v="82.96"/>
    <x v="4"/>
    <s v="rock"/>
    <x v="1274"/>
    <d v="2012-08-30T16:33:45"/>
  </r>
  <r>
    <x v="0"/>
    <s v="US"/>
    <s v="USD"/>
    <n v="1375908587"/>
    <n v="1372884587"/>
    <b v="1"/>
    <n v="389"/>
    <b v="1"/>
    <s v="music/rock"/>
    <n v="162.13999999999999"/>
    <n v="62.52"/>
    <x v="4"/>
    <s v="rock"/>
    <x v="1275"/>
    <d v="2013-08-07T20:49:47"/>
  </r>
  <r>
    <x v="0"/>
    <s v="US"/>
    <s v="USD"/>
    <n v="1251777600"/>
    <n v="1247504047"/>
    <b v="1"/>
    <n v="68"/>
    <b v="1"/>
    <s v="music/rock"/>
    <n v="104.42"/>
    <n v="46.07"/>
    <x v="4"/>
    <s v="rock"/>
    <x v="1276"/>
    <d v="2009-09-01T04:00:00"/>
  </r>
  <r>
    <x v="0"/>
    <s v="US"/>
    <s v="USD"/>
    <n v="1346765347"/>
    <n v="1343741347"/>
    <b v="1"/>
    <n v="413"/>
    <b v="1"/>
    <s v="music/rock"/>
    <n v="106.12"/>
    <n v="38.54"/>
    <x v="4"/>
    <s v="rock"/>
    <x v="1277"/>
    <d v="2012-09-04T13:29:07"/>
  </r>
  <r>
    <x v="0"/>
    <s v="US"/>
    <s v="USD"/>
    <n v="1403661600"/>
    <n v="1401196766"/>
    <b v="1"/>
    <n v="190"/>
    <b v="1"/>
    <s v="music/rock"/>
    <n v="154.94"/>
    <n v="53.01"/>
    <x v="4"/>
    <s v="rock"/>
    <x v="1278"/>
    <d v="2014-06-25T02:00:00"/>
  </r>
  <r>
    <x v="0"/>
    <s v="US"/>
    <s v="USD"/>
    <n v="1395624170"/>
    <n v="1392171770"/>
    <b v="1"/>
    <n v="189"/>
    <b v="1"/>
    <s v="music/rock"/>
    <n v="110.77"/>
    <n v="73.36"/>
    <x v="4"/>
    <s v="rock"/>
    <x v="1279"/>
    <d v="2014-03-24T01:22:50"/>
  </r>
  <r>
    <x v="0"/>
    <s v="US"/>
    <s v="USD"/>
    <n v="1299003054"/>
    <n v="1291227054"/>
    <b v="1"/>
    <n v="130"/>
    <b v="1"/>
    <s v="music/rock"/>
    <n v="110.91"/>
    <n v="127.98"/>
    <x v="4"/>
    <s v="rock"/>
    <x v="1280"/>
    <d v="2011-03-01T18:10:54"/>
  </r>
  <r>
    <x v="0"/>
    <s v="US"/>
    <s v="USD"/>
    <n v="1375033836"/>
    <n v="1373305836"/>
    <b v="1"/>
    <n v="74"/>
    <b v="1"/>
    <s v="music/rock"/>
    <n v="110.71"/>
    <n v="104.73"/>
    <x v="4"/>
    <s v="rock"/>
    <x v="1281"/>
    <d v="2013-07-28T17:50:36"/>
  </r>
  <r>
    <x v="0"/>
    <s v="US"/>
    <s v="USD"/>
    <n v="1386565140"/>
    <n v="1383909855"/>
    <b v="1"/>
    <n v="274"/>
    <b v="1"/>
    <s v="music/rock"/>
    <n v="123.61"/>
    <n v="67.67"/>
    <x v="4"/>
    <s v="rock"/>
    <x v="1282"/>
    <d v="2013-12-09T04:59:00"/>
  </r>
  <r>
    <x v="0"/>
    <s v="US"/>
    <s v="USD"/>
    <n v="1362974400"/>
    <n v="1360948389"/>
    <b v="1"/>
    <n v="22"/>
    <b v="1"/>
    <s v="music/rock"/>
    <n v="211.05"/>
    <n v="95.93"/>
    <x v="4"/>
    <s v="rock"/>
    <x v="1283"/>
    <d v="2013-03-11T04:00:00"/>
  </r>
  <r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x v="0"/>
    <s v="GB"/>
    <s v="GBP"/>
    <n v="1434808775"/>
    <n v="1433512775"/>
    <b v="0"/>
    <n v="63"/>
    <b v="1"/>
    <s v="theater/plays"/>
    <n v="101.65"/>
    <n v="32.270000000000003"/>
    <x v="1"/>
    <s v="plays"/>
    <x v="1285"/>
    <d v="2015-06-20T13:59:35"/>
  </r>
  <r>
    <x v="0"/>
    <s v="GB"/>
    <s v="GBP"/>
    <n v="1424181600"/>
    <n v="1423041227"/>
    <b v="0"/>
    <n v="20"/>
    <b v="1"/>
    <s v="theater/plays"/>
    <n v="108.33"/>
    <n v="81.25"/>
    <x v="1"/>
    <s v="plays"/>
    <x v="1286"/>
    <d v="2015-02-17T14:00:00"/>
  </r>
  <r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x v="0"/>
    <s v="US"/>
    <s v="USD"/>
    <n v="1470801600"/>
    <n v="1468122163"/>
    <b v="0"/>
    <n v="61"/>
    <b v="1"/>
    <s v="theater/plays"/>
    <n v="100.45"/>
    <n v="65.87"/>
    <x v="1"/>
    <s v="plays"/>
    <x v="1288"/>
    <d v="2016-08-10T04:00:00"/>
  </r>
  <r>
    <x v="0"/>
    <s v="US"/>
    <s v="USD"/>
    <n v="1483499645"/>
    <n v="1480907645"/>
    <b v="0"/>
    <n v="52"/>
    <b v="1"/>
    <s v="theater/plays"/>
    <n v="125.07"/>
    <n v="36.08"/>
    <x v="1"/>
    <s v="plays"/>
    <x v="1289"/>
    <d v="2017-01-04T03:14:05"/>
  </r>
  <r>
    <x v="0"/>
    <s v="US"/>
    <s v="USD"/>
    <n v="1429772340"/>
    <n v="1427121931"/>
    <b v="0"/>
    <n v="86"/>
    <b v="1"/>
    <s v="theater/plays"/>
    <n v="108.57"/>
    <n v="44.19"/>
    <x v="1"/>
    <s v="plays"/>
    <x v="1290"/>
    <d v="2015-04-23T06:59:00"/>
  </r>
  <r>
    <x v="0"/>
    <s v="US"/>
    <s v="USD"/>
    <n v="1428390000"/>
    <n v="1425224391"/>
    <b v="0"/>
    <n v="42"/>
    <b v="1"/>
    <s v="theater/plays"/>
    <n v="145.69999999999999"/>
    <n v="104.07"/>
    <x v="1"/>
    <s v="plays"/>
    <x v="1291"/>
    <d v="2015-04-07T07:00:00"/>
  </r>
  <r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x v="0"/>
    <s v="US"/>
    <s v="USD"/>
    <n v="1447523371"/>
    <n v="1444927771"/>
    <b v="0"/>
    <n v="120"/>
    <b v="1"/>
    <s v="theater/plays"/>
    <n v="102.23"/>
    <n v="127.79"/>
    <x v="1"/>
    <s v="plays"/>
    <x v="1293"/>
    <d v="2015-11-14T17:49:31"/>
  </r>
  <r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x v="0"/>
    <s v="GB"/>
    <s v="GBP"/>
    <n v="1438189200"/>
    <n v="1435585497"/>
    <b v="0"/>
    <n v="64"/>
    <b v="1"/>
    <s v="theater/plays"/>
    <n v="101.96"/>
    <n v="39.83"/>
    <x v="1"/>
    <s v="plays"/>
    <x v="1295"/>
    <d v="2015-07-29T17:00:00"/>
  </r>
  <r>
    <x v="0"/>
    <s v="GB"/>
    <s v="GBP"/>
    <n v="1457914373"/>
    <n v="1456189973"/>
    <b v="0"/>
    <n v="23"/>
    <b v="1"/>
    <s v="theater/plays"/>
    <n v="141.18"/>
    <n v="52.17"/>
    <x v="1"/>
    <s v="plays"/>
    <x v="1296"/>
    <d v="2016-03-14T00:12:53"/>
  </r>
  <r>
    <x v="0"/>
    <s v="US"/>
    <s v="USD"/>
    <n v="1462125358"/>
    <n v="1459533358"/>
    <b v="0"/>
    <n v="238"/>
    <b v="1"/>
    <s v="theater/plays"/>
    <n v="109.53"/>
    <n v="92.04"/>
    <x v="1"/>
    <s v="plays"/>
    <x v="1297"/>
    <d v="2016-05-01T17:55:58"/>
  </r>
  <r>
    <x v="0"/>
    <s v="GB"/>
    <s v="GBP"/>
    <n v="1461860432"/>
    <n v="1459268432"/>
    <b v="0"/>
    <n v="33"/>
    <b v="1"/>
    <s v="theater/plays"/>
    <n v="104.65"/>
    <n v="63.42"/>
    <x v="1"/>
    <s v="plays"/>
    <x v="1298"/>
    <d v="2016-04-28T16:20:32"/>
  </r>
  <r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x v="0"/>
    <s v="US"/>
    <s v="USD"/>
    <n v="1437447600"/>
    <n v="1436551178"/>
    <b v="0"/>
    <n v="29"/>
    <b v="1"/>
    <s v="theater/plays"/>
    <n v="102.75"/>
    <n v="70.86"/>
    <x v="1"/>
    <s v="plays"/>
    <x v="1301"/>
    <d v="2015-07-21T03:00:00"/>
  </r>
  <r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x v="0"/>
    <s v="GB"/>
    <s v="GBP"/>
    <n v="1469962800"/>
    <n v="1468578920"/>
    <b v="0"/>
    <n v="108"/>
    <b v="1"/>
    <s v="theater/plays"/>
    <n v="130.26"/>
    <n v="42.21"/>
    <x v="1"/>
    <s v="plays"/>
    <x v="1303"/>
    <d v="2016-07-31T11:00:00"/>
  </r>
  <r>
    <x v="1"/>
    <s v="GB"/>
    <s v="GBP"/>
    <n v="1489376405"/>
    <n v="1484196005"/>
    <b v="0"/>
    <n v="104"/>
    <b v="0"/>
    <s v="technology/wearables"/>
    <n v="39.630000000000003"/>
    <n v="152.41"/>
    <x v="2"/>
    <s v="wearables"/>
    <x v="1304"/>
    <d v="2017-03-13T03:40:05"/>
  </r>
  <r>
    <x v="1"/>
    <s v="US"/>
    <s v="USD"/>
    <n v="1469122200"/>
    <n v="1466611108"/>
    <b v="0"/>
    <n v="86"/>
    <b v="0"/>
    <s v="technology/wearables"/>
    <n v="25.98"/>
    <n v="90.62"/>
    <x v="2"/>
    <s v="wearables"/>
    <x v="1305"/>
    <d v="2016-07-21T17:30:00"/>
  </r>
  <r>
    <x v="1"/>
    <s v="US"/>
    <s v="USD"/>
    <n v="1417690734"/>
    <n v="1415098734"/>
    <b v="0"/>
    <n v="356"/>
    <b v="0"/>
    <s v="technology/wearables"/>
    <n v="65.25"/>
    <n v="201.6"/>
    <x v="2"/>
    <s v="wearables"/>
    <x v="1306"/>
    <d v="2014-12-04T10:58:54"/>
  </r>
  <r>
    <x v="1"/>
    <s v="US"/>
    <s v="USD"/>
    <n v="1455710679"/>
    <n v="1453118679"/>
    <b v="0"/>
    <n v="45"/>
    <b v="0"/>
    <s v="technology/wearables"/>
    <n v="11.51"/>
    <n v="127.93"/>
    <x v="2"/>
    <s v="wearables"/>
    <x v="1307"/>
    <d v="2016-02-17T12:04:39"/>
  </r>
  <r>
    <x v="1"/>
    <s v="US"/>
    <s v="USD"/>
    <n v="1475937812"/>
    <n v="1472481812"/>
    <b v="0"/>
    <n v="38"/>
    <b v="0"/>
    <s v="technology/wearables"/>
    <n v="11.36"/>
    <n v="29.89"/>
    <x v="2"/>
    <s v="wearables"/>
    <x v="1308"/>
    <d v="2016-10-08T14:43:32"/>
  </r>
  <r>
    <x v="1"/>
    <s v="US"/>
    <s v="USD"/>
    <n v="1444943468"/>
    <n v="1441919468"/>
    <b v="0"/>
    <n v="35"/>
    <b v="0"/>
    <s v="technology/wearables"/>
    <n v="111.99"/>
    <n v="367.97"/>
    <x v="2"/>
    <s v="wearables"/>
    <x v="1309"/>
    <d v="2015-10-15T21:11:08"/>
  </r>
  <r>
    <x v="1"/>
    <s v="US"/>
    <s v="USD"/>
    <n v="1471622450"/>
    <n v="1467734450"/>
    <b v="0"/>
    <n v="24"/>
    <b v="0"/>
    <s v="technology/wearables"/>
    <n v="15.5"/>
    <n v="129.16999999999999"/>
    <x v="2"/>
    <s v="wearables"/>
    <x v="1310"/>
    <d v="2016-08-19T16:00:50"/>
  </r>
  <r>
    <x v="1"/>
    <s v="US"/>
    <s v="USD"/>
    <n v="1480536919"/>
    <n v="1477509319"/>
    <b v="0"/>
    <n v="100"/>
    <b v="0"/>
    <s v="technology/wearables"/>
    <n v="32.03"/>
    <n v="800.7"/>
    <x v="2"/>
    <s v="wearables"/>
    <x v="1311"/>
    <d v="2016-11-30T20:15:19"/>
  </r>
  <r>
    <x v="1"/>
    <s v="US"/>
    <s v="USD"/>
    <n v="1429375922"/>
    <n v="1426783922"/>
    <b v="0"/>
    <n v="1"/>
    <b v="0"/>
    <s v="technology/wearables"/>
    <n v="0.61"/>
    <n v="28"/>
    <x v="2"/>
    <s v="wearables"/>
    <x v="1312"/>
    <d v="2015-04-18T16:52:02"/>
  </r>
  <r>
    <x v="1"/>
    <s v="US"/>
    <s v="USD"/>
    <n v="1457024514"/>
    <n v="1454432514"/>
    <b v="0"/>
    <n v="122"/>
    <b v="0"/>
    <s v="technology/wearables"/>
    <n v="31.12"/>
    <n v="102.02"/>
    <x v="2"/>
    <s v="wearables"/>
    <x v="1313"/>
    <d v="2016-03-03T17:01:54"/>
  </r>
  <r>
    <x v="1"/>
    <s v="US"/>
    <s v="USD"/>
    <n v="1477065860"/>
    <n v="1471881860"/>
    <b v="0"/>
    <n v="11"/>
    <b v="0"/>
    <s v="technology/wearables"/>
    <n v="1.1299999999999999"/>
    <n v="184.36"/>
    <x v="2"/>
    <s v="wearables"/>
    <x v="1314"/>
    <d v="2016-10-21T16:04:20"/>
  </r>
  <r>
    <x v="1"/>
    <s v="US"/>
    <s v="USD"/>
    <n v="1446771600"/>
    <n v="1443700648"/>
    <b v="0"/>
    <n v="248"/>
    <b v="0"/>
    <s v="technology/wearables"/>
    <n v="40.4"/>
    <n v="162.91999999999999"/>
    <x v="2"/>
    <s v="wearables"/>
    <x v="1315"/>
    <d v="2015-11-06T01:00:00"/>
  </r>
  <r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x v="1"/>
    <s v="DK"/>
    <s v="DKK"/>
    <n v="1469109600"/>
    <n v="1464586746"/>
    <b v="0"/>
    <n v="19"/>
    <b v="0"/>
    <s v="technology/wearables"/>
    <n v="5.73"/>
    <n v="603.53"/>
    <x v="2"/>
    <s v="wearables"/>
    <x v="1317"/>
    <d v="2016-07-21T14:00:00"/>
  </r>
  <r>
    <x v="1"/>
    <s v="US"/>
    <s v="USD"/>
    <n v="1420938172"/>
    <n v="1418346172"/>
    <b v="0"/>
    <n v="135"/>
    <b v="0"/>
    <s v="technology/wearables"/>
    <n v="15.33"/>
    <n v="45.41"/>
    <x v="2"/>
    <s v="wearables"/>
    <x v="1318"/>
    <d v="2015-01-11T01:02:52"/>
  </r>
  <r>
    <x v="1"/>
    <s v="GB"/>
    <s v="GBP"/>
    <n v="1405094400"/>
    <n v="1403810965"/>
    <b v="0"/>
    <n v="9"/>
    <b v="0"/>
    <s v="technology/wearables"/>
    <n v="15.1"/>
    <n v="97.33"/>
    <x v="2"/>
    <s v="wearables"/>
    <x v="1319"/>
    <d v="2014-07-11T16:00:00"/>
  </r>
  <r>
    <x v="1"/>
    <s v="NL"/>
    <s v="EUR"/>
    <n v="1483138800"/>
    <n v="1480610046"/>
    <b v="0"/>
    <n v="3"/>
    <b v="0"/>
    <s v="technology/wearables"/>
    <n v="0.5"/>
    <n v="167.67"/>
    <x v="2"/>
    <s v="wearables"/>
    <x v="1320"/>
    <d v="2016-12-30T23:00:00"/>
  </r>
  <r>
    <x v="1"/>
    <s v="SE"/>
    <s v="SEK"/>
    <n v="1482515937"/>
    <n v="1479923937"/>
    <b v="0"/>
    <n v="7"/>
    <b v="0"/>
    <s v="technology/wearables"/>
    <n v="1.3"/>
    <n v="859.86"/>
    <x v="2"/>
    <s v="wearables"/>
    <x v="1321"/>
    <d v="2016-12-23T17:58:57"/>
  </r>
  <r>
    <x v="1"/>
    <s v="GB"/>
    <s v="GBP"/>
    <n v="1432223125"/>
    <n v="1429631125"/>
    <b v="0"/>
    <n v="4"/>
    <b v="0"/>
    <s v="technology/wearables"/>
    <n v="0.3"/>
    <n v="26.5"/>
    <x v="2"/>
    <s v="wearables"/>
    <x v="1322"/>
    <d v="2015-05-21T15:45:25"/>
  </r>
  <r>
    <x v="1"/>
    <s v="US"/>
    <s v="USD"/>
    <n v="1461653700"/>
    <n v="1458665146"/>
    <b v="0"/>
    <n v="44"/>
    <b v="0"/>
    <s v="technology/wearables"/>
    <n v="8.8800000000000008"/>
    <n v="30.27"/>
    <x v="2"/>
    <s v="wearables"/>
    <x v="1323"/>
    <d v="2016-04-26T06:55:00"/>
  </r>
  <r>
    <x v="1"/>
    <s v="US"/>
    <s v="USD"/>
    <n v="1476371552"/>
    <n v="1473779552"/>
    <b v="0"/>
    <n v="90"/>
    <b v="0"/>
    <s v="technology/wearables"/>
    <n v="9.84"/>
    <n v="54.67"/>
    <x v="2"/>
    <s v="wearables"/>
    <x v="1324"/>
    <d v="2016-10-13T15:12:32"/>
  </r>
  <r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d v="2016-12-30T02:03:55"/>
  </r>
  <r>
    <x v="1"/>
    <s v="US"/>
    <s v="USD"/>
    <n v="1421348428"/>
    <n v="1417460428"/>
    <b v="0"/>
    <n v="11"/>
    <b v="0"/>
    <s v="technology/wearables"/>
    <n v="1.1299999999999999"/>
    <n v="102.73"/>
    <x v="2"/>
    <s v="wearables"/>
    <x v="1326"/>
    <d v="2015-01-15T19:00:28"/>
  </r>
  <r>
    <x v="1"/>
    <s v="US"/>
    <s v="USD"/>
    <n v="1432916235"/>
    <n v="1430324235"/>
    <b v="0"/>
    <n v="41"/>
    <b v="0"/>
    <s v="technology/wearables"/>
    <n v="3.55"/>
    <n v="41.59"/>
    <x v="2"/>
    <s v="wearables"/>
    <x v="1327"/>
    <d v="2015-05-29T16:17:15"/>
  </r>
  <r>
    <x v="1"/>
    <s v="US"/>
    <s v="USD"/>
    <n v="1476458734"/>
    <n v="1472570734"/>
    <b v="0"/>
    <n v="15"/>
    <b v="0"/>
    <s v="technology/wearables"/>
    <n v="2.33"/>
    <n v="116.53"/>
    <x v="2"/>
    <s v="wearables"/>
    <x v="1328"/>
    <d v="2016-10-14T15:25:34"/>
  </r>
  <r>
    <x v="1"/>
    <s v="US"/>
    <s v="USD"/>
    <n v="1417501145"/>
    <n v="1414041545"/>
    <b v="0"/>
    <n v="9"/>
    <b v="0"/>
    <s v="technology/wearables"/>
    <n v="0.82"/>
    <n v="45.33"/>
    <x v="2"/>
    <s v="wearables"/>
    <x v="1329"/>
    <d v="2014-12-02T06:19:05"/>
  </r>
  <r>
    <x v="1"/>
    <s v="US"/>
    <s v="USD"/>
    <n v="1467432000"/>
    <n v="1464763109"/>
    <b v="0"/>
    <n v="50"/>
    <b v="0"/>
    <s v="technology/wearables"/>
    <n v="22.49"/>
    <n v="157.46"/>
    <x v="2"/>
    <s v="wearables"/>
    <x v="1330"/>
    <d v="2016-07-02T04:00:00"/>
  </r>
  <r>
    <x v="1"/>
    <s v="US"/>
    <s v="USD"/>
    <n v="1471435554"/>
    <n v="1468843554"/>
    <b v="0"/>
    <n v="34"/>
    <b v="0"/>
    <s v="technology/wearables"/>
    <n v="1.37"/>
    <n v="100.5"/>
    <x v="2"/>
    <s v="wearables"/>
    <x v="1331"/>
    <d v="2016-08-17T12:05:54"/>
  </r>
  <r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x v="1"/>
    <s v="US"/>
    <s v="USD"/>
    <n v="1457721287"/>
    <n v="1455129287"/>
    <b v="0"/>
    <n v="276"/>
    <b v="0"/>
    <s v="technology/wearables"/>
    <n v="10.75"/>
    <n v="51.82"/>
    <x v="2"/>
    <s v="wearables"/>
    <x v="1334"/>
    <d v="2016-03-11T18:34:47"/>
  </r>
  <r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d v="2015-12-05T22:28:22"/>
  </r>
  <r>
    <x v="1"/>
    <s v="US"/>
    <s v="USD"/>
    <n v="1418849028"/>
    <n v="1415825028"/>
    <b v="0"/>
    <n v="224"/>
    <b v="0"/>
    <s v="technology/wearables"/>
    <n v="84.95"/>
    <n v="379.23"/>
    <x v="2"/>
    <s v="wearables"/>
    <x v="1336"/>
    <d v="2014-12-17T20:43:48"/>
  </r>
  <r>
    <x v="1"/>
    <s v="US"/>
    <s v="USD"/>
    <n v="1488549079"/>
    <n v="1485957079"/>
    <b v="0"/>
    <n v="140"/>
    <b v="0"/>
    <s v="technology/wearables"/>
    <n v="49.38"/>
    <n v="176.36"/>
    <x v="2"/>
    <s v="wearables"/>
    <x v="1337"/>
    <d v="2017-03-03T13:51:19"/>
  </r>
  <r>
    <x v="1"/>
    <s v="US"/>
    <s v="USD"/>
    <n v="1438543033"/>
    <n v="1435951033"/>
    <b v="0"/>
    <n v="15"/>
    <b v="0"/>
    <s v="technology/wearables"/>
    <n v="3.3"/>
    <n v="66.069999999999993"/>
    <x v="2"/>
    <s v="wearables"/>
    <x v="1338"/>
    <d v="2015-08-02T19:17:13"/>
  </r>
  <r>
    <x v="1"/>
    <s v="US"/>
    <s v="USD"/>
    <n v="1418056315"/>
    <n v="1414164715"/>
    <b v="0"/>
    <n v="37"/>
    <b v="0"/>
    <s v="technology/wearables"/>
    <n v="6.63"/>
    <n v="89.65"/>
    <x v="2"/>
    <s v="wearables"/>
    <x v="1339"/>
    <d v="2014-12-08T16:31:55"/>
  </r>
  <r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x v="1"/>
    <s v="GB"/>
    <s v="GBP"/>
    <n v="1475333917"/>
    <n v="1472569117"/>
    <b v="0"/>
    <n v="46"/>
    <b v="0"/>
    <s v="technology/wearables"/>
    <n v="70.36"/>
    <n v="382.39"/>
    <x v="2"/>
    <s v="wearables"/>
    <x v="1341"/>
    <d v="2016-10-01T14:58:37"/>
  </r>
  <r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x v="1"/>
    <s v="US"/>
    <s v="USD"/>
    <n v="1471579140"/>
    <n v="1466512683"/>
    <b v="0"/>
    <n v="323"/>
    <b v="0"/>
    <s v="technology/wearables"/>
    <n v="102.3"/>
    <n v="158.36000000000001"/>
    <x v="2"/>
    <s v="wearables"/>
    <x v="1343"/>
    <d v="2016-08-19T03:59:00"/>
  </r>
  <r>
    <x v="0"/>
    <s v="CA"/>
    <s v="CAD"/>
    <n v="1467313039"/>
    <n v="1464807439"/>
    <b v="0"/>
    <n v="139"/>
    <b v="1"/>
    <s v="publishing/nonfiction"/>
    <n v="377.73"/>
    <n v="40.76"/>
    <x v="3"/>
    <s v="nonfiction"/>
    <x v="1344"/>
    <d v="2016-06-30T18:57:19"/>
  </r>
  <r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x v="0"/>
    <s v="US"/>
    <s v="USD"/>
    <n v="1372297751"/>
    <n v="1369705751"/>
    <b v="0"/>
    <n v="149"/>
    <b v="1"/>
    <s v="publishing/nonfiction"/>
    <n v="147.33000000000001"/>
    <n v="48.45"/>
    <x v="3"/>
    <s v="nonfiction"/>
    <x v="1346"/>
    <d v="2013-06-27T01:49:11"/>
  </r>
  <r>
    <x v="0"/>
    <s v="US"/>
    <s v="USD"/>
    <n v="1425741525"/>
    <n v="1423149525"/>
    <b v="0"/>
    <n v="31"/>
    <b v="1"/>
    <s v="publishing/nonfiction"/>
    <n v="102.2"/>
    <n v="82.42"/>
    <x v="3"/>
    <s v="nonfiction"/>
    <x v="1347"/>
    <d v="2015-03-07T15:18:45"/>
  </r>
  <r>
    <x v="0"/>
    <s v="US"/>
    <s v="USD"/>
    <n v="1418904533"/>
    <n v="1416485333"/>
    <b v="0"/>
    <n v="26"/>
    <b v="1"/>
    <s v="publishing/nonfiction"/>
    <n v="101.87"/>
    <n v="230.19"/>
    <x v="3"/>
    <s v="nonfiction"/>
    <x v="1348"/>
    <d v="2014-12-18T12:08:53"/>
  </r>
  <r>
    <x v="0"/>
    <s v="CA"/>
    <s v="CAD"/>
    <n v="1450249140"/>
    <n v="1447055935"/>
    <b v="0"/>
    <n v="172"/>
    <b v="1"/>
    <s v="publishing/nonfiction"/>
    <n v="204.2"/>
    <n v="59.36"/>
    <x v="3"/>
    <s v="nonfiction"/>
    <x v="1349"/>
    <d v="2015-12-16T06:59:00"/>
  </r>
  <r>
    <x v="0"/>
    <s v="US"/>
    <s v="USD"/>
    <n v="1451089134"/>
    <n v="1448497134"/>
    <b v="0"/>
    <n v="78"/>
    <b v="1"/>
    <s v="publishing/nonfiction"/>
    <n v="104.05"/>
    <n v="66.7"/>
    <x v="3"/>
    <s v="nonfiction"/>
    <x v="1350"/>
    <d v="2015-12-26T00:18:54"/>
  </r>
  <r>
    <x v="0"/>
    <s v="US"/>
    <s v="USD"/>
    <n v="1455299144"/>
    <n v="1452707144"/>
    <b v="0"/>
    <n v="120"/>
    <b v="1"/>
    <s v="publishing/nonfiction"/>
    <n v="101.27"/>
    <n v="168.78"/>
    <x v="3"/>
    <s v="nonfiction"/>
    <x v="1351"/>
    <d v="2016-02-12T17:45:44"/>
  </r>
  <r>
    <x v="0"/>
    <s v="US"/>
    <s v="USD"/>
    <n v="1441425540"/>
    <n v="1436968366"/>
    <b v="0"/>
    <n v="227"/>
    <b v="1"/>
    <s v="publishing/nonfiction"/>
    <n v="136.13999999999999"/>
    <n v="59.97"/>
    <x v="3"/>
    <s v="nonfiction"/>
    <x v="1352"/>
    <d v="2015-09-05T03:59:00"/>
  </r>
  <r>
    <x v="0"/>
    <s v="US"/>
    <s v="USD"/>
    <n v="1362960000"/>
    <n v="1359946188"/>
    <b v="0"/>
    <n v="42"/>
    <b v="1"/>
    <s v="publishing/nonfiction"/>
    <n v="133.6"/>
    <n v="31.81"/>
    <x v="3"/>
    <s v="nonfiction"/>
    <x v="1353"/>
    <d v="2013-03-11T00:00:00"/>
  </r>
  <r>
    <x v="0"/>
    <s v="GB"/>
    <s v="GBP"/>
    <n v="1465672979"/>
    <n v="1463080979"/>
    <b v="0"/>
    <n v="64"/>
    <b v="1"/>
    <s v="publishing/nonfiction"/>
    <n v="130.25"/>
    <n v="24.42"/>
    <x v="3"/>
    <s v="nonfiction"/>
    <x v="1354"/>
    <d v="2016-06-11T19:22:59"/>
  </r>
  <r>
    <x v="0"/>
    <s v="GB"/>
    <s v="GBP"/>
    <n v="1354269600"/>
    <n v="1351663605"/>
    <b v="0"/>
    <n v="121"/>
    <b v="1"/>
    <s v="publishing/nonfiction"/>
    <n v="122.68"/>
    <n v="25.35"/>
    <x v="3"/>
    <s v="nonfiction"/>
    <x v="1355"/>
    <d v="2012-11-30T10:00:00"/>
  </r>
  <r>
    <x v="0"/>
    <s v="US"/>
    <s v="USD"/>
    <n v="1372985760"/>
    <n v="1370393760"/>
    <b v="0"/>
    <n v="87"/>
    <b v="1"/>
    <s v="publishing/nonfiction"/>
    <n v="182.81"/>
    <n v="71.44"/>
    <x v="3"/>
    <s v="nonfiction"/>
    <x v="1356"/>
    <d v="2013-07-05T00:56:00"/>
  </r>
  <r>
    <x v="0"/>
    <s v="US"/>
    <s v="USD"/>
    <n v="1362117540"/>
    <n v="1359587137"/>
    <b v="0"/>
    <n v="65"/>
    <b v="1"/>
    <s v="publishing/nonfiction"/>
    <n v="125.3"/>
    <n v="38.549999999999997"/>
    <x v="3"/>
    <s v="nonfiction"/>
    <x v="1357"/>
    <d v="2013-03-01T05:59:00"/>
  </r>
  <r>
    <x v="0"/>
    <s v="US"/>
    <s v="USD"/>
    <n v="1309009323"/>
    <n v="1306417323"/>
    <b v="0"/>
    <n v="49"/>
    <b v="1"/>
    <s v="publishing/nonfiction"/>
    <n v="111.67"/>
    <n v="68.37"/>
    <x v="3"/>
    <s v="nonfiction"/>
    <x v="1358"/>
    <d v="2011-06-25T13:42:03"/>
  </r>
  <r>
    <x v="0"/>
    <s v="US"/>
    <s v="USD"/>
    <n v="1309980790"/>
    <n v="1304623990"/>
    <b v="0"/>
    <n v="19"/>
    <b v="1"/>
    <s v="publishing/nonfiction"/>
    <n v="115.76"/>
    <n v="40.21"/>
    <x v="3"/>
    <s v="nonfiction"/>
    <x v="1359"/>
    <d v="2011-07-06T19:33:10"/>
  </r>
  <r>
    <x v="0"/>
    <s v="US"/>
    <s v="USD"/>
    <n v="1343943420"/>
    <n v="1341524220"/>
    <b v="0"/>
    <n v="81"/>
    <b v="1"/>
    <s v="publishing/nonfiction"/>
    <n v="173.2"/>
    <n v="32.07"/>
    <x v="3"/>
    <s v="nonfiction"/>
    <x v="1360"/>
    <d v="2012-08-02T21:37:00"/>
  </r>
  <r>
    <x v="0"/>
    <s v="GB"/>
    <s v="GBP"/>
    <n v="1403370772"/>
    <n v="1400778772"/>
    <b v="0"/>
    <n v="264"/>
    <b v="1"/>
    <s v="publishing/nonfiction"/>
    <n v="125.98"/>
    <n v="28.63"/>
    <x v="3"/>
    <s v="nonfiction"/>
    <x v="1361"/>
    <d v="2014-06-21T17:12:52"/>
  </r>
  <r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x v="0"/>
    <s v="DK"/>
    <s v="DKK"/>
    <n v="1420648906"/>
    <n v="1415464906"/>
    <b v="0"/>
    <n v="144"/>
    <b v="1"/>
    <s v="music/rock"/>
    <n v="118.64"/>
    <n v="346.04"/>
    <x v="4"/>
    <s v="rock"/>
    <x v="1364"/>
    <d v="2015-01-07T16:41:46"/>
  </r>
  <r>
    <x v="0"/>
    <s v="US"/>
    <s v="USD"/>
    <n v="1426523752"/>
    <n v="1423935352"/>
    <b v="0"/>
    <n v="92"/>
    <b v="1"/>
    <s v="music/rock"/>
    <n v="100.27"/>
    <n v="81.739999999999995"/>
    <x v="4"/>
    <s v="rock"/>
    <x v="1365"/>
    <d v="2015-03-16T16:35:52"/>
  </r>
  <r>
    <x v="0"/>
    <s v="US"/>
    <s v="USD"/>
    <n v="1417049663"/>
    <n v="1413158063"/>
    <b v="0"/>
    <n v="147"/>
    <b v="1"/>
    <s v="music/rock"/>
    <n v="126.49"/>
    <n v="64.540000000000006"/>
    <x v="4"/>
    <s v="rock"/>
    <x v="1366"/>
    <d v="2014-11-27T00:54:23"/>
  </r>
  <r>
    <x v="0"/>
    <s v="US"/>
    <s v="USD"/>
    <n v="1447463050"/>
    <n v="1444867450"/>
    <b v="0"/>
    <n v="90"/>
    <b v="1"/>
    <s v="music/rock"/>
    <n v="114.26"/>
    <n v="63.48"/>
    <x v="4"/>
    <s v="rock"/>
    <x v="1367"/>
    <d v="2015-11-14T01:04:10"/>
  </r>
  <r>
    <x v="0"/>
    <s v="US"/>
    <s v="USD"/>
    <n v="1434342894"/>
    <n v="1432269294"/>
    <b v="0"/>
    <n v="87"/>
    <b v="1"/>
    <s v="music/rock"/>
    <n v="110.7"/>
    <n v="63.62"/>
    <x v="4"/>
    <s v="rock"/>
    <x v="1368"/>
    <d v="2015-06-15T04:34:54"/>
  </r>
  <r>
    <x v="0"/>
    <s v="US"/>
    <s v="USD"/>
    <n v="1397225746"/>
    <n v="1394633746"/>
    <b v="0"/>
    <n v="406"/>
    <b v="1"/>
    <s v="music/rock"/>
    <n v="105.35"/>
    <n v="83.97"/>
    <x v="4"/>
    <s v="rock"/>
    <x v="1369"/>
    <d v="2014-04-11T14:15:46"/>
  </r>
  <r>
    <x v="0"/>
    <s v="US"/>
    <s v="USD"/>
    <n v="1381881890"/>
    <n v="1380585890"/>
    <b v="0"/>
    <n v="20"/>
    <b v="1"/>
    <s v="music/rock"/>
    <n v="103.67"/>
    <n v="77.75"/>
    <x v="4"/>
    <s v="rock"/>
    <x v="1370"/>
    <d v="2013-10-16T00:04:50"/>
  </r>
  <r>
    <x v="0"/>
    <s v="US"/>
    <s v="USD"/>
    <n v="1431022342"/>
    <n v="1428430342"/>
    <b v="0"/>
    <n v="70"/>
    <b v="1"/>
    <s v="music/rock"/>
    <n v="107.09"/>
    <n v="107.07"/>
    <x v="4"/>
    <s v="rock"/>
    <x v="1371"/>
    <d v="2015-05-07T18:12:22"/>
  </r>
  <r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x v="0"/>
    <s v="US"/>
    <s v="USD"/>
    <n v="1483138233"/>
    <n v="1480546233"/>
    <b v="0"/>
    <n v="52"/>
    <b v="1"/>
    <s v="music/rock"/>
    <n v="105.01"/>
    <n v="201.94"/>
    <x v="4"/>
    <s v="rock"/>
    <x v="1373"/>
    <d v="2016-12-30T22:50:33"/>
  </r>
  <r>
    <x v="0"/>
    <s v="US"/>
    <s v="USD"/>
    <n v="1458874388"/>
    <n v="1456285988"/>
    <b v="0"/>
    <n v="66"/>
    <b v="1"/>
    <s v="music/rock"/>
    <n v="189.47"/>
    <n v="43.06"/>
    <x v="4"/>
    <s v="rock"/>
    <x v="1374"/>
    <d v="2016-03-25T02:53:08"/>
  </r>
  <r>
    <x v="0"/>
    <s v="FR"/>
    <s v="EUR"/>
    <n v="1484444119"/>
    <n v="1481852119"/>
    <b v="0"/>
    <n v="109"/>
    <b v="1"/>
    <s v="music/rock"/>
    <n v="171.33"/>
    <n v="62.87"/>
    <x v="4"/>
    <s v="rock"/>
    <x v="1375"/>
    <d v="2017-01-15T01:35:19"/>
  </r>
  <r>
    <x v="0"/>
    <s v="GB"/>
    <s v="GBP"/>
    <n v="1480784606"/>
    <n v="1478189006"/>
    <b v="0"/>
    <n v="168"/>
    <b v="1"/>
    <s v="music/rock"/>
    <n v="252.49"/>
    <n v="55.61"/>
    <x v="4"/>
    <s v="rock"/>
    <x v="1376"/>
    <d v="2016-12-03T17:03:26"/>
  </r>
  <r>
    <x v="0"/>
    <s v="US"/>
    <s v="USD"/>
    <n v="1486095060"/>
    <n v="1484198170"/>
    <b v="0"/>
    <n v="31"/>
    <b v="1"/>
    <s v="music/rock"/>
    <n v="116.15"/>
    <n v="48.71"/>
    <x v="4"/>
    <s v="rock"/>
    <x v="1377"/>
    <d v="2017-02-03T04:11:00"/>
  </r>
  <r>
    <x v="0"/>
    <s v="GB"/>
    <s v="GBP"/>
    <n v="1470075210"/>
    <n v="1468779210"/>
    <b v="0"/>
    <n v="133"/>
    <b v="1"/>
    <s v="music/rock"/>
    <n v="203.35"/>
    <n v="30.58"/>
    <x v="4"/>
    <s v="rock"/>
    <x v="1378"/>
    <d v="2016-08-01T18:13:30"/>
  </r>
  <r>
    <x v="0"/>
    <s v="US"/>
    <s v="USD"/>
    <n v="1433504876"/>
    <n v="1430912876"/>
    <b v="0"/>
    <n v="151"/>
    <b v="1"/>
    <s v="music/rock"/>
    <n v="111.6"/>
    <n v="73.91"/>
    <x v="4"/>
    <s v="rock"/>
    <x v="1379"/>
    <d v="2015-06-05T11:47:56"/>
  </r>
  <r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x v="0"/>
    <s v="US"/>
    <s v="USD"/>
    <n v="1482988125"/>
    <n v="1480396125"/>
    <b v="0"/>
    <n v="73"/>
    <b v="1"/>
    <s v="music/rock"/>
    <n v="107.1"/>
    <n v="73.36"/>
    <x v="4"/>
    <s v="rock"/>
    <x v="1381"/>
    <d v="2016-12-29T05:08:45"/>
  </r>
  <r>
    <x v="0"/>
    <s v="US"/>
    <s v="USD"/>
    <n v="1367867536"/>
    <n v="1365275536"/>
    <b v="0"/>
    <n v="148"/>
    <b v="1"/>
    <s v="music/rock"/>
    <n v="104.36"/>
    <n v="56.41"/>
    <x v="4"/>
    <s v="rock"/>
    <x v="1382"/>
    <d v="2013-05-06T19:12:16"/>
  </r>
  <r>
    <x v="0"/>
    <s v="CA"/>
    <s v="CAD"/>
    <n v="1482457678"/>
    <n v="1480729678"/>
    <b v="0"/>
    <n v="93"/>
    <b v="1"/>
    <s v="music/rock"/>
    <n v="212.41"/>
    <n v="50.25"/>
    <x v="4"/>
    <s v="rock"/>
    <x v="1383"/>
    <d v="2016-12-23T01:47:58"/>
  </r>
  <r>
    <x v="0"/>
    <s v="US"/>
    <s v="USD"/>
    <n v="1436117922"/>
    <n v="1433525922"/>
    <b v="0"/>
    <n v="63"/>
    <b v="1"/>
    <s v="music/rock"/>
    <n v="124.09"/>
    <n v="68.94"/>
    <x v="4"/>
    <s v="rock"/>
    <x v="1384"/>
    <d v="2015-07-05T17:38:42"/>
  </r>
  <r>
    <x v="0"/>
    <s v="DE"/>
    <s v="EUR"/>
    <n v="1461931860"/>
    <n v="1457109121"/>
    <b v="0"/>
    <n v="134"/>
    <b v="1"/>
    <s v="music/rock"/>
    <n v="110.41"/>
    <n v="65.91"/>
    <x v="4"/>
    <s v="rock"/>
    <x v="1385"/>
    <d v="2016-04-29T12:11:00"/>
  </r>
  <r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x v="0"/>
    <s v="US"/>
    <s v="USD"/>
    <n v="1433305800"/>
    <n v="1430604395"/>
    <b v="0"/>
    <n v="78"/>
    <b v="1"/>
    <s v="music/rock"/>
    <n v="136.63"/>
    <n v="70.06"/>
    <x v="4"/>
    <s v="rock"/>
    <x v="1387"/>
    <d v="2015-06-03T04:30:00"/>
  </r>
  <r>
    <x v="0"/>
    <s v="US"/>
    <s v="USD"/>
    <n v="1476720840"/>
    <n v="1474469117"/>
    <b v="0"/>
    <n v="112"/>
    <b v="1"/>
    <s v="music/rock"/>
    <n v="134.81"/>
    <n v="60.18"/>
    <x v="4"/>
    <s v="rock"/>
    <x v="1388"/>
    <d v="2016-10-17T16:14:00"/>
  </r>
  <r>
    <x v="0"/>
    <s v="GB"/>
    <s v="GBP"/>
    <n v="1471087957"/>
    <n v="1468495957"/>
    <b v="0"/>
    <n v="34"/>
    <b v="1"/>
    <s v="music/rock"/>
    <n v="145.4"/>
    <n v="21.38"/>
    <x v="4"/>
    <s v="rock"/>
    <x v="1389"/>
    <d v="2016-08-13T11:32:37"/>
  </r>
  <r>
    <x v="0"/>
    <s v="US"/>
    <s v="USD"/>
    <n v="1430154720"/>
    <n v="1427224606"/>
    <b v="0"/>
    <n v="19"/>
    <b v="1"/>
    <s v="music/rock"/>
    <n v="109.11"/>
    <n v="160.79"/>
    <x v="4"/>
    <s v="rock"/>
    <x v="1390"/>
    <d v="2015-04-27T17:12:00"/>
  </r>
  <r>
    <x v="0"/>
    <s v="US"/>
    <s v="USD"/>
    <n v="1440219540"/>
    <n v="1436369818"/>
    <b v="0"/>
    <n v="13"/>
    <b v="1"/>
    <s v="music/rock"/>
    <n v="110.2"/>
    <n v="42.38"/>
    <x v="4"/>
    <s v="rock"/>
    <x v="1391"/>
    <d v="2015-08-22T04:59:00"/>
  </r>
  <r>
    <x v="0"/>
    <s v="US"/>
    <s v="USD"/>
    <n v="1456976586"/>
    <n v="1454298186"/>
    <b v="0"/>
    <n v="104"/>
    <b v="1"/>
    <s v="music/rock"/>
    <n v="113.64"/>
    <n v="27.32"/>
    <x v="4"/>
    <s v="rock"/>
    <x v="1392"/>
    <d v="2016-03-03T03:43:06"/>
  </r>
  <r>
    <x v="0"/>
    <s v="US"/>
    <s v="USD"/>
    <n v="1470068523"/>
    <n v="1467476523"/>
    <b v="0"/>
    <n v="52"/>
    <b v="1"/>
    <s v="music/rock"/>
    <n v="102.35"/>
    <n v="196.83"/>
    <x v="4"/>
    <s v="rock"/>
    <x v="1393"/>
    <d v="2016-08-01T16:22:03"/>
  </r>
  <r>
    <x v="0"/>
    <s v="US"/>
    <s v="USD"/>
    <n v="1488337200"/>
    <n v="1484623726"/>
    <b v="0"/>
    <n v="17"/>
    <b v="1"/>
    <s v="music/rock"/>
    <n v="122.13"/>
    <n v="53.88"/>
    <x v="4"/>
    <s v="rock"/>
    <x v="1394"/>
    <d v="2017-03-01T03:00:00"/>
  </r>
  <r>
    <x v="0"/>
    <s v="US"/>
    <s v="USD"/>
    <n v="1484430481"/>
    <n v="1481838481"/>
    <b v="0"/>
    <n v="82"/>
    <b v="1"/>
    <s v="music/rock"/>
    <n v="111.89"/>
    <n v="47.76"/>
    <x v="4"/>
    <s v="rock"/>
    <x v="1395"/>
    <d v="2017-01-14T21:48:01"/>
  </r>
  <r>
    <x v="0"/>
    <s v="US"/>
    <s v="USD"/>
    <n v="1423871882"/>
    <n v="1421279882"/>
    <b v="0"/>
    <n v="73"/>
    <b v="1"/>
    <s v="music/rock"/>
    <n v="107.3"/>
    <n v="88.19"/>
    <x v="4"/>
    <s v="rock"/>
    <x v="1396"/>
    <d v="2015-02-13T23:58:02"/>
  </r>
  <r>
    <x v="0"/>
    <s v="US"/>
    <s v="USD"/>
    <n v="1477603140"/>
    <n v="1475013710"/>
    <b v="0"/>
    <n v="158"/>
    <b v="1"/>
    <s v="music/rock"/>
    <n v="113.85"/>
    <n v="72.06"/>
    <x v="4"/>
    <s v="rock"/>
    <x v="1397"/>
    <d v="2016-10-27T21:19:00"/>
  </r>
  <r>
    <x v="0"/>
    <s v="US"/>
    <s v="USD"/>
    <n v="1467752334"/>
    <n v="1465160334"/>
    <b v="0"/>
    <n v="65"/>
    <b v="1"/>
    <s v="music/rock"/>
    <n v="109.68"/>
    <n v="74.25"/>
    <x v="4"/>
    <s v="rock"/>
    <x v="1398"/>
    <d v="2016-07-05T20:58:54"/>
  </r>
  <r>
    <x v="0"/>
    <s v="US"/>
    <s v="USD"/>
    <n v="1412640373"/>
    <n v="1410048373"/>
    <b v="0"/>
    <n v="184"/>
    <b v="1"/>
    <s v="music/rock"/>
    <n v="126.14"/>
    <n v="61.7"/>
    <x v="4"/>
    <s v="rock"/>
    <x v="1399"/>
    <d v="2014-10-07T00:06:13"/>
  </r>
  <r>
    <x v="0"/>
    <s v="GB"/>
    <s v="GBP"/>
    <n v="1465709400"/>
    <n v="1462695073"/>
    <b v="0"/>
    <n v="34"/>
    <b v="1"/>
    <s v="music/rock"/>
    <n v="167.43"/>
    <n v="17.239999999999998"/>
    <x v="4"/>
    <s v="rock"/>
    <x v="1400"/>
    <d v="2016-06-12T05:30:00"/>
  </r>
  <r>
    <x v="0"/>
    <s v="US"/>
    <s v="USD"/>
    <n v="1369612474"/>
    <n v="1367798074"/>
    <b v="0"/>
    <n v="240"/>
    <b v="1"/>
    <s v="music/rock"/>
    <n v="496.52"/>
    <n v="51.72"/>
    <x v="4"/>
    <s v="rock"/>
    <x v="1401"/>
    <d v="2013-05-26T23:54:34"/>
  </r>
  <r>
    <x v="0"/>
    <s v="GB"/>
    <s v="GBP"/>
    <n v="1430439411"/>
    <n v="1425259011"/>
    <b v="0"/>
    <n v="113"/>
    <b v="1"/>
    <s v="music/rock"/>
    <n v="109.16"/>
    <n v="24.15"/>
    <x v="4"/>
    <s v="rock"/>
    <x v="1402"/>
    <d v="2015-05-01T00:16:51"/>
  </r>
  <r>
    <x v="0"/>
    <s v="US"/>
    <s v="USD"/>
    <n v="1374802235"/>
    <n v="1372210235"/>
    <b v="0"/>
    <n v="66"/>
    <b v="1"/>
    <s v="music/rock"/>
    <n v="102.58"/>
    <n v="62.17"/>
    <x v="4"/>
    <s v="rock"/>
    <x v="1403"/>
    <d v="2013-07-26T01:30:35"/>
  </r>
  <r>
    <x v="2"/>
    <s v="GB"/>
    <s v="GBP"/>
    <n v="1424607285"/>
    <n v="1422447285"/>
    <b v="1"/>
    <n v="5"/>
    <b v="0"/>
    <s v="publishing/translations"/>
    <n v="1.66"/>
    <n v="48.2"/>
    <x v="3"/>
    <s v="translations"/>
    <x v="1404"/>
    <d v="2015-02-22T12:14:45"/>
  </r>
  <r>
    <x v="2"/>
    <s v="US"/>
    <s v="USD"/>
    <n v="1417195201"/>
    <n v="1414599601"/>
    <b v="1"/>
    <n v="17"/>
    <b v="0"/>
    <s v="publishing/translations"/>
    <n v="0.42"/>
    <n v="6.18"/>
    <x v="3"/>
    <s v="translations"/>
    <x v="1405"/>
    <d v="2014-11-28T17:20:01"/>
  </r>
  <r>
    <x v="2"/>
    <s v="IT"/>
    <s v="EUR"/>
    <n v="1449914400"/>
    <n v="1445336607"/>
    <b v="0"/>
    <n v="3"/>
    <b v="0"/>
    <s v="publishing/translations"/>
    <n v="0.13"/>
    <n v="5"/>
    <x v="3"/>
    <s v="translations"/>
    <x v="1406"/>
    <d v="2015-12-12T10:00:00"/>
  </r>
  <r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x v="2"/>
    <s v="GB"/>
    <s v="GBP"/>
    <n v="1447451756"/>
    <n v="1444856156"/>
    <b v="0"/>
    <n v="6"/>
    <b v="0"/>
    <s v="publishing/translations"/>
    <n v="7.2"/>
    <n v="12"/>
    <x v="3"/>
    <s v="translations"/>
    <x v="1408"/>
    <d v="2015-11-13T21:55:56"/>
  </r>
  <r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x v="2"/>
    <s v="IT"/>
    <s v="EUR"/>
    <n v="1464939520"/>
    <n v="1461051520"/>
    <b v="0"/>
    <n v="1"/>
    <b v="0"/>
    <s v="publishing/translations"/>
    <n v="0.02"/>
    <n v="1"/>
    <x v="3"/>
    <s v="translations"/>
    <x v="1410"/>
    <d v="2016-06-03T07:38:40"/>
  </r>
  <r>
    <x v="2"/>
    <s v="GB"/>
    <s v="GBP"/>
    <n v="1423185900"/>
    <n v="1420766700"/>
    <b v="0"/>
    <n v="3"/>
    <b v="0"/>
    <s v="publishing/translations"/>
    <n v="0.23"/>
    <n v="2.33"/>
    <x v="3"/>
    <s v="translations"/>
    <x v="1411"/>
    <d v="2015-02-06T01:25:00"/>
  </r>
  <r>
    <x v="2"/>
    <s v="US"/>
    <s v="USD"/>
    <n v="1417656699"/>
    <n v="1415064699"/>
    <b v="0"/>
    <n v="13"/>
    <b v="0"/>
    <s v="publishing/translations"/>
    <n v="4.57"/>
    <n v="24.62"/>
    <x v="3"/>
    <s v="translations"/>
    <x v="1412"/>
    <d v="2014-12-04T01:31:39"/>
  </r>
  <r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x v="2"/>
    <s v="US"/>
    <s v="USD"/>
    <n v="1439741591"/>
    <n v="1436285591"/>
    <b v="0"/>
    <n v="9"/>
    <b v="0"/>
    <s v="publishing/translations"/>
    <n v="18.18"/>
    <n v="88.89"/>
    <x v="3"/>
    <s v="translations"/>
    <x v="1415"/>
    <d v="2015-08-16T16:13:11"/>
  </r>
  <r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x v="2"/>
    <s v="US"/>
    <s v="USD"/>
    <n v="1442315460"/>
    <n v="1439696174"/>
    <b v="0"/>
    <n v="2"/>
    <b v="0"/>
    <s v="publishing/translations"/>
    <n v="1.22"/>
    <n v="27.5"/>
    <x v="3"/>
    <s v="translations"/>
    <x v="1417"/>
    <d v="2015-09-15T11:11:00"/>
  </r>
  <r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x v="2"/>
    <s v="US"/>
    <s v="USD"/>
    <n v="1476010619"/>
    <n v="1473418619"/>
    <b v="0"/>
    <n v="10"/>
    <b v="0"/>
    <s v="publishing/translations"/>
    <n v="7.06"/>
    <n v="44.5"/>
    <x v="3"/>
    <s v="translations"/>
    <x v="1419"/>
    <d v="2016-10-09T10:56:59"/>
  </r>
  <r>
    <x v="2"/>
    <s v="US"/>
    <s v="USD"/>
    <n v="1467129686"/>
    <n v="1464969686"/>
    <b v="0"/>
    <n v="3"/>
    <b v="0"/>
    <s v="publishing/translations"/>
    <n v="2.73"/>
    <n v="1"/>
    <x v="3"/>
    <s v="translations"/>
    <x v="1420"/>
    <d v="2016-06-28T16:01:26"/>
  </r>
  <r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x v="2"/>
    <s v="NZ"/>
    <s v="NZD"/>
    <n v="1474436704"/>
    <n v="1471844704"/>
    <b v="0"/>
    <n v="2"/>
    <b v="0"/>
    <s v="publishing/translations"/>
    <n v="0.1"/>
    <n v="13"/>
    <x v="3"/>
    <s v="translations"/>
    <x v="1422"/>
    <d v="2016-09-21T05:45:04"/>
  </r>
  <r>
    <x v="2"/>
    <s v="AU"/>
    <s v="AUD"/>
    <n v="1451637531"/>
    <n v="1449045531"/>
    <b v="0"/>
    <n v="1"/>
    <b v="0"/>
    <s v="publishing/translations"/>
    <n v="0.33"/>
    <n v="100"/>
    <x v="3"/>
    <s v="translations"/>
    <x v="1423"/>
    <d v="2016-01-01T08:38:51"/>
  </r>
  <r>
    <x v="2"/>
    <s v="US"/>
    <s v="USD"/>
    <n v="1479233602"/>
    <n v="1478106802"/>
    <b v="0"/>
    <n v="14"/>
    <b v="0"/>
    <s v="publishing/translations"/>
    <n v="20.36"/>
    <n v="109.07"/>
    <x v="3"/>
    <s v="translations"/>
    <x v="1424"/>
    <d v="2016-11-15T18:13:22"/>
  </r>
  <r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x v="2"/>
    <s v="US"/>
    <s v="USD"/>
    <n v="1448517816"/>
    <n v="1445922216"/>
    <b v="0"/>
    <n v="47"/>
    <b v="0"/>
    <s v="publishing/translations"/>
    <n v="31.95"/>
    <n v="115.55"/>
    <x v="3"/>
    <s v="translations"/>
    <x v="1431"/>
    <d v="2015-11-26T06:03:36"/>
  </r>
  <r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x v="2"/>
    <s v="IT"/>
    <s v="EUR"/>
    <n v="1481367600"/>
    <n v="1477839675"/>
    <b v="0"/>
    <n v="10"/>
    <b v="0"/>
    <s v="publishing/translations"/>
    <n v="6.71"/>
    <n v="80.5"/>
    <x v="3"/>
    <s v="translations"/>
    <x v="1433"/>
    <d v="2016-12-10T11:00:00"/>
  </r>
  <r>
    <x v="2"/>
    <s v="DK"/>
    <s v="DKK"/>
    <n v="1433775600"/>
    <n v="1431973478"/>
    <b v="0"/>
    <n v="11"/>
    <b v="0"/>
    <s v="publishing/translations"/>
    <n v="9.99"/>
    <n v="744.55"/>
    <x v="3"/>
    <s v="translations"/>
    <x v="1434"/>
    <d v="2015-06-08T15:00:00"/>
  </r>
  <r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x v="2"/>
    <s v="US"/>
    <s v="USD"/>
    <n v="1405227540"/>
    <n v="1402058739"/>
    <b v="0"/>
    <n v="22"/>
    <b v="0"/>
    <s v="publishing/translations"/>
    <n v="26.9"/>
    <n v="36.68"/>
    <x v="3"/>
    <s v="translations"/>
    <x v="1437"/>
    <d v="2014-07-13T04:59:00"/>
  </r>
  <r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x v="2"/>
    <s v="CA"/>
    <s v="CAD"/>
    <n v="1425758101"/>
    <n v="1423166101"/>
    <b v="0"/>
    <n v="6"/>
    <b v="0"/>
    <s v="publishing/translations"/>
    <n v="6.61"/>
    <n v="30"/>
    <x v="3"/>
    <s v="translations"/>
    <x v="1439"/>
    <d v="2015-03-07T19:55:01"/>
  </r>
  <r>
    <x v="2"/>
    <s v="IT"/>
    <s v="EUR"/>
    <n v="1464285463"/>
    <n v="1461693463"/>
    <b v="0"/>
    <n v="1"/>
    <b v="0"/>
    <s v="publishing/translations"/>
    <n v="0.01"/>
    <n v="1"/>
    <x v="3"/>
    <s v="translations"/>
    <x v="1440"/>
    <d v="2016-05-26T17:57:43"/>
  </r>
  <r>
    <x v="2"/>
    <s v="GB"/>
    <s v="GBP"/>
    <n v="1441995769"/>
    <n v="1436811769"/>
    <b v="0"/>
    <n v="3"/>
    <b v="0"/>
    <s v="publishing/translations"/>
    <n v="1.1200000000000001"/>
    <n v="673.33"/>
    <x v="3"/>
    <s v="translations"/>
    <x v="1441"/>
    <d v="2015-09-11T18:22:49"/>
  </r>
  <r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x v="2"/>
    <s v="US"/>
    <s v="USD"/>
    <n v="1467999134"/>
    <n v="1465407134"/>
    <b v="0"/>
    <n v="3"/>
    <b v="0"/>
    <s v="publishing/translations"/>
    <n v="0.02"/>
    <n v="25"/>
    <x v="3"/>
    <s v="translations"/>
    <x v="1447"/>
    <d v="2016-07-08T17:32:14"/>
  </r>
  <r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x v="1"/>
    <s v="US"/>
    <s v="USD"/>
    <n v="1416355259"/>
    <n v="1413759659"/>
    <b v="0"/>
    <n v="2"/>
    <b v="0"/>
    <s v="publishing/translations"/>
    <n v="0.01"/>
    <n v="1"/>
    <x v="3"/>
    <s v="translations"/>
    <x v="1451"/>
    <d v="2014-11-19T00:00:59"/>
  </r>
  <r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x v="1"/>
    <s v="ES"/>
    <s v="EUR"/>
    <n v="1461535140"/>
    <n v="1459716480"/>
    <b v="0"/>
    <n v="1"/>
    <b v="0"/>
    <s v="publishing/translations"/>
    <n v="0.86"/>
    <n v="15"/>
    <x v="3"/>
    <s v="translations"/>
    <x v="1454"/>
    <d v="2016-04-24T21:59:00"/>
  </r>
  <r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x v="1"/>
    <s v="IT"/>
    <s v="EUR"/>
    <n v="1483459365"/>
    <n v="1480867365"/>
    <b v="0"/>
    <n v="3"/>
    <b v="0"/>
    <s v="publishing/translations"/>
    <n v="2.9"/>
    <n v="48.33"/>
    <x v="3"/>
    <s v="translations"/>
    <x v="1456"/>
    <d v="2017-01-03T16:02:45"/>
  </r>
  <r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x v="0"/>
    <s v="US"/>
    <s v="USD"/>
    <n v="1413849600"/>
    <n v="1410967754"/>
    <b v="1"/>
    <n v="340"/>
    <b v="1"/>
    <s v="publishing/radio &amp; podcasts"/>
    <n v="101.24"/>
    <n v="44.67"/>
    <x v="3"/>
    <s v="radio &amp; podcasts"/>
    <x v="1461"/>
    <d v="2014-10-21T00:00:00"/>
  </r>
  <r>
    <x v="0"/>
    <s v="US"/>
    <s v="USD"/>
    <n v="1365609271"/>
    <n v="1363017271"/>
    <b v="1"/>
    <n v="150"/>
    <b v="1"/>
    <s v="publishing/radio &amp; podcasts"/>
    <n v="108.52"/>
    <n v="28.94"/>
    <x v="3"/>
    <s v="radio &amp; podcasts"/>
    <x v="1462"/>
    <d v="2013-04-10T15:54:31"/>
  </r>
  <r>
    <x v="0"/>
    <s v="US"/>
    <s v="USD"/>
    <n v="1365367938"/>
    <n v="1361483538"/>
    <b v="1"/>
    <n v="25"/>
    <b v="1"/>
    <s v="publishing/radio &amp; podcasts"/>
    <n v="147.66999999999999"/>
    <n v="35.44"/>
    <x v="3"/>
    <s v="radio &amp; podcasts"/>
    <x v="1463"/>
    <d v="2013-04-07T20:52:18"/>
  </r>
  <r>
    <x v="0"/>
    <s v="US"/>
    <s v="USD"/>
    <n v="1361029958"/>
    <n v="1358437958"/>
    <b v="1"/>
    <n v="234"/>
    <b v="1"/>
    <s v="publishing/radio &amp; podcasts"/>
    <n v="163.19999999999999"/>
    <n v="34.869999999999997"/>
    <x v="3"/>
    <s v="radio &amp; podcasts"/>
    <x v="1464"/>
    <d v="2013-02-16T15:52:38"/>
  </r>
  <r>
    <x v="0"/>
    <s v="US"/>
    <s v="USD"/>
    <n v="1332385200"/>
    <n v="1329759452"/>
    <b v="1"/>
    <n v="2602"/>
    <b v="1"/>
    <s v="publishing/radio &amp; podcasts"/>
    <n v="456.41"/>
    <n v="52.62"/>
    <x v="3"/>
    <s v="radio &amp; podcasts"/>
    <x v="1465"/>
    <d v="2012-03-22T03:00:00"/>
  </r>
  <r>
    <x v="0"/>
    <s v="US"/>
    <s v="USD"/>
    <n v="1452574800"/>
    <n v="1449029266"/>
    <b v="1"/>
    <n v="248"/>
    <b v="1"/>
    <s v="publishing/radio &amp; podcasts"/>
    <n v="107.88"/>
    <n v="69.599999999999994"/>
    <x v="3"/>
    <s v="radio &amp; podcasts"/>
    <x v="1466"/>
    <d v="2016-01-12T05:00:00"/>
  </r>
  <r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x v="0"/>
    <s v="US"/>
    <s v="USD"/>
    <n v="1307838049"/>
    <n v="1302654049"/>
    <b v="1"/>
    <n v="293"/>
    <b v="1"/>
    <s v="publishing/radio &amp; podcasts"/>
    <n v="102.37"/>
    <n v="33.19"/>
    <x v="3"/>
    <s v="radio &amp; podcasts"/>
    <x v="1468"/>
    <d v="2011-06-12T00:20:49"/>
  </r>
  <r>
    <x v="0"/>
    <s v="US"/>
    <s v="USD"/>
    <n v="1360938109"/>
    <n v="1358346109"/>
    <b v="1"/>
    <n v="321"/>
    <b v="1"/>
    <s v="publishing/radio &amp; podcasts"/>
    <n v="108.42"/>
    <n v="149.46"/>
    <x v="3"/>
    <s v="radio &amp; podcasts"/>
    <x v="1469"/>
    <d v="2013-02-15T14:21:49"/>
  </r>
  <r>
    <x v="0"/>
    <s v="US"/>
    <s v="USD"/>
    <n v="1356724263"/>
    <n v="1354909863"/>
    <b v="1"/>
    <n v="81"/>
    <b v="1"/>
    <s v="publishing/radio &amp; podcasts"/>
    <n v="125.13"/>
    <n v="23.17"/>
    <x v="3"/>
    <s v="radio &amp; podcasts"/>
    <x v="1470"/>
    <d v="2012-12-28T19:51:03"/>
  </r>
  <r>
    <x v="0"/>
    <s v="US"/>
    <s v="USD"/>
    <n v="1428620334"/>
    <n v="1426028334"/>
    <b v="1"/>
    <n v="343"/>
    <b v="1"/>
    <s v="publishing/radio &amp; podcasts"/>
    <n v="103.84"/>
    <n v="96.88"/>
    <x v="3"/>
    <s v="radio &amp; podcasts"/>
    <x v="1471"/>
    <d v="2015-04-09T22:58:54"/>
  </r>
  <r>
    <x v="0"/>
    <s v="US"/>
    <s v="USD"/>
    <n v="1381928503"/>
    <n v="1379336503"/>
    <b v="1"/>
    <n v="336"/>
    <b v="1"/>
    <s v="publishing/radio &amp; podcasts"/>
    <n v="138.69999999999999"/>
    <n v="103.2"/>
    <x v="3"/>
    <s v="radio &amp; podcasts"/>
    <x v="1472"/>
    <d v="2013-10-16T13:01:43"/>
  </r>
  <r>
    <x v="0"/>
    <s v="US"/>
    <s v="USD"/>
    <n v="1330644639"/>
    <n v="1328052639"/>
    <b v="1"/>
    <n v="47"/>
    <b v="1"/>
    <s v="publishing/radio &amp; podcasts"/>
    <n v="120.52"/>
    <n v="38.46"/>
    <x v="3"/>
    <s v="radio &amp; podcasts"/>
    <x v="1473"/>
    <d v="2012-03-01T23:30:39"/>
  </r>
  <r>
    <x v="0"/>
    <s v="US"/>
    <s v="USD"/>
    <n v="1379093292"/>
    <n v="1376501292"/>
    <b v="1"/>
    <n v="76"/>
    <b v="1"/>
    <s v="publishing/radio &amp; podcasts"/>
    <n v="112.27"/>
    <n v="44.32"/>
    <x v="3"/>
    <s v="radio &amp; podcasts"/>
    <x v="1474"/>
    <d v="2013-09-13T17:28:12"/>
  </r>
  <r>
    <x v="0"/>
    <s v="US"/>
    <s v="USD"/>
    <n v="1419051540"/>
    <n v="1416244863"/>
    <b v="1"/>
    <n v="441"/>
    <b v="1"/>
    <s v="publishing/radio &amp; podcasts"/>
    <n v="188.67"/>
    <n v="64.17"/>
    <x v="3"/>
    <s v="radio &amp; podcasts"/>
    <x v="1475"/>
    <d v="2014-12-20T04:59:00"/>
  </r>
  <r>
    <x v="0"/>
    <s v="US"/>
    <s v="USD"/>
    <n v="1315616422"/>
    <n v="1313024422"/>
    <b v="1"/>
    <n v="916"/>
    <b v="1"/>
    <s v="publishing/radio &amp; podcasts"/>
    <n v="661.55"/>
    <n v="43.33"/>
    <x v="3"/>
    <s v="radio &amp; podcasts"/>
    <x v="1476"/>
    <d v="2011-09-10T01:00:22"/>
  </r>
  <r>
    <x v="0"/>
    <s v="US"/>
    <s v="USD"/>
    <n v="1324609200"/>
    <n v="1319467604"/>
    <b v="1"/>
    <n v="369"/>
    <b v="1"/>
    <s v="publishing/radio &amp; podcasts"/>
    <n v="111.31"/>
    <n v="90.5"/>
    <x v="3"/>
    <s v="radio &amp; podcasts"/>
    <x v="1477"/>
    <d v="2011-12-23T03:00:00"/>
  </r>
  <r>
    <x v="0"/>
    <s v="US"/>
    <s v="USD"/>
    <n v="1368564913"/>
    <n v="1367355313"/>
    <b v="1"/>
    <n v="20242"/>
    <b v="1"/>
    <s v="publishing/radio &amp; podcasts"/>
    <n v="1181.6099999999999"/>
    <n v="29.19"/>
    <x v="3"/>
    <s v="radio &amp; podcasts"/>
    <x v="1478"/>
    <d v="2013-05-14T20:55:13"/>
  </r>
  <r>
    <x v="0"/>
    <s v="US"/>
    <s v="USD"/>
    <n v="1399694340"/>
    <n v="1398448389"/>
    <b v="1"/>
    <n v="71"/>
    <b v="1"/>
    <s v="publishing/radio &amp; podcasts"/>
    <n v="137.38"/>
    <n v="30.96"/>
    <x v="3"/>
    <s v="radio &amp; podcasts"/>
    <x v="1479"/>
    <d v="2014-05-10T03:59:00"/>
  </r>
  <r>
    <x v="0"/>
    <s v="US"/>
    <s v="USD"/>
    <n v="1374858000"/>
    <n v="1373408699"/>
    <b v="1"/>
    <n v="635"/>
    <b v="1"/>
    <s v="publishing/radio &amp; podcasts"/>
    <n v="117.04"/>
    <n v="92.16"/>
    <x v="3"/>
    <s v="radio &amp; podcasts"/>
    <x v="1480"/>
    <d v="2013-07-26T17:00:00"/>
  </r>
  <r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x v="2"/>
    <s v="US"/>
    <s v="USD"/>
    <n v="1469162275"/>
    <n v="1467002275"/>
    <b v="0"/>
    <n v="2"/>
    <b v="0"/>
    <s v="publishing/fiction"/>
    <n v="0.71"/>
    <n v="25"/>
    <x v="3"/>
    <s v="fiction"/>
    <x v="1483"/>
    <d v="2016-07-22T04:37:55"/>
  </r>
  <r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x v="2"/>
    <s v="US"/>
    <s v="USD"/>
    <n v="1434827173"/>
    <n v="1430939173"/>
    <b v="0"/>
    <n v="3"/>
    <b v="0"/>
    <s v="publishing/fiction"/>
    <n v="2.2400000000000002"/>
    <n v="50"/>
    <x v="3"/>
    <s v="fiction"/>
    <x v="1485"/>
    <d v="2015-06-20T19:06:13"/>
  </r>
  <r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x v="2"/>
    <s v="US"/>
    <s v="USD"/>
    <n v="1380720474"/>
    <n v="1378214874"/>
    <b v="0"/>
    <n v="19"/>
    <b v="0"/>
    <s v="publishing/fiction"/>
    <n v="30.86"/>
    <n v="47.11"/>
    <x v="3"/>
    <s v="fiction"/>
    <x v="1490"/>
    <d v="2013-10-02T13:27:54"/>
  </r>
  <r>
    <x v="2"/>
    <s v="US"/>
    <s v="USD"/>
    <n v="1424014680"/>
    <n v="1418922443"/>
    <b v="0"/>
    <n v="1"/>
    <b v="0"/>
    <s v="publishing/fiction"/>
    <n v="8.33"/>
    <n v="100"/>
    <x v="3"/>
    <s v="fiction"/>
    <x v="1491"/>
    <d v="2015-02-15T15:38:00"/>
  </r>
  <r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x v="2"/>
    <s v="US"/>
    <s v="USD"/>
    <n v="1428075480"/>
    <n v="1425489613"/>
    <b v="0"/>
    <n v="11"/>
    <b v="0"/>
    <s v="publishing/fiction"/>
    <n v="8.9"/>
    <n v="40.450000000000003"/>
    <x v="3"/>
    <s v="fiction"/>
    <x v="1494"/>
    <d v="2015-04-03T15:38:00"/>
  </r>
  <r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x v="2"/>
    <s v="US"/>
    <s v="USD"/>
    <n v="1375299780"/>
    <n v="1371655522"/>
    <b v="0"/>
    <n v="1"/>
    <b v="0"/>
    <s v="publishing/fiction"/>
    <n v="0.01"/>
    <n v="1"/>
    <x v="3"/>
    <s v="fiction"/>
    <x v="1497"/>
    <d v="2013-07-31T19:43:00"/>
  </r>
  <r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x v="2"/>
    <s v="US"/>
    <s v="USD"/>
    <n v="1367444557"/>
    <n v="1364852557"/>
    <b v="0"/>
    <n v="15"/>
    <b v="0"/>
    <s v="publishing/fiction"/>
    <n v="25.04"/>
    <n v="46.73"/>
    <x v="3"/>
    <s v="fiction"/>
    <x v="1500"/>
    <d v="2013-05-01T21:42:37"/>
  </r>
  <r>
    <x v="0"/>
    <s v="CA"/>
    <s v="CAD"/>
    <n v="1436364023"/>
    <n v="1433772023"/>
    <b v="1"/>
    <n v="885"/>
    <b v="1"/>
    <s v="photography/photobooks"/>
    <n v="166.33"/>
    <n v="97.73"/>
    <x v="8"/>
    <s v="photobooks"/>
    <x v="1501"/>
    <d v="2015-07-08T14:00:23"/>
  </r>
  <r>
    <x v="0"/>
    <s v="GB"/>
    <s v="GBP"/>
    <n v="1458943200"/>
    <n v="1456491680"/>
    <b v="1"/>
    <n v="329"/>
    <b v="1"/>
    <s v="photography/photobooks"/>
    <n v="101.45"/>
    <n v="67.84"/>
    <x v="8"/>
    <s v="photobooks"/>
    <x v="1502"/>
    <d v="2016-03-25T22:00:00"/>
  </r>
  <r>
    <x v="0"/>
    <s v="BE"/>
    <s v="EUR"/>
    <n v="1477210801"/>
    <n v="1472026801"/>
    <b v="1"/>
    <n v="71"/>
    <b v="1"/>
    <s v="photography/photobooks"/>
    <n v="107.89"/>
    <n v="56.98"/>
    <x v="8"/>
    <s v="photobooks"/>
    <x v="1503"/>
    <d v="2016-10-23T08:20:01"/>
  </r>
  <r>
    <x v="0"/>
    <s v="GB"/>
    <s v="GBP"/>
    <n v="1402389180"/>
    <n v="1399996024"/>
    <b v="1"/>
    <n v="269"/>
    <b v="1"/>
    <s v="photography/photobooks"/>
    <n v="277.94"/>
    <n v="67.16"/>
    <x v="8"/>
    <s v="photobooks"/>
    <x v="1504"/>
    <d v="2014-06-10T08:33:00"/>
  </r>
  <r>
    <x v="0"/>
    <s v="DE"/>
    <s v="EUR"/>
    <n v="1458676860"/>
    <n v="1455446303"/>
    <b v="1"/>
    <n v="345"/>
    <b v="1"/>
    <s v="photography/photobooks"/>
    <n v="103.58"/>
    <n v="48.04"/>
    <x v="8"/>
    <s v="photobooks"/>
    <x v="1505"/>
    <d v="2016-03-22T20:01:00"/>
  </r>
  <r>
    <x v="0"/>
    <s v="GB"/>
    <s v="GBP"/>
    <n v="1406227904"/>
    <n v="1403635904"/>
    <b v="1"/>
    <n v="43"/>
    <b v="1"/>
    <s v="photography/photobooks"/>
    <n v="111.4"/>
    <n v="38.86"/>
    <x v="8"/>
    <s v="photobooks"/>
    <x v="1506"/>
    <d v="2014-07-24T18:51:44"/>
  </r>
  <r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x v="0"/>
    <s v="US"/>
    <s v="USD"/>
    <n v="1403880281"/>
    <n v="1401201881"/>
    <b v="1"/>
    <n v="211"/>
    <b v="1"/>
    <s v="photography/photobooks"/>
    <n v="110.76"/>
    <n v="97.11"/>
    <x v="8"/>
    <s v="photobooks"/>
    <x v="1508"/>
    <d v="2014-06-27T14:44:41"/>
  </r>
  <r>
    <x v="0"/>
    <s v="DE"/>
    <s v="EUR"/>
    <n v="1487113140"/>
    <n v="1484570885"/>
    <b v="1"/>
    <n v="196"/>
    <b v="1"/>
    <s v="photography/photobooks"/>
    <n v="123.64"/>
    <n v="110.39"/>
    <x v="8"/>
    <s v="photobooks"/>
    <x v="1509"/>
    <d v="2017-02-14T22:59:00"/>
  </r>
  <r>
    <x v="0"/>
    <s v="GB"/>
    <s v="GBP"/>
    <n v="1405761278"/>
    <n v="1403169278"/>
    <b v="1"/>
    <n v="405"/>
    <b v="1"/>
    <s v="photography/photobooks"/>
    <n v="101.04"/>
    <n v="39.92"/>
    <x v="8"/>
    <s v="photobooks"/>
    <x v="1510"/>
    <d v="2014-07-19T09:14:38"/>
  </r>
  <r>
    <x v="0"/>
    <s v="US"/>
    <s v="USD"/>
    <n v="1447858804"/>
    <n v="1445263204"/>
    <b v="1"/>
    <n v="206"/>
    <b v="1"/>
    <s v="photography/photobooks"/>
    <n v="111.79"/>
    <n v="75.98"/>
    <x v="8"/>
    <s v="photobooks"/>
    <x v="1511"/>
    <d v="2015-11-18T15:00:04"/>
  </r>
  <r>
    <x v="0"/>
    <s v="US"/>
    <s v="USD"/>
    <n v="1486311939"/>
    <n v="1483719939"/>
    <b v="1"/>
    <n v="335"/>
    <b v="1"/>
    <s v="photography/photobooks"/>
    <n v="558.77"/>
    <n v="58.38"/>
    <x v="8"/>
    <s v="photobooks"/>
    <x v="1512"/>
    <d v="2017-02-05T16:25:39"/>
  </r>
  <r>
    <x v="0"/>
    <s v="GB"/>
    <s v="GBP"/>
    <n v="1405523866"/>
    <n v="1402931866"/>
    <b v="1"/>
    <n v="215"/>
    <b v="1"/>
    <s v="photography/photobooks"/>
    <n v="150.02000000000001"/>
    <n v="55.82"/>
    <x v="8"/>
    <s v="photobooks"/>
    <x v="1513"/>
    <d v="2014-07-16T15:17:46"/>
  </r>
  <r>
    <x v="0"/>
    <s v="US"/>
    <s v="USD"/>
    <n v="1443363640"/>
    <n v="1439907640"/>
    <b v="1"/>
    <n v="176"/>
    <b v="1"/>
    <s v="photography/photobooks"/>
    <n v="106.48"/>
    <n v="151.24"/>
    <x v="8"/>
    <s v="photobooks"/>
    <x v="1514"/>
    <d v="2015-09-27T14:20:40"/>
  </r>
  <r>
    <x v="0"/>
    <s v="NO"/>
    <s v="NOK"/>
    <n v="1458104697"/>
    <n v="1455516297"/>
    <b v="1"/>
    <n v="555"/>
    <b v="1"/>
    <s v="photography/photobooks"/>
    <n v="157.19"/>
    <n v="849.67"/>
    <x v="8"/>
    <s v="photobooks"/>
    <x v="1515"/>
    <d v="2016-03-16T05:04:57"/>
  </r>
  <r>
    <x v="0"/>
    <s v="US"/>
    <s v="USD"/>
    <n v="1475762400"/>
    <n v="1473160292"/>
    <b v="1"/>
    <n v="116"/>
    <b v="1"/>
    <s v="photography/photobooks"/>
    <n v="108.66"/>
    <n v="159.24"/>
    <x v="8"/>
    <s v="photobooks"/>
    <x v="1516"/>
    <d v="2016-10-06T14:00:00"/>
  </r>
  <r>
    <x v="0"/>
    <s v="US"/>
    <s v="USD"/>
    <n v="1417845600"/>
    <n v="1415194553"/>
    <b v="1"/>
    <n v="615"/>
    <b v="1"/>
    <s v="photography/photobooks"/>
    <n v="161.97999999999999"/>
    <n v="39.51"/>
    <x v="8"/>
    <s v="photobooks"/>
    <x v="1517"/>
    <d v="2014-12-06T06:00:00"/>
  </r>
  <r>
    <x v="0"/>
    <s v="US"/>
    <s v="USD"/>
    <n v="1401565252"/>
    <n v="1398973252"/>
    <b v="1"/>
    <n v="236"/>
    <b v="1"/>
    <s v="photography/photobooks"/>
    <n v="205.37"/>
    <n v="130.53"/>
    <x v="8"/>
    <s v="photobooks"/>
    <x v="1518"/>
    <d v="2014-05-31T19:40:52"/>
  </r>
  <r>
    <x v="0"/>
    <s v="US"/>
    <s v="USD"/>
    <n v="1403301540"/>
    <n v="1400867283"/>
    <b v="1"/>
    <n v="145"/>
    <b v="1"/>
    <s v="photography/photobooks"/>
    <n v="103.36"/>
    <n v="64.16"/>
    <x v="8"/>
    <s v="photobooks"/>
    <x v="1519"/>
    <d v="2014-06-20T21:59:00"/>
  </r>
  <r>
    <x v="0"/>
    <s v="US"/>
    <s v="USD"/>
    <n v="1418961600"/>
    <n v="1415824513"/>
    <b v="1"/>
    <n v="167"/>
    <b v="1"/>
    <s v="photography/photobooks"/>
    <n v="103.47"/>
    <n v="111.53"/>
    <x v="8"/>
    <s v="photobooks"/>
    <x v="1520"/>
    <d v="2014-12-19T04:00:00"/>
  </r>
  <r>
    <x v="0"/>
    <s v="US"/>
    <s v="USD"/>
    <n v="1465272091"/>
    <n v="1462248091"/>
    <b v="1"/>
    <n v="235"/>
    <b v="1"/>
    <s v="photography/photobooks"/>
    <n v="106.81"/>
    <n v="170.45"/>
    <x v="8"/>
    <s v="photobooks"/>
    <x v="1521"/>
    <d v="2016-06-07T04:01:31"/>
  </r>
  <r>
    <x v="0"/>
    <s v="US"/>
    <s v="USD"/>
    <n v="1413575739"/>
    <n v="1410983739"/>
    <b v="1"/>
    <n v="452"/>
    <b v="1"/>
    <s v="photography/photobooks"/>
    <n v="138.97"/>
    <n v="133.74"/>
    <x v="8"/>
    <s v="photobooks"/>
    <x v="1522"/>
    <d v="2014-10-17T19:55:39"/>
  </r>
  <r>
    <x v="0"/>
    <s v="US"/>
    <s v="USD"/>
    <n v="1419292800"/>
    <n v="1416592916"/>
    <b v="1"/>
    <n v="241"/>
    <b v="1"/>
    <s v="photography/photobooks"/>
    <n v="124.84"/>
    <n v="95.83"/>
    <x v="8"/>
    <s v="photobooks"/>
    <x v="1523"/>
    <d v="2014-12-23T00:00:00"/>
  </r>
  <r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x v="0"/>
    <s v="US"/>
    <s v="USD"/>
    <n v="1471539138"/>
    <n v="1468947138"/>
    <b v="1"/>
    <n v="140"/>
    <b v="1"/>
    <s v="photography/photobooks"/>
    <n v="174.01"/>
    <n v="32.32"/>
    <x v="8"/>
    <s v="photobooks"/>
    <x v="1525"/>
    <d v="2016-08-18T16:52:18"/>
  </r>
  <r>
    <x v="0"/>
    <s v="US"/>
    <s v="USD"/>
    <n v="1453185447"/>
    <n v="1448951847"/>
    <b v="1"/>
    <n v="280"/>
    <b v="1"/>
    <s v="photography/photobooks"/>
    <n v="120.33"/>
    <n v="98.84"/>
    <x v="8"/>
    <s v="photobooks"/>
    <x v="1526"/>
    <d v="2016-01-19T06:37:27"/>
  </r>
  <r>
    <x v="0"/>
    <s v="US"/>
    <s v="USD"/>
    <n v="1489497886"/>
    <n v="1487082286"/>
    <b v="1"/>
    <n v="70"/>
    <b v="1"/>
    <s v="photography/photobooks"/>
    <n v="110.44"/>
    <n v="55.22"/>
    <x v="8"/>
    <s v="photobooks"/>
    <x v="1527"/>
    <d v="2017-03-14T13:24:46"/>
  </r>
  <r>
    <x v="0"/>
    <s v="US"/>
    <s v="USD"/>
    <n v="1485907200"/>
    <n v="1483292122"/>
    <b v="1"/>
    <n v="160"/>
    <b v="1"/>
    <s v="photography/photobooks"/>
    <n v="281.57"/>
    <n v="52.79"/>
    <x v="8"/>
    <s v="photobooks"/>
    <x v="1528"/>
    <d v="2017-02-01T00:00:00"/>
  </r>
  <r>
    <x v="0"/>
    <s v="US"/>
    <s v="USD"/>
    <n v="1426773920"/>
    <n v="1424185520"/>
    <b v="1"/>
    <n v="141"/>
    <b v="1"/>
    <s v="photography/photobooks"/>
    <n v="100.68"/>
    <n v="135.66999999999999"/>
    <x v="8"/>
    <s v="photobooks"/>
    <x v="1529"/>
    <d v="2015-03-19T14:05:20"/>
  </r>
  <r>
    <x v="0"/>
    <s v="US"/>
    <s v="USD"/>
    <n v="1445624695"/>
    <n v="1443464695"/>
    <b v="1"/>
    <n v="874"/>
    <b v="1"/>
    <s v="photography/photobooks"/>
    <n v="134.83000000000001"/>
    <n v="53.99"/>
    <x v="8"/>
    <s v="photobooks"/>
    <x v="1530"/>
    <d v="2015-10-23T18:24:55"/>
  </r>
  <r>
    <x v="0"/>
    <s v="US"/>
    <s v="USD"/>
    <n v="1417402800"/>
    <n v="1414610126"/>
    <b v="1"/>
    <n v="73"/>
    <b v="1"/>
    <s v="photography/photobooks"/>
    <n v="175.96"/>
    <n v="56.64"/>
    <x v="8"/>
    <s v="photobooks"/>
    <x v="1531"/>
    <d v="2014-12-01T03:00:00"/>
  </r>
  <r>
    <x v="0"/>
    <s v="AU"/>
    <s v="AUD"/>
    <n v="1455548400"/>
    <n v="1453461865"/>
    <b v="1"/>
    <n v="294"/>
    <b v="1"/>
    <s v="photography/photobooks"/>
    <n v="484.02"/>
    <n v="82.32"/>
    <x v="8"/>
    <s v="photobooks"/>
    <x v="1532"/>
    <d v="2016-02-15T15:00:00"/>
  </r>
  <r>
    <x v="0"/>
    <s v="US"/>
    <s v="USD"/>
    <n v="1462161540"/>
    <n v="1457913777"/>
    <b v="1"/>
    <n v="740"/>
    <b v="1"/>
    <s v="photography/photobooks"/>
    <n v="145.13999999999999"/>
    <n v="88.26"/>
    <x v="8"/>
    <s v="photobooks"/>
    <x v="1533"/>
    <d v="2016-05-02T03:59:00"/>
  </r>
  <r>
    <x v="0"/>
    <s v="US"/>
    <s v="USD"/>
    <n v="1441383062"/>
    <n v="1438791062"/>
    <b v="1"/>
    <n v="369"/>
    <b v="1"/>
    <s v="photography/photobooks"/>
    <n v="417.73"/>
    <n v="84.91"/>
    <x v="8"/>
    <s v="photobooks"/>
    <x v="1534"/>
    <d v="2015-09-04T16:11:02"/>
  </r>
  <r>
    <x v="0"/>
    <s v="US"/>
    <s v="USD"/>
    <n v="1464040800"/>
    <n v="1461527631"/>
    <b v="1"/>
    <n v="110"/>
    <b v="1"/>
    <s v="photography/photobooks"/>
    <n v="132.43"/>
    <n v="48.15"/>
    <x v="8"/>
    <s v="photobooks"/>
    <x v="1535"/>
    <d v="2016-05-23T22:00:00"/>
  </r>
  <r>
    <x v="0"/>
    <s v="US"/>
    <s v="USD"/>
    <n v="1440702910"/>
    <n v="1438110910"/>
    <b v="1"/>
    <n v="455"/>
    <b v="1"/>
    <s v="photography/photobooks"/>
    <n v="250.31"/>
    <n v="66.02"/>
    <x v="8"/>
    <s v="photobooks"/>
    <x v="1536"/>
    <d v="2015-08-27T19:15:10"/>
  </r>
  <r>
    <x v="0"/>
    <s v="DE"/>
    <s v="EUR"/>
    <n v="1470506400"/>
    <n v="1467358427"/>
    <b v="1"/>
    <n v="224"/>
    <b v="1"/>
    <s v="photography/photobooks"/>
    <n v="179.9"/>
    <n v="96.38"/>
    <x v="8"/>
    <s v="photobooks"/>
    <x v="1537"/>
    <d v="2016-08-06T18:00:00"/>
  </r>
  <r>
    <x v="0"/>
    <s v="US"/>
    <s v="USD"/>
    <n v="1421952370"/>
    <n v="1418064370"/>
    <b v="1"/>
    <n v="46"/>
    <b v="1"/>
    <s v="photography/photobooks"/>
    <n v="102.63"/>
    <n v="156.16999999999999"/>
    <x v="8"/>
    <s v="photobooks"/>
    <x v="1538"/>
    <d v="2015-01-22T18:46:10"/>
  </r>
  <r>
    <x v="0"/>
    <s v="US"/>
    <s v="USD"/>
    <n v="1483481019"/>
    <n v="1480629819"/>
    <b v="0"/>
    <n v="284"/>
    <b v="1"/>
    <s v="photography/photobooks"/>
    <n v="135.99"/>
    <n v="95.76"/>
    <x v="8"/>
    <s v="photobooks"/>
    <x v="1539"/>
    <d v="2017-01-03T22:03:39"/>
  </r>
  <r>
    <x v="0"/>
    <s v="US"/>
    <s v="USD"/>
    <n v="1416964500"/>
    <n v="1414368616"/>
    <b v="1"/>
    <n v="98"/>
    <b v="1"/>
    <s v="photography/photobooks"/>
    <n v="117.87"/>
    <n v="180.41"/>
    <x v="8"/>
    <s v="photobooks"/>
    <x v="1540"/>
    <d v="2014-11-26T01:15:00"/>
  </r>
  <r>
    <x v="2"/>
    <s v="US"/>
    <s v="USD"/>
    <n v="1420045538"/>
    <n v="1417453538"/>
    <b v="0"/>
    <n v="2"/>
    <b v="0"/>
    <s v="photography/nature"/>
    <n v="0.03"/>
    <n v="3"/>
    <x v="8"/>
    <s v="nature"/>
    <x v="1541"/>
    <d v="2014-12-31T17:05:38"/>
  </r>
  <r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x v="2"/>
    <s v="US"/>
    <s v="USD"/>
    <n v="1416662034"/>
    <n v="1414066434"/>
    <b v="0"/>
    <n v="1"/>
    <b v="0"/>
    <s v="photography/nature"/>
    <n v="0.44"/>
    <n v="10"/>
    <x v="8"/>
    <s v="nature"/>
    <x v="1543"/>
    <d v="2014-11-22T13:13:54"/>
  </r>
  <r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x v="2"/>
    <s v="US"/>
    <s v="USD"/>
    <n v="1425330960"/>
    <n v="1422393234"/>
    <b v="0"/>
    <n v="1"/>
    <b v="0"/>
    <s v="photography/nature"/>
    <n v="0.03"/>
    <n v="1"/>
    <x v="8"/>
    <s v="nature"/>
    <x v="1545"/>
    <d v="2015-03-02T21:16:00"/>
  </r>
  <r>
    <x v="2"/>
    <s v="GB"/>
    <s v="GBP"/>
    <n v="1410930399"/>
    <n v="1405746399"/>
    <b v="0"/>
    <n v="11"/>
    <b v="0"/>
    <s v="photography/nature"/>
    <n v="28.9"/>
    <n v="26.27"/>
    <x v="8"/>
    <s v="nature"/>
    <x v="1546"/>
    <d v="2014-09-17T05:06:39"/>
  </r>
  <r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x v="2"/>
    <s v="US"/>
    <s v="USD"/>
    <n v="1447020620"/>
    <n v="1444425020"/>
    <b v="0"/>
    <n v="1"/>
    <b v="0"/>
    <s v="photography/nature"/>
    <n v="8.57"/>
    <n v="60"/>
    <x v="8"/>
    <s v="nature"/>
    <x v="1548"/>
    <d v="2015-11-08T22:10:20"/>
  </r>
  <r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x v="2"/>
    <s v="GB"/>
    <s v="GBP"/>
    <n v="1463050034"/>
    <n v="1460458034"/>
    <b v="0"/>
    <n v="7"/>
    <b v="0"/>
    <s v="photography/nature"/>
    <n v="13.47"/>
    <n v="14.43"/>
    <x v="8"/>
    <s v="nature"/>
    <x v="1550"/>
    <d v="2016-05-12T10:47:14"/>
  </r>
  <r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x v="2"/>
    <s v="US"/>
    <s v="USD"/>
    <n v="1412135940"/>
    <n v="1410366708"/>
    <b v="0"/>
    <n v="16"/>
    <b v="0"/>
    <s v="photography/nature"/>
    <n v="49.19"/>
    <n v="132.19"/>
    <x v="8"/>
    <s v="nature"/>
    <x v="1552"/>
    <d v="2014-10-01T03:59:00"/>
  </r>
  <r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x v="2"/>
    <s v="CA"/>
    <s v="CAD"/>
    <n v="1467603624"/>
    <n v="1465011624"/>
    <b v="0"/>
    <n v="12"/>
    <b v="0"/>
    <s v="photography/nature"/>
    <n v="45.13"/>
    <n v="56.42"/>
    <x v="8"/>
    <s v="nature"/>
    <x v="1556"/>
    <d v="2016-07-04T03:40:24"/>
  </r>
  <r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x v="2"/>
    <s v="GB"/>
    <s v="GBP"/>
    <n v="1440763920"/>
    <n v="1435656759"/>
    <b v="0"/>
    <n v="3"/>
    <b v="0"/>
    <s v="photography/nature"/>
    <n v="4.67"/>
    <n v="11.67"/>
    <x v="8"/>
    <s v="nature"/>
    <x v="1558"/>
    <d v="2015-08-28T12:12:00"/>
  </r>
  <r>
    <x v="2"/>
    <s v="US"/>
    <s v="USD"/>
    <n v="1430270199"/>
    <n v="1428974199"/>
    <b v="0"/>
    <n v="1"/>
    <b v="0"/>
    <s v="photography/nature"/>
    <n v="0.33"/>
    <n v="50"/>
    <x v="8"/>
    <s v="nature"/>
    <x v="1559"/>
    <d v="2015-04-29T01:16:39"/>
  </r>
  <r>
    <x v="2"/>
    <s v="US"/>
    <s v="USD"/>
    <n v="1415842193"/>
    <n v="1414110593"/>
    <b v="0"/>
    <n v="4"/>
    <b v="0"/>
    <s v="photography/nature"/>
    <n v="3.76"/>
    <n v="23.5"/>
    <x v="8"/>
    <s v="nature"/>
    <x v="1560"/>
    <d v="2014-11-13T01:29:53"/>
  </r>
  <r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x v="1"/>
    <s v="GB"/>
    <s v="GBP"/>
    <n v="1394815751"/>
    <n v="1389635351"/>
    <b v="0"/>
    <n v="2"/>
    <b v="0"/>
    <s v="publishing/art books"/>
    <n v="1.42"/>
    <n v="42.5"/>
    <x v="3"/>
    <s v="art books"/>
    <x v="1563"/>
    <d v="2014-03-14T16:49:11"/>
  </r>
  <r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x v="1"/>
    <s v="US"/>
    <s v="USD"/>
    <n v="1469656800"/>
    <n v="1467151204"/>
    <b v="0"/>
    <n v="59"/>
    <b v="0"/>
    <s v="publishing/art books"/>
    <n v="21.25"/>
    <n v="108.05"/>
    <x v="3"/>
    <s v="art books"/>
    <x v="1566"/>
    <d v="2016-07-27T22:00:00"/>
  </r>
  <r>
    <x v="1"/>
    <s v="US"/>
    <s v="USD"/>
    <n v="1392595200"/>
    <n v="1391293745"/>
    <b v="0"/>
    <n v="13"/>
    <b v="0"/>
    <s v="publishing/art books"/>
    <n v="4.12"/>
    <n v="26.92"/>
    <x v="3"/>
    <s v="art books"/>
    <x v="1567"/>
    <d v="2014-02-17T00:00:00"/>
  </r>
  <r>
    <x v="1"/>
    <s v="US"/>
    <s v="USD"/>
    <n v="1419384585"/>
    <n v="1416360585"/>
    <b v="0"/>
    <n v="22"/>
    <b v="0"/>
    <s v="publishing/art books"/>
    <n v="13.64"/>
    <n v="155"/>
    <x v="3"/>
    <s v="art books"/>
    <x v="1568"/>
    <d v="2014-12-24T01:29:45"/>
  </r>
  <r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x v="1"/>
    <s v="US"/>
    <s v="USD"/>
    <n v="1460140282"/>
    <n v="1457551882"/>
    <b v="0"/>
    <n v="52"/>
    <b v="0"/>
    <s v="publishing/art books"/>
    <n v="41.4"/>
    <n v="47.77"/>
    <x v="3"/>
    <s v="art books"/>
    <x v="1570"/>
    <d v="2016-04-08T18:31:22"/>
  </r>
  <r>
    <x v="1"/>
    <s v="GB"/>
    <s v="GBP"/>
    <n v="1434738483"/>
    <n v="1432146483"/>
    <b v="0"/>
    <n v="4"/>
    <b v="0"/>
    <s v="publishing/art books"/>
    <n v="0.66"/>
    <n v="20"/>
    <x v="3"/>
    <s v="art books"/>
    <x v="1571"/>
    <d v="2015-06-19T18:28:03"/>
  </r>
  <r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x v="1"/>
    <s v="CA"/>
    <s v="CAD"/>
    <n v="1491019140"/>
    <n v="1487548802"/>
    <b v="0"/>
    <n v="3"/>
    <b v="0"/>
    <s v="publishing/art books"/>
    <n v="2.48"/>
    <n v="74.33"/>
    <x v="3"/>
    <s v="art books"/>
    <x v="1573"/>
    <d v="2017-04-01T03:59:00"/>
  </r>
  <r>
    <x v="1"/>
    <s v="US"/>
    <s v="USD"/>
    <n v="1424211329"/>
    <n v="1421187329"/>
    <b v="0"/>
    <n v="6"/>
    <b v="0"/>
    <s v="publishing/art books"/>
    <n v="5.0599999999999996"/>
    <n v="84.33"/>
    <x v="3"/>
    <s v="art books"/>
    <x v="1574"/>
    <d v="2015-02-17T22:15:29"/>
  </r>
  <r>
    <x v="1"/>
    <s v="US"/>
    <s v="USD"/>
    <n v="1404909296"/>
    <n v="1402317296"/>
    <b v="0"/>
    <n v="35"/>
    <b v="0"/>
    <s v="publishing/art books"/>
    <n v="22.91"/>
    <n v="65.459999999999994"/>
    <x v="3"/>
    <s v="art books"/>
    <x v="1575"/>
    <d v="2014-07-09T12:34:56"/>
  </r>
  <r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d v="2012-07-24T20:20:48"/>
  </r>
  <r>
    <x v="1"/>
    <s v="US"/>
    <s v="USD"/>
    <n v="1283392800"/>
    <n v="1281317691"/>
    <b v="0"/>
    <n v="4"/>
    <b v="0"/>
    <s v="publishing/art books"/>
    <n v="10.81"/>
    <n v="51.25"/>
    <x v="3"/>
    <s v="art books"/>
    <x v="1578"/>
    <d v="2010-09-02T02:00:00"/>
  </r>
  <r>
    <x v="1"/>
    <s v="US"/>
    <s v="USD"/>
    <n v="1377734091"/>
    <n v="1374882891"/>
    <b v="0"/>
    <n v="2"/>
    <b v="0"/>
    <s v="publishing/art books"/>
    <n v="0.84"/>
    <n v="14"/>
    <x v="3"/>
    <s v="art books"/>
    <x v="1579"/>
    <d v="2013-08-28T23:54:51"/>
  </r>
  <r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x v="2"/>
    <s v="GB"/>
    <s v="GBP"/>
    <n v="1411681391"/>
    <n v="1409089391"/>
    <b v="0"/>
    <n v="1"/>
    <b v="0"/>
    <s v="photography/places"/>
    <n v="0.08"/>
    <n v="15"/>
    <x v="8"/>
    <s v="places"/>
    <x v="1583"/>
    <d v="2014-09-25T21:43:11"/>
  </r>
  <r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x v="2"/>
    <s v="US"/>
    <s v="USD"/>
    <n v="1418510965"/>
    <n v="1415918965"/>
    <b v="0"/>
    <n v="1"/>
    <b v="0"/>
    <s v="photography/places"/>
    <n v="0.01"/>
    <n v="1"/>
    <x v="8"/>
    <s v="places"/>
    <x v="1587"/>
    <d v="2014-12-13T22:49:25"/>
  </r>
  <r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x v="2"/>
    <s v="IT"/>
    <s v="EUR"/>
    <n v="1443040464"/>
    <n v="1440448464"/>
    <b v="0"/>
    <n v="2"/>
    <b v="0"/>
    <s v="photography/places"/>
    <n v="1.7"/>
    <n v="510"/>
    <x v="8"/>
    <s v="places"/>
    <x v="1590"/>
    <d v="2015-09-23T20:34:24"/>
  </r>
  <r>
    <x v="2"/>
    <s v="GB"/>
    <s v="GBP"/>
    <n v="1459700741"/>
    <n v="1457112341"/>
    <b v="0"/>
    <n v="92"/>
    <b v="0"/>
    <s v="photography/places"/>
    <n v="29.23"/>
    <n v="44.48"/>
    <x v="8"/>
    <s v="places"/>
    <x v="1591"/>
    <d v="2016-04-03T16:25:41"/>
  </r>
  <r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x v="2"/>
    <s v="US"/>
    <s v="USD"/>
    <n v="1425154655"/>
    <n v="1422562655"/>
    <b v="0"/>
    <n v="3"/>
    <b v="0"/>
    <s v="photography/places"/>
    <n v="0.01"/>
    <n v="1"/>
    <x v="8"/>
    <s v="places"/>
    <x v="1593"/>
    <d v="2015-02-28T20:17:35"/>
  </r>
  <r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d v="2014-06-18T20:13:00"/>
  </r>
  <r>
    <x v="2"/>
    <s v="GB"/>
    <s v="GBP"/>
    <n v="1418469569"/>
    <n v="1414577969"/>
    <b v="0"/>
    <n v="3"/>
    <b v="0"/>
    <s v="photography/places"/>
    <n v="2.31"/>
    <n v="25"/>
    <x v="8"/>
    <s v="places"/>
    <x v="1596"/>
    <d v="2014-12-13T11:19:29"/>
  </r>
  <r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x v="2"/>
    <s v="US"/>
    <s v="USD"/>
    <n v="1437926458"/>
    <n v="1432742458"/>
    <b v="0"/>
    <n v="1"/>
    <b v="0"/>
    <s v="photography/places"/>
    <n v="0.13"/>
    <n v="1"/>
    <x v="8"/>
    <s v="places"/>
    <x v="1598"/>
    <d v="2015-07-26T16:00:58"/>
  </r>
  <r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x v="2"/>
    <s v="US"/>
    <s v="USD"/>
    <n v="1405401060"/>
    <n v="1401585752"/>
    <b v="0"/>
    <n v="9"/>
    <b v="0"/>
    <s v="photography/places"/>
    <n v="7.34"/>
    <n v="40.78"/>
    <x v="8"/>
    <s v="places"/>
    <x v="1600"/>
    <d v="2014-07-15T05:11:00"/>
  </r>
  <r>
    <x v="0"/>
    <s v="US"/>
    <s v="USD"/>
    <n v="1304561633"/>
    <n v="1301969633"/>
    <b v="0"/>
    <n v="56"/>
    <b v="1"/>
    <s v="music/rock"/>
    <n v="108.25"/>
    <n v="48.33"/>
    <x v="4"/>
    <s v="rock"/>
    <x v="1601"/>
    <d v="2011-05-05T02:13:53"/>
  </r>
  <r>
    <x v="0"/>
    <s v="US"/>
    <s v="USD"/>
    <n v="1318633200"/>
    <n v="1314947317"/>
    <b v="0"/>
    <n v="32"/>
    <b v="1"/>
    <s v="music/rock"/>
    <n v="100.17"/>
    <n v="46.95"/>
    <x v="4"/>
    <s v="rock"/>
    <x v="1602"/>
    <d v="2011-10-14T23:00:00"/>
  </r>
  <r>
    <x v="0"/>
    <s v="US"/>
    <s v="USD"/>
    <n v="1327723459"/>
    <n v="1322539459"/>
    <b v="0"/>
    <n v="30"/>
    <b v="1"/>
    <s v="music/rock"/>
    <n v="100.03"/>
    <n v="66.69"/>
    <x v="4"/>
    <s v="rock"/>
    <x v="1603"/>
    <d v="2012-01-28T04:04:19"/>
  </r>
  <r>
    <x v="0"/>
    <s v="US"/>
    <s v="USD"/>
    <n v="1332011835"/>
    <n v="1328559435"/>
    <b v="0"/>
    <n v="70"/>
    <b v="1"/>
    <s v="music/rock"/>
    <n v="122.11"/>
    <n v="48.84"/>
    <x v="4"/>
    <s v="rock"/>
    <x v="1604"/>
    <d v="2012-03-17T19:17:15"/>
  </r>
  <r>
    <x v="0"/>
    <s v="US"/>
    <s v="USD"/>
    <n v="1312182000"/>
    <n v="1311380313"/>
    <b v="0"/>
    <n v="44"/>
    <b v="1"/>
    <s v="music/rock"/>
    <n v="100.69"/>
    <n v="137.31"/>
    <x v="4"/>
    <s v="rock"/>
    <x v="1605"/>
    <d v="2011-08-01T07:00:00"/>
  </r>
  <r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x v="0"/>
    <s v="US"/>
    <s v="USD"/>
    <n v="1339701851"/>
    <n v="1337887451"/>
    <b v="0"/>
    <n v="205"/>
    <b v="1"/>
    <s v="music/rock"/>
    <n v="145.11000000000001"/>
    <n v="70.790000000000006"/>
    <x v="4"/>
    <s v="rock"/>
    <x v="1607"/>
    <d v="2012-06-14T19:24:11"/>
  </r>
  <r>
    <x v="0"/>
    <s v="US"/>
    <s v="USD"/>
    <n v="1388553960"/>
    <n v="1385754986"/>
    <b v="0"/>
    <n v="23"/>
    <b v="1"/>
    <s v="music/rock"/>
    <n v="101.25"/>
    <n v="52.83"/>
    <x v="4"/>
    <s v="rock"/>
    <x v="1608"/>
    <d v="2014-01-01T05:26:00"/>
  </r>
  <r>
    <x v="0"/>
    <s v="US"/>
    <s v="USD"/>
    <n v="1320220800"/>
    <n v="1315612909"/>
    <b v="0"/>
    <n v="4"/>
    <b v="1"/>
    <s v="music/rock"/>
    <n v="118.33"/>
    <n v="443.75"/>
    <x v="4"/>
    <s v="rock"/>
    <x v="1609"/>
    <d v="2011-11-02T08:00:00"/>
  </r>
  <r>
    <x v="0"/>
    <s v="US"/>
    <s v="USD"/>
    <n v="1355609510"/>
    <n v="1353017510"/>
    <b v="0"/>
    <n v="112"/>
    <b v="1"/>
    <s v="music/rock"/>
    <n v="271.85000000000002"/>
    <n v="48.54"/>
    <x v="4"/>
    <s v="rock"/>
    <x v="1610"/>
    <d v="2012-12-15T22:11:50"/>
  </r>
  <r>
    <x v="0"/>
    <s v="US"/>
    <s v="USD"/>
    <n v="1370390432"/>
    <n v="1368576032"/>
    <b v="0"/>
    <n v="27"/>
    <b v="1"/>
    <s v="music/rock"/>
    <n v="125.13"/>
    <n v="37.07"/>
    <x v="4"/>
    <s v="rock"/>
    <x v="1611"/>
    <d v="2013-06-05T00:00:32"/>
  </r>
  <r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x v="0"/>
    <s v="US"/>
    <s v="USD"/>
    <n v="1342921202"/>
    <n v="1340329202"/>
    <b v="0"/>
    <n v="26"/>
    <b v="1"/>
    <s v="music/rock"/>
    <n v="101.5"/>
    <n v="39.04"/>
    <x v="4"/>
    <s v="rock"/>
    <x v="1613"/>
    <d v="2012-07-22T01:40:02"/>
  </r>
  <r>
    <x v="0"/>
    <s v="US"/>
    <s v="USD"/>
    <n v="1407085200"/>
    <n v="1401924769"/>
    <b v="0"/>
    <n v="77"/>
    <b v="1"/>
    <s v="music/rock"/>
    <n v="102.7"/>
    <n v="66.69"/>
    <x v="4"/>
    <s v="rock"/>
    <x v="1614"/>
    <d v="2014-08-03T17:00:00"/>
  </r>
  <r>
    <x v="0"/>
    <s v="US"/>
    <s v="USD"/>
    <n v="1323742396"/>
    <n v="1319850796"/>
    <b v="0"/>
    <n v="136"/>
    <b v="1"/>
    <s v="music/rock"/>
    <n v="114.13"/>
    <n v="67.13"/>
    <x v="4"/>
    <s v="rock"/>
    <x v="1615"/>
    <d v="2011-12-13T02:13:16"/>
  </r>
  <r>
    <x v="0"/>
    <s v="US"/>
    <s v="USD"/>
    <n v="1353621600"/>
    <n v="1350061821"/>
    <b v="0"/>
    <n v="157"/>
    <b v="1"/>
    <s v="music/rock"/>
    <n v="104.2"/>
    <n v="66.37"/>
    <x v="4"/>
    <s v="rock"/>
    <x v="1616"/>
    <d v="2012-11-22T22:00:00"/>
  </r>
  <r>
    <x v="0"/>
    <s v="US"/>
    <s v="USD"/>
    <n v="1383332400"/>
    <n v="1380470188"/>
    <b v="0"/>
    <n v="158"/>
    <b v="1"/>
    <s v="music/rock"/>
    <n v="145.86000000000001"/>
    <n v="64.62"/>
    <x v="4"/>
    <s v="rock"/>
    <x v="1617"/>
    <d v="2013-11-01T19:00:00"/>
  </r>
  <r>
    <x v="0"/>
    <s v="US"/>
    <s v="USD"/>
    <n v="1362757335"/>
    <n v="1359301335"/>
    <b v="0"/>
    <n v="27"/>
    <b v="1"/>
    <s v="music/rock"/>
    <n v="105.07"/>
    <n v="58.37"/>
    <x v="4"/>
    <s v="rock"/>
    <x v="1618"/>
    <d v="2013-03-08T15:42:15"/>
  </r>
  <r>
    <x v="0"/>
    <s v="US"/>
    <s v="USD"/>
    <n v="1410755286"/>
    <n v="1408940886"/>
    <b v="0"/>
    <n v="23"/>
    <b v="1"/>
    <s v="music/rock"/>
    <n v="133.33000000000001"/>
    <n v="86.96"/>
    <x v="4"/>
    <s v="rock"/>
    <x v="1619"/>
    <d v="2014-09-15T04:28:06"/>
  </r>
  <r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x v="0"/>
    <s v="US"/>
    <s v="USD"/>
    <n v="1338177540"/>
    <n v="1333550015"/>
    <b v="0"/>
    <n v="37"/>
    <b v="1"/>
    <s v="music/rock"/>
    <n v="121.2"/>
    <n v="163.78"/>
    <x v="4"/>
    <s v="rock"/>
    <x v="1621"/>
    <d v="2012-05-28T03:59:00"/>
  </r>
  <r>
    <x v="0"/>
    <s v="US"/>
    <s v="USD"/>
    <n v="1418803140"/>
    <n v="1415343874"/>
    <b v="0"/>
    <n v="65"/>
    <b v="1"/>
    <s v="music/rock"/>
    <n v="101.72"/>
    <n v="107.98"/>
    <x v="4"/>
    <s v="rock"/>
    <x v="1622"/>
    <d v="2014-12-17T07:59:00"/>
  </r>
  <r>
    <x v="0"/>
    <s v="GB"/>
    <s v="GBP"/>
    <n v="1377621089"/>
    <n v="1372437089"/>
    <b v="0"/>
    <n v="18"/>
    <b v="1"/>
    <s v="music/rock"/>
    <n v="101.07"/>
    <n v="42.11"/>
    <x v="4"/>
    <s v="rock"/>
    <x v="1623"/>
    <d v="2013-08-27T16:31:29"/>
  </r>
  <r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x v="0"/>
    <s v="US"/>
    <s v="USD"/>
    <n v="1347382053"/>
    <n v="1344962853"/>
    <b v="0"/>
    <n v="104"/>
    <b v="1"/>
    <s v="music/rock"/>
    <n v="155.33000000000001"/>
    <n v="112.02"/>
    <x v="4"/>
    <s v="rock"/>
    <x v="1625"/>
    <d v="2012-09-11T16:47:33"/>
  </r>
  <r>
    <x v="0"/>
    <s v="US"/>
    <s v="USD"/>
    <n v="1385932867"/>
    <n v="1383337267"/>
    <b v="0"/>
    <n v="108"/>
    <b v="1"/>
    <s v="music/rock"/>
    <n v="101.19"/>
    <n v="74.95"/>
    <x v="4"/>
    <s v="rock"/>
    <x v="1626"/>
    <d v="2013-12-01T21:21:07"/>
  </r>
  <r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x v="0"/>
    <s v="US"/>
    <s v="USD"/>
    <n v="1403026882"/>
    <n v="1400175682"/>
    <b v="0"/>
    <n v="88"/>
    <b v="1"/>
    <s v="music/rock"/>
    <n v="100.93"/>
    <n v="45.88"/>
    <x v="4"/>
    <s v="rock"/>
    <x v="1628"/>
    <d v="2014-06-17T17:41:22"/>
  </r>
  <r>
    <x v="0"/>
    <s v="US"/>
    <s v="USD"/>
    <n v="1392929333"/>
    <n v="1389041333"/>
    <b v="0"/>
    <n v="82"/>
    <b v="1"/>
    <s v="music/rock"/>
    <n v="103.67"/>
    <n v="75.849999999999994"/>
    <x v="4"/>
    <s v="rock"/>
    <x v="1629"/>
    <d v="2014-02-20T20:48:53"/>
  </r>
  <r>
    <x v="0"/>
    <s v="US"/>
    <s v="USD"/>
    <n v="1330671540"/>
    <n v="1328040375"/>
    <b v="0"/>
    <n v="126"/>
    <b v="1"/>
    <s v="music/rock"/>
    <n v="265.25"/>
    <n v="84.21"/>
    <x v="4"/>
    <s v="rock"/>
    <x v="1630"/>
    <d v="2012-03-02T06:59:00"/>
  </r>
  <r>
    <x v="0"/>
    <s v="US"/>
    <s v="USD"/>
    <n v="1350074261"/>
    <n v="1347482261"/>
    <b v="0"/>
    <n v="133"/>
    <b v="1"/>
    <s v="music/rock"/>
    <n v="155.91"/>
    <n v="117.23"/>
    <x v="4"/>
    <s v="rock"/>
    <x v="1631"/>
    <d v="2012-10-12T20:37:41"/>
  </r>
  <r>
    <x v="0"/>
    <s v="US"/>
    <s v="USD"/>
    <n v="1316851854"/>
    <n v="1311667854"/>
    <b v="0"/>
    <n v="47"/>
    <b v="1"/>
    <s v="music/rock"/>
    <n v="101.63"/>
    <n v="86.49"/>
    <x v="4"/>
    <s v="rock"/>
    <x v="1632"/>
    <d v="2011-09-24T08:10:54"/>
  </r>
  <r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x v="0"/>
    <s v="US"/>
    <s v="USD"/>
    <n v="1306994340"/>
    <n v="1303706001"/>
    <b v="0"/>
    <n v="32"/>
    <b v="1"/>
    <s v="music/rock"/>
    <n v="100.5"/>
    <n v="62.81"/>
    <x v="4"/>
    <s v="rock"/>
    <x v="1634"/>
    <d v="2011-06-02T05:59:00"/>
  </r>
  <r>
    <x v="0"/>
    <s v="US"/>
    <s v="USD"/>
    <n v="1468270261"/>
    <n v="1463086261"/>
    <b v="0"/>
    <n v="37"/>
    <b v="1"/>
    <s v="music/rock"/>
    <n v="125.3"/>
    <n v="67.73"/>
    <x v="4"/>
    <s v="rock"/>
    <x v="1635"/>
    <d v="2016-07-11T20:51:01"/>
  </r>
  <r>
    <x v="0"/>
    <s v="US"/>
    <s v="USD"/>
    <n v="1307851200"/>
    <n v="1304129088"/>
    <b v="0"/>
    <n v="87"/>
    <b v="1"/>
    <s v="music/rock"/>
    <n v="103.56"/>
    <n v="53.56"/>
    <x v="4"/>
    <s v="rock"/>
    <x v="1636"/>
    <d v="2011-06-12T04:00:00"/>
  </r>
  <r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x v="0"/>
    <s v="US"/>
    <s v="USD"/>
    <n v="1280800740"/>
    <n v="1279603955"/>
    <b v="0"/>
    <n v="17"/>
    <b v="1"/>
    <s v="music/rock"/>
    <n v="169.86"/>
    <n v="39.97"/>
    <x v="4"/>
    <s v="rock"/>
    <x v="1640"/>
    <d v="2010-08-03T01:59:00"/>
  </r>
  <r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x v="0"/>
    <s v="US"/>
    <s v="USD"/>
    <n v="1348516012"/>
    <n v="1345924012"/>
    <b v="0"/>
    <n v="37"/>
    <b v="1"/>
    <s v="music/pop"/>
    <n v="124.7"/>
    <n v="168.51"/>
    <x v="4"/>
    <s v="pop"/>
    <x v="1643"/>
    <d v="2012-09-24T19:46:52"/>
  </r>
  <r>
    <x v="0"/>
    <s v="US"/>
    <s v="USD"/>
    <n v="1353551160"/>
    <n v="1348363560"/>
    <b v="0"/>
    <n v="128"/>
    <b v="1"/>
    <s v="music/pop"/>
    <n v="109.5"/>
    <n v="85.55"/>
    <x v="4"/>
    <s v="pop"/>
    <x v="1644"/>
    <d v="2012-11-22T02:26:00"/>
  </r>
  <r>
    <x v="0"/>
    <s v="US"/>
    <s v="USD"/>
    <n v="1379515740"/>
    <n v="1378306140"/>
    <b v="0"/>
    <n v="10"/>
    <b v="1"/>
    <s v="music/pop"/>
    <n v="110.8"/>
    <n v="554"/>
    <x v="4"/>
    <s v="pop"/>
    <x v="1645"/>
    <d v="2013-09-18T14:49:00"/>
  </r>
  <r>
    <x v="0"/>
    <s v="GB"/>
    <s v="GBP"/>
    <n v="1408039860"/>
    <n v="1405248503"/>
    <b v="0"/>
    <n v="83"/>
    <b v="1"/>
    <s v="music/pop"/>
    <n v="110.2"/>
    <n v="26.55"/>
    <x v="4"/>
    <s v="pop"/>
    <x v="1646"/>
    <d v="2014-08-14T18:11:00"/>
  </r>
  <r>
    <x v="0"/>
    <s v="US"/>
    <s v="USD"/>
    <n v="1339235377"/>
    <n v="1336643377"/>
    <b v="0"/>
    <n v="46"/>
    <b v="1"/>
    <s v="music/pop"/>
    <n v="104.72"/>
    <n v="113.83"/>
    <x v="4"/>
    <s v="pop"/>
    <x v="1647"/>
    <d v="2012-06-09T09:49:37"/>
  </r>
  <r>
    <x v="0"/>
    <s v="US"/>
    <s v="USD"/>
    <n v="1300636482"/>
    <n v="1298048082"/>
    <b v="0"/>
    <n v="90"/>
    <b v="1"/>
    <s v="music/pop"/>
    <n v="125.26"/>
    <n v="32.01"/>
    <x v="4"/>
    <s v="pop"/>
    <x v="1648"/>
    <d v="2011-03-20T15:54:42"/>
  </r>
  <r>
    <x v="0"/>
    <s v="US"/>
    <s v="USD"/>
    <n v="1400862355"/>
    <n v="1396974355"/>
    <b v="0"/>
    <n v="81"/>
    <b v="1"/>
    <s v="music/pop"/>
    <n v="100.59"/>
    <n v="47.19"/>
    <x v="4"/>
    <s v="pop"/>
    <x v="1649"/>
    <d v="2014-05-23T16:25:55"/>
  </r>
  <r>
    <x v="0"/>
    <s v="US"/>
    <s v="USD"/>
    <n v="1381314437"/>
    <n v="1378722437"/>
    <b v="0"/>
    <n v="32"/>
    <b v="1"/>
    <s v="music/pop"/>
    <n v="141.55000000000001"/>
    <n v="88.47"/>
    <x v="4"/>
    <s v="pop"/>
    <x v="1650"/>
    <d v="2013-10-09T10:27:17"/>
  </r>
  <r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x v="0"/>
    <s v="US"/>
    <s v="USD"/>
    <n v="1385297393"/>
    <n v="1382701793"/>
    <b v="0"/>
    <n v="70"/>
    <b v="1"/>
    <s v="music/pop"/>
    <n v="100.67"/>
    <n v="64.709999999999994"/>
    <x v="4"/>
    <s v="pop"/>
    <x v="1652"/>
    <d v="2013-11-24T12:49:53"/>
  </r>
  <r>
    <x v="0"/>
    <s v="US"/>
    <s v="USD"/>
    <n v="1303675296"/>
    <n v="1300996896"/>
    <b v="0"/>
    <n v="168"/>
    <b v="1"/>
    <s v="music/pop"/>
    <n v="174.23"/>
    <n v="51.85"/>
    <x v="4"/>
    <s v="pop"/>
    <x v="1653"/>
    <d v="2011-04-24T20:01:36"/>
  </r>
  <r>
    <x v="0"/>
    <s v="US"/>
    <s v="USD"/>
    <n v="1334784160"/>
    <n v="1332192160"/>
    <b v="0"/>
    <n v="34"/>
    <b v="1"/>
    <s v="music/pop"/>
    <n v="119.91"/>
    <n v="38.79"/>
    <x v="4"/>
    <s v="pop"/>
    <x v="1654"/>
    <d v="2012-04-18T21:22:40"/>
  </r>
  <r>
    <x v="0"/>
    <s v="US"/>
    <s v="USD"/>
    <n v="1333648820"/>
    <n v="1331060420"/>
    <b v="0"/>
    <n v="48"/>
    <b v="1"/>
    <s v="music/pop"/>
    <n v="142.87"/>
    <n v="44.65"/>
    <x v="4"/>
    <s v="pop"/>
    <x v="1655"/>
    <d v="2012-04-05T18:00:20"/>
  </r>
  <r>
    <x v="0"/>
    <s v="US"/>
    <s v="USD"/>
    <n v="1355437052"/>
    <n v="1352845052"/>
    <b v="0"/>
    <n v="48"/>
    <b v="1"/>
    <s v="music/pop"/>
    <n v="100.33"/>
    <n v="156.77000000000001"/>
    <x v="4"/>
    <s v="pop"/>
    <x v="1656"/>
    <d v="2012-12-13T22:17:32"/>
  </r>
  <r>
    <x v="0"/>
    <s v="US"/>
    <s v="USD"/>
    <n v="1337885168"/>
    <n v="1335293168"/>
    <b v="0"/>
    <n v="221"/>
    <b v="1"/>
    <s v="music/pop"/>
    <n v="104.93"/>
    <n v="118.7"/>
    <x v="4"/>
    <s v="pop"/>
    <x v="1657"/>
    <d v="2012-05-24T18:46:08"/>
  </r>
  <r>
    <x v="0"/>
    <s v="US"/>
    <s v="USD"/>
    <n v="1355840400"/>
    <n v="1352524767"/>
    <b v="0"/>
    <n v="107"/>
    <b v="1"/>
    <s v="music/pop"/>
    <n v="132.22999999999999"/>
    <n v="74.150000000000006"/>
    <x v="4"/>
    <s v="pop"/>
    <x v="1658"/>
    <d v="2012-12-18T14:20:00"/>
  </r>
  <r>
    <x v="0"/>
    <s v="GB"/>
    <s v="GBP"/>
    <n v="1387281600"/>
    <n v="1384811721"/>
    <b v="0"/>
    <n v="45"/>
    <b v="1"/>
    <s v="music/pop"/>
    <n v="112.8"/>
    <n v="12.53"/>
    <x v="4"/>
    <s v="pop"/>
    <x v="1659"/>
    <d v="2013-12-17T12:00:00"/>
  </r>
  <r>
    <x v="0"/>
    <s v="IT"/>
    <s v="EUR"/>
    <n v="1462053540"/>
    <n v="1459355950"/>
    <b v="0"/>
    <n v="36"/>
    <b v="1"/>
    <s v="music/pop"/>
    <n v="1253.75"/>
    <n v="27.86"/>
    <x v="4"/>
    <s v="pop"/>
    <x v="1660"/>
    <d v="2016-04-30T21:59:00"/>
  </r>
  <r>
    <x v="0"/>
    <s v="AT"/>
    <s v="EUR"/>
    <n v="1453064400"/>
    <n v="1449359831"/>
    <b v="0"/>
    <n v="101"/>
    <b v="1"/>
    <s v="music/pop"/>
    <n v="102.51"/>
    <n v="80.180000000000007"/>
    <x v="4"/>
    <s v="pop"/>
    <x v="1661"/>
    <d v="2016-01-17T21:00:00"/>
  </r>
  <r>
    <x v="0"/>
    <s v="US"/>
    <s v="USD"/>
    <n v="1325310336"/>
    <n v="1320122736"/>
    <b v="0"/>
    <n v="62"/>
    <b v="1"/>
    <s v="music/pop"/>
    <n v="102.64"/>
    <n v="132.44"/>
    <x v="4"/>
    <s v="pop"/>
    <x v="1662"/>
    <d v="2011-12-31T05:45:36"/>
  </r>
  <r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x v="0"/>
    <s v="US"/>
    <s v="USD"/>
    <n v="1331870340"/>
    <n v="1328033818"/>
    <b v="0"/>
    <n v="89"/>
    <b v="1"/>
    <s v="music/pop"/>
    <n v="122.41"/>
    <n v="34.380000000000003"/>
    <x v="4"/>
    <s v="pop"/>
    <x v="1664"/>
    <d v="2012-03-16T03:59:00"/>
  </r>
  <r>
    <x v="0"/>
    <s v="US"/>
    <s v="USD"/>
    <n v="1298343600"/>
    <n v="1295624113"/>
    <b v="0"/>
    <n v="93"/>
    <b v="1"/>
    <s v="music/pop"/>
    <n v="119.46"/>
    <n v="44.96"/>
    <x v="4"/>
    <s v="pop"/>
    <x v="1665"/>
    <d v="2011-02-22T03:00:00"/>
  </r>
  <r>
    <x v="0"/>
    <s v="US"/>
    <s v="USD"/>
    <n v="1364447073"/>
    <n v="1361858673"/>
    <b v="0"/>
    <n v="98"/>
    <b v="1"/>
    <s v="music/pop"/>
    <n v="160.88"/>
    <n v="41.04"/>
    <x v="4"/>
    <s v="pop"/>
    <x v="1666"/>
    <d v="2013-03-28T05:04:33"/>
  </r>
  <r>
    <x v="0"/>
    <s v="US"/>
    <s v="USD"/>
    <n v="1394521140"/>
    <n v="1392169298"/>
    <b v="0"/>
    <n v="82"/>
    <b v="1"/>
    <s v="music/pop"/>
    <n v="126.85"/>
    <n v="52.6"/>
    <x v="4"/>
    <s v="pop"/>
    <x v="1667"/>
    <d v="2014-03-11T06:59:00"/>
  </r>
  <r>
    <x v="0"/>
    <s v="US"/>
    <s v="USD"/>
    <n v="1322454939"/>
    <n v="1319859339"/>
    <b v="0"/>
    <n v="116"/>
    <b v="1"/>
    <s v="music/pop"/>
    <n v="102.64"/>
    <n v="70.78"/>
    <x v="4"/>
    <s v="pop"/>
    <x v="1668"/>
    <d v="2011-11-28T04:35:39"/>
  </r>
  <r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x v="0"/>
    <s v="US"/>
    <s v="USD"/>
    <n v="1278302400"/>
    <n v="1273961999"/>
    <b v="0"/>
    <n v="23"/>
    <b v="1"/>
    <s v="music/pop"/>
    <n v="102.6"/>
    <n v="44.61"/>
    <x v="4"/>
    <s v="pop"/>
    <x v="1670"/>
    <d v="2010-07-05T04:00:00"/>
  </r>
  <r>
    <x v="0"/>
    <s v="US"/>
    <s v="USD"/>
    <n v="1470056614"/>
    <n v="1467464614"/>
    <b v="0"/>
    <n v="77"/>
    <b v="1"/>
    <s v="music/pop"/>
    <n v="100.67"/>
    <n v="26.15"/>
    <x v="4"/>
    <s v="pop"/>
    <x v="1671"/>
    <d v="2016-08-01T13:03:34"/>
  </r>
  <r>
    <x v="0"/>
    <s v="US"/>
    <s v="USD"/>
    <n v="1338824730"/>
    <n v="1336232730"/>
    <b v="0"/>
    <n v="49"/>
    <b v="1"/>
    <s v="music/pop"/>
    <n v="112.94"/>
    <n v="39.18"/>
    <x v="4"/>
    <s v="pop"/>
    <x v="1672"/>
    <d v="2012-06-04T15:45:30"/>
  </r>
  <r>
    <x v="0"/>
    <s v="US"/>
    <s v="USD"/>
    <n v="1425675892"/>
    <n v="1423083892"/>
    <b v="0"/>
    <n v="59"/>
    <b v="1"/>
    <s v="music/pop"/>
    <n v="128.1"/>
    <n v="45.59"/>
    <x v="4"/>
    <s v="pop"/>
    <x v="1673"/>
    <d v="2015-03-06T21:04:52"/>
  </r>
  <r>
    <x v="0"/>
    <s v="US"/>
    <s v="USD"/>
    <n v="1471503540"/>
    <n v="1468852306"/>
    <b v="0"/>
    <n v="113"/>
    <b v="1"/>
    <s v="music/pop"/>
    <n v="201.7"/>
    <n v="89.25"/>
    <x v="4"/>
    <s v="pop"/>
    <x v="1674"/>
    <d v="2016-08-18T06:59:00"/>
  </r>
  <r>
    <x v="0"/>
    <s v="US"/>
    <s v="USD"/>
    <n v="1318802580"/>
    <n v="1316194540"/>
    <b v="0"/>
    <n v="34"/>
    <b v="1"/>
    <s v="music/pop"/>
    <n v="137.41999999999999"/>
    <n v="40.42"/>
    <x v="4"/>
    <s v="pop"/>
    <x v="1675"/>
    <d v="2011-10-16T22:03:00"/>
  </r>
  <r>
    <x v="0"/>
    <s v="US"/>
    <s v="USD"/>
    <n v="1334980740"/>
    <n v="1330968347"/>
    <b v="0"/>
    <n v="42"/>
    <b v="1"/>
    <s v="music/pop"/>
    <n v="115.33"/>
    <n v="82.38"/>
    <x v="4"/>
    <s v="pop"/>
    <x v="1676"/>
    <d v="2012-04-21T03:59:00"/>
  </r>
  <r>
    <x v="0"/>
    <s v="ES"/>
    <s v="EUR"/>
    <n v="1460786340"/>
    <n v="1455615976"/>
    <b v="0"/>
    <n v="42"/>
    <b v="1"/>
    <s v="music/pop"/>
    <n v="111.67"/>
    <n v="159.52000000000001"/>
    <x v="4"/>
    <s v="pop"/>
    <x v="1677"/>
    <d v="2016-04-16T05:59:00"/>
  </r>
  <r>
    <x v="0"/>
    <s v="US"/>
    <s v="USD"/>
    <n v="1391718671"/>
    <n v="1390509071"/>
    <b v="0"/>
    <n v="49"/>
    <b v="1"/>
    <s v="music/pop"/>
    <n v="118.4"/>
    <n v="36.24"/>
    <x v="4"/>
    <s v="pop"/>
    <x v="1678"/>
    <d v="2014-02-06T20:31:11"/>
  </r>
  <r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x v="3"/>
    <s v="US"/>
    <s v="USD"/>
    <n v="1490752800"/>
    <n v="1486522484"/>
    <b v="0"/>
    <n v="884"/>
    <b v="0"/>
    <s v="music/faith"/>
    <n v="101.42"/>
    <n v="74.58"/>
    <x v="4"/>
    <s v="faith"/>
    <x v="1681"/>
    <d v="2017-03-29T02:00:00"/>
  </r>
  <r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x v="3"/>
    <s v="FR"/>
    <s v="EUR"/>
    <n v="1491590738"/>
    <n v="1489517138"/>
    <b v="0"/>
    <n v="10"/>
    <b v="0"/>
    <s v="music/faith"/>
    <n v="21.71"/>
    <n v="76"/>
    <x v="4"/>
    <s v="faith"/>
    <x v="1683"/>
    <d v="2017-04-07T18:45:38"/>
  </r>
  <r>
    <x v="3"/>
    <s v="US"/>
    <s v="USD"/>
    <n v="1489775641"/>
    <n v="1487360041"/>
    <b v="0"/>
    <n v="101"/>
    <b v="0"/>
    <s v="music/faith"/>
    <n v="109.13"/>
    <n v="86.44"/>
    <x v="4"/>
    <s v="faith"/>
    <x v="1684"/>
    <d v="2017-03-17T18:34:01"/>
  </r>
  <r>
    <x v="3"/>
    <s v="US"/>
    <s v="USD"/>
    <n v="1490331623"/>
    <n v="1487743223"/>
    <b v="0"/>
    <n v="15"/>
    <b v="0"/>
    <s v="music/faith"/>
    <n v="102.86"/>
    <n v="24"/>
    <x v="4"/>
    <s v="faith"/>
    <x v="1685"/>
    <d v="2017-03-24T05:00:23"/>
  </r>
  <r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x v="3"/>
    <s v="US"/>
    <s v="USD"/>
    <n v="1491855300"/>
    <n v="1488935245"/>
    <b v="0"/>
    <n v="39"/>
    <b v="0"/>
    <s v="music/faith"/>
    <n v="31.25"/>
    <n v="80.13"/>
    <x v="4"/>
    <s v="faith"/>
    <x v="1687"/>
    <d v="2017-04-10T20:15:00"/>
  </r>
  <r>
    <x v="3"/>
    <s v="US"/>
    <s v="USD"/>
    <n v="1491738594"/>
    <n v="1489150194"/>
    <b v="0"/>
    <n v="7"/>
    <b v="0"/>
    <s v="music/faith"/>
    <n v="44.3"/>
    <n v="253.14"/>
    <x v="4"/>
    <s v="faith"/>
    <x v="1688"/>
    <d v="2017-04-09T11:49:54"/>
  </r>
  <r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x v="3"/>
    <s v="US"/>
    <s v="USD"/>
    <n v="1491470442"/>
    <n v="1488882042"/>
    <b v="0"/>
    <n v="11"/>
    <b v="0"/>
    <s v="music/faith"/>
    <n v="25.4"/>
    <n v="57.73"/>
    <x v="4"/>
    <s v="faith"/>
    <x v="1690"/>
    <d v="2017-04-06T09:20:42"/>
  </r>
  <r>
    <x v="3"/>
    <s v="US"/>
    <s v="USD"/>
    <n v="1491181200"/>
    <n v="1488387008"/>
    <b v="0"/>
    <n v="38"/>
    <b v="0"/>
    <s v="music/faith"/>
    <n v="33.47"/>
    <n v="264.26"/>
    <x v="4"/>
    <s v="faith"/>
    <x v="1691"/>
    <d v="2017-04-03T01:00:00"/>
  </r>
  <r>
    <x v="3"/>
    <s v="US"/>
    <s v="USD"/>
    <n v="1490572740"/>
    <n v="1487734667"/>
    <b v="0"/>
    <n v="15"/>
    <b v="0"/>
    <s v="music/faith"/>
    <n v="47.8"/>
    <n v="159.33000000000001"/>
    <x v="4"/>
    <s v="faith"/>
    <x v="1692"/>
    <d v="2017-03-26T23:59:00"/>
  </r>
  <r>
    <x v="3"/>
    <s v="GB"/>
    <s v="GBP"/>
    <n v="1491768000"/>
    <n v="1489097112"/>
    <b v="0"/>
    <n v="8"/>
    <b v="0"/>
    <s v="music/faith"/>
    <n v="9.33"/>
    <n v="35"/>
    <x v="4"/>
    <s v="faith"/>
    <x v="1693"/>
    <d v="2017-04-09T20:00:00"/>
  </r>
  <r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x v="3"/>
    <s v="US"/>
    <s v="USD"/>
    <n v="1491786000"/>
    <n v="1488847514"/>
    <b v="0"/>
    <n v="23"/>
    <b v="0"/>
    <s v="music/faith"/>
    <n v="11.71"/>
    <n v="61.09"/>
    <x v="4"/>
    <s v="faith"/>
    <x v="1695"/>
    <d v="2017-04-10T01:00:00"/>
  </r>
  <r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x v="3"/>
    <s v="US"/>
    <s v="USD"/>
    <n v="1491781648"/>
    <n v="1489193248"/>
    <b v="0"/>
    <n v="22"/>
    <b v="0"/>
    <s v="music/faith"/>
    <n v="20.21"/>
    <n v="114.82"/>
    <x v="4"/>
    <s v="faith"/>
    <x v="1697"/>
    <d v="2017-04-09T23:47:28"/>
  </r>
  <r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x v="3"/>
    <s v="US"/>
    <s v="USD"/>
    <n v="1491943445"/>
    <n v="1489351445"/>
    <b v="0"/>
    <n v="4"/>
    <b v="0"/>
    <s v="music/faith"/>
    <n v="4.2300000000000004"/>
    <n v="54"/>
    <x v="4"/>
    <s v="faith"/>
    <x v="1699"/>
    <d v="2017-04-11T20:44:05"/>
  </r>
  <r>
    <x v="3"/>
    <s v="US"/>
    <s v="USD"/>
    <n v="1491019200"/>
    <n v="1488418990"/>
    <b v="0"/>
    <n v="79"/>
    <b v="0"/>
    <s v="music/faith"/>
    <n v="26.06"/>
    <n v="65.97"/>
    <x v="4"/>
    <s v="faith"/>
    <x v="1700"/>
    <d v="2017-04-01T04:00:00"/>
  </r>
  <r>
    <x v="2"/>
    <s v="US"/>
    <s v="USD"/>
    <n v="1421337405"/>
    <n v="1418745405"/>
    <b v="0"/>
    <n v="2"/>
    <b v="0"/>
    <s v="music/faith"/>
    <n v="0.2"/>
    <n v="5"/>
    <x v="4"/>
    <s v="faith"/>
    <x v="1701"/>
    <d v="2015-01-15T15:56:45"/>
  </r>
  <r>
    <x v="2"/>
    <s v="US"/>
    <s v="USD"/>
    <n v="1427745150"/>
    <n v="1425156750"/>
    <b v="0"/>
    <n v="1"/>
    <b v="0"/>
    <s v="music/faith"/>
    <n v="0.01"/>
    <n v="1"/>
    <x v="4"/>
    <s v="faith"/>
    <x v="1702"/>
    <d v="2015-03-30T19:52:30"/>
  </r>
  <r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x v="2"/>
    <s v="US"/>
    <s v="USD"/>
    <n v="1424056873"/>
    <n v="1421464873"/>
    <b v="0"/>
    <n v="11"/>
    <b v="0"/>
    <s v="music/faith"/>
    <n v="65.099999999999994"/>
    <n v="118.36"/>
    <x v="4"/>
    <s v="faith"/>
    <x v="1704"/>
    <d v="2015-02-16T03:21:13"/>
  </r>
  <r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x v="2"/>
    <s v="US"/>
    <s v="USD"/>
    <n v="1459181895"/>
    <n v="1456593495"/>
    <b v="0"/>
    <n v="9"/>
    <b v="0"/>
    <s v="music/faith"/>
    <n v="9.74"/>
    <n v="54.11"/>
    <x v="4"/>
    <s v="faith"/>
    <x v="1707"/>
    <d v="2016-03-28T16:18:15"/>
  </r>
  <r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x v="2"/>
    <s v="US"/>
    <s v="USD"/>
    <n v="1409513940"/>
    <n v="1405949514"/>
    <b v="0"/>
    <n v="4"/>
    <b v="0"/>
    <s v="music/faith"/>
    <n v="4.8600000000000003"/>
    <n v="21.25"/>
    <x v="4"/>
    <s v="faith"/>
    <x v="1709"/>
    <d v="2014-08-31T19:39:00"/>
  </r>
  <r>
    <x v="2"/>
    <s v="DE"/>
    <s v="EUR"/>
    <n v="1453122000"/>
    <n v="1449151888"/>
    <b v="0"/>
    <n v="1"/>
    <b v="0"/>
    <s v="music/faith"/>
    <n v="0.68"/>
    <n v="34"/>
    <x v="4"/>
    <s v="faith"/>
    <x v="1710"/>
    <d v="2016-01-18T13:00:00"/>
  </r>
  <r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x v="2"/>
    <s v="US"/>
    <s v="USD"/>
    <n v="1412536412"/>
    <n v="1409944412"/>
    <b v="0"/>
    <n v="1"/>
    <b v="0"/>
    <s v="music/faith"/>
    <n v="1.67"/>
    <n v="50"/>
    <x v="4"/>
    <s v="faith"/>
    <x v="1713"/>
    <d v="2014-10-05T19:13:32"/>
  </r>
  <r>
    <x v="2"/>
    <s v="US"/>
    <s v="USD"/>
    <n v="1430517761"/>
    <n v="1427925761"/>
    <b v="0"/>
    <n v="17"/>
    <b v="0"/>
    <s v="music/faith"/>
    <n v="7.87"/>
    <n v="115.71"/>
    <x v="4"/>
    <s v="faith"/>
    <x v="1714"/>
    <d v="2015-05-01T22:02:41"/>
  </r>
  <r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x v="2"/>
    <s v="US"/>
    <s v="USD"/>
    <n v="1461211200"/>
    <n v="1459467238"/>
    <b v="0"/>
    <n v="41"/>
    <b v="0"/>
    <s v="music/faith"/>
    <n v="42.73"/>
    <n v="34.020000000000003"/>
    <x v="4"/>
    <s v="faith"/>
    <x v="1717"/>
    <d v="2016-04-21T04:00:00"/>
  </r>
  <r>
    <x v="2"/>
    <s v="US"/>
    <s v="USD"/>
    <n v="1463201940"/>
    <n v="1459435149"/>
    <b v="0"/>
    <n v="2"/>
    <b v="0"/>
    <s v="music/faith"/>
    <n v="0.21"/>
    <n v="37.5"/>
    <x v="4"/>
    <s v="faith"/>
    <x v="1718"/>
    <d v="2016-05-14T04:59:00"/>
  </r>
  <r>
    <x v="2"/>
    <s v="US"/>
    <s v="USD"/>
    <n v="1410958191"/>
    <n v="1408366191"/>
    <b v="0"/>
    <n v="3"/>
    <b v="0"/>
    <s v="music/faith"/>
    <n v="0.88"/>
    <n v="11.67"/>
    <x v="4"/>
    <s v="faith"/>
    <x v="1719"/>
    <d v="2014-09-17T12:49:51"/>
  </r>
  <r>
    <x v="2"/>
    <s v="US"/>
    <s v="USD"/>
    <n v="1415562471"/>
    <n v="1412966871"/>
    <b v="0"/>
    <n v="8"/>
    <b v="0"/>
    <s v="music/faith"/>
    <n v="5.63"/>
    <n v="28.13"/>
    <x v="4"/>
    <s v="faith"/>
    <x v="1720"/>
    <d v="2014-11-09T19:47:51"/>
  </r>
  <r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x v="2"/>
    <s v="US"/>
    <s v="USD"/>
    <n v="1459642200"/>
    <n v="1456441429"/>
    <b v="0"/>
    <n v="1"/>
    <b v="0"/>
    <s v="music/faith"/>
    <n v="0.03"/>
    <n v="1"/>
    <x v="4"/>
    <s v="faith"/>
    <x v="1722"/>
    <d v="2016-04-03T00:10:00"/>
  </r>
  <r>
    <x v="2"/>
    <s v="US"/>
    <s v="USD"/>
    <n v="1435730400"/>
    <n v="1430855315"/>
    <b v="0"/>
    <n v="3"/>
    <b v="0"/>
    <s v="music/faith"/>
    <n v="6.5"/>
    <n v="216.67"/>
    <x v="4"/>
    <s v="faith"/>
    <x v="1723"/>
    <d v="2015-07-01T06:00:00"/>
  </r>
  <r>
    <x v="2"/>
    <s v="US"/>
    <s v="USD"/>
    <n v="1414707762"/>
    <n v="1412115762"/>
    <b v="0"/>
    <n v="4"/>
    <b v="0"/>
    <s v="music/faith"/>
    <n v="0.57999999999999996"/>
    <n v="8.75"/>
    <x v="4"/>
    <s v="faith"/>
    <x v="1724"/>
    <d v="2014-10-30T22:22:42"/>
  </r>
  <r>
    <x v="2"/>
    <s v="US"/>
    <s v="USD"/>
    <n v="1408922049"/>
    <n v="1406330049"/>
    <b v="0"/>
    <n v="9"/>
    <b v="0"/>
    <s v="music/faith"/>
    <n v="10.18"/>
    <n v="62.22"/>
    <x v="4"/>
    <s v="faith"/>
    <x v="1725"/>
    <d v="2014-08-24T23:14:09"/>
  </r>
  <r>
    <x v="2"/>
    <s v="US"/>
    <s v="USD"/>
    <n v="1403906664"/>
    <n v="1401401064"/>
    <b v="0"/>
    <n v="16"/>
    <b v="0"/>
    <s v="music/faith"/>
    <n v="33.78"/>
    <n v="137.25"/>
    <x v="4"/>
    <s v="faith"/>
    <x v="1726"/>
    <d v="2014-06-27T22:04:24"/>
  </r>
  <r>
    <x v="2"/>
    <s v="GB"/>
    <s v="GBP"/>
    <n v="1428231600"/>
    <n v="1423520177"/>
    <b v="0"/>
    <n v="1"/>
    <b v="0"/>
    <s v="music/faith"/>
    <n v="0.03"/>
    <n v="1"/>
    <x v="4"/>
    <s v="faith"/>
    <x v="1727"/>
    <d v="2015-04-05T11:00:00"/>
  </r>
  <r>
    <x v="2"/>
    <s v="US"/>
    <s v="USD"/>
    <n v="1445439674"/>
    <n v="1442847674"/>
    <b v="0"/>
    <n v="7"/>
    <b v="0"/>
    <s v="music/faith"/>
    <n v="68.400000000000006"/>
    <n v="122.14"/>
    <x v="4"/>
    <s v="faith"/>
    <x v="1728"/>
    <d v="2015-10-21T15:01:14"/>
  </r>
  <r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x v="2"/>
    <s v="US"/>
    <s v="USD"/>
    <n v="1431046356"/>
    <n v="1428454356"/>
    <b v="0"/>
    <n v="1"/>
    <b v="0"/>
    <s v="music/faith"/>
    <n v="0.02"/>
    <n v="1"/>
    <x v="4"/>
    <s v="faith"/>
    <x v="1734"/>
    <d v="2015-05-08T00:52:36"/>
  </r>
  <r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x v="2"/>
    <s v="US"/>
    <s v="USD"/>
    <n v="1447018833"/>
    <n v="1444423233"/>
    <b v="0"/>
    <n v="1"/>
    <b v="0"/>
    <s v="music/faith"/>
    <n v="0.73"/>
    <n v="22"/>
    <x v="4"/>
    <s v="faith"/>
    <x v="1736"/>
    <d v="2015-11-08T21:40:33"/>
  </r>
  <r>
    <x v="2"/>
    <s v="US"/>
    <s v="USD"/>
    <n v="1437432392"/>
    <n v="1434840392"/>
    <b v="0"/>
    <n v="15"/>
    <b v="0"/>
    <s v="music/faith"/>
    <n v="21.25"/>
    <n v="56.67"/>
    <x v="4"/>
    <s v="faith"/>
    <x v="1737"/>
    <d v="2015-07-20T22:46:32"/>
  </r>
  <r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x v="0"/>
    <s v="GB"/>
    <s v="GBP"/>
    <n v="1433948671"/>
    <n v="1430060671"/>
    <b v="0"/>
    <n v="52"/>
    <b v="1"/>
    <s v="photography/photobooks"/>
    <n v="110.83"/>
    <n v="25.58"/>
    <x v="8"/>
    <s v="photobooks"/>
    <x v="1741"/>
    <d v="2015-06-10T15:04:31"/>
  </r>
  <r>
    <x v="0"/>
    <s v="US"/>
    <s v="USD"/>
    <n v="1483822800"/>
    <n v="1481058170"/>
    <b v="0"/>
    <n v="34"/>
    <b v="1"/>
    <s v="photography/photobooks"/>
    <n v="108.75"/>
    <n v="63.97"/>
    <x v="8"/>
    <s v="photobooks"/>
    <x v="1742"/>
    <d v="2017-01-07T21:00:00"/>
  </r>
  <r>
    <x v="0"/>
    <s v="US"/>
    <s v="USD"/>
    <n v="1472270340"/>
    <n v="1470348775"/>
    <b v="0"/>
    <n v="67"/>
    <b v="1"/>
    <s v="photography/photobooks"/>
    <n v="100.42"/>
    <n v="89.93"/>
    <x v="8"/>
    <s v="photobooks"/>
    <x v="1743"/>
    <d v="2016-08-27T03:59:00"/>
  </r>
  <r>
    <x v="0"/>
    <s v="GB"/>
    <s v="GBP"/>
    <n v="1425821477"/>
    <n v="1421937077"/>
    <b v="0"/>
    <n v="70"/>
    <b v="1"/>
    <s v="photography/photobooks"/>
    <n v="118.45"/>
    <n v="93.07"/>
    <x v="8"/>
    <s v="photobooks"/>
    <x v="1744"/>
    <d v="2015-03-08T13:31:17"/>
  </r>
  <r>
    <x v="0"/>
    <s v="US"/>
    <s v="USD"/>
    <n v="1482372000"/>
    <n v="1479276838"/>
    <b v="0"/>
    <n v="89"/>
    <b v="1"/>
    <s v="photography/photobooks"/>
    <n v="114.01"/>
    <n v="89.67"/>
    <x v="8"/>
    <s v="photobooks"/>
    <x v="1745"/>
    <d v="2016-12-22T02:00:00"/>
  </r>
  <r>
    <x v="0"/>
    <s v="US"/>
    <s v="USD"/>
    <n v="1479952800"/>
    <n v="1477368867"/>
    <b v="0"/>
    <n v="107"/>
    <b v="1"/>
    <s v="photography/photobooks"/>
    <n v="148.1"/>
    <n v="207.62"/>
    <x v="8"/>
    <s v="photobooks"/>
    <x v="1746"/>
    <d v="2016-11-24T02:00:00"/>
  </r>
  <r>
    <x v="0"/>
    <s v="GB"/>
    <s v="GBP"/>
    <n v="1447426800"/>
    <n v="1444904830"/>
    <b v="0"/>
    <n v="159"/>
    <b v="1"/>
    <s v="photography/photobooks"/>
    <n v="104.96"/>
    <n v="59.41"/>
    <x v="8"/>
    <s v="photobooks"/>
    <x v="1747"/>
    <d v="2015-11-13T15:00:00"/>
  </r>
  <r>
    <x v="0"/>
    <s v="CA"/>
    <s v="CAD"/>
    <n v="1441234143"/>
    <n v="1438642143"/>
    <b v="0"/>
    <n v="181"/>
    <b v="1"/>
    <s v="photography/photobooks"/>
    <n v="129.94999999999999"/>
    <n v="358.97"/>
    <x v="8"/>
    <s v="photobooks"/>
    <x v="1748"/>
    <d v="2015-09-02T22:49:03"/>
  </r>
  <r>
    <x v="0"/>
    <s v="LU"/>
    <s v="EUR"/>
    <n v="1488394800"/>
    <n v="1485213921"/>
    <b v="0"/>
    <n v="131"/>
    <b v="1"/>
    <s v="photography/photobooks"/>
    <n v="123.49"/>
    <n v="94.74"/>
    <x v="8"/>
    <s v="photobooks"/>
    <x v="1749"/>
    <d v="2017-03-01T19:00:00"/>
  </r>
  <r>
    <x v="0"/>
    <s v="US"/>
    <s v="USD"/>
    <n v="1461096304"/>
    <n v="1458936304"/>
    <b v="0"/>
    <n v="125"/>
    <b v="1"/>
    <s v="photography/photobooks"/>
    <n v="201.62"/>
    <n v="80.650000000000006"/>
    <x v="8"/>
    <s v="photobooks"/>
    <x v="1750"/>
    <d v="2016-04-19T20:05:04"/>
  </r>
  <r>
    <x v="0"/>
    <s v="US"/>
    <s v="USD"/>
    <n v="1426787123"/>
    <n v="1424198723"/>
    <b v="0"/>
    <n v="61"/>
    <b v="1"/>
    <s v="photography/photobooks"/>
    <n v="102.9"/>
    <n v="168.69"/>
    <x v="8"/>
    <s v="photobooks"/>
    <x v="1751"/>
    <d v="2015-03-19T17:45:23"/>
  </r>
  <r>
    <x v="0"/>
    <s v="GB"/>
    <s v="GBP"/>
    <n v="1476425082"/>
    <n v="1473833082"/>
    <b v="0"/>
    <n v="90"/>
    <b v="1"/>
    <s v="photography/photobooks"/>
    <n v="260.17"/>
    <n v="34.69"/>
    <x v="8"/>
    <s v="photobooks"/>
    <x v="1752"/>
    <d v="2016-10-14T06:04:42"/>
  </r>
  <r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x v="0"/>
    <s v="CA"/>
    <s v="CAD"/>
    <n v="1428091353"/>
    <n v="1425502953"/>
    <b v="0"/>
    <n v="90"/>
    <b v="1"/>
    <s v="photography/photobooks"/>
    <n v="110.53"/>
    <n v="104.39"/>
    <x v="8"/>
    <s v="photobooks"/>
    <x v="1754"/>
    <d v="2015-04-03T20:02:33"/>
  </r>
  <r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x v="0"/>
    <s v="US"/>
    <s v="USD"/>
    <n v="1472443269"/>
    <n v="1468987269"/>
    <b v="0"/>
    <n v="120"/>
    <b v="1"/>
    <s v="photography/photobooks"/>
    <n v="102.83"/>
    <n v="47.13"/>
    <x v="8"/>
    <s v="photobooks"/>
    <x v="1756"/>
    <d v="2016-08-29T04:01:09"/>
  </r>
  <r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x v="0"/>
    <s v="US"/>
    <s v="USD"/>
    <n v="1468536992"/>
    <n v="1463352992"/>
    <b v="0"/>
    <n v="27"/>
    <b v="1"/>
    <s v="photography/photobooks"/>
    <n v="114.7"/>
    <n v="42.48"/>
    <x v="8"/>
    <s v="photobooks"/>
    <x v="1758"/>
    <d v="2016-07-14T22:56:32"/>
  </r>
  <r>
    <x v="0"/>
    <s v="US"/>
    <s v="USD"/>
    <n v="1427309629"/>
    <n v="1425585229"/>
    <b v="0"/>
    <n v="49"/>
    <b v="1"/>
    <s v="photography/photobooks"/>
    <n v="106.6"/>
    <n v="108.78"/>
    <x v="8"/>
    <s v="photobooks"/>
    <x v="1759"/>
    <d v="2015-03-25T18:53:49"/>
  </r>
  <r>
    <x v="0"/>
    <s v="US"/>
    <s v="USD"/>
    <n v="1456416513"/>
    <n v="1454688513"/>
    <b v="0"/>
    <n v="102"/>
    <b v="1"/>
    <s v="photography/photobooks"/>
    <n v="165.44"/>
    <n v="81.099999999999994"/>
    <x v="8"/>
    <s v="photobooks"/>
    <x v="1760"/>
    <d v="2016-02-25T16:08:33"/>
  </r>
  <r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x v="0"/>
    <s v="US"/>
    <s v="USD"/>
    <n v="1477255840"/>
    <n v="1474663840"/>
    <b v="0"/>
    <n v="118"/>
    <b v="1"/>
    <s v="photography/photobooks"/>
    <n v="101.91"/>
    <n v="103.64"/>
    <x v="8"/>
    <s v="photobooks"/>
    <x v="1763"/>
    <d v="2016-10-23T20:50:40"/>
  </r>
  <r>
    <x v="2"/>
    <s v="GB"/>
    <s v="GBP"/>
    <n v="1407065979"/>
    <n v="1404560379"/>
    <b v="1"/>
    <n v="39"/>
    <b v="0"/>
    <s v="photography/photobooks"/>
    <n v="19.600000000000001"/>
    <n v="55.28"/>
    <x v="8"/>
    <s v="photobooks"/>
    <x v="1764"/>
    <d v="2014-08-03T11:39:39"/>
  </r>
  <r>
    <x v="2"/>
    <s v="US"/>
    <s v="USD"/>
    <n v="1407972712"/>
    <n v="1405380712"/>
    <b v="1"/>
    <n v="103"/>
    <b v="0"/>
    <s v="photography/photobooks"/>
    <n v="59.47"/>
    <n v="72.17"/>
    <x v="8"/>
    <s v="photobooks"/>
    <x v="1765"/>
    <d v="2014-08-13T23:31:52"/>
  </r>
  <r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x v="2"/>
    <s v="US"/>
    <s v="USD"/>
    <n v="1407080884"/>
    <n v="1404488884"/>
    <b v="1"/>
    <n v="39"/>
    <b v="0"/>
    <s v="photography/photobooks"/>
    <n v="45.72"/>
    <n v="58.62"/>
    <x v="8"/>
    <s v="photobooks"/>
    <x v="1767"/>
    <d v="2014-08-03T15:48:04"/>
  </r>
  <r>
    <x v="2"/>
    <s v="US"/>
    <s v="USD"/>
    <n v="1411824444"/>
    <n v="1406640444"/>
    <b v="1"/>
    <n v="15"/>
    <b v="0"/>
    <s v="photography/photobooks"/>
    <n v="3.74"/>
    <n v="12.47"/>
    <x v="8"/>
    <s v="photobooks"/>
    <x v="1768"/>
    <d v="2014-09-27T13:27:24"/>
  </r>
  <r>
    <x v="2"/>
    <s v="US"/>
    <s v="USD"/>
    <n v="1421177959"/>
    <n v="1418585959"/>
    <b v="1"/>
    <n v="22"/>
    <b v="0"/>
    <s v="photography/photobooks"/>
    <n v="2.7"/>
    <n v="49.14"/>
    <x v="8"/>
    <s v="photobooks"/>
    <x v="1769"/>
    <d v="2015-01-13T19:39:19"/>
  </r>
  <r>
    <x v="2"/>
    <s v="US"/>
    <s v="USD"/>
    <n v="1413312194"/>
    <n v="1410288194"/>
    <b v="1"/>
    <n v="92"/>
    <b v="0"/>
    <s v="photography/photobooks"/>
    <n v="56.51"/>
    <n v="150.5"/>
    <x v="8"/>
    <s v="photobooks"/>
    <x v="1770"/>
    <d v="2014-10-14T18:43:14"/>
  </r>
  <r>
    <x v="2"/>
    <s v="GB"/>
    <s v="GBP"/>
    <n v="1414107040"/>
    <n v="1411515040"/>
    <b v="1"/>
    <n v="25"/>
    <b v="0"/>
    <s v="photography/photobooks"/>
    <n v="21.31"/>
    <n v="35.799999999999997"/>
    <x v="8"/>
    <s v="photobooks"/>
    <x v="1771"/>
    <d v="2014-10-23T23:30:40"/>
  </r>
  <r>
    <x v="2"/>
    <s v="GB"/>
    <s v="GBP"/>
    <n v="1404666836"/>
    <n v="1399482836"/>
    <b v="1"/>
    <n v="19"/>
    <b v="0"/>
    <s v="photography/photobooks"/>
    <n v="15.6"/>
    <n v="45.16"/>
    <x v="8"/>
    <s v="photobooks"/>
    <x v="1772"/>
    <d v="2014-07-06T17:13:56"/>
  </r>
  <r>
    <x v="2"/>
    <s v="US"/>
    <s v="USD"/>
    <n v="1421691298"/>
    <n v="1417803298"/>
    <b v="1"/>
    <n v="19"/>
    <b v="0"/>
    <s v="photography/photobooks"/>
    <n v="6.26"/>
    <n v="98.79"/>
    <x v="8"/>
    <s v="photobooks"/>
    <x v="1773"/>
    <d v="2015-01-19T18:14:58"/>
  </r>
  <r>
    <x v="2"/>
    <s v="US"/>
    <s v="USD"/>
    <n v="1417273140"/>
    <n v="1413609292"/>
    <b v="1"/>
    <n v="13"/>
    <b v="0"/>
    <s v="photography/photobooks"/>
    <n v="45.92"/>
    <n v="88.31"/>
    <x v="8"/>
    <s v="photobooks"/>
    <x v="1774"/>
    <d v="2014-11-29T14:59:00"/>
  </r>
  <r>
    <x v="2"/>
    <s v="US"/>
    <s v="USD"/>
    <n v="1414193160"/>
    <n v="1410305160"/>
    <b v="1"/>
    <n v="124"/>
    <b v="0"/>
    <s v="photography/photobooks"/>
    <n v="65.099999999999994"/>
    <n v="170.63"/>
    <x v="8"/>
    <s v="photobooks"/>
    <x v="1775"/>
    <d v="2014-10-24T23:26:00"/>
  </r>
  <r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x v="2"/>
    <s v="NL"/>
    <s v="EUR"/>
    <n v="1424421253"/>
    <n v="1421829253"/>
    <b v="1"/>
    <n v="10"/>
    <b v="0"/>
    <s v="photography/photobooks"/>
    <n v="13.56"/>
    <n v="65.099999999999994"/>
    <x v="8"/>
    <s v="photobooks"/>
    <x v="1777"/>
    <d v="2015-02-20T08:34:13"/>
  </r>
  <r>
    <x v="2"/>
    <s v="US"/>
    <s v="USD"/>
    <n v="1427485395"/>
    <n v="1423600995"/>
    <b v="1"/>
    <n v="15"/>
    <b v="0"/>
    <s v="photography/photobooks"/>
    <n v="1.99"/>
    <n v="66.33"/>
    <x v="8"/>
    <s v="photobooks"/>
    <x v="1778"/>
    <d v="2015-03-27T19:43:15"/>
  </r>
  <r>
    <x v="2"/>
    <s v="US"/>
    <s v="USD"/>
    <n v="1472834180"/>
    <n v="1470242180"/>
    <b v="1"/>
    <n v="38"/>
    <b v="0"/>
    <s v="photography/photobooks"/>
    <n v="36.24"/>
    <n v="104.89"/>
    <x v="8"/>
    <s v="photobooks"/>
    <x v="1779"/>
    <d v="2016-09-02T16:36:20"/>
  </r>
  <r>
    <x v="2"/>
    <s v="US"/>
    <s v="USD"/>
    <n v="1467469510"/>
    <n v="1462285510"/>
    <b v="1"/>
    <n v="152"/>
    <b v="0"/>
    <s v="photography/photobooks"/>
    <n v="39.74"/>
    <n v="78.44"/>
    <x v="8"/>
    <s v="photobooks"/>
    <x v="1780"/>
    <d v="2016-07-02T14:25:10"/>
  </r>
  <r>
    <x v="2"/>
    <s v="US"/>
    <s v="USD"/>
    <n v="1473950945"/>
    <n v="1471272545"/>
    <b v="1"/>
    <n v="24"/>
    <b v="0"/>
    <s v="photography/photobooks"/>
    <n v="25.76"/>
    <n v="59.04"/>
    <x v="8"/>
    <s v="photobooks"/>
    <x v="1781"/>
    <d v="2016-09-15T14:49:05"/>
  </r>
  <r>
    <x v="2"/>
    <s v="US"/>
    <s v="USD"/>
    <n v="1456062489"/>
    <n v="1453211289"/>
    <b v="1"/>
    <n v="76"/>
    <b v="0"/>
    <s v="photography/photobooks"/>
    <n v="15.49"/>
    <n v="71.34"/>
    <x v="8"/>
    <s v="photobooks"/>
    <x v="1782"/>
    <d v="2016-02-21T13:48:09"/>
  </r>
  <r>
    <x v="2"/>
    <s v="US"/>
    <s v="USD"/>
    <n v="1432248478"/>
    <n v="1429656478"/>
    <b v="1"/>
    <n v="185"/>
    <b v="0"/>
    <s v="photography/photobooks"/>
    <n v="23.69"/>
    <n v="51.23"/>
    <x v="8"/>
    <s v="photobooks"/>
    <x v="1783"/>
    <d v="2015-05-21T22:47:58"/>
  </r>
  <r>
    <x v="2"/>
    <s v="US"/>
    <s v="USD"/>
    <n v="1422674700"/>
    <n v="1419954240"/>
    <b v="1"/>
    <n v="33"/>
    <b v="0"/>
    <s v="photography/photobooks"/>
    <n v="39.76"/>
    <n v="60.24"/>
    <x v="8"/>
    <s v="photobooks"/>
    <x v="1784"/>
    <d v="2015-01-31T03:25:00"/>
  </r>
  <r>
    <x v="2"/>
    <s v="US"/>
    <s v="USD"/>
    <n v="1413417600"/>
    <n v="1410750855"/>
    <b v="1"/>
    <n v="108"/>
    <b v="0"/>
    <s v="photography/photobooks"/>
    <n v="20.22"/>
    <n v="44.94"/>
    <x v="8"/>
    <s v="photobooks"/>
    <x v="1785"/>
    <d v="2014-10-16T00:00:00"/>
  </r>
  <r>
    <x v="2"/>
    <s v="NL"/>
    <s v="EUR"/>
    <n v="1418649177"/>
    <n v="1416057177"/>
    <b v="1"/>
    <n v="29"/>
    <b v="0"/>
    <s v="photography/photobooks"/>
    <n v="47.63"/>
    <n v="31.21"/>
    <x v="8"/>
    <s v="photobooks"/>
    <x v="1786"/>
    <d v="2014-12-15T13:12:57"/>
  </r>
  <r>
    <x v="2"/>
    <s v="US"/>
    <s v="USD"/>
    <n v="1428158637"/>
    <n v="1425570237"/>
    <b v="1"/>
    <n v="24"/>
    <b v="0"/>
    <s v="photography/photobooks"/>
    <n v="15.33"/>
    <n v="63.88"/>
    <x v="8"/>
    <s v="photobooks"/>
    <x v="1787"/>
    <d v="2015-04-04T14:43:57"/>
  </r>
  <r>
    <x v="2"/>
    <s v="GB"/>
    <s v="GBP"/>
    <n v="1414795542"/>
    <n v="1412203542"/>
    <b v="1"/>
    <n v="4"/>
    <b v="0"/>
    <s v="photography/photobooks"/>
    <n v="1.38"/>
    <n v="19"/>
    <x v="8"/>
    <s v="photobooks"/>
    <x v="1788"/>
    <d v="2014-10-31T22:45:42"/>
  </r>
  <r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x v="2"/>
    <s v="US"/>
    <s v="USD"/>
    <n v="1423152678"/>
    <n v="1420560678"/>
    <b v="1"/>
    <n v="15"/>
    <b v="0"/>
    <s v="photography/photobooks"/>
    <n v="4.96"/>
    <n v="109.07"/>
    <x v="8"/>
    <s v="photobooks"/>
    <x v="1790"/>
    <d v="2015-02-05T16:11:18"/>
  </r>
  <r>
    <x v="2"/>
    <s v="GB"/>
    <s v="GBP"/>
    <n v="1422553565"/>
    <n v="1417369565"/>
    <b v="1"/>
    <n v="4"/>
    <b v="0"/>
    <s v="photography/photobooks"/>
    <n v="3.57"/>
    <n v="26.75"/>
    <x v="8"/>
    <s v="photobooks"/>
    <x v="1791"/>
    <d v="2015-01-29T17:46:05"/>
  </r>
  <r>
    <x v="2"/>
    <s v="US"/>
    <s v="USD"/>
    <n v="1439189940"/>
    <n v="1435970682"/>
    <b v="1"/>
    <n v="139"/>
    <b v="0"/>
    <s v="photography/photobooks"/>
    <n v="61.12"/>
    <n v="109.94"/>
    <x v="8"/>
    <s v="photobooks"/>
    <x v="1792"/>
    <d v="2015-08-10T06:59:00"/>
  </r>
  <r>
    <x v="2"/>
    <s v="AU"/>
    <s v="AUD"/>
    <n v="1417127040"/>
    <n v="1414531440"/>
    <b v="1"/>
    <n v="2"/>
    <b v="0"/>
    <s v="photography/photobooks"/>
    <n v="1.33"/>
    <n v="20"/>
    <x v="8"/>
    <s v="photobooks"/>
    <x v="1793"/>
    <d v="2014-11-27T22:24:00"/>
  </r>
  <r>
    <x v="2"/>
    <s v="US"/>
    <s v="USD"/>
    <n v="1423660422"/>
    <n v="1420636422"/>
    <b v="1"/>
    <n v="18"/>
    <b v="0"/>
    <s v="photography/photobooks"/>
    <n v="11.08"/>
    <n v="55.39"/>
    <x v="8"/>
    <s v="photobooks"/>
    <x v="1794"/>
    <d v="2015-02-11T13:13:42"/>
  </r>
  <r>
    <x v="2"/>
    <s v="DE"/>
    <s v="EUR"/>
    <n v="1476460800"/>
    <n v="1473922541"/>
    <b v="1"/>
    <n v="81"/>
    <b v="0"/>
    <s v="photography/photobooks"/>
    <n v="38.74"/>
    <n v="133.9"/>
    <x v="8"/>
    <s v="photobooks"/>
    <x v="1795"/>
    <d v="2016-10-14T16:00:00"/>
  </r>
  <r>
    <x v="2"/>
    <s v="GB"/>
    <s v="GBP"/>
    <n v="1469356366"/>
    <n v="1464172366"/>
    <b v="1"/>
    <n v="86"/>
    <b v="0"/>
    <s v="photography/photobooks"/>
    <n v="22.05"/>
    <n v="48.72"/>
    <x v="8"/>
    <s v="photobooks"/>
    <x v="1796"/>
    <d v="2016-07-24T10:32:46"/>
  </r>
  <r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x v="2"/>
    <s v="US"/>
    <s v="USD"/>
    <n v="1454572233"/>
    <n v="1449388233"/>
    <b v="1"/>
    <n v="37"/>
    <b v="0"/>
    <s v="photography/photobooks"/>
    <n v="13.64"/>
    <n v="58.97"/>
    <x v="8"/>
    <s v="photobooks"/>
    <x v="1798"/>
    <d v="2016-02-04T07:50:33"/>
  </r>
  <r>
    <x v="2"/>
    <s v="GB"/>
    <s v="GBP"/>
    <n v="1415740408"/>
    <n v="1414008808"/>
    <b v="1"/>
    <n v="6"/>
    <b v="0"/>
    <s v="photography/photobooks"/>
    <n v="1.75"/>
    <n v="11.64"/>
    <x v="8"/>
    <s v="photobooks"/>
    <x v="1799"/>
    <d v="2014-11-11T21:13:28"/>
  </r>
  <r>
    <x v="2"/>
    <s v="GB"/>
    <s v="GBP"/>
    <n v="1476109970"/>
    <n v="1473517970"/>
    <b v="1"/>
    <n v="113"/>
    <b v="0"/>
    <s v="photography/photobooks"/>
    <n v="20.45"/>
    <n v="83.72"/>
    <x v="8"/>
    <s v="photobooks"/>
    <x v="1800"/>
    <d v="2016-10-10T14:32:50"/>
  </r>
  <r>
    <x v="2"/>
    <s v="GB"/>
    <s v="GBP"/>
    <n v="1450181400"/>
    <n v="1447429868"/>
    <b v="1"/>
    <n v="37"/>
    <b v="0"/>
    <s v="photography/photobooks"/>
    <n v="13.85"/>
    <n v="63.65"/>
    <x v="8"/>
    <s v="photobooks"/>
    <x v="1801"/>
    <d v="2015-12-15T12:10:00"/>
  </r>
  <r>
    <x v="2"/>
    <s v="DE"/>
    <s v="EUR"/>
    <n v="1435442340"/>
    <n v="1433416830"/>
    <b v="1"/>
    <n v="18"/>
    <b v="0"/>
    <s v="photography/photobooks"/>
    <n v="48.49"/>
    <n v="94.28"/>
    <x v="8"/>
    <s v="photobooks"/>
    <x v="1802"/>
    <d v="2015-06-27T21:59:00"/>
  </r>
  <r>
    <x v="2"/>
    <s v="US"/>
    <s v="USD"/>
    <n v="1423878182"/>
    <n v="1421199782"/>
    <b v="1"/>
    <n v="75"/>
    <b v="0"/>
    <s v="photography/photobooks"/>
    <n v="30.8"/>
    <n v="71.87"/>
    <x v="8"/>
    <s v="photobooks"/>
    <x v="1803"/>
    <d v="2015-02-14T01:43:02"/>
  </r>
  <r>
    <x v="2"/>
    <s v="US"/>
    <s v="USD"/>
    <n v="1447521404"/>
    <n v="1444061804"/>
    <b v="1"/>
    <n v="52"/>
    <b v="0"/>
    <s v="photography/photobooks"/>
    <n v="35.17"/>
    <n v="104.85"/>
    <x v="8"/>
    <s v="photobooks"/>
    <x v="1804"/>
    <d v="2015-11-14T17:16:44"/>
  </r>
  <r>
    <x v="2"/>
    <s v="DE"/>
    <s v="EUR"/>
    <n v="1443808800"/>
    <n v="1441048658"/>
    <b v="1"/>
    <n v="122"/>
    <b v="0"/>
    <s v="photography/photobooks"/>
    <n v="36.4"/>
    <n v="67.14"/>
    <x v="8"/>
    <s v="photobooks"/>
    <x v="1805"/>
    <d v="2015-10-02T18:00:00"/>
  </r>
  <r>
    <x v="2"/>
    <s v="GB"/>
    <s v="GBP"/>
    <n v="1412090349"/>
    <n v="1409066349"/>
    <b v="1"/>
    <n v="8"/>
    <b v="0"/>
    <s v="photography/photobooks"/>
    <n v="2.96"/>
    <n v="73.88"/>
    <x v="8"/>
    <s v="photobooks"/>
    <x v="1806"/>
    <d v="2014-09-30T15:19:09"/>
  </r>
  <r>
    <x v="2"/>
    <s v="US"/>
    <s v="USD"/>
    <n v="1411868313"/>
    <n v="1409276313"/>
    <b v="1"/>
    <n v="8"/>
    <b v="0"/>
    <s v="photography/photobooks"/>
    <n v="11.06"/>
    <n v="69.13"/>
    <x v="8"/>
    <s v="photobooks"/>
    <x v="1807"/>
    <d v="2014-09-28T01:38:33"/>
  </r>
  <r>
    <x v="2"/>
    <s v="US"/>
    <s v="USD"/>
    <n v="1486830030"/>
    <n v="1483806030"/>
    <b v="1"/>
    <n v="96"/>
    <b v="0"/>
    <s v="photography/photobooks"/>
    <n v="41.41"/>
    <n v="120.77"/>
    <x v="8"/>
    <s v="photobooks"/>
    <x v="1808"/>
    <d v="2017-02-11T16:20:30"/>
  </r>
  <r>
    <x v="2"/>
    <s v="CA"/>
    <s v="CAD"/>
    <n v="1425246439"/>
    <n v="1422222439"/>
    <b v="1"/>
    <n v="9"/>
    <b v="0"/>
    <s v="photography/photobooks"/>
    <n v="10.86"/>
    <n v="42.22"/>
    <x v="8"/>
    <s v="photobooks"/>
    <x v="1809"/>
    <d v="2015-03-01T21:47:19"/>
  </r>
  <r>
    <x v="2"/>
    <s v="US"/>
    <s v="USD"/>
    <n v="1408657826"/>
    <n v="1407621026"/>
    <b v="0"/>
    <n v="2"/>
    <b v="0"/>
    <s v="photography/photobooks"/>
    <n v="3.33"/>
    <n v="7.5"/>
    <x v="8"/>
    <s v="photobooks"/>
    <x v="1810"/>
    <d v="2014-08-21T21:50:26"/>
  </r>
  <r>
    <x v="2"/>
    <s v="US"/>
    <s v="USD"/>
    <n v="1414123200"/>
    <n v="1408962270"/>
    <b v="0"/>
    <n v="26"/>
    <b v="0"/>
    <s v="photography/photobooks"/>
    <n v="7.0000000000000007E-2"/>
    <n v="1.54"/>
    <x v="8"/>
    <s v="photobooks"/>
    <x v="1811"/>
    <d v="2014-10-24T04:00:00"/>
  </r>
  <r>
    <x v="2"/>
    <s v="GB"/>
    <s v="GBP"/>
    <n v="1467531536"/>
    <n v="1464939536"/>
    <b v="0"/>
    <n v="23"/>
    <b v="0"/>
    <s v="photography/photobooks"/>
    <n v="13.31"/>
    <n v="37.61"/>
    <x v="8"/>
    <s v="photobooks"/>
    <x v="1812"/>
    <d v="2016-07-03T07:38:56"/>
  </r>
  <r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x v="2"/>
    <s v="GB"/>
    <s v="GBP"/>
    <n v="1425108736"/>
    <n v="1422516736"/>
    <b v="0"/>
    <n v="140"/>
    <b v="0"/>
    <s v="photography/photobooks"/>
    <n v="49.18"/>
    <n v="42.16"/>
    <x v="8"/>
    <s v="photobooks"/>
    <x v="1814"/>
    <d v="2015-02-28T07:32:16"/>
  </r>
  <r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x v="2"/>
    <s v="CH"/>
    <s v="CHF"/>
    <n v="1469473200"/>
    <n v="1467061303"/>
    <b v="0"/>
    <n v="6"/>
    <b v="0"/>
    <s v="photography/photobooks"/>
    <n v="2.04"/>
    <n v="84.83"/>
    <x v="8"/>
    <s v="photobooks"/>
    <x v="1816"/>
    <d v="2016-07-25T19:00:00"/>
  </r>
  <r>
    <x v="2"/>
    <s v="US"/>
    <s v="USD"/>
    <n v="1485759540"/>
    <n v="1480607607"/>
    <b v="0"/>
    <n v="100"/>
    <b v="0"/>
    <s v="photography/photobooks"/>
    <n v="52.33"/>
    <n v="94.19"/>
    <x v="8"/>
    <s v="photobooks"/>
    <x v="1817"/>
    <d v="2017-01-30T06:59:00"/>
  </r>
  <r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x v="2"/>
    <s v="US"/>
    <s v="USD"/>
    <n v="1406743396"/>
    <n v="1404151396"/>
    <b v="0"/>
    <n v="4"/>
    <b v="0"/>
    <s v="photography/photobooks"/>
    <n v="2.08"/>
    <n v="6.25"/>
    <x v="8"/>
    <s v="photobooks"/>
    <x v="1819"/>
    <d v="2014-07-30T18:03:16"/>
  </r>
  <r>
    <x v="2"/>
    <s v="US"/>
    <s v="USD"/>
    <n v="1427850090"/>
    <n v="1425261690"/>
    <b v="0"/>
    <n v="8"/>
    <b v="0"/>
    <s v="photography/photobooks"/>
    <n v="6.57"/>
    <n v="213.38"/>
    <x v="8"/>
    <s v="photobooks"/>
    <x v="1820"/>
    <d v="2015-04-01T01:01:30"/>
  </r>
  <r>
    <x v="0"/>
    <s v="US"/>
    <s v="USD"/>
    <n v="1330760367"/>
    <n v="1326872367"/>
    <b v="0"/>
    <n v="57"/>
    <b v="1"/>
    <s v="music/rock"/>
    <n v="134.88999999999999"/>
    <n v="59.16"/>
    <x v="4"/>
    <s v="rock"/>
    <x v="1821"/>
    <d v="2012-03-03T07:39:27"/>
  </r>
  <r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x v="0"/>
    <s v="US"/>
    <s v="USD"/>
    <n v="1351095976"/>
    <n v="1348503976"/>
    <b v="0"/>
    <n v="33"/>
    <b v="1"/>
    <s v="music/rock"/>
    <n v="115.86"/>
    <n v="24.58"/>
    <x v="4"/>
    <s v="rock"/>
    <x v="1823"/>
    <d v="2012-10-24T16:26:16"/>
  </r>
  <r>
    <x v="0"/>
    <s v="US"/>
    <s v="USD"/>
    <n v="1389146880"/>
    <n v="1387403967"/>
    <b v="0"/>
    <n v="40"/>
    <b v="1"/>
    <s v="music/rock"/>
    <n v="100.07"/>
    <n v="75.05"/>
    <x v="4"/>
    <s v="rock"/>
    <x v="1824"/>
    <d v="2014-01-08T02:08:00"/>
  </r>
  <r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x v="0"/>
    <s v="US"/>
    <s v="USD"/>
    <n v="1299138561"/>
    <n v="1294818561"/>
    <b v="0"/>
    <n v="96"/>
    <b v="1"/>
    <s v="music/rock"/>
    <n v="100.66"/>
    <n v="83.89"/>
    <x v="4"/>
    <s v="rock"/>
    <x v="1827"/>
    <d v="2011-03-03T07:49:21"/>
  </r>
  <r>
    <x v="0"/>
    <s v="US"/>
    <s v="USD"/>
    <n v="1399672800"/>
    <n v="1396906530"/>
    <b v="0"/>
    <n v="48"/>
    <b v="1"/>
    <s v="music/rock"/>
    <n v="100.16"/>
    <n v="417.33"/>
    <x v="4"/>
    <s v="rock"/>
    <x v="1828"/>
    <d v="2014-05-09T22:00:00"/>
  </r>
  <r>
    <x v="0"/>
    <s v="US"/>
    <s v="USD"/>
    <n v="1295647200"/>
    <n v="1291428371"/>
    <b v="0"/>
    <n v="33"/>
    <b v="1"/>
    <s v="music/rock"/>
    <n v="166.68"/>
    <n v="75.77"/>
    <x v="4"/>
    <s v="rock"/>
    <x v="1829"/>
    <d v="2011-01-21T22:00:00"/>
  </r>
  <r>
    <x v="0"/>
    <s v="US"/>
    <s v="USD"/>
    <n v="1393259107"/>
    <n v="1390667107"/>
    <b v="0"/>
    <n v="226"/>
    <b v="1"/>
    <s v="music/rock"/>
    <n v="101.53"/>
    <n v="67.39"/>
    <x v="4"/>
    <s v="rock"/>
    <x v="1830"/>
    <d v="2014-02-24T16:25:07"/>
  </r>
  <r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x v="0"/>
    <s v="US"/>
    <s v="USD"/>
    <n v="1299243427"/>
    <n v="1296651427"/>
    <b v="0"/>
    <n v="20"/>
    <b v="1"/>
    <s v="music/rock"/>
    <n v="142.86000000000001"/>
    <n v="25"/>
    <x v="4"/>
    <s v="rock"/>
    <x v="1832"/>
    <d v="2011-03-04T12:57:07"/>
  </r>
  <r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x v="0"/>
    <s v="US"/>
    <s v="USD"/>
    <n v="1422140895"/>
    <n v="1418684895"/>
    <b v="0"/>
    <n v="90"/>
    <b v="1"/>
    <s v="music/rock"/>
    <n v="118.05"/>
    <n v="131.16999999999999"/>
    <x v="4"/>
    <s v="rock"/>
    <x v="1834"/>
    <d v="2015-01-24T23:08:15"/>
  </r>
  <r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x v="0"/>
    <s v="US"/>
    <s v="USD"/>
    <n v="1361129129"/>
    <n v="1359660329"/>
    <b v="0"/>
    <n v="55"/>
    <b v="1"/>
    <s v="music/rock"/>
    <n v="200.34"/>
    <n v="182.13"/>
    <x v="4"/>
    <s v="rock"/>
    <x v="1836"/>
    <d v="2013-02-17T19:25:29"/>
  </r>
  <r>
    <x v="0"/>
    <s v="US"/>
    <s v="USD"/>
    <n v="1332029335"/>
    <n v="1326848935"/>
    <b v="0"/>
    <n v="30"/>
    <b v="1"/>
    <s v="music/rock"/>
    <n v="306.83"/>
    <n v="61.37"/>
    <x v="4"/>
    <s v="rock"/>
    <x v="1837"/>
    <d v="2012-03-18T00:08:55"/>
  </r>
  <r>
    <x v="0"/>
    <s v="US"/>
    <s v="USD"/>
    <n v="1317438000"/>
    <n v="1314989557"/>
    <b v="0"/>
    <n v="28"/>
    <b v="1"/>
    <s v="music/rock"/>
    <n v="100.15"/>
    <n v="35.770000000000003"/>
    <x v="4"/>
    <s v="rock"/>
    <x v="1838"/>
    <d v="2011-10-01T03:00:00"/>
  </r>
  <r>
    <x v="0"/>
    <s v="US"/>
    <s v="USD"/>
    <n v="1475342382"/>
    <n v="1472750382"/>
    <b v="0"/>
    <n v="45"/>
    <b v="1"/>
    <s v="music/rock"/>
    <n v="205.3"/>
    <n v="45.62"/>
    <x v="4"/>
    <s v="rock"/>
    <x v="1839"/>
    <d v="2016-10-01T17:19:42"/>
  </r>
  <r>
    <x v="0"/>
    <s v="US"/>
    <s v="USD"/>
    <n v="1367902740"/>
    <n v="1366251510"/>
    <b v="0"/>
    <n v="13"/>
    <b v="1"/>
    <s v="music/rock"/>
    <n v="108.89"/>
    <n v="75.38"/>
    <x v="4"/>
    <s v="rock"/>
    <x v="1840"/>
    <d v="2013-05-07T04:59:00"/>
  </r>
  <r>
    <x v="0"/>
    <s v="US"/>
    <s v="USD"/>
    <n v="1400561940"/>
    <n v="1397679445"/>
    <b v="0"/>
    <n v="40"/>
    <b v="1"/>
    <s v="music/rock"/>
    <n v="101.75"/>
    <n v="50.88"/>
    <x v="4"/>
    <s v="rock"/>
    <x v="1841"/>
    <d v="2014-05-20T04:59:00"/>
  </r>
  <r>
    <x v="0"/>
    <s v="US"/>
    <s v="USD"/>
    <n v="1425275940"/>
    <n v="1422371381"/>
    <b v="0"/>
    <n v="21"/>
    <b v="1"/>
    <s v="music/rock"/>
    <n v="125.25"/>
    <n v="119.29"/>
    <x v="4"/>
    <s v="rock"/>
    <x v="1842"/>
    <d v="2015-03-02T05:59:00"/>
  </r>
  <r>
    <x v="0"/>
    <s v="US"/>
    <s v="USD"/>
    <n v="1298245954"/>
    <n v="1295653954"/>
    <b v="0"/>
    <n v="134"/>
    <b v="1"/>
    <s v="music/rock"/>
    <n v="124.01"/>
    <n v="92.54"/>
    <x v="4"/>
    <s v="rock"/>
    <x v="1843"/>
    <d v="2011-02-20T23:52:34"/>
  </r>
  <r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x v="0"/>
    <s v="US"/>
    <s v="USD"/>
    <n v="1355585777"/>
    <n v="1352993777"/>
    <b v="0"/>
    <n v="209"/>
    <b v="1"/>
    <s v="music/rock"/>
    <n v="137.93"/>
    <n v="98.99"/>
    <x v="4"/>
    <s v="rock"/>
    <x v="1846"/>
    <d v="2012-12-15T15:36:17"/>
  </r>
  <r>
    <x v="0"/>
    <s v="US"/>
    <s v="USD"/>
    <n v="1429594832"/>
    <n v="1427780432"/>
    <b v="0"/>
    <n v="38"/>
    <b v="1"/>
    <s v="music/rock"/>
    <n v="120.88"/>
    <n v="79.53"/>
    <x v="4"/>
    <s v="rock"/>
    <x v="1847"/>
    <d v="2015-04-21T05:40:32"/>
  </r>
  <r>
    <x v="0"/>
    <s v="US"/>
    <s v="USD"/>
    <n v="1312095540"/>
    <n v="1306608888"/>
    <b v="0"/>
    <n v="24"/>
    <b v="1"/>
    <s v="music/rock"/>
    <n v="107.37"/>
    <n v="134.21"/>
    <x v="4"/>
    <s v="rock"/>
    <x v="1848"/>
    <d v="2011-07-31T06:59:00"/>
  </r>
  <r>
    <x v="0"/>
    <s v="US"/>
    <s v="USD"/>
    <n v="1350505059"/>
    <n v="1347913059"/>
    <b v="0"/>
    <n v="8"/>
    <b v="1"/>
    <s v="music/rock"/>
    <n v="100.33"/>
    <n v="37.630000000000003"/>
    <x v="4"/>
    <s v="rock"/>
    <x v="1849"/>
    <d v="2012-10-17T20:17:39"/>
  </r>
  <r>
    <x v="0"/>
    <s v="US"/>
    <s v="USD"/>
    <n v="1405033300"/>
    <n v="1402441300"/>
    <b v="0"/>
    <n v="179"/>
    <b v="1"/>
    <s v="music/rock"/>
    <n v="101.52"/>
    <n v="51.04"/>
    <x v="4"/>
    <s v="rock"/>
    <x v="1850"/>
    <d v="2014-07-10T23:01:40"/>
  </r>
  <r>
    <x v="0"/>
    <s v="US"/>
    <s v="USD"/>
    <n v="1406509200"/>
    <n v="1404769538"/>
    <b v="0"/>
    <n v="26"/>
    <b v="1"/>
    <s v="music/rock"/>
    <n v="100.08"/>
    <n v="50.04"/>
    <x v="4"/>
    <s v="rock"/>
    <x v="1851"/>
    <d v="2014-07-28T01:00:00"/>
  </r>
  <r>
    <x v="0"/>
    <s v="US"/>
    <s v="USD"/>
    <n v="1429920000"/>
    <n v="1426703452"/>
    <b v="0"/>
    <n v="131"/>
    <b v="1"/>
    <s v="music/rock"/>
    <n v="116.97"/>
    <n v="133.93"/>
    <x v="4"/>
    <s v="rock"/>
    <x v="1852"/>
    <d v="2015-04-25T00:00:00"/>
  </r>
  <r>
    <x v="0"/>
    <s v="US"/>
    <s v="USD"/>
    <n v="1352860017"/>
    <n v="1348536417"/>
    <b v="0"/>
    <n v="14"/>
    <b v="1"/>
    <s v="music/rock"/>
    <n v="101.88"/>
    <n v="58.21"/>
    <x v="4"/>
    <s v="rock"/>
    <x v="1853"/>
    <d v="2012-11-14T02:26:57"/>
  </r>
  <r>
    <x v="0"/>
    <s v="US"/>
    <s v="USD"/>
    <n v="1369355437"/>
    <n v="1366763437"/>
    <b v="0"/>
    <n v="174"/>
    <b v="1"/>
    <s v="music/rock"/>
    <n v="102.12"/>
    <n v="88.04"/>
    <x v="4"/>
    <s v="rock"/>
    <x v="1854"/>
    <d v="2013-05-24T00:30:37"/>
  </r>
  <r>
    <x v="0"/>
    <s v="CA"/>
    <s v="CAD"/>
    <n v="1389012940"/>
    <n v="1385124940"/>
    <b v="0"/>
    <n v="191"/>
    <b v="1"/>
    <s v="music/rock"/>
    <n v="154.06"/>
    <n v="70.58"/>
    <x v="4"/>
    <s v="rock"/>
    <x v="1855"/>
    <d v="2014-01-06T12:55:40"/>
  </r>
  <r>
    <x v="0"/>
    <s v="US"/>
    <s v="USD"/>
    <n v="1405715472"/>
    <n v="1403901072"/>
    <b v="0"/>
    <n v="38"/>
    <b v="1"/>
    <s v="music/rock"/>
    <n v="101.25"/>
    <n v="53.29"/>
    <x v="4"/>
    <s v="rock"/>
    <x v="1856"/>
    <d v="2014-07-18T20:31:12"/>
  </r>
  <r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x v="0"/>
    <s v="US"/>
    <s v="USD"/>
    <n v="1324014521"/>
    <n v="1318826921"/>
    <b v="0"/>
    <n v="149"/>
    <b v="1"/>
    <s v="music/rock"/>
    <n v="108.75"/>
    <n v="40.549999999999997"/>
    <x v="4"/>
    <s v="rock"/>
    <x v="1858"/>
    <d v="2011-12-16T05:48:41"/>
  </r>
  <r>
    <x v="0"/>
    <s v="US"/>
    <s v="USD"/>
    <n v="1316716129"/>
    <n v="1314124129"/>
    <b v="0"/>
    <n v="56"/>
    <b v="1"/>
    <s v="music/rock"/>
    <n v="131.83000000000001"/>
    <n v="70.63"/>
    <x v="4"/>
    <s v="rock"/>
    <x v="1859"/>
    <d v="2011-09-22T18:28:49"/>
  </r>
  <r>
    <x v="0"/>
    <s v="US"/>
    <s v="USD"/>
    <n v="1391706084"/>
    <n v="1389891684"/>
    <b v="0"/>
    <n v="19"/>
    <b v="1"/>
    <s v="music/rock"/>
    <n v="133.47"/>
    <n v="52.68"/>
    <x v="4"/>
    <s v="rock"/>
    <x v="1860"/>
    <d v="2014-02-06T17:01:24"/>
  </r>
  <r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x v="2"/>
    <s v="US"/>
    <s v="USD"/>
    <n v="1488958200"/>
    <n v="1484912974"/>
    <b v="0"/>
    <n v="16"/>
    <b v="0"/>
    <s v="games/mobile games"/>
    <n v="8.08"/>
    <n v="90.94"/>
    <x v="6"/>
    <s v="mobile games"/>
    <x v="1862"/>
    <d v="2017-03-08T07:30:00"/>
  </r>
  <r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x v="2"/>
    <s v="US"/>
    <s v="USD"/>
    <n v="1399223500"/>
    <n v="1396631500"/>
    <b v="0"/>
    <n v="48"/>
    <b v="0"/>
    <s v="games/mobile games"/>
    <n v="42.89"/>
    <n v="58.08"/>
    <x v="6"/>
    <s v="mobile games"/>
    <x v="1864"/>
    <d v="2014-05-04T17:11:40"/>
  </r>
  <r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x v="2"/>
    <s v="US"/>
    <s v="USD"/>
    <n v="1450166340"/>
    <n v="1448044925"/>
    <b v="0"/>
    <n v="17"/>
    <b v="0"/>
    <s v="games/mobile games"/>
    <n v="4.87"/>
    <n v="71.59"/>
    <x v="6"/>
    <s v="mobile games"/>
    <x v="1868"/>
    <d v="2015-12-15T07:59:00"/>
  </r>
  <r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x v="2"/>
    <s v="US"/>
    <s v="USD"/>
    <n v="1454213820"/>
    <n v="1451723535"/>
    <b v="0"/>
    <n v="11"/>
    <b v="0"/>
    <s v="games/mobile games"/>
    <n v="10.31"/>
    <n v="32.82"/>
    <x v="6"/>
    <s v="mobile games"/>
    <x v="1870"/>
    <d v="2016-01-31T04:17:00"/>
  </r>
  <r>
    <x v="2"/>
    <s v="US"/>
    <s v="USD"/>
    <n v="1416512901"/>
    <n v="1413053301"/>
    <b v="0"/>
    <n v="95"/>
    <b v="0"/>
    <s v="games/mobile games"/>
    <n v="71.78"/>
    <n v="49.12"/>
    <x v="6"/>
    <s v="mobile games"/>
    <x v="1871"/>
    <d v="2014-11-20T19:48:21"/>
  </r>
  <r>
    <x v="2"/>
    <s v="US"/>
    <s v="USD"/>
    <n v="1435633602"/>
    <n v="1433041602"/>
    <b v="0"/>
    <n v="13"/>
    <b v="0"/>
    <s v="games/mobile games"/>
    <n v="1.06"/>
    <n v="16.309999999999999"/>
    <x v="6"/>
    <s v="mobile games"/>
    <x v="1872"/>
    <d v="2015-06-30T03:06:42"/>
  </r>
  <r>
    <x v="2"/>
    <s v="CA"/>
    <s v="CAD"/>
    <n v="1436373900"/>
    <n v="1433861210"/>
    <b v="0"/>
    <n v="2"/>
    <b v="0"/>
    <s v="games/mobile games"/>
    <n v="0.45"/>
    <n v="18"/>
    <x v="6"/>
    <s v="mobile games"/>
    <x v="1873"/>
    <d v="2015-07-08T16:45:00"/>
  </r>
  <r>
    <x v="2"/>
    <s v="US"/>
    <s v="USD"/>
    <n v="1467155733"/>
    <n v="1465427733"/>
    <b v="0"/>
    <n v="2"/>
    <b v="0"/>
    <s v="games/mobile games"/>
    <n v="0.02"/>
    <n v="13"/>
    <x v="6"/>
    <s v="mobile games"/>
    <x v="1874"/>
    <d v="2016-06-28T23:15:33"/>
  </r>
  <r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x v="2"/>
    <s v="GB"/>
    <s v="GBP"/>
    <n v="1459341380"/>
    <n v="1456839380"/>
    <b v="0"/>
    <n v="24"/>
    <b v="0"/>
    <s v="games/mobile games"/>
    <n v="20.079999999999998"/>
    <n v="41.83"/>
    <x v="6"/>
    <s v="mobile games"/>
    <x v="1880"/>
    <d v="2016-03-30T12:36:20"/>
  </r>
  <r>
    <x v="0"/>
    <s v="US"/>
    <s v="USD"/>
    <n v="1425955189"/>
    <n v="1423366789"/>
    <b v="0"/>
    <n v="70"/>
    <b v="1"/>
    <s v="music/indie rock"/>
    <n v="172.68"/>
    <n v="49.34"/>
    <x v="4"/>
    <s v="indie rock"/>
    <x v="1881"/>
    <d v="2015-03-10T02:39:49"/>
  </r>
  <r>
    <x v="0"/>
    <s v="US"/>
    <s v="USD"/>
    <n v="1341964080"/>
    <n v="1339109212"/>
    <b v="0"/>
    <n v="81"/>
    <b v="1"/>
    <s v="music/indie rock"/>
    <n v="100.9"/>
    <n v="41.73"/>
    <x v="4"/>
    <s v="indie rock"/>
    <x v="1882"/>
    <d v="2012-07-10T23:48:00"/>
  </r>
  <r>
    <x v="0"/>
    <s v="US"/>
    <s v="USD"/>
    <n v="1333921508"/>
    <n v="1331333108"/>
    <b v="0"/>
    <n v="32"/>
    <b v="1"/>
    <s v="music/indie rock"/>
    <n v="104.8"/>
    <n v="32.72"/>
    <x v="4"/>
    <s v="indie rock"/>
    <x v="1883"/>
    <d v="2012-04-08T21:45:08"/>
  </r>
  <r>
    <x v="0"/>
    <s v="US"/>
    <s v="USD"/>
    <n v="1354017600"/>
    <n v="1350967535"/>
    <b v="0"/>
    <n v="26"/>
    <b v="1"/>
    <s v="music/indie rock"/>
    <n v="135.1"/>
    <n v="51.96"/>
    <x v="4"/>
    <s v="indie rock"/>
    <x v="1884"/>
    <d v="2012-11-27T12:00:00"/>
  </r>
  <r>
    <x v="0"/>
    <s v="US"/>
    <s v="USD"/>
    <n v="1344636000"/>
    <n v="1341800110"/>
    <b v="0"/>
    <n v="105"/>
    <b v="1"/>
    <s v="music/indie rock"/>
    <n v="116.33"/>
    <n v="50.69"/>
    <x v="4"/>
    <s v="indie rock"/>
    <x v="1885"/>
    <d v="2012-08-10T22:00:00"/>
  </r>
  <r>
    <x v="0"/>
    <s v="US"/>
    <s v="USD"/>
    <n v="1415832338"/>
    <n v="1413236738"/>
    <b v="0"/>
    <n v="29"/>
    <b v="1"/>
    <s v="music/indie rock"/>
    <n v="102.08"/>
    <n v="42.24"/>
    <x v="4"/>
    <s v="indie rock"/>
    <x v="1886"/>
    <d v="2014-11-12T22:45:38"/>
  </r>
  <r>
    <x v="0"/>
    <s v="ES"/>
    <s v="EUR"/>
    <n v="1449178200"/>
    <n v="1447614732"/>
    <b v="0"/>
    <n v="8"/>
    <b v="1"/>
    <s v="music/indie rock"/>
    <n v="111.17"/>
    <n v="416.88"/>
    <x v="4"/>
    <s v="indie rock"/>
    <x v="1887"/>
    <d v="2015-12-03T21:30:00"/>
  </r>
  <r>
    <x v="0"/>
    <s v="US"/>
    <s v="USD"/>
    <n v="1275368340"/>
    <n v="1272692732"/>
    <b v="0"/>
    <n v="89"/>
    <b v="1"/>
    <s v="music/indie rock"/>
    <n v="166.08"/>
    <n v="46.65"/>
    <x v="4"/>
    <s v="indie rock"/>
    <x v="1888"/>
    <d v="2010-06-01T04:59:00"/>
  </r>
  <r>
    <x v="0"/>
    <s v="US"/>
    <s v="USD"/>
    <n v="1363024946"/>
    <n v="1359140546"/>
    <b v="0"/>
    <n v="44"/>
    <b v="1"/>
    <s v="music/indie rock"/>
    <n v="106.6"/>
    <n v="48.45"/>
    <x v="4"/>
    <s v="indie rock"/>
    <x v="1889"/>
    <d v="2013-03-11T18:02:26"/>
  </r>
  <r>
    <x v="0"/>
    <s v="US"/>
    <s v="USD"/>
    <n v="1355597528"/>
    <n v="1353005528"/>
    <b v="0"/>
    <n v="246"/>
    <b v="1"/>
    <s v="music/indie rock"/>
    <n v="144.58000000000001"/>
    <n v="70.53"/>
    <x v="4"/>
    <s v="indie rock"/>
    <x v="1890"/>
    <d v="2012-12-15T18:52:08"/>
  </r>
  <r>
    <x v="0"/>
    <s v="US"/>
    <s v="USD"/>
    <n v="1279778400"/>
    <n v="1275851354"/>
    <b v="0"/>
    <n v="120"/>
    <b v="1"/>
    <s v="music/indie rock"/>
    <n v="105.55"/>
    <n v="87.96"/>
    <x v="4"/>
    <s v="indie rock"/>
    <x v="1891"/>
    <d v="2010-07-22T06:00:00"/>
  </r>
  <r>
    <x v="0"/>
    <s v="US"/>
    <s v="USD"/>
    <n v="1307459881"/>
    <n v="1304867881"/>
    <b v="0"/>
    <n v="26"/>
    <b v="1"/>
    <s v="music/indie rock"/>
    <n v="136.6"/>
    <n v="26.27"/>
    <x v="4"/>
    <s v="indie rock"/>
    <x v="1892"/>
    <d v="2011-06-07T15:18:01"/>
  </r>
  <r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x v="0"/>
    <s v="US"/>
    <s v="USD"/>
    <n v="1445363722"/>
    <n v="1442771722"/>
    <b v="0"/>
    <n v="47"/>
    <b v="1"/>
    <s v="music/indie rock"/>
    <n v="101.72"/>
    <n v="196.34"/>
    <x v="4"/>
    <s v="indie rock"/>
    <x v="1895"/>
    <d v="2015-10-20T17:55:22"/>
  </r>
  <r>
    <x v="0"/>
    <s v="US"/>
    <s v="USD"/>
    <n v="1334250165"/>
    <n v="1331658165"/>
    <b v="0"/>
    <n v="13"/>
    <b v="1"/>
    <s v="music/indie rock"/>
    <n v="123.95"/>
    <n v="43"/>
    <x v="4"/>
    <s v="indie rock"/>
    <x v="1896"/>
    <d v="2012-04-12T17:02:45"/>
  </r>
  <r>
    <x v="0"/>
    <s v="US"/>
    <s v="USD"/>
    <n v="1393966800"/>
    <n v="1392040806"/>
    <b v="0"/>
    <n v="183"/>
    <b v="1"/>
    <s v="music/indie rock"/>
    <n v="102.46"/>
    <n v="35.549999999999997"/>
    <x v="4"/>
    <s v="indie rock"/>
    <x v="1897"/>
    <d v="2014-03-04T21:00:00"/>
  </r>
  <r>
    <x v="0"/>
    <s v="US"/>
    <s v="USD"/>
    <n v="1454349600"/>
    <n v="1451277473"/>
    <b v="0"/>
    <n v="21"/>
    <b v="1"/>
    <s v="music/indie rock"/>
    <n v="144.5"/>
    <n v="68.81"/>
    <x v="4"/>
    <s v="indie rock"/>
    <x v="1898"/>
    <d v="2016-02-01T18:00:00"/>
  </r>
  <r>
    <x v="0"/>
    <s v="US"/>
    <s v="USD"/>
    <n v="1427319366"/>
    <n v="1424730966"/>
    <b v="0"/>
    <n v="42"/>
    <b v="1"/>
    <s v="music/indie rock"/>
    <n v="133.33000000000001"/>
    <n v="28.57"/>
    <x v="4"/>
    <s v="indie rock"/>
    <x v="1899"/>
    <d v="2015-03-25T21:36:06"/>
  </r>
  <r>
    <x v="0"/>
    <s v="US"/>
    <s v="USD"/>
    <n v="1349517540"/>
    <n v="1347137731"/>
    <b v="0"/>
    <n v="54"/>
    <b v="1"/>
    <s v="music/indie rock"/>
    <n v="109.36"/>
    <n v="50.63"/>
    <x v="4"/>
    <s v="indie rock"/>
    <x v="1900"/>
    <d v="2012-10-06T09:59:00"/>
  </r>
  <r>
    <x v="2"/>
    <s v="GB"/>
    <s v="GBP"/>
    <n v="1432299600"/>
    <n v="1429707729"/>
    <b v="0"/>
    <n v="25"/>
    <b v="0"/>
    <s v="technology/gadgets"/>
    <n v="2.7"/>
    <n v="106.8"/>
    <x v="2"/>
    <s v="gadgets"/>
    <x v="1901"/>
    <d v="2015-05-22T13:00:00"/>
  </r>
  <r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x v="2"/>
    <s v="US"/>
    <s v="USD"/>
    <n v="1485541791"/>
    <n v="1480357791"/>
    <b v="0"/>
    <n v="41"/>
    <b v="0"/>
    <s v="technology/gadgets"/>
    <n v="46.6"/>
    <n v="34.1"/>
    <x v="2"/>
    <s v="gadgets"/>
    <x v="1903"/>
    <d v="2017-01-27T18:29:51"/>
  </r>
  <r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x v="2"/>
    <s v="US"/>
    <s v="USD"/>
    <n v="1410127994"/>
    <n v="1407535994"/>
    <b v="0"/>
    <n v="4"/>
    <b v="0"/>
    <s v="technology/gadgets"/>
    <n v="0.17"/>
    <n v="10.5"/>
    <x v="2"/>
    <s v="gadgets"/>
    <x v="1905"/>
    <d v="2014-09-07T22:13:14"/>
  </r>
  <r>
    <x v="2"/>
    <s v="US"/>
    <s v="USD"/>
    <n v="1466697983"/>
    <n v="1464105983"/>
    <b v="0"/>
    <n v="99"/>
    <b v="0"/>
    <s v="technology/gadgets"/>
    <n v="42.76"/>
    <n v="215.96"/>
    <x v="2"/>
    <s v="gadgets"/>
    <x v="1906"/>
    <d v="2016-06-23T16:06:23"/>
  </r>
  <r>
    <x v="2"/>
    <s v="US"/>
    <s v="USD"/>
    <n v="1400853925"/>
    <n v="1399557925"/>
    <b v="0"/>
    <n v="4"/>
    <b v="0"/>
    <s v="technology/gadgets"/>
    <n v="0.28000000000000003"/>
    <n v="21.25"/>
    <x v="2"/>
    <s v="gadgets"/>
    <x v="1907"/>
    <d v="2014-05-23T14:05:25"/>
  </r>
  <r>
    <x v="2"/>
    <s v="US"/>
    <s v="USD"/>
    <n v="1483048900"/>
    <n v="1480456900"/>
    <b v="0"/>
    <n v="4"/>
    <b v="0"/>
    <s v="technology/gadgets"/>
    <n v="1.73"/>
    <n v="108.25"/>
    <x v="2"/>
    <s v="gadgets"/>
    <x v="1908"/>
    <d v="2016-12-29T22:01:40"/>
  </r>
  <r>
    <x v="2"/>
    <s v="US"/>
    <s v="USD"/>
    <n v="1414059479"/>
    <n v="1411467479"/>
    <b v="0"/>
    <n v="38"/>
    <b v="0"/>
    <s v="technology/gadgets"/>
    <n v="14.11"/>
    <n v="129.97"/>
    <x v="2"/>
    <s v="gadgets"/>
    <x v="1909"/>
    <d v="2014-10-23T10:17:59"/>
  </r>
  <r>
    <x v="2"/>
    <s v="NL"/>
    <s v="EUR"/>
    <n v="1446331500"/>
    <n v="1442531217"/>
    <b v="0"/>
    <n v="285"/>
    <b v="0"/>
    <s v="technology/gadgets"/>
    <n v="39.4"/>
    <n v="117.49"/>
    <x v="2"/>
    <s v="gadgets"/>
    <x v="1910"/>
    <d v="2015-10-31T22:45:00"/>
  </r>
  <r>
    <x v="2"/>
    <s v="NZ"/>
    <s v="NZD"/>
    <n v="1407545334"/>
    <n v="1404953334"/>
    <b v="0"/>
    <n v="1"/>
    <b v="0"/>
    <s v="technology/gadgets"/>
    <n v="0.02"/>
    <n v="10"/>
    <x v="2"/>
    <s v="gadgets"/>
    <x v="1911"/>
    <d v="2014-08-09T00:48:54"/>
  </r>
  <r>
    <x v="2"/>
    <s v="US"/>
    <s v="USD"/>
    <n v="1433395560"/>
    <n v="1430803560"/>
    <b v="0"/>
    <n v="42"/>
    <b v="0"/>
    <s v="technology/gadgets"/>
    <n v="59.3"/>
    <n v="70.599999999999994"/>
    <x v="2"/>
    <s v="gadgets"/>
    <x v="1912"/>
    <d v="2015-06-04T05:26:00"/>
  </r>
  <r>
    <x v="2"/>
    <s v="GB"/>
    <s v="GBP"/>
    <n v="1412770578"/>
    <n v="1410178578"/>
    <b v="0"/>
    <n v="26"/>
    <b v="0"/>
    <s v="technology/gadgets"/>
    <n v="1.33"/>
    <n v="24.5"/>
    <x v="2"/>
    <s v="gadgets"/>
    <x v="1913"/>
    <d v="2014-10-08T12:16:18"/>
  </r>
  <r>
    <x v="2"/>
    <s v="US"/>
    <s v="USD"/>
    <n v="1414814340"/>
    <n v="1413519073"/>
    <b v="0"/>
    <n v="2"/>
    <b v="0"/>
    <s v="technology/gadgets"/>
    <n v="9.01"/>
    <n v="30"/>
    <x v="2"/>
    <s v="gadgets"/>
    <x v="1914"/>
    <d v="2014-11-01T03:59:00"/>
  </r>
  <r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x v="2"/>
    <s v="HK"/>
    <s v="HKD"/>
    <n v="1486708133"/>
    <n v="1484116133"/>
    <b v="0"/>
    <n v="70"/>
    <b v="0"/>
    <s v="technology/gadgets"/>
    <n v="52.57"/>
    <n v="2928.93"/>
    <x v="2"/>
    <s v="gadgets"/>
    <x v="1917"/>
    <d v="2017-02-10T06:28:53"/>
  </r>
  <r>
    <x v="2"/>
    <s v="US"/>
    <s v="USD"/>
    <n v="1407869851"/>
    <n v="1404845851"/>
    <b v="0"/>
    <n v="9"/>
    <b v="0"/>
    <s v="technology/gadgets"/>
    <n v="1.04"/>
    <n v="28.89"/>
    <x v="2"/>
    <s v="gadgets"/>
    <x v="1918"/>
    <d v="2014-08-12T18:57:31"/>
  </r>
  <r>
    <x v="2"/>
    <s v="US"/>
    <s v="USD"/>
    <n v="1432069249"/>
    <n v="1429477249"/>
    <b v="0"/>
    <n v="8"/>
    <b v="0"/>
    <s v="technology/gadgets"/>
    <n v="47.4"/>
    <n v="29.63"/>
    <x v="2"/>
    <s v="gadgets"/>
    <x v="1919"/>
    <d v="2015-05-19T21:00:49"/>
  </r>
  <r>
    <x v="2"/>
    <s v="GB"/>
    <s v="GBP"/>
    <n v="1445468400"/>
    <n v="1443042061"/>
    <b v="0"/>
    <n v="105"/>
    <b v="0"/>
    <s v="technology/gadgets"/>
    <n v="43.03"/>
    <n v="40.98"/>
    <x v="2"/>
    <s v="gadgets"/>
    <x v="1920"/>
    <d v="2015-10-21T23:00:00"/>
  </r>
  <r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x v="0"/>
    <s v="US"/>
    <s v="USD"/>
    <n v="1386828507"/>
    <n v="1384236507"/>
    <b v="0"/>
    <n v="64"/>
    <b v="1"/>
    <s v="music/indie rock"/>
    <n v="115.55"/>
    <n v="36.11"/>
    <x v="4"/>
    <s v="indie rock"/>
    <x v="1922"/>
    <d v="2013-12-12T06:08:27"/>
  </r>
  <r>
    <x v="0"/>
    <s v="US"/>
    <s v="USD"/>
    <n v="1317099540"/>
    <n v="1313612532"/>
    <b v="0"/>
    <n v="13"/>
    <b v="1"/>
    <s v="music/indie rock"/>
    <n v="240.8"/>
    <n v="23.15"/>
    <x v="4"/>
    <s v="indie rock"/>
    <x v="1923"/>
    <d v="2011-09-27T04:59:00"/>
  </r>
  <r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9:33:00"/>
  </r>
  <r>
    <x v="0"/>
    <s v="US"/>
    <s v="USD"/>
    <n v="1381449600"/>
    <n v="1379540288"/>
    <b v="0"/>
    <n v="52"/>
    <b v="1"/>
    <s v="music/indie rock"/>
    <n v="110.33"/>
    <n v="31.83"/>
    <x v="4"/>
    <s v="indie rock"/>
    <x v="1925"/>
    <d v="2013-10-11T00:00:00"/>
  </r>
  <r>
    <x v="0"/>
    <s v="US"/>
    <s v="USD"/>
    <n v="1288657560"/>
    <n v="1286319256"/>
    <b v="0"/>
    <n v="107"/>
    <b v="1"/>
    <s v="music/indie rock"/>
    <n v="195.38"/>
    <n v="27.39"/>
    <x v="4"/>
    <s v="indie rock"/>
    <x v="1926"/>
    <d v="2010-11-02T00:26:00"/>
  </r>
  <r>
    <x v="0"/>
    <s v="US"/>
    <s v="USD"/>
    <n v="1331182740"/>
    <n v="1329856839"/>
    <b v="0"/>
    <n v="11"/>
    <b v="1"/>
    <s v="music/indie rock"/>
    <n v="103.33"/>
    <n v="56.36"/>
    <x v="4"/>
    <s v="indie rock"/>
    <x v="1927"/>
    <d v="2012-03-08T04:59:00"/>
  </r>
  <r>
    <x v="0"/>
    <s v="US"/>
    <s v="USD"/>
    <n v="1367940794"/>
    <n v="1365348794"/>
    <b v="0"/>
    <n v="34"/>
    <b v="1"/>
    <s v="music/indie rock"/>
    <n v="103.14"/>
    <n v="77.349999999999994"/>
    <x v="4"/>
    <s v="indie rock"/>
    <x v="1928"/>
    <d v="2013-05-07T15:33:14"/>
  </r>
  <r>
    <x v="0"/>
    <s v="US"/>
    <s v="USD"/>
    <n v="1309825866"/>
    <n v="1306197066"/>
    <b v="0"/>
    <n v="75"/>
    <b v="1"/>
    <s v="music/indie rock"/>
    <n v="100.31"/>
    <n v="42.8"/>
    <x v="4"/>
    <s v="indie rock"/>
    <x v="1929"/>
    <d v="2011-07-05T00:31:06"/>
  </r>
  <r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x v="0"/>
    <s v="US"/>
    <s v="USD"/>
    <n v="1337657400"/>
    <n v="1336512309"/>
    <b v="0"/>
    <n v="50"/>
    <b v="1"/>
    <s v="music/indie rock"/>
    <n v="120.6"/>
    <n v="48.24"/>
    <x v="4"/>
    <s v="indie rock"/>
    <x v="1931"/>
    <d v="2012-05-22T03:30:00"/>
  </r>
  <r>
    <x v="0"/>
    <s v="US"/>
    <s v="USD"/>
    <n v="1327433173"/>
    <n v="1325618773"/>
    <b v="0"/>
    <n v="80"/>
    <b v="1"/>
    <s v="music/indie rock"/>
    <n v="106.99"/>
    <n v="70.209999999999994"/>
    <x v="4"/>
    <s v="indie rock"/>
    <x v="1932"/>
    <d v="2012-01-24T19:26:13"/>
  </r>
  <r>
    <x v="0"/>
    <s v="US"/>
    <s v="USD"/>
    <n v="1411787307"/>
    <n v="1409195307"/>
    <b v="0"/>
    <n v="110"/>
    <b v="1"/>
    <s v="music/indie rock"/>
    <n v="172.43"/>
    <n v="94.05"/>
    <x v="4"/>
    <s v="indie rock"/>
    <x v="1933"/>
    <d v="2014-09-27T03:08:27"/>
  </r>
  <r>
    <x v="0"/>
    <s v="US"/>
    <s v="USD"/>
    <n v="1324789200"/>
    <n v="1321649321"/>
    <b v="0"/>
    <n v="77"/>
    <b v="1"/>
    <s v="music/indie rock"/>
    <n v="123.62"/>
    <n v="80.27"/>
    <x v="4"/>
    <s v="indie rock"/>
    <x v="1934"/>
    <d v="2011-12-25T05:00:00"/>
  </r>
  <r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x v="0"/>
    <s v="US"/>
    <s v="USD"/>
    <n v="1323151140"/>
    <n v="1320528070"/>
    <b v="0"/>
    <n v="145"/>
    <b v="1"/>
    <s v="music/indie rock"/>
    <n v="116.52"/>
    <n v="60.27"/>
    <x v="4"/>
    <s v="indie rock"/>
    <x v="1936"/>
    <d v="2011-12-06T05:59:00"/>
  </r>
  <r>
    <x v="0"/>
    <s v="US"/>
    <s v="USD"/>
    <n v="1339732740"/>
    <n v="1338346281"/>
    <b v="0"/>
    <n v="29"/>
    <b v="1"/>
    <s v="music/indie rock"/>
    <n v="187.25"/>
    <n v="38.74"/>
    <x v="4"/>
    <s v="indie rock"/>
    <x v="1937"/>
    <d v="2012-06-15T03:59:00"/>
  </r>
  <r>
    <x v="0"/>
    <s v="US"/>
    <s v="USD"/>
    <n v="1372741200"/>
    <n v="1370067231"/>
    <b v="0"/>
    <n v="114"/>
    <b v="1"/>
    <s v="music/indie rock"/>
    <n v="115.93"/>
    <n v="152.54"/>
    <x v="4"/>
    <s v="indie rock"/>
    <x v="1938"/>
    <d v="2013-07-02T05:00:00"/>
  </r>
  <r>
    <x v="0"/>
    <s v="US"/>
    <s v="USD"/>
    <n v="1362955108"/>
    <n v="1360366708"/>
    <b v="0"/>
    <n v="96"/>
    <b v="1"/>
    <s v="music/indie rock"/>
    <n v="110.7"/>
    <n v="115.31"/>
    <x v="4"/>
    <s v="indie rock"/>
    <x v="1939"/>
    <d v="2013-03-10T22:38:28"/>
  </r>
  <r>
    <x v="0"/>
    <s v="US"/>
    <s v="USD"/>
    <n v="1308110340"/>
    <n v="1304770233"/>
    <b v="0"/>
    <n v="31"/>
    <b v="1"/>
    <s v="music/indie rock"/>
    <n v="170.92"/>
    <n v="35.840000000000003"/>
    <x v="4"/>
    <s v="indie rock"/>
    <x v="1940"/>
    <d v="2011-06-15T03:59:00"/>
  </r>
  <r>
    <x v="0"/>
    <s v="US"/>
    <s v="USD"/>
    <n v="1400137131"/>
    <n v="1397545131"/>
    <b v="1"/>
    <n v="4883"/>
    <b v="1"/>
    <s v="technology/hardware"/>
    <n v="126.12"/>
    <n v="64.569999999999993"/>
    <x v="2"/>
    <s v="hardware"/>
    <x v="1941"/>
    <d v="2014-05-15T06:58:51"/>
  </r>
  <r>
    <x v="0"/>
    <s v="US"/>
    <s v="USD"/>
    <n v="1309809140"/>
    <n v="1302033140"/>
    <b v="1"/>
    <n v="95"/>
    <b v="1"/>
    <s v="technology/hardware"/>
    <n v="138.44"/>
    <n v="87.44"/>
    <x v="2"/>
    <s v="hardware"/>
    <x v="1942"/>
    <d v="2011-07-04T19:52:20"/>
  </r>
  <r>
    <x v="0"/>
    <s v="US"/>
    <s v="USD"/>
    <n v="1470896916"/>
    <n v="1467008916"/>
    <b v="1"/>
    <n v="2478"/>
    <b v="1"/>
    <s v="technology/hardware"/>
    <n v="1705.25"/>
    <n v="68.819999999999993"/>
    <x v="2"/>
    <s v="hardware"/>
    <x v="1943"/>
    <d v="2016-08-11T06:28:36"/>
  </r>
  <r>
    <x v="0"/>
    <s v="US"/>
    <s v="USD"/>
    <n v="1398952890"/>
    <n v="1396360890"/>
    <b v="1"/>
    <n v="1789"/>
    <b v="1"/>
    <s v="technology/hardware"/>
    <n v="788.06"/>
    <n v="176.2"/>
    <x v="2"/>
    <s v="hardware"/>
    <x v="1944"/>
    <d v="2014-05-01T14:01:30"/>
  </r>
  <r>
    <x v="0"/>
    <s v="ES"/>
    <s v="EUR"/>
    <n v="1436680958"/>
    <n v="1433224958"/>
    <b v="1"/>
    <n v="680"/>
    <b v="1"/>
    <s v="technology/hardware"/>
    <n v="348.02"/>
    <n v="511.79"/>
    <x v="2"/>
    <s v="hardware"/>
    <x v="1945"/>
    <d v="2015-07-12T06:02:38"/>
  </r>
  <r>
    <x v="0"/>
    <s v="US"/>
    <s v="USD"/>
    <n v="1397961361"/>
    <n v="1392780961"/>
    <b v="1"/>
    <n v="70"/>
    <b v="1"/>
    <s v="technology/hardware"/>
    <n v="149.75"/>
    <n v="160.44"/>
    <x v="2"/>
    <s v="hardware"/>
    <x v="1946"/>
    <d v="2014-04-20T02:36:01"/>
  </r>
  <r>
    <x v="0"/>
    <s v="US"/>
    <s v="USD"/>
    <n v="1258955940"/>
    <n v="1255730520"/>
    <b v="1"/>
    <n v="23"/>
    <b v="1"/>
    <s v="technology/hardware"/>
    <n v="100.63"/>
    <n v="35"/>
    <x v="2"/>
    <s v="hardware"/>
    <x v="1947"/>
    <d v="2009-11-23T05:59:00"/>
  </r>
  <r>
    <x v="0"/>
    <s v="US"/>
    <s v="USD"/>
    <n v="1465232520"/>
    <n v="1460557809"/>
    <b v="1"/>
    <n v="4245"/>
    <b v="1"/>
    <s v="technology/hardware"/>
    <n v="800.21"/>
    <n v="188.51"/>
    <x v="2"/>
    <s v="hardware"/>
    <x v="1948"/>
    <d v="2016-06-06T17:02:00"/>
  </r>
  <r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x v="0"/>
    <s v="US"/>
    <s v="USD"/>
    <n v="1303446073"/>
    <n v="1300767673"/>
    <b v="1"/>
    <n v="1876"/>
    <b v="1"/>
    <s v="technology/hardware"/>
    <n v="200.52"/>
    <n v="51.31"/>
    <x v="2"/>
    <s v="hardware"/>
    <x v="1950"/>
    <d v="2011-04-22T04:21:13"/>
  </r>
  <r>
    <x v="0"/>
    <s v="US"/>
    <s v="USD"/>
    <n v="1478516737"/>
    <n v="1475921137"/>
    <b v="1"/>
    <n v="834"/>
    <b v="1"/>
    <s v="technology/hardware"/>
    <n v="212.44"/>
    <n v="127.36"/>
    <x v="2"/>
    <s v="hardware"/>
    <x v="1951"/>
    <d v="2016-11-07T11:05:37"/>
  </r>
  <r>
    <x v="0"/>
    <s v="CA"/>
    <s v="CAD"/>
    <n v="1381934015"/>
    <n v="1378737215"/>
    <b v="1"/>
    <n v="682"/>
    <b v="1"/>
    <s v="technology/hardware"/>
    <n v="198.47"/>
    <n v="101.86"/>
    <x v="2"/>
    <s v="hardware"/>
    <x v="1952"/>
    <d v="2013-10-16T14:33:35"/>
  </r>
  <r>
    <x v="0"/>
    <s v="US"/>
    <s v="USD"/>
    <n v="1330657200"/>
    <n v="1328158065"/>
    <b v="1"/>
    <n v="147"/>
    <b v="1"/>
    <s v="technology/hardware"/>
    <n v="225.95"/>
    <n v="230.56"/>
    <x v="2"/>
    <s v="hardware"/>
    <x v="1953"/>
    <d v="2012-03-02T03:00:00"/>
  </r>
  <r>
    <x v="0"/>
    <s v="US"/>
    <s v="USD"/>
    <n v="1457758800"/>
    <n v="1453730176"/>
    <b v="1"/>
    <n v="415"/>
    <b v="1"/>
    <s v="technology/hardware"/>
    <n v="698.95"/>
    <n v="842.11"/>
    <x v="2"/>
    <s v="hardware"/>
    <x v="1954"/>
    <d v="2016-03-12T05:00:00"/>
  </r>
  <r>
    <x v="0"/>
    <s v="US"/>
    <s v="USD"/>
    <n v="1337799600"/>
    <n v="1334989881"/>
    <b v="1"/>
    <n v="290"/>
    <b v="1"/>
    <s v="technology/hardware"/>
    <n v="398.6"/>
    <n v="577.28"/>
    <x v="2"/>
    <s v="hardware"/>
    <x v="1955"/>
    <d v="2012-05-23T19:00:00"/>
  </r>
  <r>
    <x v="0"/>
    <s v="US"/>
    <s v="USD"/>
    <n v="1429391405"/>
    <n v="1425507005"/>
    <b v="1"/>
    <n v="365"/>
    <b v="1"/>
    <s v="technology/hardware"/>
    <n v="294.02999999999997"/>
    <n v="483.34"/>
    <x v="2"/>
    <s v="hardware"/>
    <x v="1956"/>
    <d v="2015-04-18T21:10:05"/>
  </r>
  <r>
    <x v="0"/>
    <s v="US"/>
    <s v="USD"/>
    <n v="1351304513"/>
    <n v="1348712513"/>
    <b v="1"/>
    <n v="660"/>
    <b v="1"/>
    <s v="technology/hardware"/>
    <n v="167.5"/>
    <n v="76.14"/>
    <x v="2"/>
    <s v="hardware"/>
    <x v="1957"/>
    <d v="2012-10-27T02:21:53"/>
  </r>
  <r>
    <x v="0"/>
    <s v="US"/>
    <s v="USD"/>
    <n v="1364078561"/>
    <n v="1361490161"/>
    <b v="1"/>
    <n v="1356"/>
    <b v="1"/>
    <s v="technology/hardware"/>
    <n v="1435.57"/>
    <n v="74.11"/>
    <x v="2"/>
    <s v="hardware"/>
    <x v="1958"/>
    <d v="2013-03-23T22:42:41"/>
  </r>
  <r>
    <x v="0"/>
    <s v="US"/>
    <s v="USD"/>
    <n v="1412121600"/>
    <n v="1408565860"/>
    <b v="1"/>
    <n v="424"/>
    <b v="1"/>
    <s v="technology/hardware"/>
    <n v="156.72999999999999"/>
    <n v="36.97"/>
    <x v="2"/>
    <s v="hardware"/>
    <x v="1959"/>
    <d v="2014-10-01T00:00:00"/>
  </r>
  <r>
    <x v="0"/>
    <s v="SE"/>
    <s v="SEK"/>
    <n v="1419151341"/>
    <n v="1416559341"/>
    <b v="1"/>
    <n v="33"/>
    <b v="1"/>
    <s v="technology/hardware"/>
    <n v="117.9"/>
    <n v="2500.9699999999998"/>
    <x v="2"/>
    <s v="hardware"/>
    <x v="1960"/>
    <d v="2014-12-21T08:42:21"/>
  </r>
  <r>
    <x v="0"/>
    <s v="US"/>
    <s v="USD"/>
    <n v="1349495940"/>
    <n v="1346042417"/>
    <b v="1"/>
    <n v="1633"/>
    <b v="1"/>
    <s v="technology/hardware"/>
    <n v="1105.3800000000001"/>
    <n v="67.69"/>
    <x v="2"/>
    <s v="hardware"/>
    <x v="1961"/>
    <d v="2012-10-06T03:59:00"/>
  </r>
  <r>
    <x v="0"/>
    <s v="US"/>
    <s v="USD"/>
    <n v="1400006636"/>
    <n v="1397414636"/>
    <b v="1"/>
    <n v="306"/>
    <b v="1"/>
    <s v="technology/hardware"/>
    <n v="192.93"/>
    <n v="63.05"/>
    <x v="2"/>
    <s v="hardware"/>
    <x v="1962"/>
    <d v="2014-05-13T18:43:56"/>
  </r>
  <r>
    <x v="0"/>
    <s v="GB"/>
    <s v="GBP"/>
    <n v="1410862734"/>
    <n v="1407838734"/>
    <b v="1"/>
    <n v="205"/>
    <b v="1"/>
    <s v="technology/hardware"/>
    <n v="126.88"/>
    <n v="117.6"/>
    <x v="2"/>
    <s v="hardware"/>
    <x v="1963"/>
    <d v="2014-09-16T10:18:54"/>
  </r>
  <r>
    <x v="0"/>
    <s v="IT"/>
    <s v="EUR"/>
    <n v="1461306772"/>
    <n v="1458714772"/>
    <b v="1"/>
    <n v="1281"/>
    <b v="1"/>
    <s v="technology/hardware"/>
    <n v="259.58"/>
    <n v="180.75"/>
    <x v="2"/>
    <s v="hardware"/>
    <x v="1964"/>
    <d v="2016-04-22T06:32:52"/>
  </r>
  <r>
    <x v="0"/>
    <s v="US"/>
    <s v="USD"/>
    <n v="1326330000"/>
    <n v="1324433310"/>
    <b v="1"/>
    <n v="103"/>
    <b v="1"/>
    <s v="technology/hardware"/>
    <n v="262.27999999999997"/>
    <n v="127.32"/>
    <x v="2"/>
    <s v="hardware"/>
    <x v="1965"/>
    <d v="2012-01-12T01:00:00"/>
  </r>
  <r>
    <x v="0"/>
    <s v="US"/>
    <s v="USD"/>
    <n v="1408021098"/>
    <n v="1405429098"/>
    <b v="1"/>
    <n v="1513"/>
    <b v="1"/>
    <s v="technology/hardware"/>
    <n v="206.74"/>
    <n v="136.63999999999999"/>
    <x v="2"/>
    <s v="hardware"/>
    <x v="1966"/>
    <d v="2014-08-14T12:58:18"/>
  </r>
  <r>
    <x v="0"/>
    <s v="US"/>
    <s v="USD"/>
    <n v="1398959729"/>
    <n v="1396367729"/>
    <b v="1"/>
    <n v="405"/>
    <b v="1"/>
    <s v="technology/hardware"/>
    <n v="370.13"/>
    <n v="182.78"/>
    <x v="2"/>
    <s v="hardware"/>
    <x v="1967"/>
    <d v="2014-05-01T15:55:29"/>
  </r>
  <r>
    <x v="0"/>
    <s v="US"/>
    <s v="USD"/>
    <n v="1480777515"/>
    <n v="1478095515"/>
    <b v="1"/>
    <n v="510"/>
    <b v="1"/>
    <s v="technology/hardware"/>
    <n v="284.97000000000003"/>
    <n v="279.38"/>
    <x v="2"/>
    <s v="hardware"/>
    <x v="1968"/>
    <d v="2016-12-03T15:05:15"/>
  </r>
  <r>
    <x v="0"/>
    <s v="GB"/>
    <s v="GBP"/>
    <n v="1470423668"/>
    <n v="1467831668"/>
    <b v="1"/>
    <n v="1887"/>
    <b v="1"/>
    <s v="technology/hardware"/>
    <n v="579.08000000000004"/>
    <n v="61.38"/>
    <x v="2"/>
    <s v="hardware"/>
    <x v="1969"/>
    <d v="2016-08-05T19:01:08"/>
  </r>
  <r>
    <x v="0"/>
    <s v="US"/>
    <s v="USD"/>
    <n v="1366429101"/>
    <n v="1361248701"/>
    <b v="1"/>
    <n v="701"/>
    <b v="1"/>
    <s v="technology/hardware"/>
    <n v="1131.8"/>
    <n v="80.73"/>
    <x v="2"/>
    <s v="hardware"/>
    <x v="1970"/>
    <d v="2013-04-20T03:38:21"/>
  </r>
  <r>
    <x v="0"/>
    <s v="US"/>
    <s v="USD"/>
    <n v="1384488000"/>
    <n v="1381752061"/>
    <b v="1"/>
    <n v="3863"/>
    <b v="1"/>
    <s v="technology/hardware"/>
    <n v="263.02999999999997"/>
    <n v="272.36"/>
    <x v="2"/>
    <s v="hardware"/>
    <x v="1971"/>
    <d v="2013-11-15T04:00:00"/>
  </r>
  <r>
    <x v="0"/>
    <s v="US"/>
    <s v="USD"/>
    <n v="1353201444"/>
    <n v="1350605844"/>
    <b v="1"/>
    <n v="238"/>
    <b v="1"/>
    <s v="technology/hardware"/>
    <n v="674.48"/>
    <n v="70.849999999999994"/>
    <x v="2"/>
    <s v="hardware"/>
    <x v="1972"/>
    <d v="2012-11-18T01:17:24"/>
  </r>
  <r>
    <x v="0"/>
    <s v="US"/>
    <s v="USD"/>
    <n v="1470466800"/>
    <n v="1467134464"/>
    <b v="1"/>
    <n v="2051"/>
    <b v="1"/>
    <s v="technology/hardware"/>
    <n v="256.83"/>
    <n v="247.94"/>
    <x v="2"/>
    <s v="hardware"/>
    <x v="1973"/>
    <d v="2016-08-06T07:00:00"/>
  </r>
  <r>
    <x v="0"/>
    <s v="GB"/>
    <s v="GBP"/>
    <n v="1376899269"/>
    <n v="1371715269"/>
    <b v="1"/>
    <n v="402"/>
    <b v="1"/>
    <s v="technology/hardware"/>
    <n v="375.5"/>
    <n v="186.81"/>
    <x v="2"/>
    <s v="hardware"/>
    <x v="1974"/>
    <d v="2013-08-19T08:01:09"/>
  </r>
  <r>
    <x v="0"/>
    <s v="US"/>
    <s v="USD"/>
    <n v="1362938851"/>
    <n v="1360346851"/>
    <b v="1"/>
    <n v="253"/>
    <b v="1"/>
    <s v="technology/hardware"/>
    <n v="208.71"/>
    <n v="131.99"/>
    <x v="2"/>
    <s v="hardware"/>
    <x v="1975"/>
    <d v="2013-03-10T18:07:31"/>
  </r>
  <r>
    <x v="0"/>
    <s v="GB"/>
    <s v="GBP"/>
    <n v="1373751325"/>
    <n v="1371159325"/>
    <b v="1"/>
    <n v="473"/>
    <b v="1"/>
    <s v="technology/hardware"/>
    <n v="346.6"/>
    <n v="29.31"/>
    <x v="2"/>
    <s v="hardware"/>
    <x v="1976"/>
    <d v="2013-07-13T21:35:25"/>
  </r>
  <r>
    <x v="0"/>
    <s v="US"/>
    <s v="USD"/>
    <n v="1450511940"/>
    <n v="1446527540"/>
    <b v="1"/>
    <n v="821"/>
    <b v="1"/>
    <s v="technology/hardware"/>
    <n v="402.33"/>
    <n v="245.02"/>
    <x v="2"/>
    <s v="hardware"/>
    <x v="1977"/>
    <d v="2015-12-19T07:59:00"/>
  </r>
  <r>
    <x v="0"/>
    <s v="US"/>
    <s v="USD"/>
    <n v="1339484400"/>
    <n v="1336627492"/>
    <b v="1"/>
    <n v="388"/>
    <b v="1"/>
    <s v="technology/hardware"/>
    <n v="1026.8499999999999"/>
    <n v="1323.25"/>
    <x v="2"/>
    <s v="hardware"/>
    <x v="1978"/>
    <d v="2012-06-12T07:00:00"/>
  </r>
  <r>
    <x v="0"/>
    <s v="US"/>
    <s v="USD"/>
    <n v="1447909140"/>
    <n v="1444734146"/>
    <b v="1"/>
    <n v="813"/>
    <b v="1"/>
    <s v="technology/hardware"/>
    <n v="114.9"/>
    <n v="282.66000000000003"/>
    <x v="2"/>
    <s v="hardware"/>
    <x v="1979"/>
    <d v="2015-11-19T04:59:00"/>
  </r>
  <r>
    <x v="0"/>
    <s v="DE"/>
    <s v="EUR"/>
    <n v="1459684862"/>
    <n v="1456232462"/>
    <b v="1"/>
    <n v="1945"/>
    <b v="1"/>
    <s v="technology/hardware"/>
    <n v="354.82"/>
    <n v="91.21"/>
    <x v="2"/>
    <s v="hardware"/>
    <x v="1980"/>
    <d v="2016-04-03T12:01:02"/>
  </r>
  <r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x v="2"/>
    <s v="US"/>
    <s v="USD"/>
    <n v="1472799600"/>
    <n v="1470874618"/>
    <b v="0"/>
    <n v="16"/>
    <b v="0"/>
    <s v="photography/people"/>
    <n v="4.3"/>
    <n v="88.69"/>
    <x v="8"/>
    <s v="people"/>
    <x v="1983"/>
    <d v="2016-09-02T07:00:00"/>
  </r>
  <r>
    <x v="2"/>
    <s v="US"/>
    <s v="USD"/>
    <n v="1417377481"/>
    <n v="1412189881"/>
    <b v="0"/>
    <n v="7"/>
    <b v="0"/>
    <s v="photography/people"/>
    <n v="21.15"/>
    <n v="453.14"/>
    <x v="8"/>
    <s v="people"/>
    <x v="1984"/>
    <d v="2014-11-30T19:58:01"/>
  </r>
  <r>
    <x v="2"/>
    <s v="GB"/>
    <s v="GBP"/>
    <n v="1470178800"/>
    <n v="1467650771"/>
    <b v="0"/>
    <n v="4"/>
    <b v="0"/>
    <s v="photography/people"/>
    <n v="3.19"/>
    <n v="12.75"/>
    <x v="8"/>
    <s v="people"/>
    <x v="1985"/>
    <d v="2016-08-02T23:00:00"/>
  </r>
  <r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x v="2"/>
    <s v="GB"/>
    <s v="GBP"/>
    <n v="1425223276"/>
    <n v="1422631276"/>
    <b v="0"/>
    <n v="28"/>
    <b v="0"/>
    <s v="photography/people"/>
    <n v="42.47"/>
    <n v="83.43"/>
    <x v="8"/>
    <s v="people"/>
    <x v="1987"/>
    <d v="2015-03-01T15:21:16"/>
  </r>
  <r>
    <x v="2"/>
    <s v="US"/>
    <s v="USD"/>
    <n v="1440094742"/>
    <n v="1437502742"/>
    <b v="0"/>
    <n v="1"/>
    <b v="0"/>
    <s v="photography/people"/>
    <n v="0.42"/>
    <n v="25"/>
    <x v="8"/>
    <s v="people"/>
    <x v="1988"/>
    <d v="2015-08-20T18:19:02"/>
  </r>
  <r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x v="2"/>
    <s v="US"/>
    <s v="USD"/>
    <n v="1455338532"/>
    <n v="1454042532"/>
    <b v="0"/>
    <n v="5"/>
    <b v="0"/>
    <s v="photography/people"/>
    <n v="16.97"/>
    <n v="101.8"/>
    <x v="8"/>
    <s v="people"/>
    <x v="1990"/>
    <d v="2016-02-13T04:42:12"/>
  </r>
  <r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x v="2"/>
    <s v="US"/>
    <s v="USD"/>
    <n v="1424229991"/>
    <n v="1421637991"/>
    <b v="0"/>
    <n v="2"/>
    <b v="0"/>
    <s v="photography/people"/>
    <n v="0.13"/>
    <n v="1"/>
    <x v="8"/>
    <s v="people"/>
    <x v="1992"/>
    <d v="2015-02-18T03:26:31"/>
  </r>
  <r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x v="2"/>
    <s v="US"/>
    <s v="USD"/>
    <n v="1406861438"/>
    <n v="1402973438"/>
    <b v="0"/>
    <n v="3"/>
    <b v="0"/>
    <s v="photography/people"/>
    <n v="26.2"/>
    <n v="218.33"/>
    <x v="8"/>
    <s v="people"/>
    <x v="1998"/>
    <d v="2014-08-01T02:50:38"/>
  </r>
  <r>
    <x v="2"/>
    <s v="GB"/>
    <s v="GBP"/>
    <n v="1415882108"/>
    <n v="1413286508"/>
    <b v="0"/>
    <n v="7"/>
    <b v="0"/>
    <s v="photography/people"/>
    <n v="0.76"/>
    <n v="33.71"/>
    <x v="8"/>
    <s v="people"/>
    <x v="1999"/>
    <d v="2014-11-13T12:35:08"/>
  </r>
  <r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x v="0"/>
    <s v="DE"/>
    <s v="EUR"/>
    <n v="1434139200"/>
    <n v="1431406916"/>
    <b v="1"/>
    <n v="1637"/>
    <b v="1"/>
    <s v="technology/hardware"/>
    <n v="382.13"/>
    <n v="128.38999999999999"/>
    <x v="2"/>
    <s v="hardware"/>
    <x v="2001"/>
    <d v="2015-06-12T20:00:00"/>
  </r>
  <r>
    <x v="0"/>
    <s v="US"/>
    <s v="USD"/>
    <n v="1485191143"/>
    <n v="1482599143"/>
    <b v="1"/>
    <n v="1375"/>
    <b v="1"/>
    <s v="technology/hardware"/>
    <n v="216.79"/>
    <n v="78.83"/>
    <x v="2"/>
    <s v="hardware"/>
    <x v="2002"/>
    <d v="2017-01-23T17:05:43"/>
  </r>
  <r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x v="0"/>
    <s v="US"/>
    <s v="USD"/>
    <n v="1405002663"/>
    <n v="1402410663"/>
    <b v="1"/>
    <n v="354"/>
    <b v="1"/>
    <s v="technology/hardware"/>
    <n v="234.42"/>
    <n v="331.1"/>
    <x v="2"/>
    <s v="hardware"/>
    <x v="2004"/>
    <d v="2014-07-10T14:31:03"/>
  </r>
  <r>
    <x v="0"/>
    <s v="US"/>
    <s v="USD"/>
    <n v="1381895940"/>
    <n v="1379532618"/>
    <b v="1"/>
    <n v="191"/>
    <b v="1"/>
    <s v="technology/hardware"/>
    <n v="123.68"/>
    <n v="194.26"/>
    <x v="2"/>
    <s v="hardware"/>
    <x v="2005"/>
    <d v="2013-10-16T03:59:00"/>
  </r>
  <r>
    <x v="0"/>
    <s v="US"/>
    <s v="USD"/>
    <n v="1417611645"/>
    <n v="1414584045"/>
    <b v="1"/>
    <n v="303"/>
    <b v="1"/>
    <s v="technology/hardware"/>
    <n v="247.84"/>
    <n v="408.98"/>
    <x v="2"/>
    <s v="hardware"/>
    <x v="2006"/>
    <d v="2014-12-03T13:00:45"/>
  </r>
  <r>
    <x v="0"/>
    <s v="US"/>
    <s v="USD"/>
    <n v="1282622400"/>
    <n v="1276891586"/>
    <b v="1"/>
    <n v="137"/>
    <b v="1"/>
    <s v="technology/hardware"/>
    <n v="115.71"/>
    <n v="84.46"/>
    <x v="2"/>
    <s v="hardware"/>
    <x v="2007"/>
    <d v="2010-08-24T04:00:00"/>
  </r>
  <r>
    <x v="0"/>
    <s v="US"/>
    <s v="USD"/>
    <n v="1316442622"/>
    <n v="1312641022"/>
    <b v="1"/>
    <n v="41"/>
    <b v="1"/>
    <s v="technology/hardware"/>
    <n v="117.07"/>
    <n v="44.85"/>
    <x v="2"/>
    <s v="hardware"/>
    <x v="2008"/>
    <d v="2011-09-19T14:30:22"/>
  </r>
  <r>
    <x v="0"/>
    <s v="DE"/>
    <s v="EUR"/>
    <n v="1479890743"/>
    <n v="1476776743"/>
    <b v="1"/>
    <n v="398"/>
    <b v="1"/>
    <s v="technology/hardware"/>
    <n v="305.16000000000003"/>
    <n v="383.36"/>
    <x v="2"/>
    <s v="hardware"/>
    <x v="2009"/>
    <d v="2016-11-23T08:45:43"/>
  </r>
  <r>
    <x v="0"/>
    <s v="US"/>
    <s v="USD"/>
    <n v="1471564491"/>
    <n v="1468972491"/>
    <b v="1"/>
    <n v="1737"/>
    <b v="1"/>
    <s v="technology/hardware"/>
    <n v="320.05"/>
    <n v="55.28"/>
    <x v="2"/>
    <s v="hardware"/>
    <x v="2010"/>
    <d v="2016-08-18T23:54:51"/>
  </r>
  <r>
    <x v="0"/>
    <s v="AT"/>
    <s v="EUR"/>
    <n v="1452553200"/>
    <n v="1449650173"/>
    <b v="1"/>
    <n v="971"/>
    <b v="1"/>
    <s v="technology/hardware"/>
    <n v="819.56"/>
    <n v="422.02"/>
    <x v="2"/>
    <s v="hardware"/>
    <x v="2011"/>
    <d v="2016-01-11T23:00:00"/>
  </r>
  <r>
    <x v="0"/>
    <s v="US"/>
    <s v="USD"/>
    <n v="1423165441"/>
    <n v="1420573441"/>
    <b v="1"/>
    <n v="183"/>
    <b v="1"/>
    <s v="technology/hardware"/>
    <n v="234.9"/>
    <n v="64.180000000000007"/>
    <x v="2"/>
    <s v="hardware"/>
    <x v="2012"/>
    <d v="2015-02-05T19:44:01"/>
  </r>
  <r>
    <x v="0"/>
    <s v="US"/>
    <s v="USD"/>
    <n v="1468019014"/>
    <n v="1462835014"/>
    <b v="1"/>
    <n v="4562"/>
    <b v="1"/>
    <s v="technology/hardware"/>
    <n v="494.91"/>
    <n v="173.58"/>
    <x v="2"/>
    <s v="hardware"/>
    <x v="2013"/>
    <d v="2016-07-08T23:03:34"/>
  </r>
  <r>
    <x v="0"/>
    <s v="US"/>
    <s v="USD"/>
    <n v="1364184539"/>
    <n v="1361250539"/>
    <b v="1"/>
    <n v="26457"/>
    <b v="1"/>
    <s v="technology/hardware"/>
    <n v="7813.78"/>
    <n v="88.6"/>
    <x v="2"/>
    <s v="hardware"/>
    <x v="2014"/>
    <d v="2013-03-25T04:08:59"/>
  </r>
  <r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x v="0"/>
    <s v="US"/>
    <s v="USD"/>
    <n v="1362863299"/>
    <n v="1360271299"/>
    <b v="1"/>
    <n v="479"/>
    <b v="1"/>
    <s v="technology/hardware"/>
    <n v="921.54"/>
    <n v="192.39"/>
    <x v="2"/>
    <s v="hardware"/>
    <x v="2016"/>
    <d v="2013-03-09T21:08:19"/>
  </r>
  <r>
    <x v="0"/>
    <s v="US"/>
    <s v="USD"/>
    <n v="1332561600"/>
    <n v="1329873755"/>
    <b v="1"/>
    <n v="426"/>
    <b v="1"/>
    <s v="technology/hardware"/>
    <n v="125.1"/>
    <n v="73.42"/>
    <x v="2"/>
    <s v="hardware"/>
    <x v="2017"/>
    <d v="2012-03-24T04:00:00"/>
  </r>
  <r>
    <x v="0"/>
    <s v="IE"/>
    <s v="EUR"/>
    <n v="1439455609"/>
    <n v="1436863609"/>
    <b v="1"/>
    <n v="450"/>
    <b v="1"/>
    <s v="technology/hardware"/>
    <n v="102.24"/>
    <n v="147.68"/>
    <x v="2"/>
    <s v="hardware"/>
    <x v="2018"/>
    <d v="2015-08-13T08:46:49"/>
  </r>
  <r>
    <x v="0"/>
    <s v="US"/>
    <s v="USD"/>
    <n v="1474563621"/>
    <n v="1471971621"/>
    <b v="1"/>
    <n v="1780"/>
    <b v="1"/>
    <s v="technology/hardware"/>
    <n v="484.91"/>
    <n v="108.97"/>
    <x v="2"/>
    <s v="hardware"/>
    <x v="2019"/>
    <d v="2016-09-22T17:00:21"/>
  </r>
  <r>
    <x v="0"/>
    <s v="US"/>
    <s v="USD"/>
    <n v="1400108640"/>
    <n v="1396923624"/>
    <b v="1"/>
    <n v="122"/>
    <b v="1"/>
    <s v="technology/hardware"/>
    <n v="192.33"/>
    <n v="23.65"/>
    <x v="2"/>
    <s v="hardware"/>
    <x v="2020"/>
    <d v="2014-05-14T23:04:00"/>
  </r>
  <r>
    <x v="0"/>
    <s v="US"/>
    <s v="USD"/>
    <n v="1411522897"/>
    <n v="1407634897"/>
    <b v="1"/>
    <n v="95"/>
    <b v="1"/>
    <s v="technology/hardware"/>
    <n v="281.10000000000002"/>
    <n v="147.94999999999999"/>
    <x v="2"/>
    <s v="hardware"/>
    <x v="2021"/>
    <d v="2014-09-24T01:41:37"/>
  </r>
  <r>
    <x v="0"/>
    <s v="US"/>
    <s v="USD"/>
    <n v="1465652372"/>
    <n v="1463060372"/>
    <b v="1"/>
    <n v="325"/>
    <b v="1"/>
    <s v="technology/hardware"/>
    <n v="125.14"/>
    <n v="385.04"/>
    <x v="2"/>
    <s v="hardware"/>
    <x v="2022"/>
    <d v="2016-06-11T13:39:32"/>
  </r>
  <r>
    <x v="0"/>
    <s v="US"/>
    <s v="USD"/>
    <n v="1434017153"/>
    <n v="1431425153"/>
    <b v="1"/>
    <n v="353"/>
    <b v="1"/>
    <s v="technology/hardware"/>
    <n v="161.46"/>
    <n v="457.39"/>
    <x v="2"/>
    <s v="hardware"/>
    <x v="2023"/>
    <d v="2015-06-11T10:05:53"/>
  </r>
  <r>
    <x v="0"/>
    <s v="US"/>
    <s v="USD"/>
    <n v="1344826800"/>
    <n v="1341875544"/>
    <b v="1"/>
    <n v="105"/>
    <b v="1"/>
    <s v="technology/hardware"/>
    <n v="585.35"/>
    <n v="222.99"/>
    <x v="2"/>
    <s v="hardware"/>
    <x v="2024"/>
    <d v="2012-08-13T03:00:00"/>
  </r>
  <r>
    <x v="0"/>
    <s v="DE"/>
    <s v="EUR"/>
    <n v="1433996746"/>
    <n v="1431404746"/>
    <b v="1"/>
    <n v="729"/>
    <b v="1"/>
    <s v="technology/hardware"/>
    <n v="201.15"/>
    <n v="220.74"/>
    <x v="2"/>
    <s v="hardware"/>
    <x v="2025"/>
    <d v="2015-06-11T04:25:46"/>
  </r>
  <r>
    <x v="0"/>
    <s v="US"/>
    <s v="USD"/>
    <n v="1398052740"/>
    <n v="1394127585"/>
    <b v="1"/>
    <n v="454"/>
    <b v="1"/>
    <s v="technology/hardware"/>
    <n v="133.47999999999999"/>
    <n v="73.5"/>
    <x v="2"/>
    <s v="hardware"/>
    <x v="2026"/>
    <d v="2014-04-21T03:59:00"/>
  </r>
  <r>
    <x v="0"/>
    <s v="US"/>
    <s v="USD"/>
    <n v="1427740319"/>
    <n v="1423855919"/>
    <b v="1"/>
    <n v="539"/>
    <b v="1"/>
    <s v="technology/hardware"/>
    <n v="120.25"/>
    <n v="223.1"/>
    <x v="2"/>
    <s v="hardware"/>
    <x v="2027"/>
    <d v="2015-03-30T18:31:59"/>
  </r>
  <r>
    <x v="0"/>
    <s v="US"/>
    <s v="USD"/>
    <n v="1268690100"/>
    <n v="1265493806"/>
    <b v="1"/>
    <n v="79"/>
    <b v="1"/>
    <s v="technology/hardware"/>
    <n v="126.17"/>
    <n v="47.91"/>
    <x v="2"/>
    <s v="hardware"/>
    <x v="2028"/>
    <d v="2010-03-15T21:55:00"/>
  </r>
  <r>
    <x v="0"/>
    <s v="US"/>
    <s v="USD"/>
    <n v="1409099481"/>
    <n v="1406507481"/>
    <b v="1"/>
    <n v="94"/>
    <b v="1"/>
    <s v="technology/hardware"/>
    <n v="361.2"/>
    <n v="96.06"/>
    <x v="2"/>
    <s v="hardware"/>
    <x v="2029"/>
    <d v="2014-08-27T00:31:21"/>
  </r>
  <r>
    <x v="0"/>
    <s v="GB"/>
    <s v="GBP"/>
    <n v="1354233296"/>
    <n v="1351641296"/>
    <b v="1"/>
    <n v="625"/>
    <b v="1"/>
    <s v="technology/hardware"/>
    <n v="226.24"/>
    <n v="118.61"/>
    <x v="2"/>
    <s v="hardware"/>
    <x v="2030"/>
    <d v="2012-11-29T23:54:56"/>
  </r>
  <r>
    <x v="0"/>
    <s v="NL"/>
    <s v="EUR"/>
    <n v="1420765200"/>
    <n v="1417506853"/>
    <b v="1"/>
    <n v="508"/>
    <b v="1"/>
    <s v="technology/hardware"/>
    <n v="120.35"/>
    <n v="118.45"/>
    <x v="2"/>
    <s v="hardware"/>
    <x v="2031"/>
    <d v="2015-01-09T01:00:00"/>
  </r>
  <r>
    <x v="0"/>
    <s v="US"/>
    <s v="USD"/>
    <n v="1481778000"/>
    <n v="1479216874"/>
    <b v="1"/>
    <n v="531"/>
    <b v="1"/>
    <s v="technology/hardware"/>
    <n v="304.19"/>
    <n v="143.21"/>
    <x v="2"/>
    <s v="hardware"/>
    <x v="2032"/>
    <d v="2016-12-15T05:00:00"/>
  </r>
  <r>
    <x v="0"/>
    <s v="US"/>
    <s v="USD"/>
    <n v="1398477518"/>
    <n v="1395885518"/>
    <b v="1"/>
    <n v="158"/>
    <b v="1"/>
    <s v="technology/hardware"/>
    <n v="178.68"/>
    <n v="282.72000000000003"/>
    <x v="2"/>
    <s v="hardware"/>
    <x v="2033"/>
    <d v="2014-04-26T01:58:38"/>
  </r>
  <r>
    <x v="0"/>
    <s v="US"/>
    <s v="USD"/>
    <n v="1430981880"/>
    <n v="1426216033"/>
    <b v="1"/>
    <n v="508"/>
    <b v="1"/>
    <s v="technology/hardware"/>
    <n v="386.82"/>
    <n v="593.94000000000005"/>
    <x v="2"/>
    <s v="hardware"/>
    <x v="2034"/>
    <d v="2015-05-07T06:58:00"/>
  </r>
  <r>
    <x v="0"/>
    <s v="US"/>
    <s v="USD"/>
    <n v="1450486800"/>
    <n v="1446562807"/>
    <b v="1"/>
    <n v="644"/>
    <b v="1"/>
    <s v="technology/hardware"/>
    <n v="211.04"/>
    <n v="262.16000000000003"/>
    <x v="2"/>
    <s v="hardware"/>
    <x v="2035"/>
    <d v="2015-12-19T01:00:00"/>
  </r>
  <r>
    <x v="0"/>
    <s v="US"/>
    <s v="USD"/>
    <n v="1399668319"/>
    <n v="1397076319"/>
    <b v="1"/>
    <n v="848"/>
    <b v="1"/>
    <s v="technology/hardware"/>
    <n v="131.66999999999999"/>
    <n v="46.58"/>
    <x v="2"/>
    <s v="hardware"/>
    <x v="2036"/>
    <d v="2014-05-09T20:45:19"/>
  </r>
  <r>
    <x v="0"/>
    <s v="US"/>
    <s v="USD"/>
    <n v="1388383353"/>
    <n v="1383195753"/>
    <b v="1"/>
    <n v="429"/>
    <b v="1"/>
    <s v="technology/hardware"/>
    <n v="300.48"/>
    <n v="70.040000000000006"/>
    <x v="2"/>
    <s v="hardware"/>
    <x v="2037"/>
    <d v="2013-12-30T06:02:33"/>
  </r>
  <r>
    <x v="0"/>
    <s v="GB"/>
    <s v="GBP"/>
    <n v="1372701600"/>
    <n v="1369895421"/>
    <b v="1"/>
    <n v="204"/>
    <b v="1"/>
    <s v="technology/hardware"/>
    <n v="420.51"/>
    <n v="164.91"/>
    <x v="2"/>
    <s v="hardware"/>
    <x v="2038"/>
    <d v="2013-07-01T18:00:00"/>
  </r>
  <r>
    <x v="0"/>
    <s v="US"/>
    <s v="USD"/>
    <n v="1480568340"/>
    <n v="1477996325"/>
    <b v="1"/>
    <n v="379"/>
    <b v="1"/>
    <s v="technology/hardware"/>
    <n v="136.22"/>
    <n v="449.26"/>
    <x v="2"/>
    <s v="hardware"/>
    <x v="2039"/>
    <d v="2016-12-01T04:59:00"/>
  </r>
  <r>
    <x v="0"/>
    <s v="US"/>
    <s v="USD"/>
    <n v="1384557303"/>
    <n v="1383257703"/>
    <b v="1"/>
    <n v="271"/>
    <b v="1"/>
    <s v="technology/hardware"/>
    <n v="248.17"/>
    <n v="27.47"/>
    <x v="2"/>
    <s v="hardware"/>
    <x v="2040"/>
    <d v="2013-11-15T23:15:03"/>
  </r>
  <r>
    <x v="0"/>
    <s v="US"/>
    <s v="USD"/>
    <n v="1478785027"/>
    <n v="1476189427"/>
    <b v="0"/>
    <n v="120"/>
    <b v="1"/>
    <s v="technology/hardware"/>
    <n v="181.86"/>
    <n v="143.97999999999999"/>
    <x v="2"/>
    <s v="hardware"/>
    <x v="2041"/>
    <d v="2016-11-10T13:37:07"/>
  </r>
  <r>
    <x v="0"/>
    <s v="US"/>
    <s v="USD"/>
    <n v="1453481974"/>
    <n v="1448297974"/>
    <b v="0"/>
    <n v="140"/>
    <b v="1"/>
    <s v="technology/hardware"/>
    <n v="123.53"/>
    <n v="88.24"/>
    <x v="2"/>
    <s v="hardware"/>
    <x v="2042"/>
    <d v="2016-01-22T16:59:34"/>
  </r>
  <r>
    <x v="0"/>
    <s v="US"/>
    <s v="USD"/>
    <n v="1481432340"/>
    <n v="1476764077"/>
    <b v="0"/>
    <n v="193"/>
    <b v="1"/>
    <s v="technology/hardware"/>
    <n v="506.21"/>
    <n v="36.33"/>
    <x v="2"/>
    <s v="hardware"/>
    <x v="2043"/>
    <d v="2016-12-11T04:59:00"/>
  </r>
  <r>
    <x v="0"/>
    <s v="US"/>
    <s v="USD"/>
    <n v="1434212714"/>
    <n v="1431620714"/>
    <b v="0"/>
    <n v="180"/>
    <b v="1"/>
    <s v="technology/hardware"/>
    <n v="108.21"/>
    <n v="90.18"/>
    <x v="2"/>
    <s v="hardware"/>
    <x v="2044"/>
    <d v="2015-06-13T16:25:14"/>
  </r>
  <r>
    <x v="0"/>
    <s v="US"/>
    <s v="USD"/>
    <n v="1341799647"/>
    <n v="1339207647"/>
    <b v="0"/>
    <n v="263"/>
    <b v="1"/>
    <s v="technology/hardware"/>
    <n v="819.18"/>
    <n v="152.62"/>
    <x v="2"/>
    <s v="hardware"/>
    <x v="2045"/>
    <d v="2012-07-09T02:07:27"/>
  </r>
  <r>
    <x v="0"/>
    <s v="US"/>
    <s v="USD"/>
    <n v="1369282044"/>
    <n v="1366690044"/>
    <b v="0"/>
    <n v="217"/>
    <b v="1"/>
    <s v="technology/hardware"/>
    <n v="121.1"/>
    <n v="55.81"/>
    <x v="2"/>
    <s v="hardware"/>
    <x v="2046"/>
    <d v="2013-05-23T04:07:24"/>
  </r>
  <r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x v="0"/>
    <s v="US"/>
    <s v="USD"/>
    <n v="1369323491"/>
    <n v="1366731491"/>
    <b v="0"/>
    <n v="1373"/>
    <b v="1"/>
    <s v="technology/hardware"/>
    <n v="148.33000000000001"/>
    <n v="91.83"/>
    <x v="2"/>
    <s v="hardware"/>
    <x v="2048"/>
    <d v="2013-05-23T15:38:11"/>
  </r>
  <r>
    <x v="0"/>
    <s v="GB"/>
    <s v="GBP"/>
    <n v="1386025140"/>
    <n v="1382963963"/>
    <b v="0"/>
    <n v="742"/>
    <b v="1"/>
    <s v="technology/hardware"/>
    <n v="120.19"/>
    <n v="80.989999999999995"/>
    <x v="2"/>
    <s v="hardware"/>
    <x v="2049"/>
    <d v="2013-12-02T22:59:00"/>
  </r>
  <r>
    <x v="0"/>
    <s v="US"/>
    <s v="USD"/>
    <n v="1433036578"/>
    <n v="1429580578"/>
    <b v="0"/>
    <n v="170"/>
    <b v="1"/>
    <s v="technology/hardware"/>
    <n v="473.27"/>
    <n v="278.39"/>
    <x v="2"/>
    <s v="hardware"/>
    <x v="2050"/>
    <d v="2015-05-31T01:42:58"/>
  </r>
  <r>
    <x v="0"/>
    <s v="US"/>
    <s v="USD"/>
    <n v="1388017937"/>
    <n v="1385425937"/>
    <b v="0"/>
    <n v="242"/>
    <b v="1"/>
    <s v="technology/hardware"/>
    <n v="130.36000000000001"/>
    <n v="43.1"/>
    <x v="2"/>
    <s v="hardware"/>
    <x v="2051"/>
    <d v="2013-12-26T00:32:17"/>
  </r>
  <r>
    <x v="0"/>
    <s v="US"/>
    <s v="USD"/>
    <n v="1455933653"/>
    <n v="1452045653"/>
    <b v="0"/>
    <n v="541"/>
    <b v="1"/>
    <s v="technology/hardware"/>
    <n v="353.05"/>
    <n v="326.29000000000002"/>
    <x v="2"/>
    <s v="hardware"/>
    <x v="2052"/>
    <d v="2016-02-20T02:00:53"/>
  </r>
  <r>
    <x v="0"/>
    <s v="US"/>
    <s v="USD"/>
    <n v="1448466551"/>
    <n v="1445870951"/>
    <b v="0"/>
    <n v="121"/>
    <b v="1"/>
    <s v="technology/hardware"/>
    <n v="101.02"/>
    <n v="41.74"/>
    <x v="2"/>
    <s v="hardware"/>
    <x v="2053"/>
    <d v="2015-11-25T15:49:11"/>
  </r>
  <r>
    <x v="0"/>
    <s v="GB"/>
    <s v="GBP"/>
    <n v="1399033810"/>
    <n v="1396441810"/>
    <b v="0"/>
    <n v="621"/>
    <b v="1"/>
    <s v="technology/hardware"/>
    <n v="113.59"/>
    <n v="64.02"/>
    <x v="2"/>
    <s v="hardware"/>
    <x v="2054"/>
    <d v="2014-05-02T12:30:10"/>
  </r>
  <r>
    <x v="0"/>
    <s v="US"/>
    <s v="USD"/>
    <n v="1417579200"/>
    <n v="1415031043"/>
    <b v="0"/>
    <n v="101"/>
    <b v="1"/>
    <s v="technology/hardware"/>
    <n v="167.42"/>
    <n v="99.46"/>
    <x v="2"/>
    <s v="hardware"/>
    <x v="2055"/>
    <d v="2014-12-03T04:00:00"/>
  </r>
  <r>
    <x v="0"/>
    <s v="US"/>
    <s v="USD"/>
    <n v="1366222542"/>
    <n v="1363630542"/>
    <b v="0"/>
    <n v="554"/>
    <b v="1"/>
    <s v="technology/hardware"/>
    <n v="153.44999999999999"/>
    <n v="138.49"/>
    <x v="2"/>
    <s v="hardware"/>
    <x v="2056"/>
    <d v="2013-04-17T18:15:42"/>
  </r>
  <r>
    <x v="0"/>
    <s v="GB"/>
    <s v="GBP"/>
    <n v="1456487532"/>
    <n v="1453895532"/>
    <b v="0"/>
    <n v="666"/>
    <b v="1"/>
    <s v="technology/hardware"/>
    <n v="202.23"/>
    <n v="45.55"/>
    <x v="2"/>
    <s v="hardware"/>
    <x v="2057"/>
    <d v="2016-02-26T11:52:12"/>
  </r>
  <r>
    <x v="0"/>
    <s v="GB"/>
    <s v="GBP"/>
    <n v="1425326400"/>
    <n v="1421916830"/>
    <b v="0"/>
    <n v="410"/>
    <b v="1"/>
    <s v="technology/hardware"/>
    <n v="168.28"/>
    <n v="10.51"/>
    <x v="2"/>
    <s v="hardware"/>
    <x v="2058"/>
    <d v="2015-03-02T20:00:00"/>
  </r>
  <r>
    <x v="0"/>
    <s v="US"/>
    <s v="USD"/>
    <n v="1454277540"/>
    <n v="1450880854"/>
    <b v="0"/>
    <n v="375"/>
    <b v="1"/>
    <s v="technology/hardware"/>
    <n v="143.46"/>
    <n v="114.77"/>
    <x v="2"/>
    <s v="hardware"/>
    <x v="2059"/>
    <d v="2016-01-31T21:59:00"/>
  </r>
  <r>
    <x v="0"/>
    <s v="US"/>
    <s v="USD"/>
    <n v="1406129150"/>
    <n v="1400945150"/>
    <b v="0"/>
    <n v="1364"/>
    <b v="1"/>
    <s v="technology/hardware"/>
    <n v="196.4"/>
    <n v="36"/>
    <x v="2"/>
    <s v="hardware"/>
    <x v="2060"/>
    <d v="2014-07-23T15:25:50"/>
  </r>
  <r>
    <x v="0"/>
    <s v="US"/>
    <s v="USD"/>
    <n v="1483208454"/>
    <n v="1480616454"/>
    <b v="0"/>
    <n v="35"/>
    <b v="1"/>
    <s v="technology/hardware"/>
    <n v="107.92"/>
    <n v="154.16999999999999"/>
    <x v="2"/>
    <s v="hardware"/>
    <x v="2061"/>
    <d v="2016-12-31T18:20:54"/>
  </r>
  <r>
    <x v="0"/>
    <s v="DK"/>
    <s v="DKK"/>
    <n v="1458807098"/>
    <n v="1456218698"/>
    <b v="0"/>
    <n v="203"/>
    <b v="1"/>
    <s v="technology/hardware"/>
    <n v="114.98"/>
    <n v="566.39"/>
    <x v="2"/>
    <s v="hardware"/>
    <x v="2062"/>
    <d v="2016-03-24T08:11:38"/>
  </r>
  <r>
    <x v="0"/>
    <s v="DE"/>
    <s v="EUR"/>
    <n v="1463333701"/>
    <n v="1460482501"/>
    <b v="0"/>
    <n v="49"/>
    <b v="1"/>
    <s v="technology/hardware"/>
    <n v="148.05000000000001"/>
    <n v="120.86"/>
    <x v="2"/>
    <s v="hardware"/>
    <x v="2063"/>
    <d v="2016-05-15T17:35:01"/>
  </r>
  <r>
    <x v="0"/>
    <s v="US"/>
    <s v="USD"/>
    <n v="1370001600"/>
    <n v="1366879523"/>
    <b v="0"/>
    <n v="5812"/>
    <b v="1"/>
    <s v="technology/hardware"/>
    <n v="191.17"/>
    <n v="86.16"/>
    <x v="2"/>
    <s v="hardware"/>
    <x v="2064"/>
    <d v="2013-05-31T12:00:00"/>
  </r>
  <r>
    <x v="0"/>
    <s v="GB"/>
    <s v="GBP"/>
    <n v="1387958429"/>
    <n v="1385366429"/>
    <b v="0"/>
    <n v="1556"/>
    <b v="1"/>
    <s v="technology/hardware"/>
    <n v="199.22"/>
    <n v="51.21"/>
    <x v="2"/>
    <s v="hardware"/>
    <x v="2065"/>
    <d v="2013-12-25T08:00:29"/>
  </r>
  <r>
    <x v="0"/>
    <s v="US"/>
    <s v="USD"/>
    <n v="1408818683"/>
    <n v="1406226683"/>
    <b v="0"/>
    <n v="65"/>
    <b v="1"/>
    <s v="technology/hardware"/>
    <n v="218.6"/>
    <n v="67.260000000000005"/>
    <x v="2"/>
    <s v="hardware"/>
    <x v="2066"/>
    <d v="2014-08-23T18:31:23"/>
  </r>
  <r>
    <x v="0"/>
    <s v="GB"/>
    <s v="GBP"/>
    <n v="1432499376"/>
    <n v="1429648176"/>
    <b v="0"/>
    <n v="10"/>
    <b v="1"/>
    <s v="technology/hardware"/>
    <n v="126.87"/>
    <n v="62.8"/>
    <x v="2"/>
    <s v="hardware"/>
    <x v="2067"/>
    <d v="2015-05-24T20:29:36"/>
  </r>
  <r>
    <x v="0"/>
    <s v="US"/>
    <s v="USD"/>
    <n v="1476994315"/>
    <n v="1474402315"/>
    <b v="0"/>
    <n v="76"/>
    <b v="1"/>
    <s v="technology/hardware"/>
    <n v="105.22"/>
    <n v="346.13"/>
    <x v="2"/>
    <s v="hardware"/>
    <x v="2068"/>
    <d v="2016-10-20T20:11:55"/>
  </r>
  <r>
    <x v="0"/>
    <s v="US"/>
    <s v="USD"/>
    <n v="1451776791"/>
    <n v="1449098391"/>
    <b v="0"/>
    <n v="263"/>
    <b v="1"/>
    <s v="technology/hardware"/>
    <n v="128.41"/>
    <n v="244.12"/>
    <x v="2"/>
    <s v="hardware"/>
    <x v="2069"/>
    <d v="2016-01-02T23:19:51"/>
  </r>
  <r>
    <x v="0"/>
    <s v="DE"/>
    <s v="EUR"/>
    <n v="1467128723"/>
    <n v="1464536723"/>
    <b v="0"/>
    <n v="1530"/>
    <b v="1"/>
    <s v="technology/hardware"/>
    <n v="317.33"/>
    <n v="259.25"/>
    <x v="2"/>
    <s v="hardware"/>
    <x v="2070"/>
    <d v="2016-06-28T15:45:23"/>
  </r>
  <r>
    <x v="0"/>
    <s v="US"/>
    <s v="USD"/>
    <n v="1475390484"/>
    <n v="1471502484"/>
    <b v="0"/>
    <n v="278"/>
    <b v="1"/>
    <s v="technology/hardware"/>
    <n v="280.73"/>
    <n v="201.96"/>
    <x v="2"/>
    <s v="hardware"/>
    <x v="2071"/>
    <d v="2016-10-02T06:41:24"/>
  </r>
  <r>
    <x v="0"/>
    <s v="US"/>
    <s v="USD"/>
    <n v="1462629432"/>
    <n v="1460037432"/>
    <b v="0"/>
    <n v="350"/>
    <b v="1"/>
    <s v="technology/hardware"/>
    <n v="110.73"/>
    <n v="226.21"/>
    <x v="2"/>
    <s v="hardware"/>
    <x v="2072"/>
    <d v="2016-05-07T13:57:12"/>
  </r>
  <r>
    <x v="0"/>
    <s v="US"/>
    <s v="USD"/>
    <n v="1431100918"/>
    <n v="1427212918"/>
    <b v="0"/>
    <n v="470"/>
    <b v="1"/>
    <s v="technology/hardware"/>
    <n v="152.6"/>
    <n v="324.69"/>
    <x v="2"/>
    <s v="hardware"/>
    <x v="2073"/>
    <d v="2015-05-08T16:01:58"/>
  </r>
  <r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9:49:42"/>
  </r>
  <r>
    <x v="0"/>
    <s v="US"/>
    <s v="USD"/>
    <n v="1374769288"/>
    <n v="1372177288"/>
    <b v="0"/>
    <n v="8200"/>
    <b v="1"/>
    <s v="technology/hardware"/>
    <n v="1678.37"/>
    <n v="20.47"/>
    <x v="2"/>
    <s v="hardware"/>
    <x v="2075"/>
    <d v="2013-07-25T16:21:28"/>
  </r>
  <r>
    <x v="0"/>
    <s v="GB"/>
    <s v="GBP"/>
    <n v="1406149689"/>
    <n v="1402693689"/>
    <b v="0"/>
    <n v="8359"/>
    <b v="1"/>
    <s v="technology/hardware"/>
    <n v="543.35"/>
    <n v="116.35"/>
    <x v="2"/>
    <s v="hardware"/>
    <x v="2076"/>
    <d v="2014-07-23T21:08:09"/>
  </r>
  <r>
    <x v="0"/>
    <s v="US"/>
    <s v="USD"/>
    <n v="1433538000"/>
    <n v="1428541276"/>
    <b v="0"/>
    <n v="188"/>
    <b v="1"/>
    <s v="technology/hardware"/>
    <n v="115.51"/>
    <n v="307.2"/>
    <x v="2"/>
    <s v="hardware"/>
    <x v="2077"/>
    <d v="2015-06-05T21:00:00"/>
  </r>
  <r>
    <x v="0"/>
    <s v="ES"/>
    <s v="EUR"/>
    <n v="1482085857"/>
    <n v="1479493857"/>
    <b v="0"/>
    <n v="48"/>
    <b v="1"/>
    <s v="technology/hardware"/>
    <n v="131.21"/>
    <n v="546.69000000000005"/>
    <x v="2"/>
    <s v="hardware"/>
    <x v="2078"/>
    <d v="2016-12-18T18:30:57"/>
  </r>
  <r>
    <x v="0"/>
    <s v="GB"/>
    <s v="GBP"/>
    <n v="1435258800"/>
    <n v="1432659793"/>
    <b v="0"/>
    <n v="607"/>
    <b v="1"/>
    <s v="technology/hardware"/>
    <n v="288.17"/>
    <n v="47.47"/>
    <x v="2"/>
    <s v="hardware"/>
    <x v="2079"/>
    <d v="2015-06-25T19:00:00"/>
  </r>
  <r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x v="0"/>
    <s v="US"/>
    <s v="USD"/>
    <n v="1337144340"/>
    <n v="1333597555"/>
    <b v="0"/>
    <n v="55"/>
    <b v="1"/>
    <s v="music/indie rock"/>
    <n v="114.57"/>
    <n v="72.91"/>
    <x v="4"/>
    <s v="indie rock"/>
    <x v="2081"/>
    <d v="2012-05-16T04:59:00"/>
  </r>
  <r>
    <x v="0"/>
    <s v="US"/>
    <s v="USD"/>
    <n v="1322106796"/>
    <n v="1316919196"/>
    <b v="0"/>
    <n v="38"/>
    <b v="1"/>
    <s v="music/indie rock"/>
    <n v="110.73"/>
    <n v="43.71"/>
    <x v="4"/>
    <s v="indie rock"/>
    <x v="2082"/>
    <d v="2011-11-24T03:53:16"/>
  </r>
  <r>
    <x v="0"/>
    <s v="US"/>
    <s v="USD"/>
    <n v="1338830395"/>
    <n v="1336238395"/>
    <b v="0"/>
    <n v="25"/>
    <b v="1"/>
    <s v="music/indie rock"/>
    <n v="113.33"/>
    <n v="34"/>
    <x v="4"/>
    <s v="indie rock"/>
    <x v="2083"/>
    <d v="2012-06-04T17:19:55"/>
  </r>
  <r>
    <x v="0"/>
    <s v="US"/>
    <s v="USD"/>
    <n v="1399186740"/>
    <n v="1396468782"/>
    <b v="0"/>
    <n v="46"/>
    <b v="1"/>
    <s v="music/indie rock"/>
    <n v="108.33"/>
    <n v="70.650000000000006"/>
    <x v="4"/>
    <s v="indie rock"/>
    <x v="2084"/>
    <d v="2014-05-04T06:59:00"/>
  </r>
  <r>
    <x v="0"/>
    <s v="US"/>
    <s v="USD"/>
    <n v="1342382587"/>
    <n v="1339790587"/>
    <b v="0"/>
    <n v="83"/>
    <b v="1"/>
    <s v="music/indie rock"/>
    <n v="123.53"/>
    <n v="89.3"/>
    <x v="4"/>
    <s v="indie rock"/>
    <x v="2085"/>
    <d v="2012-07-15T20:03:07"/>
  </r>
  <r>
    <x v="0"/>
    <s v="US"/>
    <s v="USD"/>
    <n v="1323838740"/>
    <n v="1321200332"/>
    <b v="0"/>
    <n v="35"/>
    <b v="1"/>
    <s v="music/indie rock"/>
    <n v="100.7"/>
    <n v="115.09"/>
    <x v="4"/>
    <s v="indie rock"/>
    <x v="2086"/>
    <d v="2011-12-14T04:59:00"/>
  </r>
  <r>
    <x v="0"/>
    <s v="US"/>
    <s v="USD"/>
    <n v="1315457658"/>
    <n v="1312865658"/>
    <b v="0"/>
    <n v="25"/>
    <b v="1"/>
    <s v="music/indie rock"/>
    <n v="103.53"/>
    <n v="62.12"/>
    <x v="4"/>
    <s v="indie rock"/>
    <x v="2087"/>
    <d v="2011-09-08T04:54:18"/>
  </r>
  <r>
    <x v="0"/>
    <s v="US"/>
    <s v="USD"/>
    <n v="1284177540"/>
    <n v="1281028152"/>
    <b v="0"/>
    <n v="75"/>
    <b v="1"/>
    <s v="music/indie rock"/>
    <n v="115.51"/>
    <n v="46.2"/>
    <x v="4"/>
    <s v="indie rock"/>
    <x v="2088"/>
    <d v="2010-09-11T03:59:00"/>
  </r>
  <r>
    <x v="0"/>
    <s v="US"/>
    <s v="USD"/>
    <n v="1375408194"/>
    <n v="1372384194"/>
    <b v="0"/>
    <n v="62"/>
    <b v="1"/>
    <s v="music/indie rock"/>
    <n v="120.4"/>
    <n v="48.55"/>
    <x v="4"/>
    <s v="indie rock"/>
    <x v="2089"/>
    <d v="2013-08-02T01:49:54"/>
  </r>
  <r>
    <x v="0"/>
    <s v="US"/>
    <s v="USD"/>
    <n v="1361696955"/>
    <n v="1359104955"/>
    <b v="0"/>
    <n v="160"/>
    <b v="1"/>
    <s v="music/indie rock"/>
    <n v="115.04"/>
    <n v="57.52"/>
    <x v="4"/>
    <s v="indie rock"/>
    <x v="2090"/>
    <d v="2013-02-24T09:09:15"/>
  </r>
  <r>
    <x v="0"/>
    <s v="US"/>
    <s v="USD"/>
    <n v="1299009600"/>
    <n v="1294818278"/>
    <b v="0"/>
    <n v="246"/>
    <b v="1"/>
    <s v="music/indie rock"/>
    <n v="120.47"/>
    <n v="88.15"/>
    <x v="4"/>
    <s v="indie rock"/>
    <x v="2091"/>
    <d v="2011-03-01T20:00:00"/>
  </r>
  <r>
    <x v="0"/>
    <s v="US"/>
    <s v="USD"/>
    <n v="1318006732"/>
    <n v="1312822732"/>
    <b v="0"/>
    <n v="55"/>
    <b v="1"/>
    <s v="music/indie rock"/>
    <n v="101.28"/>
    <n v="110.49"/>
    <x v="4"/>
    <s v="indie rock"/>
    <x v="2092"/>
    <d v="2011-10-07T16:58:52"/>
  </r>
  <r>
    <x v="0"/>
    <s v="US"/>
    <s v="USD"/>
    <n v="1356211832"/>
    <n v="1351024232"/>
    <b v="0"/>
    <n v="23"/>
    <b v="1"/>
    <s v="music/indie rock"/>
    <n v="102.47"/>
    <n v="66.83"/>
    <x v="4"/>
    <s v="indie rock"/>
    <x v="2093"/>
    <d v="2012-12-22T21:30:32"/>
  </r>
  <r>
    <x v="0"/>
    <s v="US"/>
    <s v="USD"/>
    <n v="1330916400"/>
    <n v="1327969730"/>
    <b v="0"/>
    <n v="72"/>
    <b v="1"/>
    <s v="music/indie rock"/>
    <n v="120.54"/>
    <n v="58.6"/>
    <x v="4"/>
    <s v="indie rock"/>
    <x v="2094"/>
    <d v="2012-03-05T03:00:00"/>
  </r>
  <r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x v="0"/>
    <s v="US"/>
    <s v="USD"/>
    <n v="1351223940"/>
    <n v="1349892735"/>
    <b v="0"/>
    <n v="14"/>
    <b v="1"/>
    <s v="music/indie rock"/>
    <n v="101.67"/>
    <n v="43.57"/>
    <x v="4"/>
    <s v="indie rock"/>
    <x v="2096"/>
    <d v="2012-10-26T03:59:00"/>
  </r>
  <r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x v="0"/>
    <s v="US"/>
    <s v="USD"/>
    <n v="1331174635"/>
    <n v="1328582635"/>
    <b v="0"/>
    <n v="32"/>
    <b v="1"/>
    <s v="music/indie rock"/>
    <n v="100.33"/>
    <n v="188.13"/>
    <x v="4"/>
    <s v="indie rock"/>
    <x v="2098"/>
    <d v="2012-03-08T02:43:55"/>
  </r>
  <r>
    <x v="0"/>
    <s v="US"/>
    <s v="USD"/>
    <n v="1435808400"/>
    <n v="1434650084"/>
    <b v="0"/>
    <n v="63"/>
    <b v="1"/>
    <s v="music/indie rock"/>
    <n v="132.37"/>
    <n v="63.03"/>
    <x v="4"/>
    <s v="indie rock"/>
    <x v="2099"/>
    <d v="2015-07-02T03:40:00"/>
  </r>
  <r>
    <x v="0"/>
    <s v="US"/>
    <s v="USD"/>
    <n v="1341028740"/>
    <n v="1339704141"/>
    <b v="0"/>
    <n v="27"/>
    <b v="1"/>
    <s v="music/indie rock"/>
    <n v="136.66999999999999"/>
    <n v="30.37"/>
    <x v="4"/>
    <s v="indie rock"/>
    <x v="2100"/>
    <d v="2012-06-30T03:59:00"/>
  </r>
  <r>
    <x v="0"/>
    <s v="US"/>
    <s v="USD"/>
    <n v="1329104114"/>
    <n v="1323920114"/>
    <b v="0"/>
    <n v="44"/>
    <b v="1"/>
    <s v="music/indie rock"/>
    <n v="113.25"/>
    <n v="51.48"/>
    <x v="4"/>
    <s v="indie rock"/>
    <x v="2101"/>
    <d v="2012-02-13T03:35:14"/>
  </r>
  <r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x v="0"/>
    <s v="US"/>
    <s v="USD"/>
    <n v="1352488027"/>
    <n v="1349892427"/>
    <b v="0"/>
    <n v="115"/>
    <b v="1"/>
    <s v="music/indie rock"/>
    <n v="146.12"/>
    <n v="98.82"/>
    <x v="4"/>
    <s v="indie rock"/>
    <x v="2103"/>
    <d v="2012-11-09T19:07:07"/>
  </r>
  <r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x v="0"/>
    <s v="US"/>
    <s v="USD"/>
    <n v="1359176974"/>
    <n v="1356584974"/>
    <b v="0"/>
    <n v="44"/>
    <b v="1"/>
    <s v="music/indie rock"/>
    <n v="107.05"/>
    <n v="53.52"/>
    <x v="4"/>
    <s v="indie rock"/>
    <x v="2106"/>
    <d v="2013-01-26T05:09:34"/>
  </r>
  <r>
    <x v="0"/>
    <s v="US"/>
    <s v="USD"/>
    <n v="1415815393"/>
    <n v="1413997393"/>
    <b v="0"/>
    <n v="58"/>
    <b v="1"/>
    <s v="music/indie rock"/>
    <n v="107.73"/>
    <n v="37.15"/>
    <x v="4"/>
    <s v="indie rock"/>
    <x v="2107"/>
    <d v="2014-11-12T18:03:13"/>
  </r>
  <r>
    <x v="0"/>
    <s v="US"/>
    <s v="USD"/>
    <n v="1347249300"/>
    <n v="1344917580"/>
    <b v="0"/>
    <n v="191"/>
    <b v="1"/>
    <s v="music/indie rock"/>
    <n v="107.31"/>
    <n v="89.9"/>
    <x v="4"/>
    <s v="indie rock"/>
    <x v="2108"/>
    <d v="2012-09-10T03:55:00"/>
  </r>
  <r>
    <x v="0"/>
    <s v="US"/>
    <s v="USD"/>
    <n v="1436115617"/>
    <n v="1433523617"/>
    <b v="0"/>
    <n v="40"/>
    <b v="1"/>
    <s v="music/indie rock"/>
    <n v="106.53"/>
    <n v="106.53"/>
    <x v="4"/>
    <s v="indie rock"/>
    <x v="2109"/>
    <d v="2015-07-05T17:00:17"/>
  </r>
  <r>
    <x v="0"/>
    <s v="US"/>
    <s v="USD"/>
    <n v="1401253140"/>
    <n v="1398873969"/>
    <b v="0"/>
    <n v="38"/>
    <b v="1"/>
    <s v="music/indie rock"/>
    <n v="100.35"/>
    <n v="52.82"/>
    <x v="4"/>
    <s v="indie rock"/>
    <x v="2110"/>
    <d v="2014-05-28T04:59:00"/>
  </r>
  <r>
    <x v="0"/>
    <s v="US"/>
    <s v="USD"/>
    <n v="1313370000"/>
    <n v="1307594625"/>
    <b v="0"/>
    <n v="39"/>
    <b v="1"/>
    <s v="music/indie rock"/>
    <n v="106.5"/>
    <n v="54.62"/>
    <x v="4"/>
    <s v="indie rock"/>
    <x v="2111"/>
    <d v="2011-08-15T01:00:00"/>
  </r>
  <r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x v="0"/>
    <s v="US"/>
    <s v="USD"/>
    <n v="1411505176"/>
    <n v="1408481176"/>
    <b v="0"/>
    <n v="107"/>
    <b v="1"/>
    <s v="music/indie rock"/>
    <n v="104.86"/>
    <n v="68.599999999999994"/>
    <x v="4"/>
    <s v="indie rock"/>
    <x v="2113"/>
    <d v="2014-09-23T20:46:16"/>
  </r>
  <r>
    <x v="0"/>
    <s v="US"/>
    <s v="USD"/>
    <n v="1291870740"/>
    <n v="1286480070"/>
    <b v="0"/>
    <n v="147"/>
    <b v="1"/>
    <s v="music/indie rock"/>
    <n v="104.7"/>
    <n v="35.61"/>
    <x v="4"/>
    <s v="indie rock"/>
    <x v="2114"/>
    <d v="2010-12-09T04:59:00"/>
  </r>
  <r>
    <x v="0"/>
    <s v="US"/>
    <s v="USD"/>
    <n v="1298167001"/>
    <n v="1295575001"/>
    <b v="0"/>
    <n v="36"/>
    <b v="1"/>
    <s v="music/indie rock"/>
    <n v="225.67"/>
    <n v="94.03"/>
    <x v="4"/>
    <s v="indie rock"/>
    <x v="2115"/>
    <d v="2011-02-20T01:56:41"/>
  </r>
  <r>
    <x v="0"/>
    <s v="US"/>
    <s v="USD"/>
    <n v="1349203203"/>
    <n v="1345056003"/>
    <b v="0"/>
    <n v="92"/>
    <b v="1"/>
    <s v="music/indie rock"/>
    <n v="100.9"/>
    <n v="526.46"/>
    <x v="4"/>
    <s v="indie rock"/>
    <x v="2116"/>
    <d v="2012-10-02T18:40:03"/>
  </r>
  <r>
    <x v="0"/>
    <s v="US"/>
    <s v="USD"/>
    <n v="1445921940"/>
    <n v="1444699549"/>
    <b v="0"/>
    <n v="35"/>
    <b v="1"/>
    <s v="music/indie rock"/>
    <n v="147.75"/>
    <n v="50.66"/>
    <x v="4"/>
    <s v="indie rock"/>
    <x v="2117"/>
    <d v="2015-10-27T04:59:00"/>
  </r>
  <r>
    <x v="0"/>
    <s v="US"/>
    <s v="USD"/>
    <n v="1311538136"/>
    <n v="1308946136"/>
    <b v="0"/>
    <n v="17"/>
    <b v="1"/>
    <s v="music/indie rock"/>
    <n v="134.61000000000001"/>
    <n v="79.180000000000007"/>
    <x v="4"/>
    <s v="indie rock"/>
    <x v="2118"/>
    <d v="2011-07-24T20:08:56"/>
  </r>
  <r>
    <x v="0"/>
    <s v="US"/>
    <s v="USD"/>
    <n v="1345086445"/>
    <n v="1342494445"/>
    <b v="0"/>
    <n v="22"/>
    <b v="1"/>
    <s v="music/indie rock"/>
    <n v="100.75"/>
    <n v="91.59"/>
    <x v="4"/>
    <s v="indie rock"/>
    <x v="2119"/>
    <d v="2012-08-16T03:07:25"/>
  </r>
  <r>
    <x v="0"/>
    <s v="US"/>
    <s v="USD"/>
    <n v="1388617736"/>
    <n v="1384384136"/>
    <b v="0"/>
    <n v="69"/>
    <b v="1"/>
    <s v="music/indie rock"/>
    <n v="100.88"/>
    <n v="116.96"/>
    <x v="4"/>
    <s v="indie rock"/>
    <x v="2120"/>
    <d v="2014-01-01T23:08:56"/>
  </r>
  <r>
    <x v="2"/>
    <s v="CH"/>
    <s v="CHF"/>
    <n v="1484156948"/>
    <n v="1481564948"/>
    <b v="0"/>
    <n v="10"/>
    <b v="0"/>
    <s v="games/video games"/>
    <n v="0.56999999999999995"/>
    <n v="28.4"/>
    <x v="6"/>
    <s v="video games"/>
    <x v="2121"/>
    <d v="2017-01-11T17:49:08"/>
  </r>
  <r>
    <x v="2"/>
    <s v="MX"/>
    <s v="MXN"/>
    <n v="1483773169"/>
    <n v="1481181169"/>
    <b v="0"/>
    <n v="3"/>
    <b v="0"/>
    <s v="games/video games"/>
    <n v="0.39"/>
    <n v="103.33"/>
    <x v="6"/>
    <s v="video games"/>
    <x v="2122"/>
    <d v="2017-01-07T07:12:49"/>
  </r>
  <r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x v="2"/>
    <s v="US"/>
    <s v="USD"/>
    <n v="1291093200"/>
    <n v="1286930435"/>
    <b v="0"/>
    <n v="5"/>
    <b v="0"/>
    <s v="games/video games"/>
    <n v="10.45"/>
    <n v="23"/>
    <x v="6"/>
    <s v="video games"/>
    <x v="2124"/>
    <d v="2010-11-30T05:00:00"/>
  </r>
  <r>
    <x v="2"/>
    <s v="US"/>
    <s v="USD"/>
    <n v="1438734833"/>
    <n v="1436142833"/>
    <b v="0"/>
    <n v="27"/>
    <b v="0"/>
    <s v="games/video games"/>
    <n v="1.42"/>
    <n v="31.56"/>
    <x v="6"/>
    <s v="video games"/>
    <x v="2125"/>
    <d v="2015-08-05T00:33:53"/>
  </r>
  <r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x v="2"/>
    <s v="GB"/>
    <s v="GBP"/>
    <n v="1426158463"/>
    <n v="1423570063"/>
    <b v="0"/>
    <n v="236"/>
    <b v="0"/>
    <s v="games/video games"/>
    <n v="28.84"/>
    <n v="34.22"/>
    <x v="6"/>
    <s v="video games"/>
    <x v="2127"/>
    <d v="2015-03-12T11:07:43"/>
  </r>
  <r>
    <x v="2"/>
    <s v="CA"/>
    <s v="CAD"/>
    <n v="1411324369"/>
    <n v="1406140369"/>
    <b v="0"/>
    <n v="1"/>
    <b v="0"/>
    <s v="games/video games"/>
    <n v="0.17"/>
    <n v="25"/>
    <x v="6"/>
    <s v="video games"/>
    <x v="2128"/>
    <d v="2014-09-21T18:32:49"/>
  </r>
  <r>
    <x v="2"/>
    <s v="US"/>
    <s v="USD"/>
    <n v="1457570100"/>
    <n v="1454978100"/>
    <b v="0"/>
    <n v="12"/>
    <b v="0"/>
    <s v="games/video games"/>
    <n v="11.8"/>
    <n v="19.670000000000002"/>
    <x v="6"/>
    <s v="video games"/>
    <x v="2129"/>
    <d v="2016-03-10T00:35:00"/>
  </r>
  <r>
    <x v="2"/>
    <s v="US"/>
    <s v="USD"/>
    <n v="1408154663"/>
    <n v="1405130663"/>
    <b v="0"/>
    <n v="4"/>
    <b v="0"/>
    <s v="games/video games"/>
    <n v="0.2"/>
    <n v="21.25"/>
    <x v="6"/>
    <s v="video games"/>
    <x v="2130"/>
    <d v="2014-08-16T02:04:23"/>
  </r>
  <r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x v="2"/>
    <s v="US"/>
    <s v="USD"/>
    <n v="1391427692"/>
    <n v="1388835692"/>
    <b v="0"/>
    <n v="99"/>
    <b v="0"/>
    <s v="games/video games"/>
    <n v="2.11"/>
    <n v="21.34"/>
    <x v="6"/>
    <s v="video games"/>
    <x v="2132"/>
    <d v="2014-02-03T11:41:32"/>
  </r>
  <r>
    <x v="2"/>
    <s v="US"/>
    <s v="USD"/>
    <n v="1303628340"/>
    <n v="1300328399"/>
    <b v="0"/>
    <n v="3"/>
    <b v="0"/>
    <s v="games/video games"/>
    <n v="1.6"/>
    <n v="5.33"/>
    <x v="6"/>
    <s v="video games"/>
    <x v="2133"/>
    <d v="2011-04-24T06:59:00"/>
  </r>
  <r>
    <x v="2"/>
    <s v="US"/>
    <s v="USD"/>
    <n v="1367097391"/>
    <n v="1364505391"/>
    <b v="0"/>
    <n v="3"/>
    <b v="0"/>
    <s v="games/video games"/>
    <n v="1.73"/>
    <n v="34.67"/>
    <x v="6"/>
    <s v="video games"/>
    <x v="2134"/>
    <d v="2013-04-27T21:16:31"/>
  </r>
  <r>
    <x v="2"/>
    <s v="US"/>
    <s v="USD"/>
    <n v="1349392033"/>
    <n v="1346800033"/>
    <b v="0"/>
    <n v="22"/>
    <b v="0"/>
    <s v="games/video games"/>
    <n v="9.56"/>
    <n v="21.73"/>
    <x v="6"/>
    <s v="video games"/>
    <x v="2135"/>
    <d v="2012-10-04T23:07:13"/>
  </r>
  <r>
    <x v="2"/>
    <s v="US"/>
    <s v="USD"/>
    <n v="1382184786"/>
    <n v="1379592786"/>
    <b v="0"/>
    <n v="4"/>
    <b v="0"/>
    <s v="games/video games"/>
    <n v="0.06"/>
    <n v="11.92"/>
    <x v="6"/>
    <s v="video games"/>
    <x v="2136"/>
    <d v="2013-10-19T12:13:06"/>
  </r>
  <r>
    <x v="2"/>
    <s v="CA"/>
    <s v="CAD"/>
    <n v="1417804229"/>
    <n v="1415212229"/>
    <b v="0"/>
    <n v="534"/>
    <b v="0"/>
    <s v="games/video games"/>
    <n v="28.41"/>
    <n v="26.6"/>
    <x v="6"/>
    <s v="video games"/>
    <x v="2137"/>
    <d v="2014-12-05T18:30:29"/>
  </r>
  <r>
    <x v="2"/>
    <s v="GB"/>
    <s v="GBP"/>
    <n v="1383959939"/>
    <n v="1381364339"/>
    <b v="0"/>
    <n v="12"/>
    <b v="0"/>
    <s v="games/video games"/>
    <n v="12.8"/>
    <n v="10.67"/>
    <x v="6"/>
    <s v="video games"/>
    <x v="2138"/>
    <d v="2013-11-09T01:18:59"/>
  </r>
  <r>
    <x v="2"/>
    <s v="US"/>
    <s v="USD"/>
    <n v="1478196008"/>
    <n v="1475604008"/>
    <b v="0"/>
    <n v="56"/>
    <b v="0"/>
    <s v="games/video games"/>
    <n v="5.42"/>
    <n v="29.04"/>
    <x v="6"/>
    <s v="video games"/>
    <x v="2139"/>
    <d v="2016-11-03T18:00:08"/>
  </r>
  <r>
    <x v="2"/>
    <s v="US"/>
    <s v="USD"/>
    <n v="1357934424"/>
    <n v="1355342424"/>
    <b v="0"/>
    <n v="11"/>
    <b v="0"/>
    <s v="games/video games"/>
    <n v="0.11"/>
    <n v="50.91"/>
    <x v="6"/>
    <s v="video games"/>
    <x v="2140"/>
    <d v="2013-01-11T20:00:24"/>
  </r>
  <r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x v="2"/>
    <s v="DE"/>
    <s v="EUR"/>
    <n v="1451494210"/>
    <n v="1449075010"/>
    <b v="0"/>
    <n v="12"/>
    <b v="0"/>
    <s v="games/video games"/>
    <n v="5.72"/>
    <n v="50.08"/>
    <x v="6"/>
    <s v="video games"/>
    <x v="2142"/>
    <d v="2015-12-30T16:50:10"/>
  </r>
  <r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x v="2"/>
    <s v="US"/>
    <s v="USD"/>
    <n v="1379164040"/>
    <n v="1376399240"/>
    <b v="0"/>
    <n v="24"/>
    <b v="0"/>
    <s v="games/video games"/>
    <n v="1.71"/>
    <n v="25.29"/>
    <x v="6"/>
    <s v="video games"/>
    <x v="2144"/>
    <d v="2013-09-14T13:07:20"/>
  </r>
  <r>
    <x v="2"/>
    <s v="US"/>
    <s v="USD"/>
    <n v="1385534514"/>
    <n v="1382938914"/>
    <b v="0"/>
    <n v="89"/>
    <b v="0"/>
    <s v="games/video games"/>
    <n v="30.43"/>
    <n v="51.29"/>
    <x v="6"/>
    <s v="video games"/>
    <x v="2145"/>
    <d v="2013-11-27T06:41:54"/>
  </r>
  <r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x v="2"/>
    <s v="US"/>
    <s v="USD"/>
    <n v="1416125148"/>
    <n v="1413356748"/>
    <b v="0"/>
    <n v="55"/>
    <b v="0"/>
    <s v="games/video games"/>
    <n v="0.7"/>
    <n v="49.38"/>
    <x v="6"/>
    <s v="video games"/>
    <x v="2147"/>
    <d v="2014-11-16T08:05:48"/>
  </r>
  <r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x v="2"/>
    <s v="NO"/>
    <s v="NOK"/>
    <n v="1468392599"/>
    <n v="1465800599"/>
    <b v="0"/>
    <n v="4"/>
    <b v="0"/>
    <s v="games/video games"/>
    <n v="0.81"/>
    <n v="101.25"/>
    <x v="6"/>
    <s v="video games"/>
    <x v="2150"/>
    <d v="2016-07-13T06:49:59"/>
  </r>
  <r>
    <x v="2"/>
    <s v="US"/>
    <s v="USD"/>
    <n v="1467231614"/>
    <n v="1464639614"/>
    <b v="0"/>
    <n v="6"/>
    <b v="0"/>
    <s v="games/video games"/>
    <n v="0.26"/>
    <n v="19.670000000000002"/>
    <x v="6"/>
    <s v="video games"/>
    <x v="2151"/>
    <d v="2016-06-29T20:20:14"/>
  </r>
  <r>
    <x v="2"/>
    <s v="US"/>
    <s v="USD"/>
    <n v="1394909909"/>
    <n v="1392321509"/>
    <b v="0"/>
    <n v="4"/>
    <b v="0"/>
    <s v="games/video games"/>
    <n v="0.17"/>
    <n v="12.5"/>
    <x v="6"/>
    <s v="video games"/>
    <x v="2152"/>
    <d v="2014-03-15T18:58:29"/>
  </r>
  <r>
    <x v="2"/>
    <s v="US"/>
    <s v="USD"/>
    <n v="1420876740"/>
    <n v="1417470718"/>
    <b v="0"/>
    <n v="4"/>
    <b v="0"/>
    <s v="games/video games"/>
    <n v="0.01"/>
    <n v="8.5"/>
    <x v="6"/>
    <s v="video games"/>
    <x v="2153"/>
    <d v="2015-01-10T07:59:00"/>
  </r>
  <r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x v="2"/>
    <s v="US"/>
    <s v="USD"/>
    <n v="1379363406"/>
    <n v="1375475406"/>
    <b v="0"/>
    <n v="83"/>
    <b v="0"/>
    <s v="games/video games"/>
    <n v="2.67"/>
    <n v="17.989999999999998"/>
    <x v="6"/>
    <s v="video games"/>
    <x v="2156"/>
    <d v="2013-09-16T20:30:06"/>
  </r>
  <r>
    <x v="2"/>
    <s v="US"/>
    <s v="USD"/>
    <n v="1482479940"/>
    <n v="1479684783"/>
    <b v="0"/>
    <n v="57"/>
    <b v="0"/>
    <s v="games/video games"/>
    <n v="28.19"/>
    <n v="370.95"/>
    <x v="6"/>
    <s v="video games"/>
    <x v="2157"/>
    <d v="2016-12-23T07:59:00"/>
  </r>
  <r>
    <x v="2"/>
    <s v="US"/>
    <s v="USD"/>
    <n v="1360009774"/>
    <n v="1356121774"/>
    <b v="0"/>
    <n v="311"/>
    <b v="0"/>
    <s v="games/video games"/>
    <n v="6.59"/>
    <n v="63.57"/>
    <x v="6"/>
    <s v="video games"/>
    <x v="2158"/>
    <d v="2013-02-04T20:29:34"/>
  </r>
  <r>
    <x v="2"/>
    <s v="US"/>
    <s v="USD"/>
    <n v="1310837574"/>
    <n v="1308245574"/>
    <b v="0"/>
    <n v="2"/>
    <b v="0"/>
    <s v="games/video games"/>
    <n v="0.72"/>
    <n v="13"/>
    <x v="6"/>
    <s v="video games"/>
    <x v="2159"/>
    <d v="2011-07-16T17:32:54"/>
  </r>
  <r>
    <x v="2"/>
    <s v="US"/>
    <s v="USD"/>
    <n v="1337447105"/>
    <n v="1334855105"/>
    <b v="0"/>
    <n v="16"/>
    <b v="0"/>
    <s v="games/video games"/>
    <n v="0.85"/>
    <n v="5.31"/>
    <x v="6"/>
    <s v="video games"/>
    <x v="2160"/>
    <d v="2012-05-19T17:05:05"/>
  </r>
  <r>
    <x v="0"/>
    <s v="US"/>
    <s v="USD"/>
    <n v="1443040059"/>
    <n v="1440448059"/>
    <b v="0"/>
    <n v="13"/>
    <b v="1"/>
    <s v="music/rock"/>
    <n v="115.75"/>
    <n v="35.619999999999997"/>
    <x v="4"/>
    <s v="rock"/>
    <x v="2161"/>
    <d v="2015-09-23T20:27:39"/>
  </r>
  <r>
    <x v="0"/>
    <s v="US"/>
    <s v="USD"/>
    <n v="1406226191"/>
    <n v="1403547791"/>
    <b v="0"/>
    <n v="58"/>
    <b v="1"/>
    <s v="music/rock"/>
    <n v="112.27"/>
    <n v="87.1"/>
    <x v="4"/>
    <s v="rock"/>
    <x v="2162"/>
    <d v="2014-07-24T18:23:11"/>
  </r>
  <r>
    <x v="0"/>
    <s v="US"/>
    <s v="USD"/>
    <n v="1433735400"/>
    <n v="1429306520"/>
    <b v="0"/>
    <n v="44"/>
    <b v="1"/>
    <s v="music/rock"/>
    <n v="132.19999999999999"/>
    <n v="75.11"/>
    <x v="4"/>
    <s v="rock"/>
    <x v="2163"/>
    <d v="2015-06-08T03:50:00"/>
  </r>
  <r>
    <x v="0"/>
    <s v="US"/>
    <s v="USD"/>
    <n v="1466827140"/>
    <n v="1464196414"/>
    <b v="0"/>
    <n v="83"/>
    <b v="1"/>
    <s v="music/rock"/>
    <n v="102.64"/>
    <n v="68.010000000000005"/>
    <x v="4"/>
    <s v="rock"/>
    <x v="2164"/>
    <d v="2016-06-25T03:59:00"/>
  </r>
  <r>
    <x v="0"/>
    <s v="FR"/>
    <s v="EUR"/>
    <n v="1460127635"/>
    <n v="1457539235"/>
    <b v="0"/>
    <n v="117"/>
    <b v="1"/>
    <s v="music/rock"/>
    <n v="138.63999999999999"/>
    <n v="29.62"/>
    <x v="4"/>
    <s v="rock"/>
    <x v="2165"/>
    <d v="2016-04-08T15:00:35"/>
  </r>
  <r>
    <x v="0"/>
    <s v="US"/>
    <s v="USD"/>
    <n v="1417813618"/>
    <n v="1413922018"/>
    <b v="0"/>
    <n v="32"/>
    <b v="1"/>
    <s v="music/rock"/>
    <n v="146.6"/>
    <n v="91.63"/>
    <x v="4"/>
    <s v="rock"/>
    <x v="2166"/>
    <d v="2014-12-05T21:06:58"/>
  </r>
  <r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x v="0"/>
    <s v="US"/>
    <s v="USD"/>
    <n v="1486702800"/>
    <n v="1484058261"/>
    <b v="0"/>
    <n v="340"/>
    <b v="1"/>
    <s v="music/rock"/>
    <n v="121.58"/>
    <n v="64.37"/>
    <x v="4"/>
    <s v="rock"/>
    <x v="2168"/>
    <d v="2017-02-10T05:00:00"/>
  </r>
  <r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x v="0"/>
    <s v="US"/>
    <s v="USD"/>
    <n v="1440266422"/>
    <n v="1436810422"/>
    <b v="0"/>
    <n v="19"/>
    <b v="1"/>
    <s v="music/rock"/>
    <n v="180.86"/>
    <n v="33.32"/>
    <x v="4"/>
    <s v="rock"/>
    <x v="2170"/>
    <d v="2015-08-22T18:00:22"/>
  </r>
  <r>
    <x v="0"/>
    <s v="US"/>
    <s v="USD"/>
    <n v="1434949200"/>
    <n v="1431903495"/>
    <b v="0"/>
    <n v="47"/>
    <b v="1"/>
    <s v="music/rock"/>
    <n v="106.08"/>
    <n v="90.28"/>
    <x v="4"/>
    <s v="rock"/>
    <x v="2171"/>
    <d v="2015-06-22T05:00:00"/>
  </r>
  <r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x v="0"/>
    <s v="US"/>
    <s v="USD"/>
    <n v="1378785540"/>
    <n v="1376066243"/>
    <b v="0"/>
    <n v="90"/>
    <b v="1"/>
    <s v="music/rock"/>
    <n v="126.93"/>
    <n v="59.23"/>
    <x v="4"/>
    <s v="rock"/>
    <x v="2173"/>
    <d v="2013-09-10T03:59:00"/>
  </r>
  <r>
    <x v="0"/>
    <s v="GB"/>
    <s v="GBP"/>
    <n v="1462453307"/>
    <n v="1459861307"/>
    <b v="0"/>
    <n v="63"/>
    <b v="1"/>
    <s v="music/rock"/>
    <n v="102.98"/>
    <n v="65.38"/>
    <x v="4"/>
    <s v="rock"/>
    <x v="2174"/>
    <d v="2016-05-05T13:01:47"/>
  </r>
  <r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x v="0"/>
    <s v="US"/>
    <s v="USD"/>
    <n v="1430579509"/>
    <n v="1427987509"/>
    <b v="0"/>
    <n v="71"/>
    <b v="1"/>
    <s v="music/rock"/>
    <n v="126.02"/>
    <n v="88.75"/>
    <x v="4"/>
    <s v="rock"/>
    <x v="2176"/>
    <d v="2015-05-02T15:11:49"/>
  </r>
  <r>
    <x v="0"/>
    <s v="US"/>
    <s v="USD"/>
    <n v="1465192867"/>
    <n v="1463032867"/>
    <b v="0"/>
    <n v="38"/>
    <b v="1"/>
    <s v="music/rock"/>
    <n v="100.12"/>
    <n v="65.87"/>
    <x v="4"/>
    <s v="rock"/>
    <x v="2177"/>
    <d v="2016-06-06T06:01:07"/>
  </r>
  <r>
    <x v="0"/>
    <s v="US"/>
    <s v="USD"/>
    <n v="1484752597"/>
    <n v="1482160597"/>
    <b v="0"/>
    <n v="859"/>
    <b v="1"/>
    <s v="music/rock"/>
    <n v="138.63999999999999"/>
    <n v="40.35"/>
    <x v="4"/>
    <s v="rock"/>
    <x v="2178"/>
    <d v="2017-01-18T15:16:37"/>
  </r>
  <r>
    <x v="0"/>
    <s v="US"/>
    <s v="USD"/>
    <n v="1428725192"/>
    <n v="1426133192"/>
    <b v="0"/>
    <n v="21"/>
    <b v="1"/>
    <s v="music/rock"/>
    <n v="161.4"/>
    <n v="76.86"/>
    <x v="4"/>
    <s v="rock"/>
    <x v="2179"/>
    <d v="2015-04-11T04:06:32"/>
  </r>
  <r>
    <x v="0"/>
    <s v="US"/>
    <s v="USD"/>
    <n v="1447434268"/>
    <n v="1443801868"/>
    <b v="0"/>
    <n v="78"/>
    <b v="1"/>
    <s v="music/rock"/>
    <n v="107.18"/>
    <n v="68.709999999999994"/>
    <x v="4"/>
    <s v="rock"/>
    <x v="2180"/>
    <d v="2015-11-13T17:04:28"/>
  </r>
  <r>
    <x v="0"/>
    <s v="US"/>
    <s v="USD"/>
    <n v="1487635653"/>
    <n v="1486426053"/>
    <b v="0"/>
    <n v="53"/>
    <b v="1"/>
    <s v="games/tabletop games"/>
    <n v="153.1"/>
    <n v="57.77"/>
    <x v="6"/>
    <s v="tabletop games"/>
    <x v="2181"/>
    <d v="2017-02-21T00:07:33"/>
  </r>
  <r>
    <x v="0"/>
    <s v="CA"/>
    <s v="CAD"/>
    <n v="1412285825"/>
    <n v="1409261825"/>
    <b v="0"/>
    <n v="356"/>
    <b v="1"/>
    <s v="games/tabletop games"/>
    <n v="524.16999999999996"/>
    <n v="44.17"/>
    <x v="6"/>
    <s v="tabletop games"/>
    <x v="2182"/>
    <d v="2014-10-02T21:37:05"/>
  </r>
  <r>
    <x v="0"/>
    <s v="US"/>
    <s v="USD"/>
    <n v="1486616400"/>
    <n v="1484037977"/>
    <b v="0"/>
    <n v="279"/>
    <b v="1"/>
    <s v="games/tabletop games"/>
    <n v="489.28"/>
    <n v="31.57"/>
    <x v="6"/>
    <s v="tabletop games"/>
    <x v="2183"/>
    <d v="2017-02-09T05:00:00"/>
  </r>
  <r>
    <x v="0"/>
    <s v="US"/>
    <s v="USD"/>
    <n v="1453737600"/>
    <n v="1452530041"/>
    <b v="1"/>
    <n v="266"/>
    <b v="1"/>
    <s v="games/tabletop games"/>
    <n v="284.74"/>
    <n v="107.05"/>
    <x v="6"/>
    <s v="tabletop games"/>
    <x v="2184"/>
    <d v="2016-01-25T16:00:00"/>
  </r>
  <r>
    <x v="0"/>
    <s v="GB"/>
    <s v="GBP"/>
    <n v="1364286239"/>
    <n v="1360830239"/>
    <b v="0"/>
    <n v="623"/>
    <b v="1"/>
    <s v="games/tabletop games"/>
    <n v="1856.97"/>
    <n v="149.03"/>
    <x v="6"/>
    <s v="tabletop games"/>
    <x v="2185"/>
    <d v="2013-03-26T08:23:59"/>
  </r>
  <r>
    <x v="0"/>
    <s v="US"/>
    <s v="USD"/>
    <n v="1473213600"/>
    <n v="1470062743"/>
    <b v="0"/>
    <n v="392"/>
    <b v="1"/>
    <s v="games/tabletop games"/>
    <n v="109.68"/>
    <n v="55.96"/>
    <x v="6"/>
    <s v="tabletop games"/>
    <x v="2186"/>
    <d v="2016-09-07T02:00:00"/>
  </r>
  <r>
    <x v="0"/>
    <s v="US"/>
    <s v="USD"/>
    <n v="1428033540"/>
    <n v="1425531666"/>
    <b v="1"/>
    <n v="3562"/>
    <b v="1"/>
    <s v="games/tabletop games"/>
    <n v="1014.64"/>
    <n v="56.97"/>
    <x v="6"/>
    <s v="tabletop games"/>
    <x v="2187"/>
    <d v="2015-04-03T03:59:00"/>
  </r>
  <r>
    <x v="0"/>
    <s v="AU"/>
    <s v="AUD"/>
    <n v="1477414800"/>
    <n v="1474380241"/>
    <b v="0"/>
    <n v="514"/>
    <b v="1"/>
    <s v="games/tabletop games"/>
    <n v="412.18"/>
    <n v="44.06"/>
    <x v="6"/>
    <s v="tabletop games"/>
    <x v="2188"/>
    <d v="2016-10-25T17:00:00"/>
  </r>
  <r>
    <x v="0"/>
    <s v="GB"/>
    <s v="GBP"/>
    <n v="1461276000"/>
    <n v="1460055300"/>
    <b v="0"/>
    <n v="88"/>
    <b v="1"/>
    <s v="games/tabletop games"/>
    <n v="503.25"/>
    <n v="68.63"/>
    <x v="6"/>
    <s v="tabletop games"/>
    <x v="2189"/>
    <d v="2016-04-21T22:00:00"/>
  </r>
  <r>
    <x v="0"/>
    <s v="US"/>
    <s v="USD"/>
    <n v="1458716340"/>
    <n v="1455721204"/>
    <b v="0"/>
    <n v="537"/>
    <b v="1"/>
    <s v="games/tabletop games"/>
    <n v="184.61"/>
    <n v="65.319999999999993"/>
    <x v="6"/>
    <s v="tabletop games"/>
    <x v="2190"/>
    <d v="2016-03-23T06:59:00"/>
  </r>
  <r>
    <x v="0"/>
    <s v="GB"/>
    <s v="GBP"/>
    <n v="1487102427"/>
    <n v="1486065627"/>
    <b v="0"/>
    <n v="25"/>
    <b v="1"/>
    <s v="games/tabletop games"/>
    <n v="119.73"/>
    <n v="35.92"/>
    <x v="6"/>
    <s v="tabletop games"/>
    <x v="2191"/>
    <d v="2017-02-14T20:00:27"/>
  </r>
  <r>
    <x v="0"/>
    <s v="GB"/>
    <s v="GBP"/>
    <n v="1481842800"/>
    <n v="1479414344"/>
    <b v="0"/>
    <n v="3238"/>
    <b v="1"/>
    <s v="games/tabletop games"/>
    <n v="1081.24"/>
    <n v="40.07"/>
    <x v="6"/>
    <s v="tabletop games"/>
    <x v="2192"/>
    <d v="2016-12-15T23:00:00"/>
  </r>
  <r>
    <x v="0"/>
    <s v="US"/>
    <s v="USD"/>
    <n v="1479704340"/>
    <n v="1477043072"/>
    <b v="0"/>
    <n v="897"/>
    <b v="1"/>
    <s v="games/tabletop games"/>
    <n v="452.37"/>
    <n v="75.650000000000006"/>
    <x v="6"/>
    <s v="tabletop games"/>
    <x v="2193"/>
    <d v="2016-11-21T04:59:00"/>
  </r>
  <r>
    <x v="0"/>
    <s v="US"/>
    <s v="USD"/>
    <n v="1459012290"/>
    <n v="1456423890"/>
    <b v="0"/>
    <n v="878"/>
    <b v="1"/>
    <s v="games/tabletop games"/>
    <n v="537.37"/>
    <n v="61.2"/>
    <x v="6"/>
    <s v="tabletop games"/>
    <x v="2194"/>
    <d v="2016-03-26T17:11:30"/>
  </r>
  <r>
    <x v="0"/>
    <s v="US"/>
    <s v="USD"/>
    <n v="1439317900"/>
    <n v="1436725900"/>
    <b v="0"/>
    <n v="115"/>
    <b v="1"/>
    <s v="games/tabletop games"/>
    <n v="120.33"/>
    <n v="48.13"/>
    <x v="6"/>
    <s v="tabletop games"/>
    <x v="2195"/>
    <d v="2015-08-11T18:31:40"/>
  </r>
  <r>
    <x v="0"/>
    <s v="US"/>
    <s v="USD"/>
    <n v="1480662000"/>
    <n v="1478000502"/>
    <b v="0"/>
    <n v="234"/>
    <b v="1"/>
    <s v="games/tabletop games"/>
    <n v="113.84"/>
    <n v="68.11"/>
    <x v="6"/>
    <s v="tabletop games"/>
    <x v="2196"/>
    <d v="2016-12-02T07:00:00"/>
  </r>
  <r>
    <x v="0"/>
    <s v="US"/>
    <s v="USD"/>
    <n v="1425132059"/>
    <n v="1422540059"/>
    <b v="0"/>
    <n v="4330"/>
    <b v="1"/>
    <s v="games/tabletop games"/>
    <n v="951.03"/>
    <n v="65.89"/>
    <x v="6"/>
    <s v="tabletop games"/>
    <x v="2197"/>
    <d v="2015-02-28T14:00:59"/>
  </r>
  <r>
    <x v="0"/>
    <s v="US"/>
    <s v="USD"/>
    <n v="1447507200"/>
    <n v="1444911600"/>
    <b v="0"/>
    <n v="651"/>
    <b v="1"/>
    <s v="games/tabletop games"/>
    <n v="132.88999999999999"/>
    <n v="81.650000000000006"/>
    <x v="6"/>
    <s v="tabletop games"/>
    <x v="2198"/>
    <d v="2015-11-14T13:20:00"/>
  </r>
  <r>
    <x v="0"/>
    <s v="IE"/>
    <s v="EUR"/>
    <n v="1444903198"/>
    <n v="1442311198"/>
    <b v="1"/>
    <n v="251"/>
    <b v="1"/>
    <s v="games/tabletop games"/>
    <n v="146.97999999999999"/>
    <n v="52.7"/>
    <x v="6"/>
    <s v="tabletop games"/>
    <x v="2199"/>
    <d v="2015-10-15T09:59:58"/>
  </r>
  <r>
    <x v="0"/>
    <s v="GB"/>
    <s v="GBP"/>
    <n v="1436151600"/>
    <n v="1433775668"/>
    <b v="0"/>
    <n v="263"/>
    <b v="1"/>
    <s v="games/tabletop games"/>
    <n v="542.15"/>
    <n v="41.23"/>
    <x v="6"/>
    <s v="tabletop games"/>
    <x v="2200"/>
    <d v="2015-07-06T03:00:00"/>
  </r>
  <r>
    <x v="0"/>
    <s v="GB"/>
    <s v="GBP"/>
    <n v="1358367565"/>
    <n v="1357157965"/>
    <b v="0"/>
    <n v="28"/>
    <b v="1"/>
    <s v="music/electronic music"/>
    <n v="382.72"/>
    <n v="15.04"/>
    <x v="4"/>
    <s v="electronic music"/>
    <x v="2201"/>
    <d v="2013-01-16T20:19:25"/>
  </r>
  <r>
    <x v="0"/>
    <s v="US"/>
    <s v="USD"/>
    <n v="1351801368"/>
    <n v="1349209368"/>
    <b v="0"/>
    <n v="721"/>
    <b v="1"/>
    <s v="music/electronic music"/>
    <n v="704.18"/>
    <n v="39.07"/>
    <x v="4"/>
    <s v="electronic music"/>
    <x v="2202"/>
    <d v="2012-11-01T20:22:48"/>
  </r>
  <r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x v="0"/>
    <s v="US"/>
    <s v="USD"/>
    <n v="1362814119"/>
    <n v="1360222119"/>
    <b v="0"/>
    <n v="73"/>
    <b v="1"/>
    <s v="music/electronic music"/>
    <n v="132.87"/>
    <n v="27.3"/>
    <x v="4"/>
    <s v="electronic music"/>
    <x v="2204"/>
    <d v="2013-03-09T07:28:39"/>
  </r>
  <r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x v="0"/>
    <s v="US"/>
    <s v="USD"/>
    <n v="1334556624"/>
    <n v="1333001424"/>
    <b v="0"/>
    <n v="34"/>
    <b v="1"/>
    <s v="music/electronic music"/>
    <n v="102.73"/>
    <n v="33.24"/>
    <x v="4"/>
    <s v="electronic music"/>
    <x v="2206"/>
    <d v="2012-04-16T06:10:24"/>
  </r>
  <r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x v="0"/>
    <s v="US"/>
    <s v="USD"/>
    <n v="1333771200"/>
    <n v="1328649026"/>
    <b v="0"/>
    <n v="24"/>
    <b v="1"/>
    <s v="music/electronic music"/>
    <n v="101.6"/>
    <n v="42.33"/>
    <x v="4"/>
    <s v="electronic music"/>
    <x v="2208"/>
    <d v="2012-04-07T04:00:00"/>
  </r>
  <r>
    <x v="0"/>
    <s v="GB"/>
    <s v="GBP"/>
    <n v="1397516400"/>
    <n v="1396524644"/>
    <b v="0"/>
    <n v="15"/>
    <b v="1"/>
    <s v="music/electronic music"/>
    <n v="150.80000000000001"/>
    <n v="50.27"/>
    <x v="4"/>
    <s v="electronic music"/>
    <x v="2209"/>
    <d v="2014-04-14T23:00:00"/>
  </r>
  <r>
    <x v="0"/>
    <s v="US"/>
    <s v="USD"/>
    <n v="1334424960"/>
    <n v="1329442510"/>
    <b v="0"/>
    <n v="72"/>
    <b v="1"/>
    <s v="music/electronic music"/>
    <n v="111.43"/>
    <n v="61.9"/>
    <x v="4"/>
    <s v="electronic music"/>
    <x v="2210"/>
    <d v="2012-04-14T17:36:00"/>
  </r>
  <r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x v="0"/>
    <s v="US"/>
    <s v="USD"/>
    <n v="1383526800"/>
    <n v="1380650177"/>
    <b v="0"/>
    <n v="123"/>
    <b v="1"/>
    <s v="music/electronic music"/>
    <n v="114.38"/>
    <n v="55.8"/>
    <x v="4"/>
    <s v="electronic music"/>
    <x v="2212"/>
    <d v="2013-11-04T01:00:00"/>
  </r>
  <r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x v="0"/>
    <s v="US"/>
    <s v="USD"/>
    <n v="1391713248"/>
    <n v="1389121248"/>
    <b v="0"/>
    <n v="24"/>
    <b v="1"/>
    <s v="music/electronic music"/>
    <n v="292.5"/>
    <n v="73.13"/>
    <x v="4"/>
    <s v="electronic music"/>
    <x v="2214"/>
    <d v="2014-02-06T19:00:48"/>
  </r>
  <r>
    <x v="0"/>
    <s v="US"/>
    <s v="USD"/>
    <n v="1331621940"/>
    <n v="1329671572"/>
    <b v="0"/>
    <n v="33"/>
    <b v="1"/>
    <s v="music/electronic music"/>
    <n v="156.36000000000001"/>
    <n v="26.06"/>
    <x v="4"/>
    <s v="electronic music"/>
    <x v="2215"/>
    <d v="2012-03-13T06:59:00"/>
  </r>
  <r>
    <x v="0"/>
    <s v="US"/>
    <s v="USD"/>
    <n v="1437674545"/>
    <n v="1436464945"/>
    <b v="0"/>
    <n v="14"/>
    <b v="1"/>
    <s v="music/electronic music"/>
    <n v="105.67"/>
    <n v="22.64"/>
    <x v="4"/>
    <s v="electronic music"/>
    <x v="2216"/>
    <d v="2015-07-23T18:02:25"/>
  </r>
  <r>
    <x v="0"/>
    <s v="US"/>
    <s v="USD"/>
    <n v="1446451200"/>
    <n v="1445539113"/>
    <b v="0"/>
    <n v="9"/>
    <b v="1"/>
    <s v="music/electronic music"/>
    <n v="101.19"/>
    <n v="47.22"/>
    <x v="4"/>
    <s v="electronic music"/>
    <x v="2217"/>
    <d v="2015-11-02T08:00:00"/>
  </r>
  <r>
    <x v="0"/>
    <s v="US"/>
    <s v="USD"/>
    <n v="1346198400"/>
    <n v="1344281383"/>
    <b v="0"/>
    <n v="76"/>
    <b v="1"/>
    <s v="music/electronic music"/>
    <n v="122.83"/>
    <n v="32.32"/>
    <x v="4"/>
    <s v="electronic music"/>
    <x v="2218"/>
    <d v="2012-08-29T00:00:00"/>
  </r>
  <r>
    <x v="0"/>
    <s v="US"/>
    <s v="USD"/>
    <n v="1440004512"/>
    <n v="1437412512"/>
    <b v="0"/>
    <n v="19"/>
    <b v="1"/>
    <s v="music/electronic music"/>
    <n v="101.5"/>
    <n v="53.42"/>
    <x v="4"/>
    <s v="electronic music"/>
    <x v="2219"/>
    <d v="2015-08-19T17:15:12"/>
  </r>
  <r>
    <x v="0"/>
    <s v="US"/>
    <s v="USD"/>
    <n v="1374888436"/>
    <n v="1372296436"/>
    <b v="0"/>
    <n v="69"/>
    <b v="1"/>
    <s v="music/electronic music"/>
    <n v="101.14"/>
    <n v="51.3"/>
    <x v="4"/>
    <s v="electronic music"/>
    <x v="2220"/>
    <d v="2013-07-27T01:27:16"/>
  </r>
  <r>
    <x v="0"/>
    <s v="US"/>
    <s v="USD"/>
    <n v="1461369600"/>
    <n v="1458748809"/>
    <b v="0"/>
    <n v="218"/>
    <b v="1"/>
    <s v="games/tabletop games"/>
    <n v="108.12"/>
    <n v="37.200000000000003"/>
    <x v="6"/>
    <s v="tabletop games"/>
    <x v="2221"/>
    <d v="2016-04-23T00:00:00"/>
  </r>
  <r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d v="2015-06-27T15:22:48"/>
  </r>
  <r>
    <x v="0"/>
    <s v="US"/>
    <s v="USD"/>
    <n v="1477767600"/>
    <n v="1475337675"/>
    <b v="0"/>
    <n v="296"/>
    <b v="1"/>
    <s v="games/tabletop games"/>
    <n v="243.15"/>
    <n v="82.15"/>
    <x v="6"/>
    <s v="tabletop games"/>
    <x v="2224"/>
    <d v="2016-10-29T19:00:00"/>
  </r>
  <r>
    <x v="0"/>
    <s v="GB"/>
    <s v="GBP"/>
    <n v="1411326015"/>
    <n v="1408734015"/>
    <b v="0"/>
    <n v="1204"/>
    <b v="1"/>
    <s v="games/tabletop games"/>
    <n v="944.83"/>
    <n v="164.8"/>
    <x v="6"/>
    <s v="tabletop games"/>
    <x v="2225"/>
    <d v="2014-09-21T19:00:15"/>
  </r>
  <r>
    <x v="0"/>
    <s v="US"/>
    <s v="USD"/>
    <n v="1455253140"/>
    <n v="1452625822"/>
    <b v="0"/>
    <n v="321"/>
    <b v="1"/>
    <s v="games/tabletop games"/>
    <n v="108.46"/>
    <n v="60.82"/>
    <x v="6"/>
    <s v="tabletop games"/>
    <x v="2226"/>
    <d v="2016-02-12T04:59:00"/>
  </r>
  <r>
    <x v="0"/>
    <s v="GB"/>
    <s v="GBP"/>
    <n v="1384374155"/>
    <n v="1381778555"/>
    <b v="0"/>
    <n v="301"/>
    <b v="1"/>
    <s v="games/tabletop games"/>
    <n v="157.38"/>
    <n v="67.97"/>
    <x v="6"/>
    <s v="tabletop games"/>
    <x v="2227"/>
    <d v="2013-11-13T20:22:35"/>
  </r>
  <r>
    <x v="0"/>
    <s v="DE"/>
    <s v="EUR"/>
    <n v="1439707236"/>
    <n v="1437115236"/>
    <b v="0"/>
    <n v="144"/>
    <b v="1"/>
    <s v="games/tabletop games"/>
    <n v="1174.49"/>
    <n v="81.56"/>
    <x v="6"/>
    <s v="tabletop games"/>
    <x v="2228"/>
    <d v="2015-08-16T06:40:36"/>
  </r>
  <r>
    <x v="0"/>
    <s v="US"/>
    <s v="USD"/>
    <n v="1378180800"/>
    <n v="1375113391"/>
    <b v="0"/>
    <n v="539"/>
    <b v="1"/>
    <s v="games/tabletop games"/>
    <n v="171.05"/>
    <n v="25.43"/>
    <x v="6"/>
    <s v="tabletop games"/>
    <x v="2229"/>
    <d v="2013-09-03T04:00:00"/>
  </r>
  <r>
    <x v="0"/>
    <s v="US"/>
    <s v="USD"/>
    <n v="1398460127"/>
    <n v="1395868127"/>
    <b v="0"/>
    <n v="498"/>
    <b v="1"/>
    <s v="games/tabletop games"/>
    <n v="125.95"/>
    <n v="21.5"/>
    <x v="6"/>
    <s v="tabletop games"/>
    <x v="2230"/>
    <d v="2014-04-25T21:08:47"/>
  </r>
  <r>
    <x v="0"/>
    <s v="US"/>
    <s v="USD"/>
    <n v="1372136400"/>
    <n v="1369864301"/>
    <b v="0"/>
    <n v="1113"/>
    <b v="1"/>
    <s v="games/tabletop games"/>
    <n v="1212.1300000000001"/>
    <n v="27.23"/>
    <x v="6"/>
    <s v="tabletop games"/>
    <x v="2231"/>
    <d v="2013-06-25T05:00:00"/>
  </r>
  <r>
    <x v="0"/>
    <s v="US"/>
    <s v="USD"/>
    <n v="1405738800"/>
    <n v="1402945408"/>
    <b v="0"/>
    <n v="988"/>
    <b v="1"/>
    <s v="games/tabletop games"/>
    <n v="495.8"/>
    <n v="25.09"/>
    <x v="6"/>
    <s v="tabletop games"/>
    <x v="2232"/>
    <d v="2014-07-19T03:00:00"/>
  </r>
  <r>
    <x v="0"/>
    <s v="GB"/>
    <s v="GBP"/>
    <n v="1450051200"/>
    <n v="1448269539"/>
    <b v="0"/>
    <n v="391"/>
    <b v="1"/>
    <s v="games/tabletop games"/>
    <n v="332.04"/>
    <n v="21.23"/>
    <x v="6"/>
    <s v="tabletop games"/>
    <x v="2233"/>
    <d v="2015-12-14T00:00:00"/>
  </r>
  <r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x v="0"/>
    <s v="CA"/>
    <s v="CAD"/>
    <n v="1427585511"/>
    <n v="1424997111"/>
    <b v="0"/>
    <n v="147"/>
    <b v="1"/>
    <s v="games/tabletop games"/>
    <n v="153.32"/>
    <n v="135.59"/>
    <x v="6"/>
    <s v="tabletop games"/>
    <x v="2235"/>
    <d v="2015-03-28T23:31:51"/>
  </r>
  <r>
    <x v="0"/>
    <s v="US"/>
    <s v="USD"/>
    <n v="1454338123"/>
    <n v="1451746123"/>
    <b v="0"/>
    <n v="680"/>
    <b v="1"/>
    <s v="games/tabletop games"/>
    <n v="537.11"/>
    <n v="22.12"/>
    <x v="6"/>
    <s v="tabletop games"/>
    <x v="2236"/>
    <d v="2016-02-01T14:48:43"/>
  </r>
  <r>
    <x v="0"/>
    <s v="US"/>
    <s v="USD"/>
    <n v="1415779140"/>
    <n v="1412294683"/>
    <b v="0"/>
    <n v="983"/>
    <b v="1"/>
    <s v="games/tabletop games"/>
    <n v="352.93"/>
    <n v="64.63"/>
    <x v="6"/>
    <s v="tabletop games"/>
    <x v="2237"/>
    <d v="2014-11-12T07:59:00"/>
  </r>
  <r>
    <x v="0"/>
    <s v="DE"/>
    <s v="EUR"/>
    <n v="1489157716"/>
    <n v="1486565716"/>
    <b v="0"/>
    <n v="79"/>
    <b v="1"/>
    <s v="games/tabletop games"/>
    <n v="137.4"/>
    <n v="69.569999999999993"/>
    <x v="6"/>
    <s v="tabletop games"/>
    <x v="2238"/>
    <d v="2017-03-10T14:55:16"/>
  </r>
  <r>
    <x v="0"/>
    <s v="US"/>
    <s v="USD"/>
    <n v="1385870520"/>
    <n v="1382742014"/>
    <b v="0"/>
    <n v="426"/>
    <b v="1"/>
    <s v="games/tabletop games"/>
    <n v="128.03"/>
    <n v="75.13"/>
    <x v="6"/>
    <s v="tabletop games"/>
    <x v="2239"/>
    <d v="2013-12-01T04:02:00"/>
  </r>
  <r>
    <x v="0"/>
    <s v="US"/>
    <s v="USD"/>
    <n v="1461354544"/>
    <n v="1458762544"/>
    <b v="0"/>
    <n v="96"/>
    <b v="1"/>
    <s v="games/tabletop games"/>
    <n v="270.68"/>
    <n v="140.97999999999999"/>
    <x v="6"/>
    <s v="tabletop games"/>
    <x v="2240"/>
    <d v="2016-04-22T19:49:04"/>
  </r>
  <r>
    <x v="0"/>
    <s v="GB"/>
    <s v="GBP"/>
    <n v="1488484300"/>
    <n v="1485892300"/>
    <b v="0"/>
    <n v="163"/>
    <b v="1"/>
    <s v="games/tabletop games"/>
    <n v="806.4"/>
    <n v="49.47"/>
    <x v="6"/>
    <s v="tabletop games"/>
    <x v="2241"/>
    <d v="2017-03-02T19:51:40"/>
  </r>
  <r>
    <x v="0"/>
    <s v="US"/>
    <s v="USD"/>
    <n v="1385521320"/>
    <n v="1382449733"/>
    <b v="0"/>
    <n v="2525"/>
    <b v="1"/>
    <s v="games/tabletop games"/>
    <n v="1360.1"/>
    <n v="53.87"/>
    <x v="6"/>
    <s v="tabletop games"/>
    <x v="2242"/>
    <d v="2013-11-27T03:02:00"/>
  </r>
  <r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x v="0"/>
    <s v="US"/>
    <s v="USD"/>
    <n v="1476649800"/>
    <n v="1475609946"/>
    <b v="0"/>
    <n v="290"/>
    <b v="1"/>
    <s v="games/tabletop games"/>
    <n v="377.02"/>
    <n v="65"/>
    <x v="6"/>
    <s v="tabletop games"/>
    <x v="2244"/>
    <d v="2016-10-16T20:30:00"/>
  </r>
  <r>
    <x v="0"/>
    <s v="US"/>
    <s v="USD"/>
    <n v="1393005600"/>
    <n v="1390323617"/>
    <b v="0"/>
    <n v="1980"/>
    <b v="1"/>
    <s v="games/tabletop games"/>
    <n v="2647.03"/>
    <n v="53.48"/>
    <x v="6"/>
    <s v="tabletop games"/>
    <x v="2245"/>
    <d v="2014-02-21T18:00:00"/>
  </r>
  <r>
    <x v="0"/>
    <s v="GB"/>
    <s v="GBP"/>
    <n v="1441393210"/>
    <n v="1438801210"/>
    <b v="0"/>
    <n v="57"/>
    <b v="1"/>
    <s v="games/tabletop games"/>
    <n v="100.12"/>
    <n v="43.91"/>
    <x v="6"/>
    <s v="tabletop games"/>
    <x v="2246"/>
    <d v="2015-09-04T19:00:10"/>
  </r>
  <r>
    <x v="0"/>
    <s v="US"/>
    <s v="USD"/>
    <n v="1438185565"/>
    <n v="1436975965"/>
    <b v="0"/>
    <n v="380"/>
    <b v="1"/>
    <s v="games/tabletop games"/>
    <n v="104.45"/>
    <n v="50.85"/>
    <x v="6"/>
    <s v="tabletop games"/>
    <x v="2247"/>
    <d v="2015-07-29T15:59:25"/>
  </r>
  <r>
    <x v="0"/>
    <s v="GB"/>
    <s v="GBP"/>
    <n v="1481749278"/>
    <n v="1479157278"/>
    <b v="0"/>
    <n v="128"/>
    <b v="1"/>
    <s v="games/tabletop games"/>
    <n v="107.21"/>
    <n v="58.63"/>
    <x v="6"/>
    <s v="tabletop games"/>
    <x v="2248"/>
    <d v="2016-12-14T21:01:18"/>
  </r>
  <r>
    <x v="0"/>
    <s v="US"/>
    <s v="USD"/>
    <n v="1364917965"/>
    <n v="1362329565"/>
    <b v="0"/>
    <n v="180"/>
    <b v="1"/>
    <s v="games/tabletop games"/>
    <n v="168.77"/>
    <n v="32.82"/>
    <x v="6"/>
    <s v="tabletop games"/>
    <x v="2249"/>
    <d v="2013-04-02T15:52:45"/>
  </r>
  <r>
    <x v="0"/>
    <s v="US"/>
    <s v="USD"/>
    <n v="1480727273"/>
    <n v="1478131673"/>
    <b v="0"/>
    <n v="571"/>
    <b v="1"/>
    <s v="games/tabletop games"/>
    <n v="975.11"/>
    <n v="426.93"/>
    <x v="6"/>
    <s v="tabletop games"/>
    <x v="2250"/>
    <d v="2016-12-03T01:07:53"/>
  </r>
  <r>
    <x v="0"/>
    <s v="US"/>
    <s v="USD"/>
    <n v="1408177077"/>
    <n v="1406362677"/>
    <b v="0"/>
    <n v="480"/>
    <b v="1"/>
    <s v="games/tabletop games"/>
    <n v="134.44999999999999"/>
    <n v="23.81"/>
    <x v="6"/>
    <s v="tabletop games"/>
    <x v="2251"/>
    <d v="2014-08-16T08:17:57"/>
  </r>
  <r>
    <x v="0"/>
    <s v="ES"/>
    <s v="EUR"/>
    <n v="1470469938"/>
    <n v="1469173938"/>
    <b v="0"/>
    <n v="249"/>
    <b v="1"/>
    <s v="games/tabletop games"/>
    <n v="272.27999999999997"/>
    <n v="98.41"/>
    <x v="6"/>
    <s v="tabletop games"/>
    <x v="2252"/>
    <d v="2016-08-06T07:52:18"/>
  </r>
  <r>
    <x v="0"/>
    <s v="US"/>
    <s v="USD"/>
    <n v="1447862947"/>
    <n v="1445267347"/>
    <b v="0"/>
    <n v="84"/>
    <b v="1"/>
    <s v="games/tabletop games"/>
    <n v="112.69"/>
    <n v="107.32"/>
    <x v="6"/>
    <s v="tabletop games"/>
    <x v="2253"/>
    <d v="2015-11-18T16:09:07"/>
  </r>
  <r>
    <x v="0"/>
    <s v="US"/>
    <s v="USD"/>
    <n v="1485271968"/>
    <n v="1484667168"/>
    <b v="0"/>
    <n v="197"/>
    <b v="1"/>
    <s v="games/tabletop games"/>
    <n v="459.8"/>
    <n v="11.67"/>
    <x v="6"/>
    <s v="tabletop games"/>
    <x v="2254"/>
    <d v="2017-01-24T15:32:48"/>
  </r>
  <r>
    <x v="0"/>
    <s v="US"/>
    <s v="USD"/>
    <n v="1462661451"/>
    <n v="1460069451"/>
    <b v="0"/>
    <n v="271"/>
    <b v="1"/>
    <s v="games/tabletop games"/>
    <n v="286.66000000000003"/>
    <n v="41.78"/>
    <x v="6"/>
    <s v="tabletop games"/>
    <x v="2255"/>
    <d v="2016-05-07T22:50:51"/>
  </r>
  <r>
    <x v="0"/>
    <s v="GB"/>
    <s v="GBP"/>
    <n v="1479811846"/>
    <n v="1478602246"/>
    <b v="0"/>
    <n v="50"/>
    <b v="1"/>
    <s v="games/tabletop games"/>
    <n v="222.71"/>
    <n v="21.38"/>
    <x v="6"/>
    <s v="tabletop games"/>
    <x v="2256"/>
    <d v="2016-11-22T10:50:46"/>
  </r>
  <r>
    <x v="0"/>
    <s v="GB"/>
    <s v="GBP"/>
    <n v="1466377200"/>
    <n v="1463351329"/>
    <b v="0"/>
    <n v="169"/>
    <b v="1"/>
    <s v="games/tabletop games"/>
    <n v="636.14"/>
    <n v="94.1"/>
    <x v="6"/>
    <s v="tabletop games"/>
    <x v="2257"/>
    <d v="2016-06-19T23:00:00"/>
  </r>
  <r>
    <x v="0"/>
    <s v="US"/>
    <s v="USD"/>
    <n v="1434045687"/>
    <n v="1431453687"/>
    <b v="0"/>
    <n v="205"/>
    <b v="1"/>
    <s v="games/tabletop games"/>
    <n v="146.5"/>
    <n v="15.72"/>
    <x v="6"/>
    <s v="tabletop games"/>
    <x v="2258"/>
    <d v="2015-06-11T18:01:27"/>
  </r>
  <r>
    <x v="0"/>
    <s v="GB"/>
    <s v="GBP"/>
    <n v="1481224736"/>
    <n v="1480360736"/>
    <b v="0"/>
    <n v="206"/>
    <b v="1"/>
    <s v="games/tabletop games"/>
    <n v="1867.1"/>
    <n v="90.64"/>
    <x v="6"/>
    <s v="tabletop games"/>
    <x v="2259"/>
    <d v="2016-12-08T19:18:56"/>
  </r>
  <r>
    <x v="0"/>
    <s v="US"/>
    <s v="USD"/>
    <n v="1395876250"/>
    <n v="1393287850"/>
    <b v="0"/>
    <n v="84"/>
    <b v="1"/>
    <s v="games/tabletop games"/>
    <n v="326.92"/>
    <n v="97.3"/>
    <x v="6"/>
    <s v="tabletop games"/>
    <x v="2260"/>
    <d v="2014-03-26T23:24:10"/>
  </r>
  <r>
    <x v="0"/>
    <s v="AU"/>
    <s v="AUD"/>
    <n v="1487093020"/>
    <n v="1485278620"/>
    <b v="0"/>
    <n v="210"/>
    <b v="1"/>
    <s v="games/tabletop games"/>
    <n v="779.5"/>
    <n v="37.119999999999997"/>
    <x v="6"/>
    <s v="tabletop games"/>
    <x v="2261"/>
    <d v="2017-02-14T17:23:40"/>
  </r>
  <r>
    <x v="0"/>
    <s v="US"/>
    <s v="USD"/>
    <n v="1416268800"/>
    <n v="1413295358"/>
    <b v="0"/>
    <n v="181"/>
    <b v="1"/>
    <s v="games/tabletop games"/>
    <n v="154.15"/>
    <n v="28.1"/>
    <x v="6"/>
    <s v="tabletop games"/>
    <x v="2262"/>
    <d v="2014-11-18T00:00:00"/>
  </r>
  <r>
    <x v="0"/>
    <s v="SE"/>
    <s v="SEK"/>
    <n v="1422734313"/>
    <n v="1420919913"/>
    <b v="0"/>
    <n v="60"/>
    <b v="1"/>
    <s v="games/tabletop games"/>
    <n v="115.55"/>
    <n v="144.43"/>
    <x v="6"/>
    <s v="tabletop games"/>
    <x v="2263"/>
    <d v="2015-01-31T19:58:33"/>
  </r>
  <r>
    <x v="0"/>
    <s v="US"/>
    <s v="USD"/>
    <n v="1463972400"/>
    <n v="1462543114"/>
    <b v="0"/>
    <n v="445"/>
    <b v="1"/>
    <s v="games/tabletop games"/>
    <n v="180.03"/>
    <n v="24.27"/>
    <x v="6"/>
    <s v="tabletop games"/>
    <x v="2264"/>
    <d v="2016-05-23T03:00:00"/>
  </r>
  <r>
    <x v="0"/>
    <s v="GB"/>
    <s v="GBP"/>
    <n v="1479846507"/>
    <n v="1479241707"/>
    <b v="0"/>
    <n v="17"/>
    <b v="1"/>
    <s v="games/tabletop games"/>
    <n v="298.5"/>
    <n v="35.119999999999997"/>
    <x v="6"/>
    <s v="tabletop games"/>
    <x v="2265"/>
    <d v="2016-11-22T20:28:27"/>
  </r>
  <r>
    <x v="0"/>
    <s v="US"/>
    <s v="USD"/>
    <n v="1461722400"/>
    <n v="1460235592"/>
    <b v="0"/>
    <n v="194"/>
    <b v="1"/>
    <s v="games/tabletop games"/>
    <n v="320.27"/>
    <n v="24.76"/>
    <x v="6"/>
    <s v="tabletop games"/>
    <x v="2266"/>
    <d v="2016-04-27T02:00:00"/>
  </r>
  <r>
    <x v="0"/>
    <s v="US"/>
    <s v="USD"/>
    <n v="1419123600"/>
    <n v="1416945297"/>
    <b v="0"/>
    <n v="404"/>
    <b v="1"/>
    <s v="games/tabletop games"/>
    <n v="380.53"/>
    <n v="188.38"/>
    <x v="6"/>
    <s v="tabletop games"/>
    <x v="2267"/>
    <d v="2014-12-21T01:00:00"/>
  </r>
  <r>
    <x v="0"/>
    <s v="US"/>
    <s v="USD"/>
    <n v="1489283915"/>
    <n v="1486691915"/>
    <b v="0"/>
    <n v="194"/>
    <b v="1"/>
    <s v="games/tabletop games"/>
    <n v="102.6"/>
    <n v="148.08000000000001"/>
    <x v="6"/>
    <s v="tabletop games"/>
    <x v="2268"/>
    <d v="2017-03-12T01:58:35"/>
  </r>
  <r>
    <x v="0"/>
    <s v="US"/>
    <s v="USD"/>
    <n v="1488862800"/>
    <n v="1486745663"/>
    <b v="0"/>
    <n v="902"/>
    <b v="1"/>
    <s v="games/tabletop games"/>
    <n v="1801.64"/>
    <n v="49.93"/>
    <x v="6"/>
    <s v="tabletop games"/>
    <x v="2269"/>
    <d v="2017-03-07T05:00:00"/>
  </r>
  <r>
    <x v="0"/>
    <s v="US"/>
    <s v="USD"/>
    <n v="1484085540"/>
    <n v="1482353513"/>
    <b v="0"/>
    <n v="1670"/>
    <b v="1"/>
    <s v="games/tabletop games"/>
    <n v="720.25"/>
    <n v="107.82"/>
    <x v="6"/>
    <s v="tabletop games"/>
    <x v="2270"/>
    <d v="2017-01-10T21:59:00"/>
  </r>
  <r>
    <x v="0"/>
    <s v="US"/>
    <s v="USD"/>
    <n v="1481328004"/>
    <n v="1478736004"/>
    <b v="0"/>
    <n v="1328"/>
    <b v="1"/>
    <s v="games/tabletop games"/>
    <n v="283.08999999999997"/>
    <n v="42.63"/>
    <x v="6"/>
    <s v="tabletop games"/>
    <x v="2271"/>
    <d v="2016-12-10T00:00:04"/>
  </r>
  <r>
    <x v="0"/>
    <s v="US"/>
    <s v="USD"/>
    <n v="1449506836"/>
    <n v="1446914836"/>
    <b v="0"/>
    <n v="944"/>
    <b v="1"/>
    <s v="games/tabletop games"/>
    <n v="1356.6"/>
    <n v="14.37"/>
    <x v="6"/>
    <s v="tabletop games"/>
    <x v="2272"/>
    <d v="2015-12-07T16:47:16"/>
  </r>
  <r>
    <x v="0"/>
    <s v="CA"/>
    <s v="CAD"/>
    <n v="1489320642"/>
    <n v="1487164242"/>
    <b v="0"/>
    <n v="147"/>
    <b v="1"/>
    <s v="games/tabletop games"/>
    <n v="220.36"/>
    <n v="37.479999999999997"/>
    <x v="6"/>
    <s v="tabletop games"/>
    <x v="2273"/>
    <d v="2017-03-12T12:10:42"/>
  </r>
  <r>
    <x v="0"/>
    <s v="US"/>
    <s v="USD"/>
    <n v="1393156857"/>
    <n v="1390564857"/>
    <b v="0"/>
    <n v="99"/>
    <b v="1"/>
    <s v="games/tabletop games"/>
    <n v="119.6"/>
    <n v="30.2"/>
    <x v="6"/>
    <s v="tabletop games"/>
    <x v="2274"/>
    <d v="2014-02-23T12:00:57"/>
  </r>
  <r>
    <x v="0"/>
    <s v="GB"/>
    <s v="GBP"/>
    <n v="1419259679"/>
    <n v="1416667679"/>
    <b v="0"/>
    <n v="79"/>
    <b v="1"/>
    <s v="games/tabletop games"/>
    <n v="407.77"/>
    <n v="33.549999999999997"/>
    <x v="6"/>
    <s v="tabletop games"/>
    <x v="2275"/>
    <d v="2014-12-22T14:47:59"/>
  </r>
  <r>
    <x v="0"/>
    <s v="US"/>
    <s v="USD"/>
    <n v="1388936289"/>
    <n v="1386344289"/>
    <b v="0"/>
    <n v="75"/>
    <b v="1"/>
    <s v="games/tabletop games"/>
    <n v="105.82"/>
    <n v="64.75"/>
    <x v="6"/>
    <s v="tabletop games"/>
    <x v="2276"/>
    <d v="2014-01-05T15:38:09"/>
  </r>
  <r>
    <x v="0"/>
    <s v="US"/>
    <s v="USD"/>
    <n v="1330359423"/>
    <n v="1327767423"/>
    <b v="0"/>
    <n v="207"/>
    <b v="1"/>
    <s v="games/tabletop games"/>
    <n v="141.08000000000001"/>
    <n v="57.93"/>
    <x v="6"/>
    <s v="tabletop games"/>
    <x v="2277"/>
    <d v="2012-02-27T16:17:03"/>
  </r>
  <r>
    <x v="0"/>
    <s v="IT"/>
    <s v="EUR"/>
    <n v="1451861940"/>
    <n v="1448902867"/>
    <b v="0"/>
    <n v="102"/>
    <b v="1"/>
    <s v="games/tabletop games"/>
    <n v="270.7"/>
    <n v="53.08"/>
    <x v="6"/>
    <s v="tabletop games"/>
    <x v="2278"/>
    <d v="2016-01-03T22:59:00"/>
  </r>
  <r>
    <x v="0"/>
    <s v="US"/>
    <s v="USD"/>
    <n v="1423022400"/>
    <n v="1421436099"/>
    <b v="0"/>
    <n v="32"/>
    <b v="1"/>
    <s v="games/tabletop games"/>
    <n v="153.80000000000001"/>
    <n v="48.06"/>
    <x v="6"/>
    <s v="tabletop games"/>
    <x v="2279"/>
    <d v="2015-02-04T04:00:00"/>
  </r>
  <r>
    <x v="0"/>
    <s v="US"/>
    <s v="USD"/>
    <n v="1442501991"/>
    <n v="1439909991"/>
    <b v="0"/>
    <n v="480"/>
    <b v="1"/>
    <s v="games/tabletop games"/>
    <n v="403.58"/>
    <n v="82.4"/>
    <x v="6"/>
    <s v="tabletop games"/>
    <x v="2280"/>
    <d v="2015-09-17T14:59:51"/>
  </r>
  <r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x v="0"/>
    <s v="US"/>
    <s v="USD"/>
    <n v="1452744686"/>
    <n v="1447560686"/>
    <b v="0"/>
    <n v="12"/>
    <b v="1"/>
    <s v="music/rock"/>
    <n v="185.33"/>
    <n v="115.83"/>
    <x v="4"/>
    <s v="rock"/>
    <x v="2282"/>
    <d v="2016-01-14T04:11:26"/>
  </r>
  <r>
    <x v="0"/>
    <s v="US"/>
    <s v="USD"/>
    <n v="1336528804"/>
    <n v="1331348404"/>
    <b v="0"/>
    <n v="48"/>
    <b v="1"/>
    <s v="music/rock"/>
    <n v="100.86"/>
    <n v="63.03"/>
    <x v="4"/>
    <s v="rock"/>
    <x v="2283"/>
    <d v="2012-05-09T02:00:04"/>
  </r>
  <r>
    <x v="0"/>
    <s v="US"/>
    <s v="USD"/>
    <n v="1299902400"/>
    <n v="1297451245"/>
    <b v="0"/>
    <n v="59"/>
    <b v="1"/>
    <s v="music/rock"/>
    <n v="106.22"/>
    <n v="108.02"/>
    <x v="4"/>
    <s v="rock"/>
    <x v="2284"/>
    <d v="2011-03-12T04:00:00"/>
  </r>
  <r>
    <x v="0"/>
    <s v="US"/>
    <s v="USD"/>
    <n v="1340944043"/>
    <n v="1338352043"/>
    <b v="0"/>
    <n v="79"/>
    <b v="1"/>
    <s v="music/rock"/>
    <n v="121.37"/>
    <n v="46.09"/>
    <x v="4"/>
    <s v="rock"/>
    <x v="2285"/>
    <d v="2012-06-29T04:27:23"/>
  </r>
  <r>
    <x v="0"/>
    <s v="US"/>
    <s v="USD"/>
    <n v="1378439940"/>
    <n v="1376003254"/>
    <b v="0"/>
    <n v="14"/>
    <b v="1"/>
    <s v="music/rock"/>
    <n v="100.07"/>
    <n v="107.21"/>
    <x v="4"/>
    <s v="rock"/>
    <x v="2286"/>
    <d v="2013-09-06T03:59:00"/>
  </r>
  <r>
    <x v="0"/>
    <s v="US"/>
    <s v="USD"/>
    <n v="1403539260"/>
    <n v="1401724860"/>
    <b v="0"/>
    <n v="106"/>
    <b v="1"/>
    <s v="music/rock"/>
    <n v="119.98"/>
    <n v="50.93"/>
    <x v="4"/>
    <s v="rock"/>
    <x v="2287"/>
    <d v="2014-06-23T16:01:00"/>
  </r>
  <r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x v="0"/>
    <s v="US"/>
    <s v="USD"/>
    <n v="1259686800"/>
    <n v="1252908330"/>
    <b v="0"/>
    <n v="29"/>
    <b v="1"/>
    <s v="music/rock"/>
    <n v="104.07"/>
    <n v="53.83"/>
    <x v="4"/>
    <s v="rock"/>
    <x v="2290"/>
    <d v="2009-12-01T17:00:00"/>
  </r>
  <r>
    <x v="0"/>
    <s v="US"/>
    <s v="USD"/>
    <n v="1335153600"/>
    <n v="1332199618"/>
    <b v="0"/>
    <n v="43"/>
    <b v="1"/>
    <s v="music/rock"/>
    <n v="172.8"/>
    <n v="100.47"/>
    <x v="4"/>
    <s v="rock"/>
    <x v="2291"/>
    <d v="2012-04-23T04:00:00"/>
  </r>
  <r>
    <x v="0"/>
    <s v="US"/>
    <s v="USD"/>
    <n v="1334767476"/>
    <n v="1332175476"/>
    <b v="0"/>
    <n v="46"/>
    <b v="1"/>
    <s v="music/rock"/>
    <n v="107.25"/>
    <n v="46.63"/>
    <x v="4"/>
    <s v="rock"/>
    <x v="2292"/>
    <d v="2012-04-18T16:44:36"/>
  </r>
  <r>
    <x v="0"/>
    <s v="US"/>
    <s v="USD"/>
    <n v="1348545540"/>
    <n v="1346345999"/>
    <b v="0"/>
    <n v="27"/>
    <b v="1"/>
    <s v="music/rock"/>
    <n v="108.24"/>
    <n v="34.07"/>
    <x v="4"/>
    <s v="rock"/>
    <x v="2293"/>
    <d v="2012-09-25T03:59:00"/>
  </r>
  <r>
    <x v="0"/>
    <s v="US"/>
    <s v="USD"/>
    <n v="1358702480"/>
    <n v="1356110480"/>
    <b v="0"/>
    <n v="112"/>
    <b v="1"/>
    <s v="music/rock"/>
    <n v="146.08000000000001"/>
    <n v="65.209999999999994"/>
    <x v="4"/>
    <s v="rock"/>
    <x v="2294"/>
    <d v="2013-01-20T17:21:20"/>
  </r>
  <r>
    <x v="0"/>
    <s v="US"/>
    <s v="USD"/>
    <n v="1359240856"/>
    <n v="1356648856"/>
    <b v="0"/>
    <n v="34"/>
    <b v="1"/>
    <s v="music/rock"/>
    <n v="125.25"/>
    <n v="44.21"/>
    <x v="4"/>
    <s v="rock"/>
    <x v="2295"/>
    <d v="2013-01-26T22:54:16"/>
  </r>
  <r>
    <x v="0"/>
    <s v="US"/>
    <s v="USD"/>
    <n v="1330018426"/>
    <n v="1326994426"/>
    <b v="0"/>
    <n v="145"/>
    <b v="1"/>
    <s v="music/rock"/>
    <n v="149.07"/>
    <n v="71.97"/>
    <x v="4"/>
    <s v="rock"/>
    <x v="2296"/>
    <d v="2012-02-23T17:33:46"/>
  </r>
  <r>
    <x v="0"/>
    <s v="US"/>
    <s v="USD"/>
    <n v="1331697540"/>
    <n v="1328749249"/>
    <b v="0"/>
    <n v="19"/>
    <b v="1"/>
    <s v="music/rock"/>
    <n v="100.6"/>
    <n v="52.95"/>
    <x v="4"/>
    <s v="rock"/>
    <x v="2297"/>
    <d v="2012-03-14T03:59:00"/>
  </r>
  <r>
    <x v="0"/>
    <s v="US"/>
    <s v="USD"/>
    <n v="1395861033"/>
    <n v="1393272633"/>
    <b v="0"/>
    <n v="288"/>
    <b v="1"/>
    <s v="music/rock"/>
    <n v="105.07"/>
    <n v="109.45"/>
    <x v="4"/>
    <s v="rock"/>
    <x v="2298"/>
    <d v="2014-03-26T19:10:33"/>
  </r>
  <r>
    <x v="0"/>
    <s v="US"/>
    <s v="USD"/>
    <n v="1296953209"/>
    <n v="1295657209"/>
    <b v="0"/>
    <n v="14"/>
    <b v="1"/>
    <s v="music/rock"/>
    <n v="350.17"/>
    <n v="75.040000000000006"/>
    <x v="4"/>
    <s v="rock"/>
    <x v="2299"/>
    <d v="2011-02-06T00:46:49"/>
  </r>
  <r>
    <x v="0"/>
    <s v="US"/>
    <s v="USD"/>
    <n v="1340904416"/>
    <n v="1339694816"/>
    <b v="0"/>
    <n v="7"/>
    <b v="1"/>
    <s v="music/rock"/>
    <n v="101.25"/>
    <n v="115.71"/>
    <x v="4"/>
    <s v="rock"/>
    <x v="2300"/>
    <d v="2012-06-28T17:26:56"/>
  </r>
  <r>
    <x v="0"/>
    <s v="US"/>
    <s v="USD"/>
    <n v="1371785496"/>
    <n v="1369193496"/>
    <b v="1"/>
    <n v="211"/>
    <b v="1"/>
    <s v="music/indie rock"/>
    <n v="133.6"/>
    <n v="31.66"/>
    <x v="4"/>
    <s v="indie rock"/>
    <x v="2301"/>
    <d v="2013-06-21T03:31:36"/>
  </r>
  <r>
    <x v="0"/>
    <s v="US"/>
    <s v="USD"/>
    <n v="1388473200"/>
    <n v="1385585434"/>
    <b v="1"/>
    <n v="85"/>
    <b v="1"/>
    <s v="music/indie rock"/>
    <n v="170.65"/>
    <n v="46.18"/>
    <x v="4"/>
    <s v="indie rock"/>
    <x v="2302"/>
    <d v="2013-12-31T07:00:00"/>
  </r>
  <r>
    <x v="0"/>
    <s v="US"/>
    <s v="USD"/>
    <n v="1323747596"/>
    <n v="1320287996"/>
    <b v="1"/>
    <n v="103"/>
    <b v="1"/>
    <s v="music/indie rock"/>
    <n v="109.36"/>
    <n v="68.48"/>
    <x v="4"/>
    <s v="indie rock"/>
    <x v="2303"/>
    <d v="2011-12-13T03:39:56"/>
  </r>
  <r>
    <x v="0"/>
    <s v="US"/>
    <s v="USD"/>
    <n v="1293857940"/>
    <n v="1290281691"/>
    <b v="1"/>
    <n v="113"/>
    <b v="1"/>
    <s v="music/indie rock"/>
    <n v="100.7"/>
    <n v="53.47"/>
    <x v="4"/>
    <s v="indie rock"/>
    <x v="2304"/>
    <d v="2011-01-01T04:59:00"/>
  </r>
  <r>
    <x v="0"/>
    <s v="US"/>
    <s v="USD"/>
    <n v="1407520800"/>
    <n v="1405356072"/>
    <b v="1"/>
    <n v="167"/>
    <b v="1"/>
    <s v="music/indie rock"/>
    <n v="101.23"/>
    <n v="109.11"/>
    <x v="4"/>
    <s v="indie rock"/>
    <x v="2305"/>
    <d v="2014-08-08T18:00:00"/>
  </r>
  <r>
    <x v="0"/>
    <s v="US"/>
    <s v="USD"/>
    <n v="1331352129"/>
    <n v="1328760129"/>
    <b v="1"/>
    <n v="73"/>
    <b v="1"/>
    <s v="music/indie rock"/>
    <n v="106.76"/>
    <n v="51.19"/>
    <x v="4"/>
    <s v="indie rock"/>
    <x v="2306"/>
    <d v="2012-03-10T04:02:09"/>
  </r>
  <r>
    <x v="0"/>
    <s v="US"/>
    <s v="USD"/>
    <n v="1336245328"/>
    <n v="1333653333"/>
    <b v="1"/>
    <n v="75"/>
    <b v="1"/>
    <s v="music/indie rock"/>
    <n v="106.66"/>
    <n v="27.94"/>
    <x v="4"/>
    <s v="indie rock"/>
    <x v="2307"/>
    <d v="2012-05-05T19:15:28"/>
  </r>
  <r>
    <x v="0"/>
    <s v="US"/>
    <s v="USD"/>
    <n v="1409274000"/>
    <n v="1406847996"/>
    <b v="1"/>
    <n v="614"/>
    <b v="1"/>
    <s v="music/indie rock"/>
    <n v="101.31"/>
    <n v="82.5"/>
    <x v="4"/>
    <s v="indie rock"/>
    <x v="2308"/>
    <d v="2014-08-29T01:00:00"/>
  </r>
  <r>
    <x v="0"/>
    <s v="US"/>
    <s v="USD"/>
    <n v="1362872537"/>
    <n v="1359848537"/>
    <b v="1"/>
    <n v="107"/>
    <b v="1"/>
    <s v="music/indie rock"/>
    <n v="106.67"/>
    <n v="59.82"/>
    <x v="4"/>
    <s v="indie rock"/>
    <x v="2309"/>
    <d v="2013-03-09T23:42:17"/>
  </r>
  <r>
    <x v="0"/>
    <s v="US"/>
    <s v="USD"/>
    <n v="1363889015"/>
    <n v="1361300615"/>
    <b v="1"/>
    <n v="1224"/>
    <b v="1"/>
    <s v="music/indie rock"/>
    <n v="428.84"/>
    <n v="64.819999999999993"/>
    <x v="4"/>
    <s v="indie rock"/>
    <x v="2310"/>
    <d v="2013-03-21T18:03:35"/>
  </r>
  <r>
    <x v="0"/>
    <s v="US"/>
    <s v="USD"/>
    <n v="1399421189"/>
    <n v="1396829189"/>
    <b v="1"/>
    <n v="104"/>
    <b v="1"/>
    <s v="music/indie rock"/>
    <n v="104.11"/>
    <n v="90.1"/>
    <x v="4"/>
    <s v="indie rock"/>
    <x v="2311"/>
    <d v="2014-05-07T00:06:29"/>
  </r>
  <r>
    <x v="0"/>
    <s v="US"/>
    <s v="USD"/>
    <n v="1397862000"/>
    <n v="1395155478"/>
    <b v="1"/>
    <n v="79"/>
    <b v="1"/>
    <s v="music/indie rock"/>
    <n v="107.87"/>
    <n v="40.96"/>
    <x v="4"/>
    <s v="indie rock"/>
    <x v="2312"/>
    <d v="2014-04-18T23:00:00"/>
  </r>
  <r>
    <x v="0"/>
    <s v="US"/>
    <s v="USD"/>
    <n v="1336086026"/>
    <n v="1333494026"/>
    <b v="1"/>
    <n v="157"/>
    <b v="1"/>
    <s v="music/indie rock"/>
    <n v="175.84"/>
    <n v="56"/>
    <x v="4"/>
    <s v="indie rock"/>
    <x v="2313"/>
    <d v="2012-05-03T23:00:26"/>
  </r>
  <r>
    <x v="0"/>
    <s v="US"/>
    <s v="USD"/>
    <n v="1339074857"/>
    <n v="1336482857"/>
    <b v="1"/>
    <n v="50"/>
    <b v="1"/>
    <s v="music/indie rock"/>
    <n v="156.97"/>
    <n v="37.67"/>
    <x v="4"/>
    <s v="indie rock"/>
    <x v="2314"/>
    <d v="2012-06-07T13:14:17"/>
  </r>
  <r>
    <x v="0"/>
    <s v="US"/>
    <s v="USD"/>
    <n v="1336238743"/>
    <n v="1333646743"/>
    <b v="1"/>
    <n v="64"/>
    <b v="1"/>
    <s v="music/indie rock"/>
    <n v="102.6"/>
    <n v="40.08"/>
    <x v="4"/>
    <s v="indie rock"/>
    <x v="2315"/>
    <d v="2012-05-05T17:25:43"/>
  </r>
  <r>
    <x v="0"/>
    <s v="US"/>
    <s v="USD"/>
    <n v="1260383040"/>
    <n v="1253726650"/>
    <b v="1"/>
    <n v="200"/>
    <b v="1"/>
    <s v="music/indie rock"/>
    <n v="104.04"/>
    <n v="78.03"/>
    <x v="4"/>
    <s v="indie rock"/>
    <x v="2316"/>
    <d v="2009-12-09T18:24:00"/>
  </r>
  <r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x v="0"/>
    <s v="US"/>
    <s v="USD"/>
    <n v="1253937540"/>
    <n v="1251214014"/>
    <b v="1"/>
    <n v="163"/>
    <b v="1"/>
    <s v="music/indie rock"/>
    <n v="121.06"/>
    <n v="37.130000000000003"/>
    <x v="4"/>
    <s v="indie rock"/>
    <x v="2318"/>
    <d v="2009-09-26T03:59:00"/>
  </r>
  <r>
    <x v="0"/>
    <s v="US"/>
    <s v="USD"/>
    <n v="1387072685"/>
    <n v="1384480685"/>
    <b v="1"/>
    <n v="77"/>
    <b v="1"/>
    <s v="music/indie rock"/>
    <n v="107.7"/>
    <n v="41.96"/>
    <x v="4"/>
    <s v="indie rock"/>
    <x v="2319"/>
    <d v="2013-12-15T01:58:05"/>
  </r>
  <r>
    <x v="0"/>
    <s v="US"/>
    <s v="USD"/>
    <n v="1396463800"/>
    <n v="1393443400"/>
    <b v="1"/>
    <n v="89"/>
    <b v="1"/>
    <s v="music/indie rock"/>
    <n v="108.66"/>
    <n v="61.04"/>
    <x v="4"/>
    <s v="indie rock"/>
    <x v="2320"/>
    <d v="2014-04-02T18:36:40"/>
  </r>
  <r>
    <x v="3"/>
    <s v="AT"/>
    <s v="EUR"/>
    <n v="1491282901"/>
    <n v="1488694501"/>
    <b v="0"/>
    <n v="64"/>
    <b v="0"/>
    <s v="food/small batch"/>
    <n v="39.119999999999997"/>
    <n v="64.53"/>
    <x v="7"/>
    <s v="small batch"/>
    <x v="2321"/>
    <d v="2017-04-04T05:15:01"/>
  </r>
  <r>
    <x v="3"/>
    <s v="US"/>
    <s v="USD"/>
    <n v="1491769769"/>
    <n v="1489181369"/>
    <b v="0"/>
    <n v="4"/>
    <b v="0"/>
    <s v="food/small batch"/>
    <n v="3.15"/>
    <n v="21.25"/>
    <x v="7"/>
    <s v="small batch"/>
    <x v="2322"/>
    <d v="2017-04-09T20:29:29"/>
  </r>
  <r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x v="3"/>
    <s v="GB"/>
    <s v="GBP"/>
    <n v="1490559285"/>
    <n v="1487970885"/>
    <b v="0"/>
    <n v="61"/>
    <b v="0"/>
    <s v="food/small batch"/>
    <n v="20.73"/>
    <n v="25.49"/>
    <x v="7"/>
    <s v="small batch"/>
    <x v="2324"/>
    <d v="2017-03-26T20:14:45"/>
  </r>
  <r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x v="0"/>
    <s v="US"/>
    <s v="USD"/>
    <n v="1409090440"/>
    <n v="1406066440"/>
    <b v="1"/>
    <n v="3355"/>
    <b v="1"/>
    <s v="food/small batch"/>
    <n v="526.09"/>
    <n v="54.88"/>
    <x v="7"/>
    <s v="small batch"/>
    <x v="2327"/>
    <d v="2014-08-26T22:00:40"/>
  </r>
  <r>
    <x v="0"/>
    <s v="US"/>
    <s v="USD"/>
    <n v="1434307537"/>
    <n v="1431715537"/>
    <b v="1"/>
    <n v="537"/>
    <b v="1"/>
    <s v="food/small batch"/>
    <n v="254.45"/>
    <n v="47.38"/>
    <x v="7"/>
    <s v="small batch"/>
    <x v="2328"/>
    <d v="2015-06-14T18:45:37"/>
  </r>
  <r>
    <x v="0"/>
    <s v="US"/>
    <s v="USD"/>
    <n v="1405609146"/>
    <n v="1403017146"/>
    <b v="1"/>
    <n v="125"/>
    <b v="1"/>
    <s v="food/small batch"/>
    <n v="105.92"/>
    <n v="211.84"/>
    <x v="7"/>
    <s v="small batch"/>
    <x v="2329"/>
    <d v="2014-07-17T14:59:06"/>
  </r>
  <r>
    <x v="0"/>
    <s v="US"/>
    <s v="USD"/>
    <n v="1451001600"/>
    <n v="1448400943"/>
    <b v="1"/>
    <n v="163"/>
    <b v="1"/>
    <s v="food/small batch"/>
    <n v="102.42"/>
    <n v="219.93"/>
    <x v="7"/>
    <s v="small batch"/>
    <x v="2330"/>
    <d v="2015-12-25T00:00:00"/>
  </r>
  <r>
    <x v="0"/>
    <s v="US"/>
    <s v="USD"/>
    <n v="1408320490"/>
    <n v="1405728490"/>
    <b v="1"/>
    <n v="283"/>
    <b v="1"/>
    <s v="food/small batch"/>
    <n v="144.31"/>
    <n v="40.799999999999997"/>
    <x v="7"/>
    <s v="small batch"/>
    <x v="2331"/>
    <d v="2014-08-18T00:08:10"/>
  </r>
  <r>
    <x v="0"/>
    <s v="US"/>
    <s v="USD"/>
    <n v="1423235071"/>
    <n v="1420643071"/>
    <b v="1"/>
    <n v="352"/>
    <b v="1"/>
    <s v="food/small batch"/>
    <n v="106.31"/>
    <n v="75.5"/>
    <x v="7"/>
    <s v="small batch"/>
    <x v="2332"/>
    <d v="2015-02-06T15:04:31"/>
  </r>
  <r>
    <x v="0"/>
    <s v="US"/>
    <s v="USD"/>
    <n v="1401385800"/>
    <n v="1399563390"/>
    <b v="1"/>
    <n v="94"/>
    <b v="1"/>
    <s v="food/small batch"/>
    <n v="212.17"/>
    <n v="13.54"/>
    <x v="7"/>
    <s v="small batch"/>
    <x v="2333"/>
    <d v="2014-05-29T17:50:00"/>
  </r>
  <r>
    <x v="0"/>
    <s v="US"/>
    <s v="USD"/>
    <n v="1415208840"/>
    <n v="1412611498"/>
    <b v="1"/>
    <n v="67"/>
    <b v="1"/>
    <s v="food/small batch"/>
    <n v="101.95"/>
    <n v="60.87"/>
    <x v="7"/>
    <s v="small batch"/>
    <x v="2334"/>
    <d v="2014-11-05T17:34:00"/>
  </r>
  <r>
    <x v="0"/>
    <s v="US"/>
    <s v="USD"/>
    <n v="1402494243"/>
    <n v="1399902243"/>
    <b v="1"/>
    <n v="221"/>
    <b v="1"/>
    <s v="food/small batch"/>
    <n v="102.27"/>
    <n v="115.69"/>
    <x v="7"/>
    <s v="small batch"/>
    <x v="2335"/>
    <d v="2014-06-11T13:44:03"/>
  </r>
  <r>
    <x v="0"/>
    <s v="US"/>
    <s v="USD"/>
    <n v="1394316695"/>
    <n v="1390860695"/>
    <b v="1"/>
    <n v="2165"/>
    <b v="1"/>
    <s v="food/small batch"/>
    <n v="520.73"/>
    <n v="48.1"/>
    <x v="7"/>
    <s v="small batch"/>
    <x v="2336"/>
    <d v="2014-03-08T22:11:35"/>
  </r>
  <r>
    <x v="0"/>
    <s v="US"/>
    <s v="USD"/>
    <n v="1403796143"/>
    <n v="1401204143"/>
    <b v="1"/>
    <n v="179"/>
    <b v="1"/>
    <s v="food/small batch"/>
    <n v="110.66"/>
    <n v="74.180000000000007"/>
    <x v="7"/>
    <s v="small batch"/>
    <x v="2337"/>
    <d v="2014-06-26T15:22:23"/>
  </r>
  <r>
    <x v="0"/>
    <s v="US"/>
    <s v="USD"/>
    <n v="1404077484"/>
    <n v="1401485484"/>
    <b v="1"/>
    <n v="123"/>
    <b v="1"/>
    <s v="food/small batch"/>
    <n v="101.14"/>
    <n v="123.35"/>
    <x v="7"/>
    <s v="small batch"/>
    <x v="2338"/>
    <d v="2014-06-29T21:31:24"/>
  </r>
  <r>
    <x v="0"/>
    <s v="US"/>
    <s v="USD"/>
    <n v="1482134340"/>
    <n v="1479496309"/>
    <b v="1"/>
    <n v="1104"/>
    <b v="1"/>
    <s v="food/small batch"/>
    <n v="294.20999999999998"/>
    <n v="66.62"/>
    <x v="7"/>
    <s v="small batch"/>
    <x v="2339"/>
    <d v="2016-12-19T07:59:00"/>
  </r>
  <r>
    <x v="0"/>
    <s v="US"/>
    <s v="USD"/>
    <n v="1477841138"/>
    <n v="1475249138"/>
    <b v="1"/>
    <n v="403"/>
    <b v="1"/>
    <s v="food/small batch"/>
    <n v="105.78"/>
    <n v="104.99"/>
    <x v="7"/>
    <s v="small batch"/>
    <x v="2340"/>
    <d v="2016-10-30T15:25:38"/>
  </r>
  <r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x v="1"/>
    <s v="US"/>
    <s v="USD"/>
    <n v="1476731431"/>
    <n v="1472843431"/>
    <b v="0"/>
    <n v="3"/>
    <b v="0"/>
    <s v="technology/web"/>
    <n v="7.0000000000000007E-2"/>
    <n v="13"/>
    <x v="2"/>
    <s v="web"/>
    <x v="2346"/>
    <d v="2016-10-17T19:10:31"/>
  </r>
  <r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x v="1"/>
    <s v="US"/>
    <s v="USD"/>
    <n v="1456006938"/>
    <n v="1450822938"/>
    <b v="0"/>
    <n v="5"/>
    <b v="0"/>
    <s v="technology/web"/>
    <n v="0.39"/>
    <n v="54"/>
    <x v="2"/>
    <s v="web"/>
    <x v="2348"/>
    <d v="2016-02-20T22:22:18"/>
  </r>
  <r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x v="1"/>
    <s v="NZ"/>
    <s v="NZD"/>
    <n v="1430360739"/>
    <n v="1427768739"/>
    <b v="0"/>
    <n v="7"/>
    <b v="0"/>
    <s v="technology/web"/>
    <n v="0.56999999999999995"/>
    <n v="15.43"/>
    <x v="2"/>
    <s v="web"/>
    <x v="2351"/>
    <d v="2015-04-30T02:25:39"/>
  </r>
  <r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x v="1"/>
    <s v="US"/>
    <s v="USD"/>
    <n v="1420910460"/>
    <n v="1415726460"/>
    <b v="0"/>
    <n v="1"/>
    <b v="0"/>
    <s v="technology/web"/>
    <n v="7.0000000000000007E-2"/>
    <n v="25"/>
    <x v="2"/>
    <s v="web"/>
    <x v="2354"/>
    <d v="2015-01-10T17:21:00"/>
  </r>
  <r>
    <x v="1"/>
    <s v="AU"/>
    <s v="AUD"/>
    <n v="1430604136"/>
    <n v="1428012136"/>
    <b v="0"/>
    <n v="2"/>
    <b v="0"/>
    <s v="technology/web"/>
    <n v="0.69"/>
    <n v="27.5"/>
    <x v="2"/>
    <s v="web"/>
    <x v="2355"/>
    <d v="2015-05-02T22:02:16"/>
  </r>
  <r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x v="1"/>
    <s v="US"/>
    <s v="USD"/>
    <n v="1438616124"/>
    <n v="1433432124"/>
    <b v="0"/>
    <n v="3"/>
    <b v="0"/>
    <s v="technology/web"/>
    <n v="14.68"/>
    <n v="367"/>
    <x v="2"/>
    <s v="web"/>
    <x v="2359"/>
    <d v="2015-08-03T15:35:24"/>
  </r>
  <r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x v="1"/>
    <s v="US"/>
    <s v="USD"/>
    <n v="1418315470"/>
    <n v="1415723470"/>
    <b v="0"/>
    <n v="2"/>
    <b v="0"/>
    <s v="technology/web"/>
    <n v="28.57"/>
    <n v="60"/>
    <x v="2"/>
    <s v="web"/>
    <x v="2362"/>
    <d v="2014-12-11T16:31:10"/>
  </r>
  <r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x v="1"/>
    <s v="GB"/>
    <s v="GBP"/>
    <n v="1445431533"/>
    <n v="1442839533"/>
    <b v="0"/>
    <n v="27"/>
    <b v="0"/>
    <s v="technology/web"/>
    <n v="10.52"/>
    <n v="97.41"/>
    <x v="2"/>
    <s v="web"/>
    <x v="2366"/>
    <d v="2015-10-21T12:45:33"/>
  </r>
  <r>
    <x v="1"/>
    <s v="US"/>
    <s v="USD"/>
    <n v="1461622616"/>
    <n v="1456442216"/>
    <b v="0"/>
    <n v="14"/>
    <b v="0"/>
    <s v="technology/web"/>
    <n v="1.34"/>
    <n v="47.86"/>
    <x v="2"/>
    <s v="web"/>
    <x v="2367"/>
    <d v="2016-04-25T22:16:56"/>
  </r>
  <r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x v="1"/>
    <s v="US"/>
    <s v="USD"/>
    <n v="1418877141"/>
    <n v="1416285141"/>
    <b v="0"/>
    <n v="4"/>
    <b v="0"/>
    <s v="technology/web"/>
    <n v="0.33"/>
    <n v="20.5"/>
    <x v="2"/>
    <s v="web"/>
    <x v="2370"/>
    <d v="2014-12-18T04:32:21"/>
  </r>
  <r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x v="1"/>
    <s v="AU"/>
    <s v="AUD"/>
    <n v="1429839571"/>
    <n v="1427247571"/>
    <b v="0"/>
    <n v="6"/>
    <b v="0"/>
    <s v="technology/web"/>
    <n v="3.27"/>
    <n v="30"/>
    <x v="2"/>
    <s v="web"/>
    <x v="2372"/>
    <d v="2015-04-24T01:39:31"/>
  </r>
  <r>
    <x v="1"/>
    <s v="SE"/>
    <s v="SEK"/>
    <n v="1440863624"/>
    <n v="1438271624"/>
    <b v="0"/>
    <n v="1"/>
    <b v="0"/>
    <s v="technology/web"/>
    <n v="0.01"/>
    <n v="50"/>
    <x v="2"/>
    <s v="web"/>
    <x v="2373"/>
    <d v="2015-08-29T15:53:44"/>
  </r>
  <r>
    <x v="1"/>
    <s v="US"/>
    <s v="USD"/>
    <n v="1423772060"/>
    <n v="1421180060"/>
    <b v="0"/>
    <n v="1"/>
    <b v="0"/>
    <s v="technology/web"/>
    <n v="0.05"/>
    <n v="10"/>
    <x v="2"/>
    <s v="web"/>
    <x v="2374"/>
    <d v="2015-02-12T20:14:20"/>
  </r>
  <r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x v="1"/>
    <s v="US"/>
    <s v="USD"/>
    <n v="1449785566"/>
    <n v="1447193566"/>
    <b v="0"/>
    <n v="4"/>
    <b v="0"/>
    <s v="technology/web"/>
    <n v="10.88"/>
    <n v="81.58"/>
    <x v="2"/>
    <s v="web"/>
    <x v="2376"/>
    <d v="2015-12-10T22:12:46"/>
  </r>
  <r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x v="1"/>
    <s v="US"/>
    <s v="USD"/>
    <n v="1443726142"/>
    <n v="1441134142"/>
    <b v="0"/>
    <n v="3"/>
    <b v="0"/>
    <s v="technology/web"/>
    <n v="0.37"/>
    <n v="18.329999999999998"/>
    <x v="2"/>
    <s v="web"/>
    <x v="2380"/>
    <d v="2015-10-01T19:02:22"/>
  </r>
  <r>
    <x v="1"/>
    <s v="US"/>
    <s v="USD"/>
    <n v="1428704848"/>
    <n v="1426112848"/>
    <b v="0"/>
    <n v="7"/>
    <b v="0"/>
    <s v="technology/web"/>
    <n v="1.82"/>
    <n v="224.43"/>
    <x v="2"/>
    <s v="web"/>
    <x v="2381"/>
    <d v="2015-04-10T22:27:28"/>
  </r>
  <r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x v="1"/>
    <s v="US"/>
    <s v="USD"/>
    <n v="1438793432"/>
    <n v="1436201432"/>
    <b v="0"/>
    <n v="7"/>
    <b v="0"/>
    <s v="technology/web"/>
    <n v="1.21"/>
    <n v="112.57"/>
    <x v="2"/>
    <s v="web"/>
    <x v="2385"/>
    <d v="2015-08-05T16:50:32"/>
  </r>
  <r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x v="1"/>
    <s v="US"/>
    <s v="USD"/>
    <n v="1469199740"/>
    <n v="1465311740"/>
    <b v="0"/>
    <n v="3"/>
    <b v="0"/>
    <s v="technology/web"/>
    <n v="0.68"/>
    <n v="342"/>
    <x v="2"/>
    <s v="web"/>
    <x v="2387"/>
    <d v="2016-07-22T15:02:20"/>
  </r>
  <r>
    <x v="1"/>
    <s v="US"/>
    <s v="USD"/>
    <n v="1421350140"/>
    <n v="1418761759"/>
    <b v="0"/>
    <n v="8"/>
    <b v="0"/>
    <s v="technology/web"/>
    <n v="1.25"/>
    <n v="57.88"/>
    <x v="2"/>
    <s v="web"/>
    <x v="2388"/>
    <d v="2015-01-15T19:29:00"/>
  </r>
  <r>
    <x v="1"/>
    <s v="FR"/>
    <s v="EUR"/>
    <n v="1437861540"/>
    <n v="1435160452"/>
    <b v="0"/>
    <n v="1"/>
    <b v="0"/>
    <s v="technology/web"/>
    <n v="0.19"/>
    <n v="30"/>
    <x v="2"/>
    <s v="web"/>
    <x v="2389"/>
    <d v="2015-07-25T21:59:00"/>
  </r>
  <r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x v="1"/>
    <s v="US"/>
    <s v="USD"/>
    <n v="1427825044"/>
    <n v="1425236644"/>
    <b v="0"/>
    <n v="1"/>
    <b v="0"/>
    <s v="technology/web"/>
    <n v="0.13"/>
    <n v="25"/>
    <x v="2"/>
    <s v="web"/>
    <x v="2391"/>
    <d v="2015-03-31T18:04:04"/>
  </r>
  <r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x v="2"/>
    <s v="US"/>
    <s v="USD"/>
    <n v="1457207096"/>
    <n v="1452023096"/>
    <b v="0"/>
    <n v="9"/>
    <b v="0"/>
    <s v="food/food trucks"/>
    <n v="0.72"/>
    <n v="22.33"/>
    <x v="7"/>
    <s v="food trucks"/>
    <x v="2401"/>
    <d v="2016-03-05T19:44:56"/>
  </r>
  <r>
    <x v="2"/>
    <s v="US"/>
    <s v="USD"/>
    <n v="1431533931"/>
    <n v="1428941931"/>
    <b v="0"/>
    <n v="1"/>
    <b v="0"/>
    <s v="food/food trucks"/>
    <n v="0.43"/>
    <n v="52"/>
    <x v="7"/>
    <s v="food trucks"/>
    <x v="2402"/>
    <d v="2015-05-13T16:18:51"/>
  </r>
  <r>
    <x v="2"/>
    <s v="GB"/>
    <s v="GBP"/>
    <n v="1459368658"/>
    <n v="1454188258"/>
    <b v="0"/>
    <n v="12"/>
    <b v="0"/>
    <s v="food/food trucks"/>
    <n v="16.829999999999998"/>
    <n v="16.829999999999998"/>
    <x v="7"/>
    <s v="food trucks"/>
    <x v="2403"/>
    <d v="2016-03-30T20:10:58"/>
  </r>
  <r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x v="2"/>
    <s v="US"/>
    <s v="USD"/>
    <n v="1421635190"/>
    <n v="1418179190"/>
    <b v="0"/>
    <n v="16"/>
    <b v="0"/>
    <s v="food/food trucks"/>
    <n v="41.38"/>
    <n v="84.06"/>
    <x v="7"/>
    <s v="food trucks"/>
    <x v="2406"/>
    <d v="2015-01-19T02:39:50"/>
  </r>
  <r>
    <x v="2"/>
    <s v="US"/>
    <s v="USD"/>
    <n v="1428732000"/>
    <n v="1426772928"/>
    <b v="0"/>
    <n v="33"/>
    <b v="0"/>
    <s v="food/food trucks"/>
    <n v="25.26"/>
    <n v="168.39"/>
    <x v="7"/>
    <s v="food trucks"/>
    <x v="2407"/>
    <d v="2015-04-11T06:00:00"/>
  </r>
  <r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x v="2"/>
    <s v="US"/>
    <s v="USD"/>
    <n v="1439931675"/>
    <n v="1437339675"/>
    <b v="0"/>
    <n v="6"/>
    <b v="0"/>
    <s v="food/food trucks"/>
    <n v="1.84"/>
    <n v="76.67"/>
    <x v="7"/>
    <s v="food trucks"/>
    <x v="2409"/>
    <d v="2015-08-18T21:01:15"/>
  </r>
  <r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x v="2"/>
    <s v="US"/>
    <s v="USD"/>
    <n v="1440524082"/>
    <n v="1437932082"/>
    <b v="0"/>
    <n v="3"/>
    <b v="0"/>
    <s v="food/food trucks"/>
    <n v="0.6"/>
    <n v="50.33"/>
    <x v="7"/>
    <s v="food trucks"/>
    <x v="2411"/>
    <d v="2015-08-25T17:34:42"/>
  </r>
  <r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x v="2"/>
    <s v="US"/>
    <s v="USD"/>
    <n v="1401579000"/>
    <n v="1398911882"/>
    <b v="0"/>
    <n v="3"/>
    <b v="0"/>
    <s v="food/food trucks"/>
    <n v="0.83"/>
    <n v="8.33"/>
    <x v="7"/>
    <s v="food trucks"/>
    <x v="2413"/>
    <d v="2014-05-31T23:30:00"/>
  </r>
  <r>
    <x v="2"/>
    <s v="US"/>
    <s v="USD"/>
    <n v="1440215940"/>
    <n v="1436805660"/>
    <b v="0"/>
    <n v="13"/>
    <b v="0"/>
    <s v="food/food trucks"/>
    <n v="3.07"/>
    <n v="35.380000000000003"/>
    <x v="7"/>
    <s v="food trucks"/>
    <x v="2414"/>
    <d v="2015-08-22T03:59:00"/>
  </r>
  <r>
    <x v="2"/>
    <s v="US"/>
    <s v="USD"/>
    <n v="1468615346"/>
    <n v="1466023346"/>
    <b v="0"/>
    <n v="6"/>
    <b v="0"/>
    <s v="food/food trucks"/>
    <n v="0.56000000000000005"/>
    <n v="55.83"/>
    <x v="7"/>
    <s v="food trucks"/>
    <x v="2415"/>
    <d v="2016-07-15T20:42:26"/>
  </r>
  <r>
    <x v="2"/>
    <s v="US"/>
    <s v="USD"/>
    <n v="1426345200"/>
    <n v="1421343743"/>
    <b v="0"/>
    <n v="1"/>
    <b v="0"/>
    <s v="food/food trucks"/>
    <n v="0.03"/>
    <n v="5"/>
    <x v="7"/>
    <s v="food trucks"/>
    <x v="2416"/>
    <d v="2015-03-14T15:00:00"/>
  </r>
  <r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x v="2"/>
    <s v="US"/>
    <s v="USD"/>
    <n v="1415583695"/>
    <n v="1410396095"/>
    <b v="0"/>
    <n v="36"/>
    <b v="0"/>
    <s v="food/food trucks"/>
    <n v="14.83"/>
    <n v="69.47"/>
    <x v="7"/>
    <s v="food trucks"/>
    <x v="2420"/>
    <d v="2014-11-10T01:41:35"/>
  </r>
  <r>
    <x v="2"/>
    <s v="US"/>
    <s v="USD"/>
    <n v="1424536196"/>
    <n v="1421944196"/>
    <b v="0"/>
    <n v="1"/>
    <b v="0"/>
    <s v="food/food trucks"/>
    <n v="0.02"/>
    <n v="1"/>
    <x v="7"/>
    <s v="food trucks"/>
    <x v="2421"/>
    <d v="2015-02-21T16:29:56"/>
  </r>
  <r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x v="2"/>
    <s v="US"/>
    <s v="USD"/>
    <n v="1420044890"/>
    <n v="1417452890"/>
    <b v="0"/>
    <n v="1"/>
    <b v="0"/>
    <s v="food/food trucks"/>
    <n v="0.01"/>
    <n v="8"/>
    <x v="7"/>
    <s v="food trucks"/>
    <x v="2423"/>
    <d v="2014-12-31T16:54:50"/>
  </r>
  <r>
    <x v="2"/>
    <s v="US"/>
    <s v="USD"/>
    <n v="1414445108"/>
    <n v="1411853108"/>
    <b v="0"/>
    <n v="9"/>
    <b v="0"/>
    <s v="food/food trucks"/>
    <n v="1.24"/>
    <n v="34.44"/>
    <x v="7"/>
    <s v="food trucks"/>
    <x v="2424"/>
    <d v="2014-10-27T21:25:08"/>
  </r>
  <r>
    <x v="2"/>
    <s v="US"/>
    <s v="USD"/>
    <n v="1464386640"/>
    <n v="1463090149"/>
    <b v="0"/>
    <n v="1"/>
    <b v="0"/>
    <s v="food/food trucks"/>
    <n v="0.03"/>
    <n v="1"/>
    <x v="7"/>
    <s v="food trucks"/>
    <x v="2425"/>
    <d v="2016-05-27T22:04:00"/>
  </r>
  <r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x v="2"/>
    <s v="NO"/>
    <s v="NOK"/>
    <n v="1486313040"/>
    <n v="1483131966"/>
    <b v="0"/>
    <n v="4"/>
    <b v="0"/>
    <s v="food/food trucks"/>
    <n v="1.43"/>
    <n v="501.25"/>
    <x v="7"/>
    <s v="food trucks"/>
    <x v="2429"/>
    <d v="2017-02-05T16:44:00"/>
  </r>
  <r>
    <x v="2"/>
    <s v="US"/>
    <s v="USD"/>
    <n v="1455246504"/>
    <n v="1452654504"/>
    <b v="0"/>
    <n v="2"/>
    <b v="0"/>
    <s v="food/food trucks"/>
    <n v="0.7"/>
    <n v="10.5"/>
    <x v="7"/>
    <s v="food trucks"/>
    <x v="2430"/>
    <d v="2016-02-12T03:08:24"/>
  </r>
  <r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x v="2"/>
    <s v="US"/>
    <s v="USD"/>
    <n v="1425791697"/>
    <n v="1423199697"/>
    <b v="0"/>
    <n v="2"/>
    <b v="0"/>
    <s v="food/food trucks"/>
    <n v="0.01"/>
    <n v="1"/>
    <x v="7"/>
    <s v="food trucks"/>
    <x v="2432"/>
    <d v="2015-03-08T05:14:57"/>
  </r>
  <r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x v="2"/>
    <s v="SE"/>
    <s v="SEK"/>
    <n v="1444027186"/>
    <n v="1441435186"/>
    <b v="0"/>
    <n v="4"/>
    <b v="0"/>
    <s v="food/food trucks"/>
    <n v="0.49"/>
    <n v="306"/>
    <x v="7"/>
    <s v="food trucks"/>
    <x v="2435"/>
    <d v="2015-10-05T06:39:46"/>
  </r>
  <r>
    <x v="2"/>
    <s v="CA"/>
    <s v="CAD"/>
    <n v="1454078770"/>
    <n v="1448894770"/>
    <b v="0"/>
    <n v="2"/>
    <b v="0"/>
    <s v="food/food trucks"/>
    <n v="0.04"/>
    <n v="22.5"/>
    <x v="7"/>
    <s v="food trucks"/>
    <x v="2436"/>
    <d v="2016-01-29T14:46:10"/>
  </r>
  <r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x v="2"/>
    <s v="US"/>
    <s v="USD"/>
    <n v="1449529062"/>
    <n v="1444341462"/>
    <b v="0"/>
    <n v="1"/>
    <b v="0"/>
    <s v="food/food trucks"/>
    <n v="0.33"/>
    <n v="50"/>
    <x v="7"/>
    <s v="food trucks"/>
    <x v="2438"/>
    <d v="2015-12-07T22:57:42"/>
  </r>
  <r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x v="0"/>
    <s v="US"/>
    <s v="USD"/>
    <n v="1437627540"/>
    <n v="1435806054"/>
    <b v="0"/>
    <n v="109"/>
    <b v="1"/>
    <s v="food/small batch"/>
    <n v="107.88"/>
    <n v="74.23"/>
    <x v="7"/>
    <s v="small batch"/>
    <x v="2441"/>
    <d v="2015-07-23T04:59:00"/>
  </r>
  <r>
    <x v="0"/>
    <s v="US"/>
    <s v="USD"/>
    <n v="1426777228"/>
    <n v="1424188828"/>
    <b v="0"/>
    <n v="372"/>
    <b v="1"/>
    <s v="food/small batch"/>
    <n v="125.94"/>
    <n v="81.25"/>
    <x v="7"/>
    <s v="small batch"/>
    <x v="2442"/>
    <d v="2015-03-19T15:00:28"/>
  </r>
  <r>
    <x v="0"/>
    <s v="US"/>
    <s v="USD"/>
    <n v="1408114822"/>
    <n v="1405522822"/>
    <b v="0"/>
    <n v="311"/>
    <b v="1"/>
    <s v="food/small batch"/>
    <n v="202.51"/>
    <n v="130.22999999999999"/>
    <x v="7"/>
    <s v="small batch"/>
    <x v="2443"/>
    <d v="2014-08-15T15:00:22"/>
  </r>
  <r>
    <x v="0"/>
    <s v="US"/>
    <s v="USD"/>
    <n v="1464199591"/>
    <n v="1461607591"/>
    <b v="0"/>
    <n v="61"/>
    <b v="1"/>
    <s v="food/small batch"/>
    <n v="108.6"/>
    <n v="53.41"/>
    <x v="7"/>
    <s v="small batch"/>
    <x v="2444"/>
    <d v="2016-05-25T18:06:31"/>
  </r>
  <r>
    <x v="0"/>
    <s v="US"/>
    <s v="USD"/>
    <n v="1443242021"/>
    <n v="1440650021"/>
    <b v="0"/>
    <n v="115"/>
    <b v="1"/>
    <s v="food/small batch"/>
    <n v="172.8"/>
    <n v="75.13"/>
    <x v="7"/>
    <s v="small batch"/>
    <x v="2445"/>
    <d v="2015-09-26T04:33:41"/>
  </r>
  <r>
    <x v="0"/>
    <s v="US"/>
    <s v="USD"/>
    <n v="1480174071"/>
    <n v="1477578471"/>
    <b v="0"/>
    <n v="111"/>
    <b v="1"/>
    <s v="food/small batch"/>
    <n v="167.98"/>
    <n v="75.67"/>
    <x v="7"/>
    <s v="small batch"/>
    <x v="2446"/>
    <d v="2016-11-26T15:27:51"/>
  </r>
  <r>
    <x v="0"/>
    <s v="US"/>
    <s v="USD"/>
    <n v="1478923200"/>
    <n v="1476184593"/>
    <b v="0"/>
    <n v="337"/>
    <b v="1"/>
    <s v="food/small batch"/>
    <n v="427.2"/>
    <n v="31.69"/>
    <x v="7"/>
    <s v="small batch"/>
    <x v="2447"/>
    <d v="2016-11-12T04:00:00"/>
  </r>
  <r>
    <x v="0"/>
    <s v="US"/>
    <s v="USD"/>
    <n v="1472621760"/>
    <n v="1472110513"/>
    <b v="0"/>
    <n v="9"/>
    <b v="1"/>
    <s v="food/small batch"/>
    <n v="107.5"/>
    <n v="47.78"/>
    <x v="7"/>
    <s v="small batch"/>
    <x v="2448"/>
    <d v="2016-08-31T05:36:00"/>
  </r>
  <r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x v="0"/>
    <s v="US"/>
    <s v="USD"/>
    <n v="1414465860"/>
    <n v="1411177456"/>
    <b v="0"/>
    <n v="102"/>
    <b v="1"/>
    <s v="food/small batch"/>
    <n v="101.53"/>
    <n v="149.31"/>
    <x v="7"/>
    <s v="small batch"/>
    <x v="2450"/>
    <d v="2014-10-28T03:11:00"/>
  </r>
  <r>
    <x v="0"/>
    <s v="US"/>
    <s v="USD"/>
    <n v="1488750490"/>
    <n v="1487022490"/>
    <b v="0"/>
    <n v="186"/>
    <b v="1"/>
    <s v="food/small batch"/>
    <n v="115.45"/>
    <n v="62.07"/>
    <x v="7"/>
    <s v="small batch"/>
    <x v="2451"/>
    <d v="2017-03-05T21:48:10"/>
  </r>
  <r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x v="0"/>
    <s v="US"/>
    <s v="USD"/>
    <n v="1486053409"/>
    <n v="1483461409"/>
    <b v="0"/>
    <n v="67"/>
    <b v="1"/>
    <s v="food/small batch"/>
    <n v="154.69999999999999"/>
    <n v="69.27"/>
    <x v="7"/>
    <s v="small batch"/>
    <x v="2453"/>
    <d v="2017-02-02T16:36:49"/>
  </r>
  <r>
    <x v="0"/>
    <s v="US"/>
    <s v="USD"/>
    <n v="1489207808"/>
    <n v="1486183808"/>
    <b v="0"/>
    <n v="130"/>
    <b v="1"/>
    <s v="food/small batch"/>
    <n v="100.85"/>
    <n v="271.51"/>
    <x v="7"/>
    <s v="small batch"/>
    <x v="2454"/>
    <d v="2017-03-11T04:50:08"/>
  </r>
  <r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x v="0"/>
    <s v="US"/>
    <s v="USD"/>
    <n v="1488063839"/>
    <n v="1485471839"/>
    <b v="0"/>
    <n v="67"/>
    <b v="1"/>
    <s v="food/small batch"/>
    <n v="180.87"/>
    <n v="40.49"/>
    <x v="7"/>
    <s v="small batch"/>
    <x v="2456"/>
    <d v="2017-02-25T23:03:59"/>
  </r>
  <r>
    <x v="0"/>
    <s v="US"/>
    <s v="USD"/>
    <n v="1458826056"/>
    <n v="1456237656"/>
    <b v="0"/>
    <n v="124"/>
    <b v="1"/>
    <s v="food/small batch"/>
    <n v="102.3"/>
    <n v="189.76"/>
    <x v="7"/>
    <s v="small batch"/>
    <x v="2457"/>
    <d v="2016-03-24T13:27:36"/>
  </r>
  <r>
    <x v="0"/>
    <s v="US"/>
    <s v="USD"/>
    <n v="1465498800"/>
    <n v="1462481718"/>
    <b v="0"/>
    <n v="80"/>
    <b v="1"/>
    <s v="food/small batch"/>
    <n v="110.18"/>
    <n v="68.86"/>
    <x v="7"/>
    <s v="small batch"/>
    <x v="2458"/>
    <d v="2016-06-09T19:00:00"/>
  </r>
  <r>
    <x v="0"/>
    <s v="US"/>
    <s v="USD"/>
    <n v="1458742685"/>
    <n v="1454858285"/>
    <b v="0"/>
    <n v="282"/>
    <b v="1"/>
    <s v="food/small batch"/>
    <n v="102.25"/>
    <n v="108.78"/>
    <x v="7"/>
    <s v="small batch"/>
    <x v="2459"/>
    <d v="2016-03-23T14:18:05"/>
  </r>
  <r>
    <x v="0"/>
    <s v="US"/>
    <s v="USD"/>
    <n v="1483417020"/>
    <n v="1480480167"/>
    <b v="0"/>
    <n v="68"/>
    <b v="1"/>
    <s v="food/small batch"/>
    <n v="100.79"/>
    <n v="125.99"/>
    <x v="7"/>
    <s v="small batch"/>
    <x v="2460"/>
    <d v="2017-01-03T04:17:00"/>
  </r>
  <r>
    <x v="0"/>
    <s v="US"/>
    <s v="USD"/>
    <n v="1317438000"/>
    <n v="1314577097"/>
    <b v="0"/>
    <n v="86"/>
    <b v="1"/>
    <s v="music/indie rock"/>
    <n v="103.8"/>
    <n v="90.52"/>
    <x v="4"/>
    <s v="indie rock"/>
    <x v="2461"/>
    <d v="2011-10-01T03:00:00"/>
  </r>
  <r>
    <x v="0"/>
    <s v="US"/>
    <s v="USD"/>
    <n v="1342672096"/>
    <n v="1340944096"/>
    <b v="0"/>
    <n v="115"/>
    <b v="1"/>
    <s v="music/indie rock"/>
    <n v="110.71"/>
    <n v="28.88"/>
    <x v="4"/>
    <s v="indie rock"/>
    <x v="2462"/>
    <d v="2012-07-19T04:28:16"/>
  </r>
  <r>
    <x v="0"/>
    <s v="US"/>
    <s v="USD"/>
    <n v="1366138800"/>
    <n v="1362710425"/>
    <b v="0"/>
    <n v="75"/>
    <b v="1"/>
    <s v="music/indie rock"/>
    <n v="116.25"/>
    <n v="31"/>
    <x v="4"/>
    <s v="indie rock"/>
    <x v="2463"/>
    <d v="2013-04-16T19:00:00"/>
  </r>
  <r>
    <x v="0"/>
    <s v="CA"/>
    <s v="CAD"/>
    <n v="1443641340"/>
    <n v="1441143397"/>
    <b v="0"/>
    <n v="43"/>
    <b v="1"/>
    <s v="music/indie rock"/>
    <n v="111.1"/>
    <n v="51.67"/>
    <x v="4"/>
    <s v="indie rock"/>
    <x v="2464"/>
    <d v="2015-09-30T19:29:00"/>
  </r>
  <r>
    <x v="0"/>
    <s v="US"/>
    <s v="USD"/>
    <n v="1348420548"/>
    <n v="1345828548"/>
    <b v="0"/>
    <n v="48"/>
    <b v="1"/>
    <s v="music/indie rock"/>
    <n v="180.14"/>
    <n v="26.27"/>
    <x v="4"/>
    <s v="indie rock"/>
    <x v="2465"/>
    <d v="2012-09-23T17:15:48"/>
  </r>
  <r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x v="0"/>
    <s v="US"/>
    <s v="USD"/>
    <n v="1336669200"/>
    <n v="1335473931"/>
    <b v="0"/>
    <n v="43"/>
    <b v="1"/>
    <s v="music/indie rock"/>
    <n v="118.5"/>
    <n v="27.56"/>
    <x v="4"/>
    <s v="indie rock"/>
    <x v="2467"/>
    <d v="2012-05-10T17:00:00"/>
  </r>
  <r>
    <x v="0"/>
    <s v="US"/>
    <s v="USD"/>
    <n v="1351400400"/>
    <n v="1348285321"/>
    <b v="0"/>
    <n v="58"/>
    <b v="1"/>
    <s v="music/indie rock"/>
    <n v="107.22"/>
    <n v="36.97"/>
    <x v="4"/>
    <s v="indie rock"/>
    <x v="2468"/>
    <d v="2012-10-28T05:00:00"/>
  </r>
  <r>
    <x v="0"/>
    <s v="US"/>
    <s v="USD"/>
    <n v="1297160329"/>
    <n v="1295000329"/>
    <b v="0"/>
    <n v="47"/>
    <b v="1"/>
    <s v="music/indie rock"/>
    <n v="113.67"/>
    <n v="29.02"/>
    <x v="4"/>
    <s v="indie rock"/>
    <x v="2469"/>
    <d v="2011-02-08T10:18:49"/>
  </r>
  <r>
    <x v="0"/>
    <s v="US"/>
    <s v="USD"/>
    <n v="1337824055"/>
    <n v="1335232055"/>
    <b v="0"/>
    <n v="36"/>
    <b v="1"/>
    <s v="music/indie rock"/>
    <n v="103.16"/>
    <n v="28.66"/>
    <x v="4"/>
    <s v="indie rock"/>
    <x v="2470"/>
    <d v="2012-05-24T01:47:35"/>
  </r>
  <r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x v="0"/>
    <s v="US"/>
    <s v="USD"/>
    <n v="1283562180"/>
    <n v="1277433980"/>
    <b v="0"/>
    <n v="104"/>
    <b v="1"/>
    <s v="music/indie rock"/>
    <n v="135.76"/>
    <n v="97.9"/>
    <x v="4"/>
    <s v="indie rock"/>
    <x v="2472"/>
    <d v="2010-09-04T01:03:00"/>
  </r>
  <r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x v="0"/>
    <s v="US"/>
    <s v="USD"/>
    <n v="1278799200"/>
    <n v="1273647255"/>
    <b v="0"/>
    <n v="81"/>
    <b v="1"/>
    <s v="music/indie rock"/>
    <n v="104.72"/>
    <n v="32.32"/>
    <x v="4"/>
    <s v="indie rock"/>
    <x v="2475"/>
    <d v="2010-07-10T22:00:00"/>
  </r>
  <r>
    <x v="0"/>
    <s v="US"/>
    <s v="USD"/>
    <n v="1415004770"/>
    <n v="1412149970"/>
    <b v="0"/>
    <n v="55"/>
    <b v="1"/>
    <s v="music/indie rock"/>
    <n v="105.02"/>
    <n v="61.1"/>
    <x v="4"/>
    <s v="indie rock"/>
    <x v="2476"/>
    <d v="2014-11-03T08:52:50"/>
  </r>
  <r>
    <x v="0"/>
    <s v="US"/>
    <s v="USD"/>
    <n v="1344789345"/>
    <n v="1340901345"/>
    <b v="0"/>
    <n v="41"/>
    <b v="1"/>
    <s v="music/indie rock"/>
    <n v="171.33"/>
    <n v="31.34"/>
    <x v="4"/>
    <s v="indie rock"/>
    <x v="2477"/>
    <d v="2012-08-12T16:35:45"/>
  </r>
  <r>
    <x v="0"/>
    <s v="US"/>
    <s v="USD"/>
    <n v="1358117313"/>
    <n v="1355525313"/>
    <b v="0"/>
    <n v="79"/>
    <b v="1"/>
    <s v="music/indie rock"/>
    <n v="127.5"/>
    <n v="129.11000000000001"/>
    <x v="4"/>
    <s v="indie rock"/>
    <x v="2478"/>
    <d v="2013-01-13T22:48:33"/>
  </r>
  <r>
    <x v="0"/>
    <s v="US"/>
    <s v="USD"/>
    <n v="1343440800"/>
    <n v="1342545994"/>
    <b v="0"/>
    <n v="16"/>
    <b v="1"/>
    <s v="music/indie rock"/>
    <n v="133.44"/>
    <n v="25.02"/>
    <x v="4"/>
    <s v="indie rock"/>
    <x v="2479"/>
    <d v="2012-07-28T02:00:00"/>
  </r>
  <r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x v="0"/>
    <s v="US"/>
    <s v="USD"/>
    <n v="1335799808"/>
    <n v="1333207808"/>
    <b v="0"/>
    <n v="95"/>
    <b v="1"/>
    <s v="music/indie rock"/>
    <n v="112.91"/>
    <n v="47.54"/>
    <x v="4"/>
    <s v="indie rock"/>
    <x v="2481"/>
    <d v="2012-04-30T15:30:08"/>
  </r>
  <r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x v="0"/>
    <s v="US"/>
    <s v="USD"/>
    <n v="1335891603"/>
    <n v="1330711203"/>
    <b v="0"/>
    <n v="19"/>
    <b v="1"/>
    <s v="music/indie rock"/>
    <n v="113.73"/>
    <n v="65.84"/>
    <x v="4"/>
    <s v="indie rock"/>
    <x v="2483"/>
    <d v="2012-05-01T17:00:03"/>
  </r>
  <r>
    <x v="0"/>
    <s v="US"/>
    <s v="USD"/>
    <n v="1316124003"/>
    <n v="1313532003"/>
    <b v="0"/>
    <n v="90"/>
    <b v="1"/>
    <s v="music/indie rock"/>
    <n v="119.32"/>
    <n v="46.4"/>
    <x v="4"/>
    <s v="indie rock"/>
    <x v="2484"/>
    <d v="2011-09-15T22:00:03"/>
  </r>
  <r>
    <x v="0"/>
    <s v="US"/>
    <s v="USD"/>
    <n v="1318463879"/>
    <n v="1315439879"/>
    <b v="0"/>
    <n v="41"/>
    <b v="1"/>
    <s v="music/indie rock"/>
    <n v="103.25"/>
    <n v="50.37"/>
    <x v="4"/>
    <s v="indie rock"/>
    <x v="2485"/>
    <d v="2011-10-12T23:57:59"/>
  </r>
  <r>
    <x v="0"/>
    <s v="US"/>
    <s v="USD"/>
    <n v="1335113976"/>
    <n v="1332521976"/>
    <b v="0"/>
    <n v="30"/>
    <b v="1"/>
    <s v="music/indie rock"/>
    <n v="265.67"/>
    <n v="26.57"/>
    <x v="4"/>
    <s v="indie rock"/>
    <x v="2486"/>
    <d v="2012-04-22T16:59:36"/>
  </r>
  <r>
    <x v="0"/>
    <s v="US"/>
    <s v="USD"/>
    <n v="1338083997"/>
    <n v="1335491997"/>
    <b v="0"/>
    <n v="38"/>
    <b v="1"/>
    <s v="music/indie rock"/>
    <n v="100.05"/>
    <n v="39.49"/>
    <x v="4"/>
    <s v="indie rock"/>
    <x v="2487"/>
    <d v="2012-05-27T01:59:57"/>
  </r>
  <r>
    <x v="0"/>
    <s v="US"/>
    <s v="USD"/>
    <n v="1321459908"/>
    <n v="1318864308"/>
    <b v="0"/>
    <n v="65"/>
    <b v="1"/>
    <s v="music/indie rock"/>
    <n v="106.7"/>
    <n v="49.25"/>
    <x v="4"/>
    <s v="indie rock"/>
    <x v="2488"/>
    <d v="2011-11-16T16:11:48"/>
  </r>
  <r>
    <x v="0"/>
    <s v="US"/>
    <s v="USD"/>
    <n v="1368117239"/>
    <n v="1365525239"/>
    <b v="0"/>
    <n v="75"/>
    <b v="1"/>
    <s v="music/indie rock"/>
    <n v="133.66999999999999"/>
    <n v="62.38"/>
    <x v="4"/>
    <s v="indie rock"/>
    <x v="2489"/>
    <d v="2013-05-09T16:33:59"/>
  </r>
  <r>
    <x v="0"/>
    <s v="US"/>
    <s v="USD"/>
    <n v="1340429276"/>
    <n v="1335245276"/>
    <b v="0"/>
    <n v="16"/>
    <b v="1"/>
    <s v="music/indie rock"/>
    <n v="121.4"/>
    <n v="37.94"/>
    <x v="4"/>
    <s v="indie rock"/>
    <x v="2490"/>
    <d v="2012-06-23T05:27:56"/>
  </r>
  <r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x v="0"/>
    <s v="US"/>
    <s v="USD"/>
    <n v="1367208140"/>
    <n v="1363320140"/>
    <b v="0"/>
    <n v="259"/>
    <b v="1"/>
    <s v="music/indie rock"/>
    <n v="128.69999999999999"/>
    <n v="99.38"/>
    <x v="4"/>
    <s v="indie rock"/>
    <x v="2493"/>
    <d v="2013-04-29T04:02:20"/>
  </r>
  <r>
    <x v="0"/>
    <s v="US"/>
    <s v="USD"/>
    <n v="1337786944"/>
    <n v="1335194944"/>
    <b v="0"/>
    <n v="39"/>
    <b v="1"/>
    <s v="music/indie rock"/>
    <n v="101.01"/>
    <n v="38.85"/>
    <x v="4"/>
    <s v="indie rock"/>
    <x v="2494"/>
    <d v="2012-05-23T15:29:04"/>
  </r>
  <r>
    <x v="0"/>
    <s v="US"/>
    <s v="USD"/>
    <n v="1339022575"/>
    <n v="1336430575"/>
    <b v="0"/>
    <n v="42"/>
    <b v="1"/>
    <s v="music/indie rock"/>
    <n v="127.54"/>
    <n v="45.55"/>
    <x v="4"/>
    <s v="indie rock"/>
    <x v="2495"/>
    <d v="2012-06-06T22:42:55"/>
  </r>
  <r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x v="0"/>
    <s v="US"/>
    <s v="USD"/>
    <n v="1312578338"/>
    <n v="1309986338"/>
    <b v="0"/>
    <n v="56"/>
    <b v="1"/>
    <s v="music/indie rock"/>
    <n v="112.77"/>
    <n v="80.55"/>
    <x v="4"/>
    <s v="indie rock"/>
    <x v="2497"/>
    <d v="2011-08-05T21:05:38"/>
  </r>
  <r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23:13:07"/>
  </r>
  <r>
    <x v="0"/>
    <s v="US"/>
    <s v="USD"/>
    <n v="1356976800"/>
    <n v="1352820837"/>
    <b v="0"/>
    <n v="170"/>
    <b v="1"/>
    <s v="music/indie rock"/>
    <n v="202.63"/>
    <n v="47.68"/>
    <x v="4"/>
    <s v="indie rock"/>
    <x v="2499"/>
    <d v="2012-12-31T18:00:00"/>
  </r>
  <r>
    <x v="0"/>
    <s v="US"/>
    <s v="USD"/>
    <n v="1340476375"/>
    <n v="1337884375"/>
    <b v="0"/>
    <n v="29"/>
    <b v="1"/>
    <s v="music/indie rock"/>
    <n v="113.33"/>
    <n v="23.45"/>
    <x v="4"/>
    <s v="indie rock"/>
    <x v="2500"/>
    <d v="2012-06-23T18:32:55"/>
  </r>
  <r>
    <x v="2"/>
    <s v="CA"/>
    <s v="CAD"/>
    <n v="1443379104"/>
    <n v="1440787104"/>
    <b v="0"/>
    <n v="7"/>
    <b v="0"/>
    <s v="food/restaurants"/>
    <n v="2.5499999999999998"/>
    <n v="40.14"/>
    <x v="7"/>
    <s v="restaurants"/>
    <x v="2501"/>
    <d v="2015-09-27T18:38:24"/>
  </r>
  <r>
    <x v="2"/>
    <s v="US"/>
    <s v="USD"/>
    <n v="1411328918"/>
    <n v="1407440918"/>
    <b v="0"/>
    <n v="5"/>
    <b v="0"/>
    <s v="food/restaurants"/>
    <n v="0.08"/>
    <n v="17.2"/>
    <x v="7"/>
    <s v="restaurants"/>
    <x v="2502"/>
    <d v="2014-09-21T19:48:38"/>
  </r>
  <r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x v="2"/>
    <s v="GB"/>
    <s v="GBP"/>
    <n v="1429554349"/>
    <n v="1424719549"/>
    <b v="0"/>
    <n v="28"/>
    <b v="0"/>
    <s v="food/restaurants"/>
    <n v="1.05"/>
    <n v="35.71"/>
    <x v="7"/>
    <s v="restaurants"/>
    <x v="2509"/>
    <d v="2015-04-20T18:25:49"/>
  </r>
  <r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x v="2"/>
    <s v="US"/>
    <s v="USD"/>
    <n v="1408526477"/>
    <n v="1407057677"/>
    <b v="0"/>
    <n v="4"/>
    <b v="0"/>
    <s v="food/restaurants"/>
    <n v="1.75"/>
    <n v="52.5"/>
    <x v="7"/>
    <s v="restaurants"/>
    <x v="2514"/>
    <d v="2014-08-20T09:21:17"/>
  </r>
  <r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x v="2"/>
    <s v="CA"/>
    <s v="CAD"/>
    <n v="1426788930"/>
    <n v="1424200530"/>
    <b v="0"/>
    <n v="33"/>
    <b v="0"/>
    <s v="food/restaurants"/>
    <n v="9.82"/>
    <n v="53.55"/>
    <x v="7"/>
    <s v="restaurants"/>
    <x v="2517"/>
    <d v="2015-03-19T18:15:30"/>
  </r>
  <r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x v="2"/>
    <s v="US"/>
    <s v="USD"/>
    <n v="1405741404"/>
    <n v="1403149404"/>
    <b v="0"/>
    <n v="4"/>
    <b v="0"/>
    <s v="food/restaurants"/>
    <n v="0.04"/>
    <n v="16.25"/>
    <x v="7"/>
    <s v="restaurants"/>
    <x v="2519"/>
    <d v="2014-07-19T03:43:24"/>
  </r>
  <r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x v="0"/>
    <s v="US"/>
    <s v="USD"/>
    <n v="1444778021"/>
    <n v="1442963621"/>
    <b v="0"/>
    <n v="132"/>
    <b v="1"/>
    <s v="music/classical music"/>
    <n v="109.49"/>
    <n v="103.68"/>
    <x v="4"/>
    <s v="classical music"/>
    <x v="2521"/>
    <d v="2015-10-13T23:13:41"/>
  </r>
  <r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x v="0"/>
    <s v="US"/>
    <s v="USD"/>
    <n v="1416270292"/>
    <n v="1413674692"/>
    <b v="0"/>
    <n v="26"/>
    <b v="1"/>
    <s v="music/classical music"/>
    <n v="156.44"/>
    <n v="54.15"/>
    <x v="4"/>
    <s v="classical music"/>
    <x v="2523"/>
    <d v="2014-11-18T00:24:52"/>
  </r>
  <r>
    <x v="0"/>
    <s v="US"/>
    <s v="USD"/>
    <n v="1419136200"/>
    <n v="1416338557"/>
    <b v="0"/>
    <n v="43"/>
    <b v="1"/>
    <s v="music/classical music"/>
    <n v="101.6"/>
    <n v="177.21"/>
    <x v="4"/>
    <s v="classical music"/>
    <x v="2524"/>
    <d v="2014-12-21T04:30:00"/>
  </r>
  <r>
    <x v="0"/>
    <s v="US"/>
    <s v="USD"/>
    <n v="1340914571"/>
    <n v="1338322571"/>
    <b v="0"/>
    <n v="80"/>
    <b v="1"/>
    <s v="music/classical music"/>
    <n v="100.33"/>
    <n v="100.33"/>
    <x v="4"/>
    <s v="classical music"/>
    <x v="2525"/>
    <d v="2012-06-28T20:16:11"/>
  </r>
  <r>
    <x v="0"/>
    <s v="US"/>
    <s v="USD"/>
    <n v="1418014740"/>
    <n v="1415585474"/>
    <b v="0"/>
    <n v="33"/>
    <b v="1"/>
    <s v="music/classical music"/>
    <n v="112.95"/>
    <n v="136.91"/>
    <x v="4"/>
    <s v="classical music"/>
    <x v="2526"/>
    <d v="2014-12-08T04:59:00"/>
  </r>
  <r>
    <x v="0"/>
    <s v="US"/>
    <s v="USD"/>
    <n v="1382068740"/>
    <n v="1380477691"/>
    <b v="0"/>
    <n v="71"/>
    <b v="1"/>
    <s v="music/classical music"/>
    <n v="102.13"/>
    <n v="57.54"/>
    <x v="4"/>
    <s v="classical music"/>
    <x v="2527"/>
    <d v="2013-10-18T03:59:00"/>
  </r>
  <r>
    <x v="0"/>
    <s v="GB"/>
    <s v="GBP"/>
    <n v="1440068400"/>
    <n v="1438459303"/>
    <b v="0"/>
    <n v="81"/>
    <b v="1"/>
    <s v="music/classical music"/>
    <n v="107.25"/>
    <n v="52.96"/>
    <x v="4"/>
    <s v="classical music"/>
    <x v="2528"/>
    <d v="2015-08-20T11:00:00"/>
  </r>
  <r>
    <x v="0"/>
    <s v="US"/>
    <s v="USD"/>
    <n v="1332636975"/>
    <n v="1328752575"/>
    <b v="0"/>
    <n v="76"/>
    <b v="1"/>
    <s v="music/classical music"/>
    <n v="104.28"/>
    <n v="82.33"/>
    <x v="4"/>
    <s v="classical music"/>
    <x v="2529"/>
    <d v="2012-03-25T00:56:15"/>
  </r>
  <r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x v="0"/>
    <s v="US"/>
    <s v="USD"/>
    <n v="1439611140"/>
    <n v="1437668354"/>
    <b v="0"/>
    <n v="61"/>
    <b v="1"/>
    <s v="music/classical music"/>
    <n v="100.4"/>
    <n v="74.069999999999993"/>
    <x v="4"/>
    <s v="classical music"/>
    <x v="2531"/>
    <d v="2015-08-15T03:59:00"/>
  </r>
  <r>
    <x v="0"/>
    <s v="US"/>
    <s v="USD"/>
    <n v="1345148566"/>
    <n v="1342556566"/>
    <b v="0"/>
    <n v="60"/>
    <b v="1"/>
    <s v="music/classical music"/>
    <n v="126.13"/>
    <n v="84.08"/>
    <x v="4"/>
    <s v="classical music"/>
    <x v="2532"/>
    <d v="2012-08-16T20:22:46"/>
  </r>
  <r>
    <x v="0"/>
    <s v="US"/>
    <s v="USD"/>
    <n v="1362160868"/>
    <n v="1359568911"/>
    <b v="0"/>
    <n v="136"/>
    <b v="1"/>
    <s v="music/classical music"/>
    <n v="110.67"/>
    <n v="61.03"/>
    <x v="4"/>
    <s v="classical music"/>
    <x v="2533"/>
    <d v="2013-03-01T18:01:08"/>
  </r>
  <r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x v="0"/>
    <s v="US"/>
    <s v="USD"/>
    <n v="1417463945"/>
    <n v="1414781945"/>
    <b v="0"/>
    <n v="78"/>
    <b v="1"/>
    <s v="music/classical music"/>
    <n v="103.78"/>
    <n v="266.08999999999997"/>
    <x v="4"/>
    <s v="classical music"/>
    <x v="2535"/>
    <d v="2014-12-01T19:59:05"/>
  </r>
  <r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x v="0"/>
    <s v="US"/>
    <s v="USD"/>
    <n v="1361681940"/>
    <n v="1359029661"/>
    <b v="0"/>
    <n v="185"/>
    <b v="1"/>
    <s v="music/classical music"/>
    <n v="113.02"/>
    <n v="109.96"/>
    <x v="4"/>
    <s v="classical music"/>
    <x v="2538"/>
    <d v="2013-02-24T04:59:00"/>
  </r>
  <r>
    <x v="0"/>
    <s v="US"/>
    <s v="USD"/>
    <n v="1422913152"/>
    <n v="1417729152"/>
    <b v="0"/>
    <n v="59"/>
    <b v="1"/>
    <s v="music/classical music"/>
    <n v="100.25"/>
    <n v="169.92"/>
    <x v="4"/>
    <s v="classical music"/>
    <x v="2539"/>
    <d v="2015-02-02T21:39:12"/>
  </r>
  <r>
    <x v="0"/>
    <s v="US"/>
    <s v="USD"/>
    <n v="1319904721"/>
    <n v="1314720721"/>
    <b v="0"/>
    <n v="27"/>
    <b v="1"/>
    <s v="music/classical music"/>
    <n v="103.4"/>
    <n v="95.74"/>
    <x v="4"/>
    <s v="classical music"/>
    <x v="2540"/>
    <d v="2011-10-29T16:12:01"/>
  </r>
  <r>
    <x v="0"/>
    <s v="GB"/>
    <s v="GBP"/>
    <n v="1380192418"/>
    <n v="1375008418"/>
    <b v="0"/>
    <n v="63"/>
    <b v="1"/>
    <s v="music/classical music"/>
    <n v="107.03"/>
    <n v="59.46"/>
    <x v="4"/>
    <s v="classical music"/>
    <x v="2541"/>
    <d v="2013-09-26T10:46:58"/>
  </r>
  <r>
    <x v="0"/>
    <s v="US"/>
    <s v="USD"/>
    <n v="1380599940"/>
    <n v="1377252857"/>
    <b v="0"/>
    <n v="13"/>
    <b v="1"/>
    <s v="music/classical music"/>
    <n v="103.57"/>
    <n v="55.77"/>
    <x v="4"/>
    <s v="classical music"/>
    <x v="2542"/>
    <d v="2013-10-01T03:59:00"/>
  </r>
  <r>
    <x v="0"/>
    <s v="US"/>
    <s v="USD"/>
    <n v="1293937200"/>
    <n v="1291257298"/>
    <b v="0"/>
    <n v="13"/>
    <b v="1"/>
    <s v="music/classical music"/>
    <n v="156.4"/>
    <n v="30.08"/>
    <x v="4"/>
    <s v="classical music"/>
    <x v="2543"/>
    <d v="2011-01-02T03:00:00"/>
  </r>
  <r>
    <x v="0"/>
    <s v="US"/>
    <s v="USD"/>
    <n v="1341750569"/>
    <n v="1339158569"/>
    <b v="0"/>
    <n v="57"/>
    <b v="1"/>
    <s v="music/classical music"/>
    <n v="100.82"/>
    <n v="88.44"/>
    <x v="4"/>
    <s v="classical music"/>
    <x v="2544"/>
    <d v="2012-07-08T12:29:29"/>
  </r>
  <r>
    <x v="0"/>
    <s v="US"/>
    <s v="USD"/>
    <n v="1424997000"/>
    <n v="1421983138"/>
    <b v="0"/>
    <n v="61"/>
    <b v="1"/>
    <s v="music/classical music"/>
    <n v="195.3"/>
    <n v="64.03"/>
    <x v="4"/>
    <s v="classical music"/>
    <x v="2545"/>
    <d v="2015-02-27T00:30:00"/>
  </r>
  <r>
    <x v="0"/>
    <s v="US"/>
    <s v="USD"/>
    <n v="1380949200"/>
    <n v="1378586179"/>
    <b v="0"/>
    <n v="65"/>
    <b v="1"/>
    <s v="music/classical music"/>
    <n v="111.71"/>
    <n v="60.15"/>
    <x v="4"/>
    <s v="classical music"/>
    <x v="2546"/>
    <d v="2013-10-05T05:00:00"/>
  </r>
  <r>
    <x v="0"/>
    <s v="US"/>
    <s v="USD"/>
    <n v="1333560803"/>
    <n v="1330972403"/>
    <b v="0"/>
    <n v="134"/>
    <b v="1"/>
    <s v="music/classical music"/>
    <n v="119.85"/>
    <n v="49.19"/>
    <x v="4"/>
    <s v="classical music"/>
    <x v="2547"/>
    <d v="2012-04-04T17:33:23"/>
  </r>
  <r>
    <x v="0"/>
    <s v="FR"/>
    <s v="EUR"/>
    <n v="1475209620"/>
    <n v="1473087637"/>
    <b v="0"/>
    <n v="37"/>
    <b v="1"/>
    <s v="music/classical music"/>
    <n v="101.85"/>
    <n v="165.16"/>
    <x v="4"/>
    <s v="classical music"/>
    <x v="2548"/>
    <d v="2016-09-30T04:27:00"/>
  </r>
  <r>
    <x v="0"/>
    <s v="GB"/>
    <s v="GBP"/>
    <n v="1370019600"/>
    <n v="1366999870"/>
    <b v="0"/>
    <n v="37"/>
    <b v="1"/>
    <s v="music/classical music"/>
    <n v="102.8"/>
    <n v="43.62"/>
    <x v="4"/>
    <s v="classical music"/>
    <x v="2549"/>
    <d v="2013-05-31T17:00:00"/>
  </r>
  <r>
    <x v="0"/>
    <s v="US"/>
    <s v="USD"/>
    <n v="1444276740"/>
    <n v="1439392406"/>
    <b v="0"/>
    <n v="150"/>
    <b v="1"/>
    <s v="music/classical music"/>
    <n v="100.85"/>
    <n v="43.7"/>
    <x v="4"/>
    <s v="classical music"/>
    <x v="2550"/>
    <d v="2015-10-08T03:59:00"/>
  </r>
  <r>
    <x v="0"/>
    <s v="US"/>
    <s v="USD"/>
    <n v="1332362880"/>
    <n v="1329890585"/>
    <b v="0"/>
    <n v="56"/>
    <b v="1"/>
    <s v="music/classical music"/>
    <n v="102.73"/>
    <n v="67.42"/>
    <x v="4"/>
    <s v="classical music"/>
    <x v="2551"/>
    <d v="2012-03-21T20:48:00"/>
  </r>
  <r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x v="0"/>
    <s v="US"/>
    <s v="USD"/>
    <n v="1348202807"/>
    <n v="1343018807"/>
    <b v="0"/>
    <n v="60"/>
    <b v="1"/>
    <s v="music/classical music"/>
    <n v="155.53"/>
    <n v="38.880000000000003"/>
    <x v="4"/>
    <s v="classical music"/>
    <x v="2553"/>
    <d v="2012-09-21T04:46:47"/>
  </r>
  <r>
    <x v="0"/>
    <s v="US"/>
    <s v="USD"/>
    <n v="1433131140"/>
    <n v="1430445163"/>
    <b v="0"/>
    <n v="67"/>
    <b v="1"/>
    <s v="music/classical music"/>
    <n v="122.8"/>
    <n v="54.99"/>
    <x v="4"/>
    <s v="classical music"/>
    <x v="2554"/>
    <d v="2015-06-01T03:59:00"/>
  </r>
  <r>
    <x v="0"/>
    <s v="US"/>
    <s v="USD"/>
    <n v="1338219793"/>
    <n v="1335541393"/>
    <b v="0"/>
    <n v="35"/>
    <b v="1"/>
    <s v="music/classical music"/>
    <n v="107.35"/>
    <n v="61.34"/>
    <x v="4"/>
    <s v="classical music"/>
    <x v="2555"/>
    <d v="2012-05-28T15:43:13"/>
  </r>
  <r>
    <x v="0"/>
    <s v="US"/>
    <s v="USD"/>
    <n v="1356392857"/>
    <n v="1352504857"/>
    <b v="0"/>
    <n v="34"/>
    <b v="1"/>
    <s v="music/classical music"/>
    <n v="105.5"/>
    <n v="23.12"/>
    <x v="4"/>
    <s v="classical music"/>
    <x v="2556"/>
    <d v="2012-12-24T23:47:37"/>
  </r>
  <r>
    <x v="0"/>
    <s v="GB"/>
    <s v="GBP"/>
    <n v="1400176386"/>
    <n v="1397584386"/>
    <b v="0"/>
    <n v="36"/>
    <b v="1"/>
    <s v="music/classical music"/>
    <n v="118.44"/>
    <n v="29.61"/>
    <x v="4"/>
    <s v="classical music"/>
    <x v="2557"/>
    <d v="2014-05-15T17:53:06"/>
  </r>
  <r>
    <x v="0"/>
    <s v="AU"/>
    <s v="AUD"/>
    <n v="1430488740"/>
    <n v="1427747906"/>
    <b v="0"/>
    <n v="18"/>
    <b v="1"/>
    <s v="music/classical music"/>
    <n v="108.88"/>
    <n v="75.61"/>
    <x v="4"/>
    <s v="classical music"/>
    <x v="2558"/>
    <d v="2015-05-01T13:59:00"/>
  </r>
  <r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x v="1"/>
    <s v="US"/>
    <s v="USD"/>
    <n v="1429823138"/>
    <n v="1427231138"/>
    <b v="0"/>
    <n v="2"/>
    <b v="0"/>
    <s v="food/food trucks"/>
    <n v="0.27"/>
    <n v="60"/>
    <x v="7"/>
    <s v="food trucks"/>
    <x v="2567"/>
    <d v="2015-04-23T21:05:38"/>
  </r>
  <r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x v="1"/>
    <s v="US"/>
    <s v="USD"/>
    <n v="1442457112"/>
    <n v="1439865112"/>
    <b v="0"/>
    <n v="2"/>
    <b v="0"/>
    <s v="food/food trucks"/>
    <n v="2.23"/>
    <n v="72.5"/>
    <x v="7"/>
    <s v="food trucks"/>
    <x v="2569"/>
    <d v="2015-09-17T02:31:52"/>
  </r>
  <r>
    <x v="1"/>
    <s v="US"/>
    <s v="USD"/>
    <n v="1486590035"/>
    <n v="1483998035"/>
    <b v="0"/>
    <n v="2"/>
    <b v="0"/>
    <s v="food/food trucks"/>
    <n v="0.84"/>
    <n v="29.5"/>
    <x v="7"/>
    <s v="food trucks"/>
    <x v="2570"/>
    <d v="2017-02-08T21:40:35"/>
  </r>
  <r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x v="1"/>
    <s v="US"/>
    <s v="USD"/>
    <n v="1410810903"/>
    <n v="1405626903"/>
    <b v="0"/>
    <n v="12"/>
    <b v="0"/>
    <s v="food/food trucks"/>
    <n v="0.14000000000000001"/>
    <n v="23.08"/>
    <x v="7"/>
    <s v="food trucks"/>
    <x v="2579"/>
    <d v="2014-09-15T19:55:03"/>
  </r>
  <r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x v="2"/>
    <s v="US"/>
    <s v="USD"/>
    <n v="1447689898"/>
    <n v="1445094298"/>
    <b v="0"/>
    <n v="11"/>
    <b v="0"/>
    <s v="food/food trucks"/>
    <n v="10.6"/>
    <n v="48.18"/>
    <x v="7"/>
    <s v="food trucks"/>
    <x v="2581"/>
    <d v="2015-11-16T16:04:58"/>
  </r>
  <r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x v="2"/>
    <s v="US"/>
    <s v="USD"/>
    <n v="1404601632"/>
    <n v="1402009632"/>
    <b v="0"/>
    <n v="1"/>
    <b v="0"/>
    <s v="food/food trucks"/>
    <n v="0.17"/>
    <n v="50"/>
    <x v="7"/>
    <s v="food trucks"/>
    <x v="2585"/>
    <d v="2014-07-05T23:07:12"/>
  </r>
  <r>
    <x v="2"/>
    <s v="GB"/>
    <s v="GBP"/>
    <n v="1451030136"/>
    <n v="1448438136"/>
    <b v="0"/>
    <n v="1"/>
    <b v="0"/>
    <s v="food/food trucks"/>
    <n v="0.17"/>
    <n v="5"/>
    <x v="7"/>
    <s v="food trucks"/>
    <x v="2586"/>
    <d v="2015-12-25T07:55:36"/>
  </r>
  <r>
    <x v="2"/>
    <s v="US"/>
    <s v="USD"/>
    <n v="1451491953"/>
    <n v="1448899953"/>
    <b v="0"/>
    <n v="6"/>
    <b v="0"/>
    <s v="food/food trucks"/>
    <n v="2.4300000000000002"/>
    <n v="202.83"/>
    <x v="7"/>
    <s v="food trucks"/>
    <x v="2587"/>
    <d v="2015-12-30T16:12:33"/>
  </r>
  <r>
    <x v="2"/>
    <s v="US"/>
    <s v="USD"/>
    <n v="1427807640"/>
    <n v="1423325626"/>
    <b v="0"/>
    <n v="8"/>
    <b v="0"/>
    <s v="food/food trucks"/>
    <n v="3.88"/>
    <n v="29.13"/>
    <x v="7"/>
    <s v="food trucks"/>
    <x v="2588"/>
    <d v="2015-03-31T13:14:00"/>
  </r>
  <r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x v="2"/>
    <s v="US"/>
    <s v="USD"/>
    <n v="1457901924"/>
    <n v="1452721524"/>
    <b v="0"/>
    <n v="2"/>
    <b v="0"/>
    <s v="food/food trucks"/>
    <n v="1.73"/>
    <n v="13"/>
    <x v="7"/>
    <s v="food trucks"/>
    <x v="2591"/>
    <d v="2016-03-13T20:45:24"/>
  </r>
  <r>
    <x v="2"/>
    <s v="US"/>
    <s v="USD"/>
    <n v="1412536421"/>
    <n v="1409944421"/>
    <b v="0"/>
    <n v="1"/>
    <b v="0"/>
    <s v="food/food trucks"/>
    <n v="0.17"/>
    <n v="50"/>
    <x v="7"/>
    <s v="food trucks"/>
    <x v="2592"/>
    <d v="2014-10-05T19:13:41"/>
  </r>
  <r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x v="2"/>
    <s v="US"/>
    <s v="USD"/>
    <n v="1487915500"/>
    <n v="1485323500"/>
    <b v="0"/>
    <n v="19"/>
    <b v="0"/>
    <s v="food/food trucks"/>
    <n v="12.17"/>
    <n v="96.05"/>
    <x v="7"/>
    <s v="food trucks"/>
    <x v="2595"/>
    <d v="2017-02-24T05:51:40"/>
  </r>
  <r>
    <x v="2"/>
    <s v="CA"/>
    <s v="CAD"/>
    <n v="1407427009"/>
    <n v="1404835009"/>
    <b v="0"/>
    <n v="27"/>
    <b v="0"/>
    <s v="food/food trucks"/>
    <n v="23.59"/>
    <n v="305.77999999999997"/>
    <x v="7"/>
    <s v="food trucks"/>
    <x v="2596"/>
    <d v="2014-08-07T15:56:49"/>
  </r>
  <r>
    <x v="2"/>
    <s v="GB"/>
    <s v="GBP"/>
    <n v="1466323917"/>
    <n v="1463731917"/>
    <b v="0"/>
    <n v="7"/>
    <b v="0"/>
    <s v="food/food trucks"/>
    <n v="5.67"/>
    <n v="12.14"/>
    <x v="7"/>
    <s v="food trucks"/>
    <x v="2597"/>
    <d v="2016-06-19T08:11:57"/>
  </r>
  <r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x v="2"/>
    <s v="US"/>
    <s v="USD"/>
    <n v="1458938200"/>
    <n v="1453757800"/>
    <b v="0"/>
    <n v="30"/>
    <b v="0"/>
    <s v="food/food trucks"/>
    <n v="6.93"/>
    <n v="115.53"/>
    <x v="7"/>
    <s v="food trucks"/>
    <x v="2600"/>
    <d v="2016-03-25T20:36:40"/>
  </r>
  <r>
    <x v="0"/>
    <s v="US"/>
    <s v="USD"/>
    <n v="1347508740"/>
    <n v="1346276349"/>
    <b v="1"/>
    <n v="151"/>
    <b v="1"/>
    <s v="technology/space exploration"/>
    <n v="661.4"/>
    <n v="21.9"/>
    <x v="2"/>
    <s v="space exploration"/>
    <x v="2601"/>
    <d v="2012-09-13T03:59:00"/>
  </r>
  <r>
    <x v="0"/>
    <s v="US"/>
    <s v="USD"/>
    <n v="1415827200"/>
    <n v="1412358968"/>
    <b v="1"/>
    <n v="489"/>
    <b v="1"/>
    <s v="technology/space exploration"/>
    <n v="326.08999999999997"/>
    <n v="80.02"/>
    <x v="2"/>
    <s v="space exploration"/>
    <x v="2602"/>
    <d v="2014-11-12T21:20:00"/>
  </r>
  <r>
    <x v="0"/>
    <s v="US"/>
    <s v="USD"/>
    <n v="1387835654"/>
    <n v="1386626054"/>
    <b v="1"/>
    <n v="50"/>
    <b v="1"/>
    <s v="technology/space exploration"/>
    <n v="101.49"/>
    <n v="35.520000000000003"/>
    <x v="2"/>
    <s v="space exploration"/>
    <x v="2603"/>
    <d v="2013-12-23T21:54:14"/>
  </r>
  <r>
    <x v="0"/>
    <s v="US"/>
    <s v="USD"/>
    <n v="1335662023"/>
    <n v="1333070023"/>
    <b v="1"/>
    <n v="321"/>
    <b v="1"/>
    <s v="technology/space exploration"/>
    <n v="104.22"/>
    <n v="64.930000000000007"/>
    <x v="2"/>
    <s v="space exploration"/>
    <x v="2604"/>
    <d v="2012-04-29T01:13:43"/>
  </r>
  <r>
    <x v="0"/>
    <s v="US"/>
    <s v="USD"/>
    <n v="1466168390"/>
    <n v="1463576390"/>
    <b v="1"/>
    <n v="1762"/>
    <b v="1"/>
    <s v="technology/space exploration"/>
    <n v="107.42"/>
    <n v="60.97"/>
    <x v="2"/>
    <s v="space exploration"/>
    <x v="2605"/>
    <d v="2016-06-17T12:59:50"/>
  </r>
  <r>
    <x v="0"/>
    <s v="US"/>
    <s v="USD"/>
    <n v="1398791182"/>
    <n v="1396026382"/>
    <b v="1"/>
    <n v="385"/>
    <b v="1"/>
    <s v="technology/space exploration"/>
    <n v="110.05"/>
    <n v="31.44"/>
    <x v="2"/>
    <s v="space exploration"/>
    <x v="2606"/>
    <d v="2014-04-29T17:06:22"/>
  </r>
  <r>
    <x v="0"/>
    <s v="US"/>
    <s v="USD"/>
    <n v="1439344800"/>
    <n v="1435611572"/>
    <b v="1"/>
    <n v="398"/>
    <b v="1"/>
    <s v="technology/space exploration"/>
    <n v="407.7"/>
    <n v="81.95"/>
    <x v="2"/>
    <s v="space exploration"/>
    <x v="2607"/>
    <d v="2015-08-12T02:00:00"/>
  </r>
  <r>
    <x v="0"/>
    <s v="US"/>
    <s v="USD"/>
    <n v="1489536000"/>
    <n v="1485976468"/>
    <b v="1"/>
    <n v="304"/>
    <b v="1"/>
    <s v="technology/space exploration"/>
    <n v="223.93"/>
    <n v="58.93"/>
    <x v="2"/>
    <s v="space exploration"/>
    <x v="2608"/>
    <d v="2017-03-15T00:00:00"/>
  </r>
  <r>
    <x v="0"/>
    <s v="US"/>
    <s v="USD"/>
    <n v="1342330951"/>
    <n v="1339738951"/>
    <b v="1"/>
    <n v="676"/>
    <b v="1"/>
    <s v="technology/space exploration"/>
    <n v="303.8"/>
    <n v="157.29"/>
    <x v="2"/>
    <s v="space exploration"/>
    <x v="2609"/>
    <d v="2012-07-15T05:42:31"/>
  </r>
  <r>
    <x v="0"/>
    <s v="US"/>
    <s v="USD"/>
    <n v="1471849140"/>
    <n v="1468444125"/>
    <b v="1"/>
    <n v="577"/>
    <b v="1"/>
    <s v="technology/space exploration"/>
    <n v="141.33000000000001"/>
    <n v="55.76"/>
    <x v="2"/>
    <s v="space exploration"/>
    <x v="2610"/>
    <d v="2016-08-22T06:59:00"/>
  </r>
  <r>
    <x v="0"/>
    <s v="DE"/>
    <s v="EUR"/>
    <n v="1483397940"/>
    <n v="1480493014"/>
    <b v="1"/>
    <n v="3663"/>
    <b v="1"/>
    <s v="technology/space exploration"/>
    <n v="2790.64"/>
    <n v="83.8"/>
    <x v="2"/>
    <s v="space exploration"/>
    <x v="2611"/>
    <d v="2017-01-02T22:59:00"/>
  </r>
  <r>
    <x v="0"/>
    <s v="US"/>
    <s v="USD"/>
    <n v="1420773970"/>
    <n v="1418095570"/>
    <b v="1"/>
    <n v="294"/>
    <b v="1"/>
    <s v="technology/space exploration"/>
    <n v="171.76"/>
    <n v="58.42"/>
    <x v="2"/>
    <s v="space exploration"/>
    <x v="2612"/>
    <d v="2015-01-09T03:26:10"/>
  </r>
  <r>
    <x v="0"/>
    <s v="US"/>
    <s v="USD"/>
    <n v="1348256294"/>
    <n v="1345664294"/>
    <b v="1"/>
    <n v="28"/>
    <b v="1"/>
    <s v="technology/space exploration"/>
    <n v="101.01"/>
    <n v="270.57"/>
    <x v="2"/>
    <s v="space exploration"/>
    <x v="2613"/>
    <d v="2012-09-21T19:38:14"/>
  </r>
  <r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x v="0"/>
    <s v="GB"/>
    <s v="GBP"/>
    <n v="1462017600"/>
    <n v="1458820564"/>
    <b v="0"/>
    <n v="72"/>
    <b v="1"/>
    <s v="technology/space exploration"/>
    <n v="169.77"/>
    <n v="47.18"/>
    <x v="2"/>
    <s v="space exploration"/>
    <x v="2615"/>
    <d v="2016-04-30T12:00:00"/>
  </r>
  <r>
    <x v="0"/>
    <s v="US"/>
    <s v="USD"/>
    <n v="1440546729"/>
    <n v="1437954729"/>
    <b v="1"/>
    <n v="238"/>
    <b v="1"/>
    <s v="technology/space exploration"/>
    <n v="114.53"/>
    <n v="120.31"/>
    <x v="2"/>
    <s v="space exploration"/>
    <x v="2616"/>
    <d v="2015-08-25T23:52:09"/>
  </r>
  <r>
    <x v="0"/>
    <s v="US"/>
    <s v="USD"/>
    <n v="1413838751"/>
    <n v="1411246751"/>
    <b v="1"/>
    <n v="159"/>
    <b v="1"/>
    <s v="technology/space exploration"/>
    <n v="877.6"/>
    <n v="27.6"/>
    <x v="2"/>
    <s v="space exploration"/>
    <x v="2617"/>
    <d v="2014-10-20T20:59:11"/>
  </r>
  <r>
    <x v="0"/>
    <s v="US"/>
    <s v="USD"/>
    <n v="1449000061"/>
    <n v="1443812461"/>
    <b v="1"/>
    <n v="77"/>
    <b v="1"/>
    <s v="technology/space exploration"/>
    <n v="105.39"/>
    <n v="205.3"/>
    <x v="2"/>
    <s v="space exploration"/>
    <x v="2618"/>
    <d v="2015-12-01T20:01:01"/>
  </r>
  <r>
    <x v="0"/>
    <s v="US"/>
    <s v="USD"/>
    <n v="1445598000"/>
    <n v="1443302004"/>
    <b v="1"/>
    <n v="53"/>
    <b v="1"/>
    <s v="technology/space exploration"/>
    <n v="188.4"/>
    <n v="35.549999999999997"/>
    <x v="2"/>
    <s v="space exploration"/>
    <x v="2619"/>
    <d v="2015-10-23T11:00:00"/>
  </r>
  <r>
    <x v="0"/>
    <s v="AU"/>
    <s v="AUD"/>
    <n v="1444525200"/>
    <n v="1441339242"/>
    <b v="1"/>
    <n v="1251"/>
    <b v="1"/>
    <s v="technology/space exploration"/>
    <n v="143.65"/>
    <n v="74.64"/>
    <x v="2"/>
    <s v="space exploration"/>
    <x v="2620"/>
    <d v="2015-10-11T01:00:00"/>
  </r>
  <r>
    <x v="0"/>
    <s v="US"/>
    <s v="USD"/>
    <n v="1432230988"/>
    <n v="1429638988"/>
    <b v="1"/>
    <n v="465"/>
    <b v="1"/>
    <s v="technology/space exploration"/>
    <n v="145.88"/>
    <n v="47.06"/>
    <x v="2"/>
    <s v="space exploration"/>
    <x v="2621"/>
    <d v="2015-05-21T17:56:28"/>
  </r>
  <r>
    <x v="0"/>
    <s v="IT"/>
    <s v="EUR"/>
    <n v="1483120216"/>
    <n v="1479232216"/>
    <b v="0"/>
    <n v="74"/>
    <b v="1"/>
    <s v="technology/space exploration"/>
    <n v="131.18"/>
    <n v="26.59"/>
    <x v="2"/>
    <s v="space exploration"/>
    <x v="2622"/>
    <d v="2016-12-30T17:50:16"/>
  </r>
  <r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x v="0"/>
    <s v="US"/>
    <s v="USD"/>
    <n v="1347530822"/>
    <n v="1345716422"/>
    <b v="0"/>
    <n v="3468"/>
    <b v="1"/>
    <s v="technology/space exploration"/>
    <n v="1379.42"/>
    <n v="31.82"/>
    <x v="2"/>
    <s v="space exploration"/>
    <x v="2624"/>
    <d v="2012-09-13T10:07:02"/>
  </r>
  <r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x v="0"/>
    <s v="US"/>
    <s v="USD"/>
    <n v="1448571261"/>
    <n v="1445975661"/>
    <b v="0"/>
    <n v="45"/>
    <b v="1"/>
    <s v="technology/space exploration"/>
    <n v="646.66999999999996"/>
    <n v="21.56"/>
    <x v="2"/>
    <s v="space exploration"/>
    <x v="2627"/>
    <d v="2015-11-26T20:54:21"/>
  </r>
  <r>
    <x v="0"/>
    <s v="US"/>
    <s v="USD"/>
    <n v="1417389067"/>
    <n v="1415661067"/>
    <b v="0"/>
    <n v="21"/>
    <b v="1"/>
    <s v="technology/space exploration"/>
    <n v="110.37"/>
    <n v="44.1"/>
    <x v="2"/>
    <s v="space exploration"/>
    <x v="2628"/>
    <d v="2014-11-30T23:11:07"/>
  </r>
  <r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12:55:22"/>
  </r>
  <r>
    <x v="0"/>
    <s v="AU"/>
    <s v="AUD"/>
    <n v="1467280800"/>
    <n v="1464921112"/>
    <b v="0"/>
    <n v="81"/>
    <b v="1"/>
    <s v="technology/space exploration"/>
    <n v="157.9"/>
    <n v="38.99"/>
    <x v="2"/>
    <s v="space exploration"/>
    <x v="2630"/>
    <d v="2016-06-30T10:00:00"/>
  </r>
  <r>
    <x v="0"/>
    <s v="US"/>
    <s v="USD"/>
    <n v="1440907427"/>
    <n v="1438488227"/>
    <b v="0"/>
    <n v="286"/>
    <b v="1"/>
    <s v="technology/space exploration"/>
    <n v="114.67"/>
    <n v="80.19"/>
    <x v="2"/>
    <s v="space exploration"/>
    <x v="2631"/>
    <d v="2015-08-30T04:03:47"/>
  </r>
  <r>
    <x v="0"/>
    <s v="US"/>
    <s v="USD"/>
    <n v="1464485339"/>
    <n v="1462325339"/>
    <b v="0"/>
    <n v="42"/>
    <b v="1"/>
    <s v="technology/space exploration"/>
    <n v="137.01"/>
    <n v="34.9"/>
    <x v="2"/>
    <s v="space exploration"/>
    <x v="2632"/>
    <d v="2016-05-29T01:28:59"/>
  </r>
  <r>
    <x v="0"/>
    <s v="US"/>
    <s v="USD"/>
    <n v="1393542000"/>
    <n v="1390938332"/>
    <b v="0"/>
    <n v="199"/>
    <b v="1"/>
    <s v="technology/space exploration"/>
    <n v="354.62"/>
    <n v="89.1"/>
    <x v="2"/>
    <s v="space exploration"/>
    <x v="2633"/>
    <d v="2014-02-27T23:00:00"/>
  </r>
  <r>
    <x v="0"/>
    <s v="US"/>
    <s v="USD"/>
    <n v="1475163921"/>
    <n v="1472571921"/>
    <b v="0"/>
    <n v="25"/>
    <b v="1"/>
    <s v="technology/space exploration"/>
    <n v="106.02"/>
    <n v="39.44"/>
    <x v="2"/>
    <s v="space exploration"/>
    <x v="2634"/>
    <d v="2016-09-29T15:45:21"/>
  </r>
  <r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x v="0"/>
    <s v="US"/>
    <s v="USD"/>
    <n v="1476277875"/>
    <n v="1474895475"/>
    <b v="0"/>
    <n v="26"/>
    <b v="1"/>
    <s v="technology/space exploration"/>
    <n v="166.2"/>
    <n v="31.96"/>
    <x v="2"/>
    <s v="space exploration"/>
    <x v="2637"/>
    <d v="2016-10-12T13:11:15"/>
  </r>
  <r>
    <x v="0"/>
    <s v="US"/>
    <s v="USD"/>
    <n v="1421358895"/>
    <n v="1418766895"/>
    <b v="0"/>
    <n v="14"/>
    <b v="1"/>
    <s v="technology/space exploration"/>
    <n v="101.73"/>
    <n v="25.21"/>
    <x v="2"/>
    <s v="space exploration"/>
    <x v="2638"/>
    <d v="2015-01-15T21:54:55"/>
  </r>
  <r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x v="0"/>
    <s v="US"/>
    <s v="USD"/>
    <n v="1433735474"/>
    <n v="1428551474"/>
    <b v="0"/>
    <n v="69"/>
    <b v="1"/>
    <s v="technology/space exploration"/>
    <n v="105.67"/>
    <n v="45.94"/>
    <x v="2"/>
    <s v="space exploration"/>
    <x v="2640"/>
    <d v="2015-06-08T03:51:14"/>
  </r>
  <r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x v="1"/>
    <s v="US"/>
    <s v="USD"/>
    <n v="1482307140"/>
    <n v="1479218315"/>
    <b v="1"/>
    <n v="1501"/>
    <b v="0"/>
    <s v="technology/space exploration"/>
    <n v="33.56"/>
    <n v="223.58"/>
    <x v="2"/>
    <s v="space exploration"/>
    <x v="2643"/>
    <d v="2016-12-21T07:59:00"/>
  </r>
  <r>
    <x v="1"/>
    <s v="US"/>
    <s v="USD"/>
    <n v="1489172435"/>
    <n v="1486580435"/>
    <b v="1"/>
    <n v="52"/>
    <b v="0"/>
    <s v="technology/space exploration"/>
    <n v="2.0499999999999998"/>
    <n v="39.479999999999997"/>
    <x v="2"/>
    <s v="space exploration"/>
    <x v="2644"/>
    <d v="2017-03-10T19:00:35"/>
  </r>
  <r>
    <x v="1"/>
    <s v="AU"/>
    <s v="AUD"/>
    <n v="1415481203"/>
    <n v="1412885603"/>
    <b v="1"/>
    <n v="23"/>
    <b v="0"/>
    <s v="technology/space exploration"/>
    <n v="10.5"/>
    <n v="91.3"/>
    <x v="2"/>
    <s v="space exploration"/>
    <x v="2645"/>
    <d v="2014-11-08T21:13:23"/>
  </r>
  <r>
    <x v="1"/>
    <s v="US"/>
    <s v="USD"/>
    <n v="1441783869"/>
    <n v="1439191869"/>
    <b v="1"/>
    <n v="535"/>
    <b v="0"/>
    <s v="technology/space exploration"/>
    <n v="8.42"/>
    <n v="78.67"/>
    <x v="2"/>
    <s v="space exploration"/>
    <x v="2646"/>
    <d v="2015-09-09T07:31:09"/>
  </r>
  <r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x v="1"/>
    <s v="US"/>
    <s v="USD"/>
    <n v="1457543360"/>
    <n v="1454951360"/>
    <b v="0"/>
    <n v="6"/>
    <b v="0"/>
    <s v="technology/space exploration"/>
    <n v="0.88"/>
    <n v="17.670000000000002"/>
    <x v="2"/>
    <s v="space exploration"/>
    <x v="2648"/>
    <d v="2016-03-09T17:09:20"/>
  </r>
  <r>
    <x v="1"/>
    <s v="US"/>
    <s v="USD"/>
    <n v="1454370941"/>
    <n v="1449186941"/>
    <b v="0"/>
    <n v="3"/>
    <b v="0"/>
    <s v="technology/space exploration"/>
    <n v="0.1"/>
    <n v="41.33"/>
    <x v="2"/>
    <s v="space exploration"/>
    <x v="2649"/>
    <d v="2016-02-01T23:55:41"/>
  </r>
  <r>
    <x v="1"/>
    <s v="US"/>
    <s v="USD"/>
    <n v="1482332343"/>
    <n v="1479740343"/>
    <b v="0"/>
    <n v="5"/>
    <b v="0"/>
    <s v="technology/space exploration"/>
    <n v="0.6"/>
    <n v="71.599999999999994"/>
    <x v="2"/>
    <s v="space exploration"/>
    <x v="2650"/>
    <d v="2016-12-21T14:59:03"/>
  </r>
  <r>
    <x v="1"/>
    <s v="US"/>
    <s v="USD"/>
    <n v="1450380009"/>
    <n v="1447960809"/>
    <b v="0"/>
    <n v="17"/>
    <b v="0"/>
    <s v="technology/space exploration"/>
    <n v="1.87"/>
    <n v="307.82"/>
    <x v="2"/>
    <s v="space exploration"/>
    <x v="2651"/>
    <d v="2015-12-17T19:20:09"/>
  </r>
  <r>
    <x v="1"/>
    <s v="AU"/>
    <s v="AUD"/>
    <n v="1418183325"/>
    <n v="1415591325"/>
    <b v="0"/>
    <n v="11"/>
    <b v="0"/>
    <s v="technology/space exploration"/>
    <n v="0.89"/>
    <n v="80.45"/>
    <x v="2"/>
    <s v="space exploration"/>
    <x v="2652"/>
    <d v="2014-12-10T03:48:45"/>
  </r>
  <r>
    <x v="1"/>
    <s v="US"/>
    <s v="USD"/>
    <n v="1402632000"/>
    <n v="1399909127"/>
    <b v="0"/>
    <n v="70"/>
    <b v="0"/>
    <s v="technology/space exploration"/>
    <n v="11.52"/>
    <n v="83.94"/>
    <x v="2"/>
    <s v="space exploration"/>
    <x v="2653"/>
    <d v="2014-06-13T04:00:00"/>
  </r>
  <r>
    <x v="1"/>
    <s v="US"/>
    <s v="USD"/>
    <n v="1429622726"/>
    <n v="1424442326"/>
    <b v="0"/>
    <n v="6"/>
    <b v="0"/>
    <s v="technology/space exploration"/>
    <n v="0.05"/>
    <n v="8.5"/>
    <x v="2"/>
    <s v="space exploration"/>
    <x v="2654"/>
    <d v="2015-04-21T13:25:26"/>
  </r>
  <r>
    <x v="1"/>
    <s v="US"/>
    <s v="USD"/>
    <n v="1455048000"/>
    <n v="1452631647"/>
    <b v="0"/>
    <n v="43"/>
    <b v="0"/>
    <s v="technology/space exploration"/>
    <n v="21.03"/>
    <n v="73.37"/>
    <x v="2"/>
    <s v="space exploration"/>
    <x v="2655"/>
    <d v="2016-02-09T20:00:00"/>
  </r>
  <r>
    <x v="1"/>
    <s v="US"/>
    <s v="USD"/>
    <n v="1489345200"/>
    <n v="1485966688"/>
    <b v="0"/>
    <n v="152"/>
    <b v="0"/>
    <s v="technology/space exploration"/>
    <n v="11.44"/>
    <n v="112.86"/>
    <x v="2"/>
    <s v="space exploration"/>
    <x v="2656"/>
    <d v="2017-03-12T19:00:00"/>
  </r>
  <r>
    <x v="1"/>
    <s v="US"/>
    <s v="USD"/>
    <n v="1470187800"/>
    <n v="1467325053"/>
    <b v="0"/>
    <n v="59"/>
    <b v="0"/>
    <s v="technology/space exploration"/>
    <n v="18.739999999999998"/>
    <n v="95.28"/>
    <x v="2"/>
    <s v="space exploration"/>
    <x v="2657"/>
    <d v="2016-08-03T01:30:00"/>
  </r>
  <r>
    <x v="1"/>
    <s v="US"/>
    <s v="USD"/>
    <n v="1469913194"/>
    <n v="1467321194"/>
    <b v="0"/>
    <n v="4"/>
    <b v="0"/>
    <s v="technology/space exploration"/>
    <n v="0.09"/>
    <n v="22.75"/>
    <x v="2"/>
    <s v="space exploration"/>
    <x v="2658"/>
    <d v="2016-07-30T21:13:14"/>
  </r>
  <r>
    <x v="1"/>
    <s v="US"/>
    <s v="USD"/>
    <n v="1429321210"/>
    <n v="1426729210"/>
    <b v="0"/>
    <n v="10"/>
    <b v="0"/>
    <s v="technology/space exploration"/>
    <n v="2.72"/>
    <n v="133.30000000000001"/>
    <x v="2"/>
    <s v="space exploration"/>
    <x v="2659"/>
    <d v="2015-04-18T01:40:10"/>
  </r>
  <r>
    <x v="1"/>
    <s v="US"/>
    <s v="USD"/>
    <n v="1448388418"/>
    <n v="1443200818"/>
    <b v="0"/>
    <n v="5"/>
    <b v="0"/>
    <s v="technology/space exploration"/>
    <n v="0.1"/>
    <n v="3.8"/>
    <x v="2"/>
    <s v="space exploration"/>
    <x v="2660"/>
    <d v="2015-11-24T18:06:58"/>
  </r>
  <r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d v="2013-10-25T23:00:10"/>
  </r>
  <r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7:55:13"/>
  </r>
  <r>
    <x v="0"/>
    <s v="CA"/>
    <s v="CAD"/>
    <n v="1441378800"/>
    <n v="1438873007"/>
    <b v="0"/>
    <n v="56"/>
    <b v="1"/>
    <s v="technology/makerspaces"/>
    <n v="104.6"/>
    <n v="373.56"/>
    <x v="2"/>
    <s v="makerspaces"/>
    <x v="2663"/>
    <d v="2015-09-04T15:00:00"/>
  </r>
  <r>
    <x v="0"/>
    <s v="US"/>
    <s v="USD"/>
    <n v="1449644340"/>
    <n v="1446683797"/>
    <b v="0"/>
    <n v="104"/>
    <b v="1"/>
    <s v="technology/makerspaces"/>
    <n v="103.43"/>
    <n v="174.04"/>
    <x v="2"/>
    <s v="makerspaces"/>
    <x v="2664"/>
    <d v="2015-12-09T06:59:00"/>
  </r>
  <r>
    <x v="0"/>
    <s v="US"/>
    <s v="USD"/>
    <n v="1430774974"/>
    <n v="1426886974"/>
    <b v="0"/>
    <n v="46"/>
    <b v="1"/>
    <s v="technology/makerspaces"/>
    <n v="123.14"/>
    <n v="93.7"/>
    <x v="2"/>
    <s v="makerspaces"/>
    <x v="2665"/>
    <d v="2015-05-04T21:29:34"/>
  </r>
  <r>
    <x v="0"/>
    <s v="US"/>
    <s v="USD"/>
    <n v="1443214800"/>
    <n v="1440008439"/>
    <b v="0"/>
    <n v="206"/>
    <b v="1"/>
    <s v="technology/makerspaces"/>
    <n v="159.30000000000001"/>
    <n v="77.33"/>
    <x v="2"/>
    <s v="makerspaces"/>
    <x v="2666"/>
    <d v="2015-09-25T21:00:00"/>
  </r>
  <r>
    <x v="0"/>
    <s v="US"/>
    <s v="USD"/>
    <n v="1455142416"/>
    <n v="1452550416"/>
    <b v="0"/>
    <n v="18"/>
    <b v="1"/>
    <s v="technology/makerspaces"/>
    <n v="110.67"/>
    <n v="92.22"/>
    <x v="2"/>
    <s v="makerspaces"/>
    <x v="2667"/>
    <d v="2016-02-10T22:13:36"/>
  </r>
  <r>
    <x v="0"/>
    <s v="CA"/>
    <s v="CAD"/>
    <n v="1447079520"/>
    <n v="1443449265"/>
    <b v="0"/>
    <n v="28"/>
    <b v="1"/>
    <s v="technology/makerspaces"/>
    <n v="170.7"/>
    <n v="60.96"/>
    <x v="2"/>
    <s v="makerspaces"/>
    <x v="2668"/>
    <d v="2015-11-09T14:32:00"/>
  </r>
  <r>
    <x v="0"/>
    <s v="US"/>
    <s v="USD"/>
    <n v="1452387096"/>
    <n v="1447203096"/>
    <b v="0"/>
    <n v="11"/>
    <b v="1"/>
    <s v="technology/makerspaces"/>
    <n v="125.13"/>
    <n v="91"/>
    <x v="2"/>
    <s v="makerspaces"/>
    <x v="2669"/>
    <d v="2016-01-10T00:51:36"/>
  </r>
  <r>
    <x v="2"/>
    <s v="AU"/>
    <s v="AUD"/>
    <n v="1406593780"/>
    <n v="1404174580"/>
    <b v="1"/>
    <n v="60"/>
    <b v="0"/>
    <s v="technology/makerspaces"/>
    <n v="6.42"/>
    <n v="41.58"/>
    <x v="2"/>
    <s v="makerspaces"/>
    <x v="2670"/>
    <d v="2014-07-29T00:29:40"/>
  </r>
  <r>
    <x v="2"/>
    <s v="US"/>
    <s v="USD"/>
    <n v="1419017880"/>
    <n v="1416419916"/>
    <b v="1"/>
    <n v="84"/>
    <b v="0"/>
    <s v="technology/makerspaces"/>
    <n v="11.34"/>
    <n v="33.76"/>
    <x v="2"/>
    <s v="makerspaces"/>
    <x v="2671"/>
    <d v="2014-12-19T19:38:00"/>
  </r>
  <r>
    <x v="2"/>
    <s v="US"/>
    <s v="USD"/>
    <n v="1451282400"/>
    <n v="1449436390"/>
    <b v="1"/>
    <n v="47"/>
    <b v="0"/>
    <s v="technology/makerspaces"/>
    <n v="33.19"/>
    <n v="70.62"/>
    <x v="2"/>
    <s v="makerspaces"/>
    <x v="2672"/>
    <d v="2015-12-28T06:00:00"/>
  </r>
  <r>
    <x v="2"/>
    <s v="US"/>
    <s v="USD"/>
    <n v="1414622700"/>
    <n v="1412081999"/>
    <b v="1"/>
    <n v="66"/>
    <b v="0"/>
    <s v="technology/makerspaces"/>
    <n v="27.58"/>
    <n v="167.15"/>
    <x v="2"/>
    <s v="makerspaces"/>
    <x v="2673"/>
    <d v="2014-10-29T22:45:00"/>
  </r>
  <r>
    <x v="2"/>
    <s v="US"/>
    <s v="USD"/>
    <n v="1467694740"/>
    <n v="1465398670"/>
    <b v="1"/>
    <n v="171"/>
    <b v="0"/>
    <s v="technology/makerspaces"/>
    <n v="62.84"/>
    <n v="128.62"/>
    <x v="2"/>
    <s v="makerspaces"/>
    <x v="2674"/>
    <d v="2016-07-05T04:59:00"/>
  </r>
  <r>
    <x v="2"/>
    <s v="US"/>
    <s v="USD"/>
    <n v="1415655289"/>
    <n v="1413059689"/>
    <b v="1"/>
    <n v="29"/>
    <b v="0"/>
    <s v="technology/makerspaces"/>
    <n v="7.59"/>
    <n v="65.41"/>
    <x v="2"/>
    <s v="makerspaces"/>
    <x v="2675"/>
    <d v="2014-11-10T21:34:49"/>
  </r>
  <r>
    <x v="2"/>
    <s v="CA"/>
    <s v="CAD"/>
    <n v="1463929174"/>
    <n v="1461337174"/>
    <b v="0"/>
    <n v="9"/>
    <b v="0"/>
    <s v="technology/makerspaces"/>
    <n v="50.38"/>
    <n v="117.56"/>
    <x v="2"/>
    <s v="makerspaces"/>
    <x v="2676"/>
    <d v="2016-05-22T14:59:34"/>
  </r>
  <r>
    <x v="2"/>
    <s v="US"/>
    <s v="USD"/>
    <n v="1404348143"/>
    <n v="1401756143"/>
    <b v="0"/>
    <n v="27"/>
    <b v="0"/>
    <s v="technology/makerspaces"/>
    <n v="17.510000000000002"/>
    <n v="126.48"/>
    <x v="2"/>
    <s v="makerspaces"/>
    <x v="2677"/>
    <d v="2014-07-03T00:42:23"/>
  </r>
  <r>
    <x v="2"/>
    <s v="ES"/>
    <s v="EUR"/>
    <n v="1443121765"/>
    <n v="1440529765"/>
    <b v="0"/>
    <n v="2"/>
    <b v="0"/>
    <s v="technology/makerspaces"/>
    <n v="0.01"/>
    <n v="550"/>
    <x v="2"/>
    <s v="makerspaces"/>
    <x v="2678"/>
    <d v="2015-09-24T19:09:25"/>
  </r>
  <r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x v="2"/>
    <s v="ES"/>
    <s v="EUR"/>
    <n v="1459915491"/>
    <n v="1457327091"/>
    <b v="0"/>
    <n v="4"/>
    <b v="0"/>
    <s v="technology/makerspaces"/>
    <n v="0.86"/>
    <n v="69"/>
    <x v="2"/>
    <s v="makerspaces"/>
    <x v="2680"/>
    <d v="2016-04-06T04:04:51"/>
  </r>
  <r>
    <x v="2"/>
    <s v="US"/>
    <s v="USD"/>
    <n v="1405027750"/>
    <n v="1402867750"/>
    <b v="0"/>
    <n v="2"/>
    <b v="0"/>
    <s v="food/food trucks"/>
    <n v="0.69"/>
    <n v="27.5"/>
    <x v="7"/>
    <s v="food trucks"/>
    <x v="2681"/>
    <d v="2014-07-10T21:29:10"/>
  </r>
  <r>
    <x v="2"/>
    <s v="US"/>
    <s v="USD"/>
    <n v="1416635940"/>
    <n v="1413838540"/>
    <b v="0"/>
    <n v="20"/>
    <b v="0"/>
    <s v="food/food trucks"/>
    <n v="28.3"/>
    <n v="84.9"/>
    <x v="7"/>
    <s v="food trucks"/>
    <x v="2682"/>
    <d v="2014-11-22T05:59:00"/>
  </r>
  <r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x v="2"/>
    <s v="US"/>
    <s v="USD"/>
    <n v="1407621425"/>
    <n v="1404165425"/>
    <b v="0"/>
    <n v="4"/>
    <b v="0"/>
    <s v="food/food trucks"/>
    <n v="1.1399999999999999"/>
    <n v="200"/>
    <x v="7"/>
    <s v="food trucks"/>
    <x v="2684"/>
    <d v="2014-08-09T21:57:05"/>
  </r>
  <r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x v="2"/>
    <s v="US"/>
    <s v="USD"/>
    <n v="1424746800"/>
    <n v="1422067870"/>
    <b v="0"/>
    <n v="14"/>
    <b v="0"/>
    <s v="food/food trucks"/>
    <n v="0.15"/>
    <n v="5.29"/>
    <x v="7"/>
    <s v="food trucks"/>
    <x v="2688"/>
    <d v="2015-02-24T03:00:00"/>
  </r>
  <r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x v="2"/>
    <s v="US"/>
    <s v="USD"/>
    <n v="1433298676"/>
    <n v="1429410676"/>
    <b v="0"/>
    <n v="118"/>
    <b v="0"/>
    <s v="food/food trucks"/>
    <n v="10.73"/>
    <n v="72.760000000000005"/>
    <x v="7"/>
    <s v="food trucks"/>
    <x v="2690"/>
    <d v="2015-06-03T02:31:16"/>
  </r>
  <r>
    <x v="2"/>
    <s v="CA"/>
    <s v="CAD"/>
    <n v="1431278557"/>
    <n v="1427390557"/>
    <b v="0"/>
    <n v="2"/>
    <b v="0"/>
    <s v="food/food trucks"/>
    <n v="0.05"/>
    <n v="17.5"/>
    <x v="7"/>
    <s v="food trucks"/>
    <x v="2691"/>
    <d v="2015-05-10T17:22:37"/>
  </r>
  <r>
    <x v="2"/>
    <s v="US"/>
    <s v="USD"/>
    <n v="1427266860"/>
    <n v="1424678460"/>
    <b v="0"/>
    <n v="1"/>
    <b v="0"/>
    <s v="food/food trucks"/>
    <n v="0.71"/>
    <n v="25"/>
    <x v="7"/>
    <s v="food trucks"/>
    <x v="2692"/>
    <d v="2015-03-25T07:01:00"/>
  </r>
  <r>
    <x v="2"/>
    <s v="US"/>
    <s v="USD"/>
    <n v="1407899966"/>
    <n v="1405307966"/>
    <b v="0"/>
    <n v="3"/>
    <b v="0"/>
    <s v="food/food trucks"/>
    <n v="0.8"/>
    <n v="13.33"/>
    <x v="7"/>
    <s v="food trucks"/>
    <x v="2693"/>
    <d v="2014-08-13T03:19:26"/>
  </r>
  <r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x v="2"/>
    <s v="US"/>
    <s v="USD"/>
    <n v="1428981718"/>
    <n v="1423801318"/>
    <b v="0"/>
    <n v="3"/>
    <b v="0"/>
    <s v="food/food trucks"/>
    <n v="0.47"/>
    <n v="23.67"/>
    <x v="7"/>
    <s v="food trucks"/>
    <x v="2695"/>
    <d v="2015-04-14T03:21:58"/>
  </r>
  <r>
    <x v="2"/>
    <s v="US"/>
    <s v="USD"/>
    <n v="1419538560"/>
    <n v="1416600960"/>
    <b v="0"/>
    <n v="38"/>
    <b v="0"/>
    <s v="food/food trucks"/>
    <n v="5.65"/>
    <n v="89.21"/>
    <x v="7"/>
    <s v="food trucks"/>
    <x v="2696"/>
    <d v="2014-12-25T20:16:00"/>
  </r>
  <r>
    <x v="2"/>
    <s v="US"/>
    <s v="USD"/>
    <n v="1438552800"/>
    <n v="1435876423"/>
    <b v="0"/>
    <n v="52"/>
    <b v="0"/>
    <s v="food/food trucks"/>
    <n v="26.35"/>
    <n v="116.56"/>
    <x v="7"/>
    <s v="food trucks"/>
    <x v="2697"/>
    <d v="2015-08-02T22:00:00"/>
  </r>
  <r>
    <x v="2"/>
    <s v="US"/>
    <s v="USD"/>
    <n v="1403904808"/>
    <n v="1401312808"/>
    <b v="0"/>
    <n v="2"/>
    <b v="0"/>
    <s v="food/food trucks"/>
    <n v="0.33"/>
    <n v="13.01"/>
    <x v="7"/>
    <s v="food trucks"/>
    <x v="2698"/>
    <d v="2014-06-27T21:33:28"/>
  </r>
  <r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x v="2"/>
    <s v="US"/>
    <s v="USD"/>
    <n v="1411073972"/>
    <n v="1408481972"/>
    <b v="0"/>
    <n v="4"/>
    <b v="0"/>
    <s v="food/food trucks"/>
    <n v="0.7"/>
    <n v="17.5"/>
    <x v="7"/>
    <s v="food trucks"/>
    <x v="2700"/>
    <d v="2014-09-18T20:59:32"/>
  </r>
  <r>
    <x v="3"/>
    <s v="IE"/>
    <s v="EUR"/>
    <n v="1491586534"/>
    <n v="1488911734"/>
    <b v="0"/>
    <n v="46"/>
    <b v="0"/>
    <s v="theater/spaces"/>
    <n v="46.18"/>
    <n v="34.130000000000003"/>
    <x v="1"/>
    <s v="spaces"/>
    <x v="2701"/>
    <d v="2017-04-07T17:35:34"/>
  </r>
  <r>
    <x v="3"/>
    <s v="US"/>
    <s v="USD"/>
    <n v="1491416077"/>
    <n v="1488827677"/>
    <b v="1"/>
    <n v="26"/>
    <b v="0"/>
    <s v="theater/spaces"/>
    <n v="34.409999999999997"/>
    <n v="132.35"/>
    <x v="1"/>
    <s v="spaces"/>
    <x v="2702"/>
    <d v="2017-04-05T18:14:37"/>
  </r>
  <r>
    <x v="3"/>
    <s v="MX"/>
    <s v="MXN"/>
    <n v="1490196830"/>
    <n v="1485016430"/>
    <b v="0"/>
    <n v="45"/>
    <b v="0"/>
    <s v="theater/spaces"/>
    <n v="103.75"/>
    <n v="922.22"/>
    <x v="1"/>
    <s v="spaces"/>
    <x v="2703"/>
    <d v="2017-03-22T15:33:50"/>
  </r>
  <r>
    <x v="3"/>
    <s v="US"/>
    <s v="USD"/>
    <n v="1491421314"/>
    <n v="1487709714"/>
    <b v="0"/>
    <n v="7"/>
    <b v="0"/>
    <s v="theater/spaces"/>
    <n v="6.03"/>
    <n v="163.57"/>
    <x v="1"/>
    <s v="spaces"/>
    <x v="2704"/>
    <d v="2017-04-05T19:41:54"/>
  </r>
  <r>
    <x v="3"/>
    <s v="US"/>
    <s v="USD"/>
    <n v="1490389158"/>
    <n v="1486504758"/>
    <b v="0"/>
    <n v="8"/>
    <b v="0"/>
    <s v="theater/spaces"/>
    <n v="10.54"/>
    <n v="217.38"/>
    <x v="1"/>
    <s v="spaces"/>
    <x v="2705"/>
    <d v="2017-03-24T20:59:18"/>
  </r>
  <r>
    <x v="0"/>
    <s v="US"/>
    <s v="USD"/>
    <n v="1413442740"/>
    <n v="1410937483"/>
    <b v="1"/>
    <n v="263"/>
    <b v="1"/>
    <s v="theater/spaces"/>
    <n v="112.3"/>
    <n v="149.44"/>
    <x v="1"/>
    <s v="spaces"/>
    <x v="2706"/>
    <d v="2014-10-16T06:59:00"/>
  </r>
  <r>
    <x v="0"/>
    <s v="US"/>
    <s v="USD"/>
    <n v="1369637940"/>
    <n v="1367088443"/>
    <b v="1"/>
    <n v="394"/>
    <b v="1"/>
    <s v="theater/spaces"/>
    <n v="350.84"/>
    <n v="71.239999999999995"/>
    <x v="1"/>
    <s v="spaces"/>
    <x v="2707"/>
    <d v="2013-05-27T06:59:00"/>
  </r>
  <r>
    <x v="0"/>
    <s v="GB"/>
    <s v="GBP"/>
    <n v="1469119526"/>
    <n v="1463935526"/>
    <b v="1"/>
    <n v="1049"/>
    <b v="1"/>
    <s v="theater/spaces"/>
    <n v="233.22"/>
    <n v="44.46"/>
    <x v="1"/>
    <s v="spaces"/>
    <x v="2708"/>
    <d v="2016-07-21T16:45:26"/>
  </r>
  <r>
    <x v="0"/>
    <s v="US"/>
    <s v="USD"/>
    <n v="1475553540"/>
    <n v="1472528141"/>
    <b v="1"/>
    <n v="308"/>
    <b v="1"/>
    <s v="theater/spaces"/>
    <n v="101.61"/>
    <n v="164.94"/>
    <x v="1"/>
    <s v="spaces"/>
    <x v="2709"/>
    <d v="2016-10-04T03:59:00"/>
  </r>
  <r>
    <x v="0"/>
    <s v="US"/>
    <s v="USD"/>
    <n v="1407549600"/>
    <n v="1404797428"/>
    <b v="1"/>
    <n v="1088"/>
    <b v="1"/>
    <s v="theater/spaces"/>
    <n v="153.9"/>
    <n v="84.87"/>
    <x v="1"/>
    <s v="spaces"/>
    <x v="2710"/>
    <d v="2014-08-09T02:00:00"/>
  </r>
  <r>
    <x v="0"/>
    <s v="GB"/>
    <s v="GBP"/>
    <n v="1403301660"/>
    <n v="1400694790"/>
    <b v="1"/>
    <n v="73"/>
    <b v="1"/>
    <s v="theater/spaces"/>
    <n v="100.72"/>
    <n v="53.95"/>
    <x v="1"/>
    <s v="spaces"/>
    <x v="2711"/>
    <d v="2014-06-20T22:01:00"/>
  </r>
  <r>
    <x v="0"/>
    <s v="US"/>
    <s v="USD"/>
    <n v="1373738400"/>
    <n v="1370568560"/>
    <b v="1"/>
    <n v="143"/>
    <b v="1"/>
    <s v="theater/spaces"/>
    <n v="131.38"/>
    <n v="50.53"/>
    <x v="1"/>
    <s v="spaces"/>
    <x v="2712"/>
    <d v="2013-07-13T18:00:00"/>
  </r>
  <r>
    <x v="0"/>
    <s v="US"/>
    <s v="USD"/>
    <n v="1450971684"/>
    <n v="1447515684"/>
    <b v="1"/>
    <n v="1420"/>
    <b v="1"/>
    <s v="theater/spaces"/>
    <n v="102.24"/>
    <n v="108"/>
    <x v="1"/>
    <s v="spaces"/>
    <x v="2713"/>
    <d v="2015-12-24T15:41:24"/>
  </r>
  <r>
    <x v="0"/>
    <s v="US"/>
    <s v="USD"/>
    <n v="1476486000"/>
    <n v="1474040596"/>
    <b v="1"/>
    <n v="305"/>
    <b v="1"/>
    <s v="theater/spaces"/>
    <n v="116.36"/>
    <n v="95.37"/>
    <x v="1"/>
    <s v="spaces"/>
    <x v="2714"/>
    <d v="2016-10-14T23:00:00"/>
  </r>
  <r>
    <x v="0"/>
    <s v="US"/>
    <s v="USD"/>
    <n v="1456047228"/>
    <n v="1453109628"/>
    <b v="1"/>
    <n v="551"/>
    <b v="1"/>
    <s v="theater/spaces"/>
    <n v="264.62"/>
    <n v="57.63"/>
    <x v="1"/>
    <s v="spaces"/>
    <x v="2715"/>
    <d v="2016-02-21T09:33:48"/>
  </r>
  <r>
    <x v="0"/>
    <s v="DE"/>
    <s v="EUR"/>
    <n v="1444291193"/>
    <n v="1441699193"/>
    <b v="1"/>
    <n v="187"/>
    <b v="1"/>
    <s v="theater/spaces"/>
    <n v="119.98"/>
    <n v="64.16"/>
    <x v="1"/>
    <s v="spaces"/>
    <x v="2716"/>
    <d v="2015-10-08T07:59:53"/>
  </r>
  <r>
    <x v="0"/>
    <s v="US"/>
    <s v="USD"/>
    <n v="1417906649"/>
    <n v="1414015049"/>
    <b v="1"/>
    <n v="325"/>
    <b v="1"/>
    <s v="theater/spaces"/>
    <n v="120.1"/>
    <n v="92.39"/>
    <x v="1"/>
    <s v="spaces"/>
    <x v="2717"/>
    <d v="2014-12-06T22:57:29"/>
  </r>
  <r>
    <x v="0"/>
    <s v="US"/>
    <s v="USD"/>
    <n v="1462316400"/>
    <n v="1459865945"/>
    <b v="1"/>
    <n v="148"/>
    <b v="1"/>
    <s v="theater/spaces"/>
    <n v="103.58"/>
    <n v="125.98"/>
    <x v="1"/>
    <s v="spaces"/>
    <x v="2718"/>
    <d v="2016-05-03T23:00:00"/>
  </r>
  <r>
    <x v="0"/>
    <s v="US"/>
    <s v="USD"/>
    <n v="1460936694"/>
    <n v="1455756294"/>
    <b v="0"/>
    <n v="69"/>
    <b v="1"/>
    <s v="theater/spaces"/>
    <n v="108.83"/>
    <n v="94.64"/>
    <x v="1"/>
    <s v="spaces"/>
    <x v="2719"/>
    <d v="2016-04-17T23:44:54"/>
  </r>
  <r>
    <x v="0"/>
    <s v="US"/>
    <s v="USD"/>
    <n v="1478866253"/>
    <n v="1476270653"/>
    <b v="0"/>
    <n v="173"/>
    <b v="1"/>
    <s v="theater/spaces"/>
    <n v="118.12"/>
    <n v="170.7"/>
    <x v="1"/>
    <s v="spaces"/>
    <x v="2720"/>
    <d v="2016-11-11T12:10:53"/>
  </r>
  <r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x v="0"/>
    <s v="US"/>
    <s v="USD"/>
    <n v="1485722053"/>
    <n v="1480538053"/>
    <b v="0"/>
    <n v="185"/>
    <b v="1"/>
    <s v="technology/hardware"/>
    <n v="252.54"/>
    <n v="68.25"/>
    <x v="2"/>
    <s v="hardware"/>
    <x v="2722"/>
    <d v="2017-01-29T20:34:13"/>
  </r>
  <r>
    <x v="0"/>
    <s v="US"/>
    <s v="USD"/>
    <n v="1420060088"/>
    <n v="1414872488"/>
    <b v="0"/>
    <n v="176"/>
    <b v="1"/>
    <s v="technology/hardware"/>
    <n v="140.05000000000001"/>
    <n v="95.49"/>
    <x v="2"/>
    <s v="hardware"/>
    <x v="2723"/>
    <d v="2014-12-31T21:08:08"/>
  </r>
  <r>
    <x v="0"/>
    <s v="GB"/>
    <s v="GBP"/>
    <n v="1439625059"/>
    <n v="1436860259"/>
    <b v="0"/>
    <n v="1019"/>
    <b v="1"/>
    <s v="technology/hardware"/>
    <n v="296.88"/>
    <n v="7.19"/>
    <x v="2"/>
    <s v="hardware"/>
    <x v="2724"/>
    <d v="2015-08-15T07:50:59"/>
  </r>
  <r>
    <x v="0"/>
    <s v="CA"/>
    <s v="CAD"/>
    <n v="1488390735"/>
    <n v="1484070735"/>
    <b v="0"/>
    <n v="113"/>
    <b v="1"/>
    <s v="technology/hardware"/>
    <n v="144.54"/>
    <n v="511.65"/>
    <x v="2"/>
    <s v="hardware"/>
    <x v="2725"/>
    <d v="2017-03-01T17:52:15"/>
  </r>
  <r>
    <x v="0"/>
    <s v="US"/>
    <s v="USD"/>
    <n v="1461333311"/>
    <n v="1458741311"/>
    <b v="0"/>
    <n v="404"/>
    <b v="1"/>
    <s v="technology/hardware"/>
    <n v="105.75"/>
    <n v="261.75"/>
    <x v="2"/>
    <s v="hardware"/>
    <x v="2726"/>
    <d v="2016-04-22T13:55:11"/>
  </r>
  <r>
    <x v="0"/>
    <s v="US"/>
    <s v="USD"/>
    <n v="1438964063"/>
    <n v="1436804063"/>
    <b v="0"/>
    <n v="707"/>
    <b v="1"/>
    <s v="technology/hardware"/>
    <n v="493.21"/>
    <n v="69.760000000000005"/>
    <x v="2"/>
    <s v="hardware"/>
    <x v="2727"/>
    <d v="2015-08-07T16:14:23"/>
  </r>
  <r>
    <x v="0"/>
    <s v="US"/>
    <s v="USD"/>
    <n v="1451485434"/>
    <n v="1448461434"/>
    <b v="0"/>
    <n v="392"/>
    <b v="1"/>
    <s v="technology/hardware"/>
    <n v="201.83"/>
    <n v="77.23"/>
    <x v="2"/>
    <s v="hardware"/>
    <x v="2728"/>
    <d v="2015-12-30T14:23:54"/>
  </r>
  <r>
    <x v="0"/>
    <s v="US"/>
    <s v="USD"/>
    <n v="1430459197"/>
    <n v="1427867197"/>
    <b v="0"/>
    <n v="23"/>
    <b v="1"/>
    <s v="technology/hardware"/>
    <n v="104.44"/>
    <n v="340.57"/>
    <x v="2"/>
    <s v="hardware"/>
    <x v="2729"/>
    <d v="2015-05-01T05:46:37"/>
  </r>
  <r>
    <x v="0"/>
    <s v="US"/>
    <s v="USD"/>
    <n v="1366635575"/>
    <n v="1363611575"/>
    <b v="0"/>
    <n v="682"/>
    <b v="1"/>
    <s v="technology/hardware"/>
    <n v="170.29"/>
    <n v="67.42"/>
    <x v="2"/>
    <s v="hardware"/>
    <x v="2730"/>
    <d v="2013-04-22T12:59:35"/>
  </r>
  <r>
    <x v="0"/>
    <s v="US"/>
    <s v="USD"/>
    <n v="1413604800"/>
    <n v="1408624622"/>
    <b v="0"/>
    <n v="37"/>
    <b v="1"/>
    <s v="technology/hardware"/>
    <n v="104.3"/>
    <n v="845.7"/>
    <x v="2"/>
    <s v="hardware"/>
    <x v="2731"/>
    <d v="2014-10-18T04:00:00"/>
  </r>
  <r>
    <x v="0"/>
    <s v="US"/>
    <s v="USD"/>
    <n v="1369699200"/>
    <n v="1366917828"/>
    <b v="0"/>
    <n v="146"/>
    <b v="1"/>
    <s v="technology/hardware"/>
    <n v="118.25"/>
    <n v="97.19"/>
    <x v="2"/>
    <s v="hardware"/>
    <x v="2732"/>
    <d v="2013-05-28T00:00:00"/>
  </r>
  <r>
    <x v="0"/>
    <s v="US"/>
    <s v="USD"/>
    <n v="1428643974"/>
    <n v="1423463574"/>
    <b v="0"/>
    <n v="119"/>
    <b v="1"/>
    <s v="technology/hardware"/>
    <n v="107.54"/>
    <n v="451.84"/>
    <x v="2"/>
    <s v="hardware"/>
    <x v="2733"/>
    <d v="2015-04-10T05:32:54"/>
  </r>
  <r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x v="0"/>
    <s v="GB"/>
    <s v="GBP"/>
    <n v="1363204800"/>
    <n v="1360551250"/>
    <b v="0"/>
    <n v="339"/>
    <b v="1"/>
    <s v="technology/hardware"/>
    <n v="978.13"/>
    <n v="21.64"/>
    <x v="2"/>
    <s v="hardware"/>
    <x v="2735"/>
    <d v="2013-03-13T20:00:00"/>
  </r>
  <r>
    <x v="0"/>
    <s v="CA"/>
    <s v="CAD"/>
    <n v="1398268773"/>
    <n v="1395676773"/>
    <b v="0"/>
    <n v="58"/>
    <b v="1"/>
    <s v="technology/hardware"/>
    <n v="122.9"/>
    <n v="169.52"/>
    <x v="2"/>
    <s v="hardware"/>
    <x v="2736"/>
    <d v="2014-04-23T15:59:33"/>
  </r>
  <r>
    <x v="0"/>
    <s v="US"/>
    <s v="USD"/>
    <n v="1389812400"/>
    <n v="1386108087"/>
    <b v="0"/>
    <n v="456"/>
    <b v="1"/>
    <s v="technology/hardware"/>
    <n v="246.06"/>
    <n v="161.88"/>
    <x v="2"/>
    <s v="hardware"/>
    <x v="2737"/>
    <d v="2014-01-15T19:00:00"/>
  </r>
  <r>
    <x v="0"/>
    <s v="US"/>
    <s v="USD"/>
    <n v="1478402804"/>
    <n v="1473218804"/>
    <b v="0"/>
    <n v="15"/>
    <b v="1"/>
    <s v="technology/hardware"/>
    <n v="147.94"/>
    <n v="493.13"/>
    <x v="2"/>
    <s v="hardware"/>
    <x v="2738"/>
    <d v="2016-11-06T03:26:44"/>
  </r>
  <r>
    <x v="0"/>
    <s v="GB"/>
    <s v="GBP"/>
    <n v="1399324717"/>
    <n v="1395436717"/>
    <b v="0"/>
    <n v="191"/>
    <b v="1"/>
    <s v="technology/hardware"/>
    <n v="384.09"/>
    <n v="22.12"/>
    <x v="2"/>
    <s v="hardware"/>
    <x v="2739"/>
    <d v="2014-05-05T21:18:37"/>
  </r>
  <r>
    <x v="0"/>
    <s v="US"/>
    <s v="USD"/>
    <n v="1426117552"/>
    <n v="1423529152"/>
    <b v="0"/>
    <n v="17"/>
    <b v="1"/>
    <s v="technology/hardware"/>
    <n v="103.33"/>
    <n v="18.239999999999998"/>
    <x v="2"/>
    <s v="hardware"/>
    <x v="2740"/>
    <d v="2015-03-11T23:45:52"/>
  </r>
  <r>
    <x v="2"/>
    <s v="US"/>
    <s v="USD"/>
    <n v="1413770820"/>
    <n v="1412005602"/>
    <b v="0"/>
    <n v="4"/>
    <b v="0"/>
    <s v="publishing/children's books"/>
    <n v="0.44"/>
    <n v="8.75"/>
    <x v="3"/>
    <s v="children's books"/>
    <x v="2741"/>
    <d v="2014-10-20T02:07:00"/>
  </r>
  <r>
    <x v="2"/>
    <s v="US"/>
    <s v="USD"/>
    <n v="1337102187"/>
    <n v="1335892587"/>
    <b v="0"/>
    <n v="18"/>
    <b v="0"/>
    <s v="publishing/children's books"/>
    <n v="29.24"/>
    <n v="40.61"/>
    <x v="3"/>
    <s v="children's books"/>
    <x v="2742"/>
    <d v="2012-05-15T17:16:27"/>
  </r>
  <r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x v="2"/>
    <s v="US"/>
    <s v="USD"/>
    <n v="1330478998"/>
    <n v="1327886998"/>
    <b v="0"/>
    <n v="22"/>
    <b v="0"/>
    <s v="publishing/children's books"/>
    <n v="5.22"/>
    <n v="37.950000000000003"/>
    <x v="3"/>
    <s v="children's books"/>
    <x v="2744"/>
    <d v="2012-02-29T01:29:58"/>
  </r>
  <r>
    <x v="2"/>
    <s v="US"/>
    <s v="USD"/>
    <n v="1342309368"/>
    <n v="1337125368"/>
    <b v="0"/>
    <n v="49"/>
    <b v="0"/>
    <s v="publishing/children's books"/>
    <n v="21.89"/>
    <n v="35.729999999999997"/>
    <x v="3"/>
    <s v="children's books"/>
    <x v="2745"/>
    <d v="2012-07-14T23:42:48"/>
  </r>
  <r>
    <x v="2"/>
    <s v="US"/>
    <s v="USD"/>
    <n v="1409337911"/>
    <n v="1406745911"/>
    <b v="0"/>
    <n v="19"/>
    <b v="0"/>
    <s v="publishing/children's books"/>
    <n v="26.7"/>
    <n v="42.16"/>
    <x v="3"/>
    <s v="children's books"/>
    <x v="2746"/>
    <d v="2014-08-29T18:45:11"/>
  </r>
  <r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d v="2015-04-04T18:10:37"/>
  </r>
  <r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x v="2"/>
    <s v="US"/>
    <s v="USD"/>
    <n v="1324232504"/>
    <n v="1320776504"/>
    <b v="0"/>
    <n v="14"/>
    <b v="0"/>
    <s v="publishing/children's books"/>
    <n v="11.46"/>
    <n v="39.29"/>
    <x v="3"/>
    <s v="children's books"/>
    <x v="2752"/>
    <d v="2011-12-18T18:21:44"/>
  </r>
  <r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x v="2"/>
    <s v="US"/>
    <s v="USD"/>
    <n v="1389476201"/>
    <n v="1386884201"/>
    <b v="0"/>
    <n v="33"/>
    <b v="0"/>
    <s v="publishing/children's books"/>
    <n v="10.48"/>
    <n v="31.76"/>
    <x v="3"/>
    <s v="children's books"/>
    <x v="2756"/>
    <d v="2014-01-11T21:36:41"/>
  </r>
  <r>
    <x v="2"/>
    <s v="US"/>
    <s v="USD"/>
    <n v="1470498332"/>
    <n v="1469202332"/>
    <b v="0"/>
    <n v="2"/>
    <b v="0"/>
    <s v="publishing/children's books"/>
    <n v="0.67"/>
    <n v="5"/>
    <x v="3"/>
    <s v="children's books"/>
    <x v="2757"/>
    <d v="2016-08-06T15:45:32"/>
  </r>
  <r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d v="2016-10-10T10:36:23"/>
  </r>
  <r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x v="2"/>
    <s v="US"/>
    <s v="USD"/>
    <n v="1332114795"/>
    <n v="1326934395"/>
    <b v="0"/>
    <n v="1"/>
    <b v="0"/>
    <s v="publishing/children's books"/>
    <n v="0.77"/>
    <n v="25"/>
    <x v="3"/>
    <s v="children's books"/>
    <x v="2762"/>
    <d v="2012-03-18T23:53:15"/>
  </r>
  <r>
    <x v="2"/>
    <s v="US"/>
    <s v="USD"/>
    <n v="1369403684"/>
    <n v="1365515684"/>
    <b v="0"/>
    <n v="3"/>
    <b v="0"/>
    <s v="publishing/children's books"/>
    <n v="0.23"/>
    <n v="30"/>
    <x v="3"/>
    <s v="children's books"/>
    <x v="2763"/>
    <d v="2013-05-24T13:54:44"/>
  </r>
  <r>
    <x v="2"/>
    <s v="US"/>
    <s v="USD"/>
    <n v="1338404400"/>
    <n v="1335855631"/>
    <b v="0"/>
    <n v="4"/>
    <b v="0"/>
    <s v="publishing/children's books"/>
    <n v="1.1299999999999999"/>
    <n v="11.25"/>
    <x v="3"/>
    <s v="children's books"/>
    <x v="2764"/>
    <d v="2012-05-30T19:00:00"/>
  </r>
  <r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x v="2"/>
    <s v="CA"/>
    <s v="CAD"/>
    <n v="1439766050"/>
    <n v="1434582050"/>
    <b v="0"/>
    <n v="3"/>
    <b v="0"/>
    <s v="publishing/children's books"/>
    <n v="0.85"/>
    <n v="11.33"/>
    <x v="3"/>
    <s v="children's books"/>
    <x v="2767"/>
    <d v="2015-08-16T23:00:50"/>
  </r>
  <r>
    <x v="2"/>
    <s v="US"/>
    <s v="USD"/>
    <n v="1333028723"/>
    <n v="1330440323"/>
    <b v="0"/>
    <n v="34"/>
    <b v="0"/>
    <s v="publishing/children's books"/>
    <n v="14.31"/>
    <n v="29.47"/>
    <x v="3"/>
    <s v="children's books"/>
    <x v="2768"/>
    <d v="2012-03-29T13:45:23"/>
  </r>
  <r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x v="2"/>
    <s v="US"/>
    <s v="USD"/>
    <n v="1395158130"/>
    <n v="1392569730"/>
    <b v="0"/>
    <n v="33"/>
    <b v="0"/>
    <s v="publishing/children's books"/>
    <n v="10.41"/>
    <n v="63.1"/>
    <x v="3"/>
    <s v="children's books"/>
    <x v="2770"/>
    <d v="2014-03-18T15:55:30"/>
  </r>
  <r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x v="2"/>
    <s v="CA"/>
    <s v="CAD"/>
    <n v="1461530721"/>
    <n v="1460666721"/>
    <b v="0"/>
    <n v="1"/>
    <b v="0"/>
    <s v="publishing/children's books"/>
    <n v="0.19"/>
    <n v="1"/>
    <x v="3"/>
    <s v="children's books"/>
    <x v="2773"/>
    <d v="2016-04-24T20:45:21"/>
  </r>
  <r>
    <x v="2"/>
    <s v="US"/>
    <s v="USD"/>
    <n v="1362711728"/>
    <n v="1360119728"/>
    <b v="0"/>
    <n v="13"/>
    <b v="0"/>
    <s v="publishing/children's books"/>
    <n v="14.25"/>
    <n v="43.85"/>
    <x v="3"/>
    <s v="children's books"/>
    <x v="2774"/>
    <d v="2013-03-08T03:02:08"/>
  </r>
  <r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x v="2"/>
    <s v="US"/>
    <s v="USD"/>
    <n v="1434092876"/>
    <n v="1431414476"/>
    <b v="0"/>
    <n v="36"/>
    <b v="0"/>
    <s v="publishing/children's books"/>
    <n v="7.88"/>
    <n v="45.97"/>
    <x v="3"/>
    <s v="children's books"/>
    <x v="2776"/>
    <d v="2015-06-12T07:07:56"/>
  </r>
  <r>
    <x v="2"/>
    <s v="US"/>
    <s v="USD"/>
    <n v="1437149004"/>
    <n v="1434557004"/>
    <b v="0"/>
    <n v="1"/>
    <b v="0"/>
    <s v="publishing/children's books"/>
    <n v="0.33"/>
    <n v="10"/>
    <x v="3"/>
    <s v="children's books"/>
    <x v="2777"/>
    <d v="2015-07-17T16:03:24"/>
  </r>
  <r>
    <x v="2"/>
    <s v="US"/>
    <s v="USD"/>
    <n v="1409009306"/>
    <n v="1406417306"/>
    <b v="0"/>
    <n v="15"/>
    <b v="0"/>
    <s v="publishing/children's books"/>
    <n v="25.55"/>
    <n v="93.67"/>
    <x v="3"/>
    <s v="children's books"/>
    <x v="2778"/>
    <d v="2014-08-25T23:28:26"/>
  </r>
  <r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x v="0"/>
    <s v="GB"/>
    <s v="GBP"/>
    <n v="1429793446"/>
    <n v="1428583846"/>
    <b v="0"/>
    <n v="61"/>
    <b v="1"/>
    <s v="theater/plays"/>
    <n v="114.5"/>
    <n v="18.77"/>
    <x v="1"/>
    <s v="plays"/>
    <x v="2783"/>
    <d v="2015-04-23T12:50:46"/>
  </r>
  <r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x v="0"/>
    <s v="US"/>
    <s v="USD"/>
    <n v="1470430800"/>
    <n v="1467865967"/>
    <b v="0"/>
    <n v="142"/>
    <b v="1"/>
    <s v="theater/plays"/>
    <n v="104.68"/>
    <n v="36.86"/>
    <x v="1"/>
    <s v="plays"/>
    <x v="2785"/>
    <d v="2016-08-05T21:00:00"/>
  </r>
  <r>
    <x v="0"/>
    <s v="GB"/>
    <s v="GBP"/>
    <n v="1404913180"/>
    <n v="1403703580"/>
    <b v="0"/>
    <n v="74"/>
    <b v="1"/>
    <s v="theater/plays"/>
    <n v="117.84"/>
    <n v="39.81"/>
    <x v="1"/>
    <s v="plays"/>
    <x v="2786"/>
    <d v="2014-07-09T13:39:40"/>
  </r>
  <r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6:50:43"/>
  </r>
  <r>
    <x v="0"/>
    <s v="US"/>
    <s v="USD"/>
    <n v="1426132800"/>
    <n v="1424477934"/>
    <b v="0"/>
    <n v="24"/>
    <b v="1"/>
    <s v="theater/plays"/>
    <n v="101.17"/>
    <n v="126.46"/>
    <x v="1"/>
    <s v="plays"/>
    <x v="2789"/>
    <d v="2015-03-12T04:00:00"/>
  </r>
  <r>
    <x v="0"/>
    <s v="US"/>
    <s v="USD"/>
    <n v="1423693903"/>
    <n v="1421101903"/>
    <b v="0"/>
    <n v="66"/>
    <b v="1"/>
    <s v="theater/plays"/>
    <n v="105.33"/>
    <n v="47.88"/>
    <x v="1"/>
    <s v="plays"/>
    <x v="2790"/>
    <d v="2015-02-11T22:31:43"/>
  </r>
  <r>
    <x v="0"/>
    <s v="US"/>
    <s v="USD"/>
    <n v="1473393600"/>
    <n v="1470778559"/>
    <b v="0"/>
    <n v="28"/>
    <b v="1"/>
    <s v="theater/plays"/>
    <n v="102.5"/>
    <n v="73.209999999999994"/>
    <x v="1"/>
    <s v="plays"/>
    <x v="2791"/>
    <d v="2016-09-09T04:00:00"/>
  </r>
  <r>
    <x v="0"/>
    <s v="US"/>
    <s v="USD"/>
    <n v="1439357559"/>
    <n v="1435469559"/>
    <b v="0"/>
    <n v="24"/>
    <b v="1"/>
    <s v="theater/plays"/>
    <n v="107.6"/>
    <n v="89.67"/>
    <x v="1"/>
    <s v="plays"/>
    <x v="2792"/>
    <d v="2015-08-12T05:32:39"/>
  </r>
  <r>
    <x v="0"/>
    <s v="AU"/>
    <s v="AUD"/>
    <n v="1437473005"/>
    <n v="1434881005"/>
    <b v="0"/>
    <n v="73"/>
    <b v="1"/>
    <s v="theater/plays"/>
    <n v="110.57"/>
    <n v="151.46"/>
    <x v="1"/>
    <s v="plays"/>
    <x v="2793"/>
    <d v="2015-07-21T10:03:25"/>
  </r>
  <r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x v="0"/>
    <s v="US"/>
    <s v="USD"/>
    <n v="1402095600"/>
    <n v="1400675841"/>
    <b v="0"/>
    <n v="20"/>
    <b v="1"/>
    <s v="theater/plays"/>
    <n v="104.29"/>
    <n v="36.5"/>
    <x v="1"/>
    <s v="plays"/>
    <x v="2795"/>
    <d v="2014-06-06T23:00:00"/>
  </r>
  <r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x v="0"/>
    <s v="GB"/>
    <s v="GBP"/>
    <n v="1404858840"/>
    <n v="1402266840"/>
    <b v="0"/>
    <n v="94"/>
    <b v="1"/>
    <s v="theater/plays"/>
    <n v="102.65"/>
    <n v="87.36"/>
    <x v="1"/>
    <s v="plays"/>
    <x v="2797"/>
    <d v="2014-07-08T22:34:00"/>
  </r>
  <r>
    <x v="0"/>
    <s v="GB"/>
    <s v="GBP"/>
    <n v="1438358400"/>
    <n v="1437063121"/>
    <b v="0"/>
    <n v="139"/>
    <b v="1"/>
    <s v="theater/plays"/>
    <n v="101.4"/>
    <n v="36.47"/>
    <x v="1"/>
    <s v="plays"/>
    <x v="2798"/>
    <d v="2015-07-31T16:00:00"/>
  </r>
  <r>
    <x v="0"/>
    <s v="GB"/>
    <s v="GBP"/>
    <n v="1466179200"/>
    <n v="1463466070"/>
    <b v="0"/>
    <n v="130"/>
    <b v="1"/>
    <s v="theater/plays"/>
    <n v="116.63"/>
    <n v="44.86"/>
    <x v="1"/>
    <s v="plays"/>
    <x v="2799"/>
    <d v="2016-06-17T16:00:00"/>
  </r>
  <r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x v="0"/>
    <s v="AU"/>
    <s v="AUD"/>
    <n v="1412938800"/>
    <n v="1411019409"/>
    <b v="0"/>
    <n v="13"/>
    <b v="1"/>
    <s v="theater/plays"/>
    <n v="133.19999999999999"/>
    <n v="51.23"/>
    <x v="1"/>
    <s v="plays"/>
    <x v="2801"/>
    <d v="2014-10-10T11:00:00"/>
  </r>
  <r>
    <x v="0"/>
    <s v="GB"/>
    <s v="GBP"/>
    <n v="1438875107"/>
    <n v="1436283107"/>
    <b v="0"/>
    <n v="90"/>
    <b v="1"/>
    <s v="theater/plays"/>
    <n v="101.83"/>
    <n v="33.94"/>
    <x v="1"/>
    <s v="plays"/>
    <x v="2802"/>
    <d v="2015-08-06T15:31:47"/>
  </r>
  <r>
    <x v="0"/>
    <s v="US"/>
    <s v="USD"/>
    <n v="1437004800"/>
    <n v="1433295276"/>
    <b v="0"/>
    <n v="141"/>
    <b v="1"/>
    <s v="theater/plays"/>
    <n v="127.95"/>
    <n v="90.74"/>
    <x v="1"/>
    <s v="plays"/>
    <x v="2803"/>
    <d v="2015-07-16T00:00:00"/>
  </r>
  <r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x v="0"/>
    <s v="US"/>
    <s v="USD"/>
    <n v="1440274735"/>
    <n v="1437682735"/>
    <b v="0"/>
    <n v="69"/>
    <b v="1"/>
    <s v="theater/plays"/>
    <n v="100.24"/>
    <n v="65.38"/>
    <x v="1"/>
    <s v="plays"/>
    <x v="2808"/>
    <d v="2015-08-22T20:18:55"/>
  </r>
  <r>
    <x v="0"/>
    <s v="US"/>
    <s v="USD"/>
    <n v="1459348740"/>
    <n v="1458647725"/>
    <b v="0"/>
    <n v="21"/>
    <b v="1"/>
    <s v="theater/plays"/>
    <n v="102.4"/>
    <n v="121.9"/>
    <x v="1"/>
    <s v="plays"/>
    <x v="2809"/>
    <d v="2016-03-30T14:39:00"/>
  </r>
  <r>
    <x v="0"/>
    <s v="US"/>
    <s v="USD"/>
    <n v="1401595140"/>
    <n v="1398828064"/>
    <b v="0"/>
    <n v="57"/>
    <b v="1"/>
    <s v="theater/plays"/>
    <n v="108.2"/>
    <n v="47.46"/>
    <x v="1"/>
    <s v="plays"/>
    <x v="2810"/>
    <d v="2014-06-01T03:59:00"/>
  </r>
  <r>
    <x v="0"/>
    <s v="GB"/>
    <s v="GBP"/>
    <n v="1424692503"/>
    <n v="1422100503"/>
    <b v="0"/>
    <n v="108"/>
    <b v="1"/>
    <s v="theater/plays"/>
    <n v="100.27"/>
    <n v="92.84"/>
    <x v="1"/>
    <s v="plays"/>
    <x v="2811"/>
    <d v="2015-02-23T11:55:03"/>
  </r>
  <r>
    <x v="0"/>
    <s v="CA"/>
    <s v="CAD"/>
    <n v="1428292800"/>
    <n v="1424368298"/>
    <b v="0"/>
    <n v="83"/>
    <b v="1"/>
    <s v="theater/plays"/>
    <n v="113.3"/>
    <n v="68.25"/>
    <x v="1"/>
    <s v="plays"/>
    <x v="2812"/>
    <d v="2015-04-06T04:00:00"/>
  </r>
  <r>
    <x v="0"/>
    <s v="US"/>
    <s v="USD"/>
    <n v="1481737761"/>
    <n v="1479577761"/>
    <b v="0"/>
    <n v="96"/>
    <b v="1"/>
    <s v="theater/plays"/>
    <n v="127.58"/>
    <n v="37.21"/>
    <x v="1"/>
    <s v="plays"/>
    <x v="2813"/>
    <d v="2016-12-14T17:49:21"/>
  </r>
  <r>
    <x v="0"/>
    <s v="GB"/>
    <s v="GBP"/>
    <n v="1431164115"/>
    <n v="1428572115"/>
    <b v="0"/>
    <n v="64"/>
    <b v="1"/>
    <s v="theater/plays"/>
    <n v="107.73"/>
    <n v="25.25"/>
    <x v="1"/>
    <s v="plays"/>
    <x v="2814"/>
    <d v="2015-05-09T09:35:15"/>
  </r>
  <r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x v="0"/>
    <s v="GB"/>
    <s v="GBP"/>
    <n v="1438531200"/>
    <n v="1435921992"/>
    <b v="0"/>
    <n v="169"/>
    <b v="1"/>
    <s v="theater/plays"/>
    <n v="141.57"/>
    <n v="25.13"/>
    <x v="1"/>
    <s v="plays"/>
    <x v="2816"/>
    <d v="2015-08-02T16:00:00"/>
  </r>
  <r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x v="0"/>
    <s v="US"/>
    <s v="USD"/>
    <n v="1443018086"/>
    <n v="1441290086"/>
    <b v="0"/>
    <n v="102"/>
    <b v="1"/>
    <s v="theater/plays"/>
    <n v="106.03"/>
    <n v="103.95"/>
    <x v="1"/>
    <s v="plays"/>
    <x v="2818"/>
    <d v="2015-09-23T14:21:26"/>
  </r>
  <r>
    <x v="0"/>
    <s v="GB"/>
    <s v="GBP"/>
    <n v="1434285409"/>
    <n v="1431693409"/>
    <b v="0"/>
    <n v="104"/>
    <b v="1"/>
    <s v="theater/plays"/>
    <n v="104.8"/>
    <n v="50.38"/>
    <x v="1"/>
    <s v="plays"/>
    <x v="2819"/>
    <d v="2015-06-14T12:36:49"/>
  </r>
  <r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x v="0"/>
    <s v="US"/>
    <s v="USD"/>
    <n v="1434159780"/>
    <n v="1431412196"/>
    <b v="0"/>
    <n v="15"/>
    <b v="1"/>
    <s v="theater/plays"/>
    <n v="116.92"/>
    <n v="50.67"/>
    <x v="1"/>
    <s v="plays"/>
    <x v="2824"/>
    <d v="2015-06-13T01:43:00"/>
  </r>
  <r>
    <x v="0"/>
    <s v="GB"/>
    <s v="GBP"/>
    <n v="1449255686"/>
    <n v="1446663686"/>
    <b v="0"/>
    <n v="51"/>
    <b v="1"/>
    <s v="theater/plays"/>
    <n v="103.33"/>
    <n v="60.78"/>
    <x v="1"/>
    <s v="plays"/>
    <x v="2825"/>
    <d v="2015-12-04T19:01:26"/>
  </r>
  <r>
    <x v="0"/>
    <s v="US"/>
    <s v="USD"/>
    <n v="1436511600"/>
    <n v="1434415812"/>
    <b v="0"/>
    <n v="19"/>
    <b v="1"/>
    <s v="theater/plays"/>
    <n v="107.75"/>
    <n v="113.42"/>
    <x v="1"/>
    <s v="plays"/>
    <x v="2826"/>
    <d v="2015-07-10T07:00:00"/>
  </r>
  <r>
    <x v="0"/>
    <s v="US"/>
    <s v="USD"/>
    <n v="1464971400"/>
    <n v="1462379066"/>
    <b v="0"/>
    <n v="23"/>
    <b v="1"/>
    <s v="theater/plays"/>
    <n v="120.25"/>
    <n v="104.57"/>
    <x v="1"/>
    <s v="plays"/>
    <x v="2827"/>
    <d v="2016-06-03T16:30:00"/>
  </r>
  <r>
    <x v="0"/>
    <s v="GB"/>
    <s v="GBP"/>
    <n v="1443826800"/>
    <n v="1441606869"/>
    <b v="0"/>
    <n v="97"/>
    <b v="1"/>
    <s v="theater/plays"/>
    <n v="100.38"/>
    <n v="98.31"/>
    <x v="1"/>
    <s v="plays"/>
    <x v="2828"/>
    <d v="2015-10-02T23:00:00"/>
  </r>
  <r>
    <x v="0"/>
    <s v="GB"/>
    <s v="GBP"/>
    <n v="1464863118"/>
    <n v="1462443918"/>
    <b v="0"/>
    <n v="76"/>
    <b v="1"/>
    <s v="theater/plays"/>
    <n v="106.52"/>
    <n v="35.04"/>
    <x v="1"/>
    <s v="plays"/>
    <x v="2829"/>
    <d v="2016-06-02T10:25:18"/>
  </r>
  <r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x v="0"/>
    <s v="US"/>
    <s v="USD"/>
    <n v="1437076070"/>
    <n v="1434484070"/>
    <b v="0"/>
    <n v="52"/>
    <b v="1"/>
    <s v="theater/plays"/>
    <n v="110.67"/>
    <n v="63.85"/>
    <x v="1"/>
    <s v="plays"/>
    <x v="2831"/>
    <d v="2015-07-16T19:47:50"/>
  </r>
  <r>
    <x v="0"/>
    <s v="GB"/>
    <s v="GBP"/>
    <n v="1416780000"/>
    <n v="1414342894"/>
    <b v="0"/>
    <n v="95"/>
    <b v="1"/>
    <s v="theater/plays"/>
    <n v="114.72"/>
    <n v="30.19"/>
    <x v="1"/>
    <s v="plays"/>
    <x v="2832"/>
    <d v="2014-11-23T22:00:00"/>
  </r>
  <r>
    <x v="0"/>
    <s v="US"/>
    <s v="USD"/>
    <n v="1444528800"/>
    <n v="1442804633"/>
    <b v="0"/>
    <n v="35"/>
    <b v="1"/>
    <s v="theater/plays"/>
    <n v="108.26"/>
    <n v="83.51"/>
    <x v="1"/>
    <s v="plays"/>
    <x v="2833"/>
    <d v="2015-10-11T02:00:00"/>
  </r>
  <r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x v="0"/>
    <s v="GB"/>
    <s v="GBP"/>
    <n v="1449273600"/>
    <n v="1446742417"/>
    <b v="0"/>
    <n v="93"/>
    <b v="1"/>
    <s v="theater/plays"/>
    <n v="187.1"/>
    <n v="20.12"/>
    <x v="1"/>
    <s v="plays"/>
    <x v="2835"/>
    <d v="2015-12-05T00:00:00"/>
  </r>
  <r>
    <x v="0"/>
    <s v="US"/>
    <s v="USD"/>
    <n v="1487393940"/>
    <n v="1484115418"/>
    <b v="0"/>
    <n v="11"/>
    <b v="1"/>
    <s v="theater/plays"/>
    <n v="107.78"/>
    <n v="44.09"/>
    <x v="1"/>
    <s v="plays"/>
    <x v="2836"/>
    <d v="2017-02-18T04:59:00"/>
  </r>
  <r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x v="0"/>
    <s v="US"/>
    <s v="USD"/>
    <n v="1407967200"/>
    <n v="1406039696"/>
    <b v="0"/>
    <n v="54"/>
    <b v="1"/>
    <s v="theater/plays"/>
    <n v="120.25"/>
    <n v="44.54"/>
    <x v="1"/>
    <s v="plays"/>
    <x v="2838"/>
    <d v="2014-08-13T22:00:00"/>
  </r>
  <r>
    <x v="0"/>
    <s v="US"/>
    <s v="USD"/>
    <n v="1408942740"/>
    <n v="1406958354"/>
    <b v="0"/>
    <n v="31"/>
    <b v="1"/>
    <s v="theater/plays"/>
    <n v="111.43"/>
    <n v="125.81"/>
    <x v="1"/>
    <s v="plays"/>
    <x v="2839"/>
    <d v="2014-08-25T04:59:00"/>
  </r>
  <r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x v="2"/>
    <s v="AT"/>
    <s v="EUR"/>
    <n v="1483535180"/>
    <n v="1480943180"/>
    <b v="0"/>
    <n v="1"/>
    <b v="0"/>
    <s v="theater/plays"/>
    <n v="5.45"/>
    <n v="30"/>
    <x v="1"/>
    <s v="plays"/>
    <x v="2844"/>
    <d v="2017-01-04T13:06:20"/>
  </r>
  <r>
    <x v="2"/>
    <s v="US"/>
    <s v="USD"/>
    <n v="1433723033"/>
    <n v="1428539033"/>
    <b v="0"/>
    <n v="39"/>
    <b v="0"/>
    <s v="theater/plays"/>
    <n v="31.55"/>
    <n v="60.67"/>
    <x v="1"/>
    <s v="plays"/>
    <x v="2845"/>
    <d v="2015-06-08T00:23:53"/>
  </r>
  <r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x v="2"/>
    <s v="US"/>
    <s v="USD"/>
    <n v="1432913659"/>
    <n v="1430321659"/>
    <b v="0"/>
    <n v="3"/>
    <b v="0"/>
    <s v="theater/plays"/>
    <n v="0.2"/>
    <n v="23.33"/>
    <x v="1"/>
    <s v="plays"/>
    <x v="2848"/>
    <d v="2015-05-29T15:34:19"/>
  </r>
  <r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x v="2"/>
    <s v="US"/>
    <s v="USD"/>
    <n v="1409962211"/>
    <n v="1407370211"/>
    <b v="0"/>
    <n v="13"/>
    <b v="0"/>
    <s v="theater/plays"/>
    <n v="3.89"/>
    <n v="23.92"/>
    <x v="1"/>
    <s v="plays"/>
    <x v="2850"/>
    <d v="2014-09-06T00:10:11"/>
  </r>
  <r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x v="2"/>
    <s v="US"/>
    <s v="USD"/>
    <n v="1403312703"/>
    <n v="1400720703"/>
    <b v="0"/>
    <n v="6"/>
    <b v="0"/>
    <s v="theater/plays"/>
    <n v="1.9"/>
    <n v="15.83"/>
    <x v="1"/>
    <s v="plays"/>
    <x v="2852"/>
    <d v="2014-06-21T01:05:03"/>
  </r>
  <r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x v="2"/>
    <s v="GB"/>
    <s v="GBP"/>
    <n v="1431018719"/>
    <n v="1429290719"/>
    <b v="0"/>
    <n v="14"/>
    <b v="0"/>
    <s v="theater/plays"/>
    <n v="41.7"/>
    <n v="29.79"/>
    <x v="1"/>
    <s v="plays"/>
    <x v="2854"/>
    <d v="2015-05-07T17:11:59"/>
  </r>
  <r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x v="2"/>
    <s v="US"/>
    <s v="USD"/>
    <n v="1439069640"/>
    <n v="1433897647"/>
    <b v="0"/>
    <n v="6"/>
    <b v="0"/>
    <s v="theater/plays"/>
    <n v="4.87"/>
    <n v="24.33"/>
    <x v="1"/>
    <s v="plays"/>
    <x v="2856"/>
    <d v="2015-08-08T21:34:00"/>
  </r>
  <r>
    <x v="2"/>
    <s v="MX"/>
    <s v="MXN"/>
    <n v="1487613600"/>
    <n v="1482444295"/>
    <b v="0"/>
    <n v="15"/>
    <b v="0"/>
    <s v="theater/plays"/>
    <n v="19.739999999999998"/>
    <n v="500"/>
    <x v="1"/>
    <s v="plays"/>
    <x v="2857"/>
    <d v="2017-02-20T18:00:00"/>
  </r>
  <r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x v="2"/>
    <s v="AU"/>
    <s v="AUD"/>
    <n v="1444984904"/>
    <n v="1439800904"/>
    <b v="0"/>
    <n v="1"/>
    <b v="0"/>
    <s v="theater/plays"/>
    <n v="1.75"/>
    <n v="35"/>
    <x v="1"/>
    <s v="plays"/>
    <x v="2859"/>
    <d v="2015-10-16T08:41:44"/>
  </r>
  <r>
    <x v="2"/>
    <s v="US"/>
    <s v="USD"/>
    <n v="1466363576"/>
    <n v="1461179576"/>
    <b v="0"/>
    <n v="9"/>
    <b v="0"/>
    <s v="theater/plays"/>
    <n v="6.65"/>
    <n v="29.56"/>
    <x v="1"/>
    <s v="plays"/>
    <x v="2860"/>
    <d v="2016-06-19T19:12:56"/>
  </r>
  <r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x v="2"/>
    <s v="US"/>
    <s v="USD"/>
    <n v="1403636229"/>
    <n v="1401044229"/>
    <b v="0"/>
    <n v="3"/>
    <b v="0"/>
    <s v="theater/plays"/>
    <n v="0.43"/>
    <n v="18.329999999999998"/>
    <x v="1"/>
    <s v="plays"/>
    <x v="2862"/>
    <d v="2014-06-24T18:57:09"/>
  </r>
  <r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x v="2"/>
    <s v="GB"/>
    <s v="GBP"/>
    <n v="1437139080"/>
    <n v="1434552207"/>
    <b v="0"/>
    <n v="3"/>
    <b v="0"/>
    <s v="theater/plays"/>
    <n v="1.6"/>
    <n v="13.33"/>
    <x v="1"/>
    <s v="plays"/>
    <x v="2864"/>
    <d v="2015-07-17T13:18:00"/>
  </r>
  <r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x v="2"/>
    <s v="US"/>
    <s v="USD"/>
    <n v="1476482400"/>
    <n v="1473893721"/>
    <b v="0"/>
    <n v="2"/>
    <b v="0"/>
    <s v="theater/plays"/>
    <n v="0.9"/>
    <n v="22.5"/>
    <x v="1"/>
    <s v="plays"/>
    <x v="2866"/>
    <d v="2016-10-14T22:00:00"/>
  </r>
  <r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x v="2"/>
    <s v="US"/>
    <s v="USD"/>
    <n v="1475697054"/>
    <n v="1473105054"/>
    <b v="0"/>
    <n v="60"/>
    <b v="0"/>
    <s v="theater/plays"/>
    <n v="42.01"/>
    <n v="105.03"/>
    <x v="1"/>
    <s v="plays"/>
    <x v="2868"/>
    <d v="2016-10-05T19:50:54"/>
  </r>
  <r>
    <x v="2"/>
    <s v="US"/>
    <s v="USD"/>
    <n v="1468937681"/>
    <n v="1466345681"/>
    <b v="0"/>
    <n v="5"/>
    <b v="0"/>
    <s v="theater/plays"/>
    <n v="0.89"/>
    <n v="35.4"/>
    <x v="1"/>
    <s v="plays"/>
    <x v="2869"/>
    <d v="2016-07-19T14:14:41"/>
  </r>
  <r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x v="2"/>
    <s v="US"/>
    <s v="USD"/>
    <n v="1419183813"/>
    <n v="1417455813"/>
    <b v="0"/>
    <n v="13"/>
    <b v="0"/>
    <s v="theater/plays"/>
    <n v="4.67"/>
    <n v="35.92"/>
    <x v="1"/>
    <s v="plays"/>
    <x v="2871"/>
    <d v="2014-12-21T17:43:33"/>
  </r>
  <r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x v="2"/>
    <s v="US"/>
    <s v="USD"/>
    <n v="1422473831"/>
    <n v="1419881831"/>
    <b v="0"/>
    <n v="8"/>
    <b v="0"/>
    <s v="theater/plays"/>
    <n v="38.119999999999997"/>
    <n v="119.13"/>
    <x v="1"/>
    <s v="plays"/>
    <x v="2873"/>
    <d v="2015-01-28T19:37:11"/>
  </r>
  <r>
    <x v="2"/>
    <s v="US"/>
    <s v="USD"/>
    <n v="1484684186"/>
    <n v="1482092186"/>
    <b v="0"/>
    <n v="3"/>
    <b v="0"/>
    <s v="theater/plays"/>
    <n v="5.42"/>
    <n v="90.33"/>
    <x v="1"/>
    <s v="plays"/>
    <x v="2874"/>
    <d v="2017-01-17T20:16:26"/>
  </r>
  <r>
    <x v="2"/>
    <s v="US"/>
    <s v="USD"/>
    <n v="1462417493"/>
    <n v="1459825493"/>
    <b v="0"/>
    <n v="3"/>
    <b v="0"/>
    <s v="theater/plays"/>
    <n v="0.04"/>
    <n v="2.33"/>
    <x v="1"/>
    <s v="plays"/>
    <x v="2875"/>
    <d v="2016-05-05T03:04:53"/>
  </r>
  <r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x v="2"/>
    <s v="US"/>
    <s v="USD"/>
    <n v="1480525200"/>
    <n v="1477781724"/>
    <b v="0"/>
    <n v="6"/>
    <b v="0"/>
    <s v="theater/plays"/>
    <n v="10.83"/>
    <n v="108.33"/>
    <x v="1"/>
    <s v="plays"/>
    <x v="2877"/>
    <d v="2016-11-30T17:00:00"/>
  </r>
  <r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x v="2"/>
    <s v="US"/>
    <s v="USD"/>
    <n v="1453310661"/>
    <n v="1450718661"/>
    <b v="0"/>
    <n v="1"/>
    <b v="0"/>
    <s v="theater/plays"/>
    <n v="0.26"/>
    <n v="29"/>
    <x v="1"/>
    <s v="plays"/>
    <x v="2879"/>
    <d v="2016-01-20T17:24:21"/>
  </r>
  <r>
    <x v="2"/>
    <s v="US"/>
    <s v="USD"/>
    <n v="1440090300"/>
    <n v="1436305452"/>
    <b v="0"/>
    <n v="29"/>
    <b v="0"/>
    <s v="theater/plays"/>
    <n v="23.33"/>
    <n v="96.55"/>
    <x v="1"/>
    <s v="plays"/>
    <x v="2880"/>
    <d v="2015-08-20T17:05:00"/>
  </r>
  <r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x v="2"/>
    <s v="US"/>
    <s v="USD"/>
    <n v="1417800435"/>
    <n v="1415208435"/>
    <b v="0"/>
    <n v="4"/>
    <b v="0"/>
    <s v="theater/plays"/>
    <n v="0.41"/>
    <n v="46.25"/>
    <x v="1"/>
    <s v="plays"/>
    <x v="2884"/>
    <d v="2014-12-05T17:27:15"/>
  </r>
  <r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x v="2"/>
    <s v="US"/>
    <s v="USD"/>
    <n v="1420971324"/>
    <n v="1418379324"/>
    <b v="0"/>
    <n v="1"/>
    <b v="0"/>
    <s v="theater/plays"/>
    <n v="0.17"/>
    <n v="5"/>
    <x v="1"/>
    <s v="plays"/>
    <x v="2887"/>
    <d v="2015-01-11T10:15:24"/>
  </r>
  <r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x v="2"/>
    <s v="US"/>
    <s v="USD"/>
    <n v="1409344985"/>
    <n v="1406752985"/>
    <b v="0"/>
    <n v="14"/>
    <b v="0"/>
    <s v="theater/plays"/>
    <n v="38.07"/>
    <n v="81.569999999999993"/>
    <x v="1"/>
    <s v="plays"/>
    <x v="2889"/>
    <d v="2014-08-29T20:43:05"/>
  </r>
  <r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x v="2"/>
    <s v="US"/>
    <s v="USD"/>
    <n v="1409000400"/>
    <n v="1408381704"/>
    <b v="0"/>
    <n v="17"/>
    <b v="0"/>
    <s v="theater/plays"/>
    <n v="9.09"/>
    <n v="29.41"/>
    <x v="1"/>
    <s v="plays"/>
    <x v="2892"/>
    <d v="2014-08-25T21:00:00"/>
  </r>
  <r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x v="2"/>
    <s v="US"/>
    <s v="USD"/>
    <n v="1481522400"/>
    <n v="1480283321"/>
    <b v="0"/>
    <n v="12"/>
    <b v="0"/>
    <s v="theater/plays"/>
    <n v="20.83"/>
    <n v="52.08"/>
    <x v="1"/>
    <s v="plays"/>
    <x v="2896"/>
    <d v="2016-12-12T06:00:00"/>
  </r>
  <r>
    <x v="2"/>
    <s v="US"/>
    <s v="USD"/>
    <n v="1444577345"/>
    <n v="1441985458"/>
    <b v="0"/>
    <n v="3"/>
    <b v="0"/>
    <s v="theater/plays"/>
    <n v="4.58"/>
    <n v="183.33"/>
    <x v="1"/>
    <s v="plays"/>
    <x v="2897"/>
    <d v="2015-10-11T15:29:05"/>
  </r>
  <r>
    <x v="2"/>
    <s v="US"/>
    <s v="USD"/>
    <n v="1446307053"/>
    <n v="1443715053"/>
    <b v="0"/>
    <n v="12"/>
    <b v="0"/>
    <s v="theater/plays"/>
    <n v="4.21"/>
    <n v="26.33"/>
    <x v="1"/>
    <s v="plays"/>
    <x v="2898"/>
    <d v="2015-10-31T15:57:33"/>
  </r>
  <r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x v="2"/>
    <s v="US"/>
    <s v="USD"/>
    <n v="1407562632"/>
    <n v="1404970632"/>
    <b v="0"/>
    <n v="7"/>
    <b v="0"/>
    <s v="theater/plays"/>
    <n v="61.91"/>
    <n v="486.43"/>
    <x v="1"/>
    <s v="plays"/>
    <x v="2900"/>
    <d v="2014-08-09T05:37:12"/>
  </r>
  <r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x v="2"/>
    <s v="US"/>
    <s v="USD"/>
    <n v="1440412396"/>
    <n v="1437820396"/>
    <b v="0"/>
    <n v="1"/>
    <b v="0"/>
    <s v="theater/plays"/>
    <n v="0.02"/>
    <n v="25"/>
    <x v="1"/>
    <s v="plays"/>
    <x v="2902"/>
    <d v="2015-08-24T10:33:16"/>
  </r>
  <r>
    <x v="2"/>
    <s v="US"/>
    <s v="USD"/>
    <n v="1441771218"/>
    <n v="1436587218"/>
    <b v="0"/>
    <n v="4"/>
    <b v="0"/>
    <s v="theater/plays"/>
    <n v="0.78"/>
    <n v="9.75"/>
    <x v="1"/>
    <s v="plays"/>
    <x v="2903"/>
    <d v="2015-09-09T04:00:18"/>
  </r>
  <r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x v="2"/>
    <s v="US"/>
    <s v="USD"/>
    <n v="1473211313"/>
    <n v="1472001713"/>
    <b v="0"/>
    <n v="17"/>
    <b v="0"/>
    <s v="theater/plays"/>
    <n v="17.77"/>
    <n v="36.590000000000003"/>
    <x v="1"/>
    <s v="plays"/>
    <x v="2905"/>
    <d v="2016-09-07T01:21:53"/>
  </r>
  <r>
    <x v="2"/>
    <s v="US"/>
    <s v="USD"/>
    <n v="1438390800"/>
    <n v="1436888066"/>
    <b v="0"/>
    <n v="7"/>
    <b v="0"/>
    <s v="theater/plays"/>
    <n v="9.42"/>
    <n v="80.709999999999994"/>
    <x v="1"/>
    <s v="plays"/>
    <x v="2906"/>
    <d v="2015-08-01T01:00:00"/>
  </r>
  <r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x v="2"/>
    <s v="US"/>
    <s v="USD"/>
    <n v="1416944760"/>
    <n v="1413527001"/>
    <b v="0"/>
    <n v="1"/>
    <b v="0"/>
    <s v="theater/plays"/>
    <n v="0.01"/>
    <n v="20"/>
    <x v="1"/>
    <s v="plays"/>
    <x v="2909"/>
    <d v="2014-11-25T19:46:00"/>
  </r>
  <r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x v="2"/>
    <s v="US"/>
    <s v="USD"/>
    <n v="1435429626"/>
    <n v="1431973626"/>
    <b v="0"/>
    <n v="14"/>
    <b v="0"/>
    <s v="theater/plays"/>
    <n v="36.5"/>
    <n v="46.93"/>
    <x v="1"/>
    <s v="plays"/>
    <x v="2911"/>
    <d v="2015-06-27T18:27:06"/>
  </r>
  <r>
    <x v="2"/>
    <s v="US"/>
    <s v="USD"/>
    <n v="1452827374"/>
    <n v="1450235374"/>
    <b v="0"/>
    <n v="26"/>
    <b v="0"/>
    <s v="theater/plays"/>
    <n v="14.06"/>
    <n v="78.08"/>
    <x v="1"/>
    <s v="plays"/>
    <x v="2912"/>
    <d v="2016-01-15T03:09:34"/>
  </r>
  <r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x v="2"/>
    <s v="GB"/>
    <s v="GBP"/>
    <n v="1458117190"/>
    <n v="1455528790"/>
    <b v="0"/>
    <n v="3"/>
    <b v="0"/>
    <s v="theater/plays"/>
    <n v="61.1"/>
    <n v="203.67"/>
    <x v="1"/>
    <s v="plays"/>
    <x v="2915"/>
    <d v="2016-03-16T08:33:10"/>
  </r>
  <r>
    <x v="2"/>
    <s v="GB"/>
    <s v="GBP"/>
    <n v="1400498789"/>
    <n v="1398511589"/>
    <b v="0"/>
    <n v="7"/>
    <b v="0"/>
    <s v="theater/plays"/>
    <n v="7.84"/>
    <n v="20.71"/>
    <x v="1"/>
    <s v="plays"/>
    <x v="2916"/>
    <d v="2014-05-19T11:26:29"/>
  </r>
  <r>
    <x v="2"/>
    <s v="US"/>
    <s v="USD"/>
    <n v="1442381847"/>
    <n v="1440826647"/>
    <b v="0"/>
    <n v="9"/>
    <b v="0"/>
    <s v="theater/plays"/>
    <n v="21.85"/>
    <n v="48.56"/>
    <x v="1"/>
    <s v="plays"/>
    <x v="2917"/>
    <d v="2015-09-16T05:37:27"/>
  </r>
  <r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x v="2"/>
    <s v="CA"/>
    <s v="CAD"/>
    <n v="1427306470"/>
    <n v="1424718070"/>
    <b v="0"/>
    <n v="13"/>
    <b v="0"/>
    <s v="theater/plays"/>
    <n v="26.84"/>
    <n v="51.62"/>
    <x v="1"/>
    <s v="plays"/>
    <x v="2920"/>
    <d v="2015-03-25T18:01:10"/>
  </r>
  <r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x v="0"/>
    <s v="US"/>
    <s v="USD"/>
    <n v="1431143940"/>
    <n v="1428585710"/>
    <b v="0"/>
    <n v="147"/>
    <b v="1"/>
    <s v="theater/musical"/>
    <n v="103.2"/>
    <n v="175.51"/>
    <x v="1"/>
    <s v="musical"/>
    <x v="2924"/>
    <d v="2015-05-09T03:59:00"/>
  </r>
  <r>
    <x v="0"/>
    <s v="US"/>
    <s v="USD"/>
    <n v="1410444068"/>
    <n v="1407852068"/>
    <b v="0"/>
    <n v="199"/>
    <b v="1"/>
    <s v="theater/musical"/>
    <n v="102.45"/>
    <n v="231.66"/>
    <x v="1"/>
    <s v="musical"/>
    <x v="2925"/>
    <d v="2014-09-11T14:01:08"/>
  </r>
  <r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x v="0"/>
    <s v="US"/>
    <s v="USD"/>
    <n v="1405400400"/>
    <n v="1402934629"/>
    <b v="0"/>
    <n v="21"/>
    <b v="1"/>
    <s v="theater/musical"/>
    <n v="130.83000000000001"/>
    <n v="112.14"/>
    <x v="1"/>
    <s v="musical"/>
    <x v="2927"/>
    <d v="2014-07-15T05:00:00"/>
  </r>
  <r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x v="0"/>
    <s v="US"/>
    <s v="USD"/>
    <n v="1401024758"/>
    <n v="1398432758"/>
    <b v="0"/>
    <n v="32"/>
    <b v="1"/>
    <s v="theater/musical"/>
    <n v="102.07"/>
    <n v="255.17"/>
    <x v="1"/>
    <s v="musical"/>
    <x v="2929"/>
    <d v="2014-05-25T13:32:38"/>
  </r>
  <r>
    <x v="0"/>
    <s v="GB"/>
    <s v="GBP"/>
    <n v="1431007264"/>
    <n v="1428415264"/>
    <b v="0"/>
    <n v="62"/>
    <b v="1"/>
    <s v="theater/musical"/>
    <n v="100.92"/>
    <n v="162.77000000000001"/>
    <x v="1"/>
    <s v="musical"/>
    <x v="2930"/>
    <d v="2015-05-07T14:01:04"/>
  </r>
  <r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x v="0"/>
    <s v="AU"/>
    <s v="AUD"/>
    <n v="1424516400"/>
    <n v="1421812637"/>
    <b v="0"/>
    <n v="38"/>
    <b v="1"/>
    <s v="theater/musical"/>
    <n v="105.1"/>
    <n v="85.74"/>
    <x v="1"/>
    <s v="musical"/>
    <x v="2932"/>
    <d v="2015-02-21T11:00:00"/>
  </r>
  <r>
    <x v="0"/>
    <s v="US"/>
    <s v="USD"/>
    <n v="1465081053"/>
    <n v="1462489053"/>
    <b v="0"/>
    <n v="54"/>
    <b v="1"/>
    <s v="theater/musical"/>
    <n v="102.76"/>
    <n v="47.57"/>
    <x v="1"/>
    <s v="musical"/>
    <x v="2933"/>
    <d v="2016-06-04T22:57:33"/>
  </r>
  <r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x v="0"/>
    <s v="US"/>
    <s v="USD"/>
    <n v="1472490000"/>
    <n v="1467468008"/>
    <b v="0"/>
    <n v="39"/>
    <b v="1"/>
    <s v="theater/musical"/>
    <n v="100.89"/>
    <n v="90.54"/>
    <x v="1"/>
    <s v="musical"/>
    <x v="2935"/>
    <d v="2016-08-29T17:00:00"/>
  </r>
  <r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x v="0"/>
    <s v="GB"/>
    <s v="GBP"/>
    <n v="1405249113"/>
    <n v="1402657113"/>
    <b v="0"/>
    <n v="55"/>
    <b v="1"/>
    <s v="theater/musical"/>
    <n v="133.33000000000001"/>
    <n v="36.36"/>
    <x v="1"/>
    <s v="musical"/>
    <x v="2937"/>
    <d v="2014-07-13T10:58:33"/>
  </r>
  <r>
    <x v="0"/>
    <s v="US"/>
    <s v="USD"/>
    <n v="1422636814"/>
    <n v="1420044814"/>
    <b v="0"/>
    <n v="32"/>
    <b v="1"/>
    <s v="theater/musical"/>
    <n v="101.38"/>
    <n v="126.72"/>
    <x v="1"/>
    <s v="musical"/>
    <x v="2938"/>
    <d v="2015-01-30T16:53:34"/>
  </r>
  <r>
    <x v="0"/>
    <s v="US"/>
    <s v="USD"/>
    <n v="1409187600"/>
    <n v="1406316312"/>
    <b v="0"/>
    <n v="25"/>
    <b v="1"/>
    <s v="theater/musical"/>
    <n v="102.88"/>
    <n v="329.2"/>
    <x v="1"/>
    <s v="musical"/>
    <x v="2939"/>
    <d v="2014-08-28T01:00:00"/>
  </r>
  <r>
    <x v="0"/>
    <s v="US"/>
    <s v="USD"/>
    <n v="1421606018"/>
    <n v="1418150018"/>
    <b v="0"/>
    <n v="33"/>
    <b v="1"/>
    <s v="theater/musical"/>
    <n v="107.24"/>
    <n v="81.239999999999995"/>
    <x v="1"/>
    <s v="musical"/>
    <x v="2940"/>
    <d v="2015-01-18T18:33:38"/>
  </r>
  <r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x v="2"/>
    <s v="CA"/>
    <s v="CAD"/>
    <n v="1450297080"/>
    <n v="1448565459"/>
    <b v="0"/>
    <n v="202"/>
    <b v="0"/>
    <s v="theater/spaces"/>
    <n v="20.43"/>
    <n v="202.23"/>
    <x v="1"/>
    <s v="spaces"/>
    <x v="2942"/>
    <d v="2015-12-16T20:18:00"/>
  </r>
  <r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x v="2"/>
    <s v="US"/>
    <s v="USD"/>
    <n v="1480007460"/>
    <n v="1475760567"/>
    <b v="0"/>
    <n v="13"/>
    <b v="0"/>
    <s v="theater/spaces"/>
    <n v="4.29"/>
    <n v="82.46"/>
    <x v="1"/>
    <s v="spaces"/>
    <x v="2947"/>
    <d v="2016-11-24T17:11:00"/>
  </r>
  <r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x v="1"/>
    <s v="US"/>
    <s v="USD"/>
    <n v="1412536573"/>
    <n v="1408648573"/>
    <b v="0"/>
    <n v="58"/>
    <b v="0"/>
    <s v="theater/spaces"/>
    <n v="2.19"/>
    <n v="18.899999999999999"/>
    <x v="1"/>
    <s v="spaces"/>
    <x v="2951"/>
    <d v="2014-10-05T19:16:13"/>
  </r>
  <r>
    <x v="1"/>
    <s v="US"/>
    <s v="USD"/>
    <n v="1476676800"/>
    <n v="1473957239"/>
    <b v="0"/>
    <n v="8"/>
    <b v="0"/>
    <s v="theater/spaces"/>
    <n v="8.0299999999999994"/>
    <n v="200.63"/>
    <x v="1"/>
    <s v="spaces"/>
    <x v="2952"/>
    <d v="2016-10-17T04:00:00"/>
  </r>
  <r>
    <x v="1"/>
    <s v="US"/>
    <s v="USD"/>
    <n v="1444330821"/>
    <n v="1441738821"/>
    <b v="0"/>
    <n v="3"/>
    <b v="0"/>
    <s v="theater/spaces"/>
    <n v="0.15"/>
    <n v="201.67"/>
    <x v="1"/>
    <s v="spaces"/>
    <x v="2953"/>
    <d v="2015-10-08T19:00:21"/>
  </r>
  <r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x v="1"/>
    <s v="US"/>
    <s v="USD"/>
    <n v="1434476849"/>
    <n v="1431884849"/>
    <b v="0"/>
    <n v="11"/>
    <b v="0"/>
    <s v="theater/spaces"/>
    <n v="59.58"/>
    <n v="65"/>
    <x v="1"/>
    <s v="spaces"/>
    <x v="2955"/>
    <d v="2015-06-16T17:47:29"/>
  </r>
  <r>
    <x v="1"/>
    <s v="US"/>
    <s v="USD"/>
    <n v="1462402850"/>
    <n v="1459810850"/>
    <b v="0"/>
    <n v="20"/>
    <b v="0"/>
    <s v="theater/spaces"/>
    <n v="16.73"/>
    <n v="66.099999999999994"/>
    <x v="1"/>
    <s v="spaces"/>
    <x v="2956"/>
    <d v="2016-05-04T23:00:50"/>
  </r>
  <r>
    <x v="1"/>
    <s v="US"/>
    <s v="USD"/>
    <n v="1427498172"/>
    <n v="1422317772"/>
    <b v="0"/>
    <n v="3"/>
    <b v="0"/>
    <s v="theater/spaces"/>
    <n v="1.87"/>
    <n v="93.33"/>
    <x v="1"/>
    <s v="spaces"/>
    <x v="2957"/>
    <d v="2015-03-27T23:16:12"/>
  </r>
  <r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x v="0"/>
    <s v="US"/>
    <s v="USD"/>
    <n v="1435835824"/>
    <n v="1433243824"/>
    <b v="0"/>
    <n v="98"/>
    <b v="1"/>
    <s v="theater/plays"/>
    <n v="106.85"/>
    <n v="109.03"/>
    <x v="1"/>
    <s v="plays"/>
    <x v="2963"/>
    <d v="2015-07-02T11:17:04"/>
  </r>
  <r>
    <x v="0"/>
    <s v="US"/>
    <s v="USD"/>
    <n v="1407360720"/>
    <n v="1404769819"/>
    <b v="0"/>
    <n v="196"/>
    <b v="1"/>
    <s v="theater/plays"/>
    <n v="100.71"/>
    <n v="25.69"/>
    <x v="1"/>
    <s v="plays"/>
    <x v="2964"/>
    <d v="2014-08-06T21:32:00"/>
  </r>
  <r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x v="0"/>
    <s v="US"/>
    <s v="USD"/>
    <n v="1442425412"/>
    <n v="1439833412"/>
    <b v="0"/>
    <n v="128"/>
    <b v="1"/>
    <s v="theater/plays"/>
    <n v="113.63"/>
    <n v="88.77"/>
    <x v="1"/>
    <s v="plays"/>
    <x v="2966"/>
    <d v="2015-09-16T17:43:32"/>
  </r>
  <r>
    <x v="0"/>
    <s v="US"/>
    <s v="USD"/>
    <n v="1425872692"/>
    <n v="1423284292"/>
    <b v="0"/>
    <n v="71"/>
    <b v="1"/>
    <s v="theater/plays"/>
    <n v="113.92"/>
    <n v="80.23"/>
    <x v="1"/>
    <s v="plays"/>
    <x v="2967"/>
    <d v="2015-03-09T03:44:52"/>
  </r>
  <r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x v="0"/>
    <s v="CA"/>
    <s v="CAD"/>
    <n v="1430693460"/>
    <n v="1428087153"/>
    <b v="0"/>
    <n v="17"/>
    <b v="1"/>
    <s v="theater/plays"/>
    <n v="162.5"/>
    <n v="95.59"/>
    <x v="1"/>
    <s v="plays"/>
    <x v="2969"/>
    <d v="2015-05-03T22:51:00"/>
  </r>
  <r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x v="0"/>
    <s v="US"/>
    <s v="USD"/>
    <n v="1409500078"/>
    <n v="1406908078"/>
    <b v="0"/>
    <n v="43"/>
    <b v="1"/>
    <s v="theater/plays"/>
    <n v="100.16"/>
    <n v="74.53"/>
    <x v="1"/>
    <s v="plays"/>
    <x v="2971"/>
    <d v="2014-08-31T15:47:58"/>
  </r>
  <r>
    <x v="0"/>
    <s v="US"/>
    <s v="USD"/>
    <n v="1480899600"/>
    <n v="1479609520"/>
    <b v="0"/>
    <n v="17"/>
    <b v="1"/>
    <s v="theater/plays"/>
    <n v="105.35"/>
    <n v="123.94"/>
    <x v="1"/>
    <s v="plays"/>
    <x v="2972"/>
    <d v="2016-12-05T01:00:00"/>
  </r>
  <r>
    <x v="0"/>
    <s v="US"/>
    <s v="USD"/>
    <n v="1451620800"/>
    <n v="1449171508"/>
    <b v="0"/>
    <n v="33"/>
    <b v="1"/>
    <s v="theater/plays"/>
    <n v="174.8"/>
    <n v="264.85000000000002"/>
    <x v="1"/>
    <s v="plays"/>
    <x v="2973"/>
    <d v="2016-01-01T04:00:00"/>
  </r>
  <r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x v="0"/>
    <s v="US"/>
    <s v="USD"/>
    <n v="1417057200"/>
    <n v="1414599886"/>
    <b v="0"/>
    <n v="113"/>
    <b v="1"/>
    <s v="theater/plays"/>
    <n v="100.13"/>
    <n v="70.88"/>
    <x v="1"/>
    <s v="plays"/>
    <x v="2975"/>
    <d v="2014-11-27T03:00:00"/>
  </r>
  <r>
    <x v="0"/>
    <s v="GB"/>
    <s v="GBP"/>
    <n v="1457870400"/>
    <n v="1456421530"/>
    <b v="0"/>
    <n v="14"/>
    <b v="1"/>
    <s v="theater/plays"/>
    <n v="171.43"/>
    <n v="8.57"/>
    <x v="1"/>
    <s v="plays"/>
    <x v="2976"/>
    <d v="2016-03-13T12:00:00"/>
  </r>
  <r>
    <x v="0"/>
    <s v="US"/>
    <s v="USD"/>
    <n v="1427076840"/>
    <n v="1421960934"/>
    <b v="0"/>
    <n v="30"/>
    <b v="1"/>
    <s v="theater/plays"/>
    <n v="113.57"/>
    <n v="113.57"/>
    <x v="1"/>
    <s v="plays"/>
    <x v="2977"/>
    <d v="2015-03-23T02:14:00"/>
  </r>
  <r>
    <x v="0"/>
    <s v="US"/>
    <s v="USD"/>
    <n v="1413784740"/>
    <n v="1412954547"/>
    <b v="0"/>
    <n v="16"/>
    <b v="1"/>
    <s v="theater/plays"/>
    <n v="129.47"/>
    <n v="60.69"/>
    <x v="1"/>
    <s v="plays"/>
    <x v="2978"/>
    <d v="2014-10-20T05:59:00"/>
  </r>
  <r>
    <x v="0"/>
    <s v="US"/>
    <s v="USD"/>
    <n v="1420524000"/>
    <n v="1419104823"/>
    <b v="0"/>
    <n v="46"/>
    <b v="1"/>
    <s v="theater/plays"/>
    <n v="101.4"/>
    <n v="110.22"/>
    <x v="1"/>
    <s v="plays"/>
    <x v="2979"/>
    <d v="2015-01-06T06:00:00"/>
  </r>
  <r>
    <x v="0"/>
    <s v="US"/>
    <s v="USD"/>
    <n v="1440381600"/>
    <n v="1438639130"/>
    <b v="0"/>
    <n v="24"/>
    <b v="1"/>
    <s v="theater/plays"/>
    <n v="109.17"/>
    <n v="136.46"/>
    <x v="1"/>
    <s v="plays"/>
    <x v="2980"/>
    <d v="2015-08-24T02:00:00"/>
  </r>
  <r>
    <x v="0"/>
    <s v="IE"/>
    <s v="EUR"/>
    <n v="1443014756"/>
    <n v="1439126756"/>
    <b v="1"/>
    <n v="97"/>
    <b v="1"/>
    <s v="theater/spaces"/>
    <n v="128.93"/>
    <n v="53.16"/>
    <x v="1"/>
    <s v="spaces"/>
    <x v="2981"/>
    <d v="2015-09-23T13:25:56"/>
  </r>
  <r>
    <x v="0"/>
    <s v="GB"/>
    <s v="GBP"/>
    <n v="1455208143"/>
    <n v="1452616143"/>
    <b v="1"/>
    <n v="59"/>
    <b v="1"/>
    <s v="theater/spaces"/>
    <n v="102.06"/>
    <n v="86.49"/>
    <x v="1"/>
    <s v="spaces"/>
    <x v="2982"/>
    <d v="2016-02-11T16:29:03"/>
  </r>
  <r>
    <x v="0"/>
    <s v="US"/>
    <s v="USD"/>
    <n v="1415722236"/>
    <n v="1410534636"/>
    <b v="1"/>
    <n v="1095"/>
    <b v="1"/>
    <s v="theater/spaces"/>
    <n v="146.54"/>
    <n v="155.24"/>
    <x v="1"/>
    <s v="spaces"/>
    <x v="2983"/>
    <d v="2014-11-11T16:10:36"/>
  </r>
  <r>
    <x v="0"/>
    <s v="US"/>
    <s v="USD"/>
    <n v="1472020881"/>
    <n v="1469428881"/>
    <b v="1"/>
    <n v="218"/>
    <b v="1"/>
    <s v="theater/spaces"/>
    <n v="100.35"/>
    <n v="115.08"/>
    <x v="1"/>
    <s v="spaces"/>
    <x v="2984"/>
    <d v="2016-08-24T06:41:21"/>
  </r>
  <r>
    <x v="0"/>
    <s v="NZ"/>
    <s v="NZD"/>
    <n v="1477886400"/>
    <n v="1476228128"/>
    <b v="0"/>
    <n v="111"/>
    <b v="1"/>
    <s v="theater/spaces"/>
    <n v="121.65"/>
    <n v="109.59"/>
    <x v="1"/>
    <s v="spaces"/>
    <x v="2985"/>
    <d v="2016-10-31T04:00:00"/>
  </r>
  <r>
    <x v="0"/>
    <s v="GB"/>
    <s v="GBP"/>
    <n v="1462100406"/>
    <n v="1456920006"/>
    <b v="0"/>
    <n v="56"/>
    <b v="1"/>
    <s v="theater/spaces"/>
    <n v="105.5"/>
    <n v="45.21"/>
    <x v="1"/>
    <s v="spaces"/>
    <x v="2986"/>
    <d v="2016-05-01T11:00:06"/>
  </r>
  <r>
    <x v="0"/>
    <s v="US"/>
    <s v="USD"/>
    <n v="1476316800"/>
    <n v="1473837751"/>
    <b v="0"/>
    <n v="265"/>
    <b v="1"/>
    <s v="theater/spaces"/>
    <n v="110.4"/>
    <n v="104.15"/>
    <x v="1"/>
    <s v="spaces"/>
    <x v="2987"/>
    <d v="2016-10-13T00:00:00"/>
  </r>
  <r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x v="0"/>
    <s v="US"/>
    <s v="USD"/>
    <n v="1450673940"/>
    <n v="1448756962"/>
    <b v="0"/>
    <n v="364"/>
    <b v="1"/>
    <s v="theater/spaces"/>
    <n v="176.54"/>
    <n v="97"/>
    <x v="1"/>
    <s v="spaces"/>
    <x v="2989"/>
    <d v="2015-12-21T04:59:00"/>
  </r>
  <r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x v="0"/>
    <s v="US"/>
    <s v="USD"/>
    <n v="1485547530"/>
    <n v="1483646730"/>
    <b v="0"/>
    <n v="93"/>
    <b v="1"/>
    <s v="theater/spaces"/>
    <n v="103.29"/>
    <n v="94.41"/>
    <x v="1"/>
    <s v="spaces"/>
    <x v="2991"/>
    <d v="2017-01-27T20:05:30"/>
  </r>
  <r>
    <x v="0"/>
    <s v="US"/>
    <s v="USD"/>
    <n v="1476037510"/>
    <n v="1473445510"/>
    <b v="0"/>
    <n v="64"/>
    <b v="1"/>
    <s v="theater/spaces"/>
    <n v="104.5"/>
    <n v="48.98"/>
    <x v="1"/>
    <s v="spaces"/>
    <x v="2992"/>
    <d v="2016-10-09T18:25:10"/>
  </r>
  <r>
    <x v="0"/>
    <s v="US"/>
    <s v="USD"/>
    <n v="1455998867"/>
    <n v="1453406867"/>
    <b v="0"/>
    <n v="22"/>
    <b v="1"/>
    <s v="theater/spaces"/>
    <n v="100.3"/>
    <n v="45.59"/>
    <x v="1"/>
    <s v="spaces"/>
    <x v="2993"/>
    <d v="2016-02-20T20:07:47"/>
  </r>
  <r>
    <x v="0"/>
    <s v="GB"/>
    <s v="GBP"/>
    <n v="1412335772"/>
    <n v="1409743772"/>
    <b v="0"/>
    <n v="59"/>
    <b v="1"/>
    <s v="theater/spaces"/>
    <n v="457.75"/>
    <n v="23.28"/>
    <x v="1"/>
    <s v="spaces"/>
    <x v="2994"/>
    <d v="2014-10-03T11:29:32"/>
  </r>
  <r>
    <x v="0"/>
    <s v="US"/>
    <s v="USD"/>
    <n v="1484841471"/>
    <n v="1482249471"/>
    <b v="0"/>
    <n v="249"/>
    <b v="1"/>
    <s v="theater/spaces"/>
    <n v="104.96"/>
    <n v="63.23"/>
    <x v="1"/>
    <s v="spaces"/>
    <x v="2995"/>
    <d v="2017-01-19T15:57:51"/>
  </r>
  <r>
    <x v="0"/>
    <s v="US"/>
    <s v="USD"/>
    <n v="1432677240"/>
    <n v="1427493240"/>
    <b v="0"/>
    <n v="392"/>
    <b v="1"/>
    <s v="theater/spaces"/>
    <n v="171.94"/>
    <n v="153.52000000000001"/>
    <x v="1"/>
    <s v="spaces"/>
    <x v="2996"/>
    <d v="2015-05-26T21:54:00"/>
  </r>
  <r>
    <x v="0"/>
    <s v="US"/>
    <s v="USD"/>
    <n v="1488171540"/>
    <n v="1486661793"/>
    <b v="0"/>
    <n v="115"/>
    <b v="1"/>
    <s v="theater/spaces"/>
    <n v="103.73"/>
    <n v="90.2"/>
    <x v="1"/>
    <s v="spaces"/>
    <x v="2997"/>
    <d v="2017-02-27T04:59:00"/>
  </r>
  <r>
    <x v="0"/>
    <s v="US"/>
    <s v="USD"/>
    <n v="1402892700"/>
    <n v="1400474329"/>
    <b v="0"/>
    <n v="433"/>
    <b v="1"/>
    <s v="theater/spaces"/>
    <n v="103.03"/>
    <n v="118.97"/>
    <x v="1"/>
    <s v="spaces"/>
    <x v="2998"/>
    <d v="2014-06-16T04:25:00"/>
  </r>
  <r>
    <x v="0"/>
    <s v="US"/>
    <s v="USD"/>
    <n v="1488333600"/>
    <n v="1487094360"/>
    <b v="0"/>
    <n v="20"/>
    <b v="1"/>
    <s v="theater/spaces"/>
    <n v="118.89"/>
    <n v="80.25"/>
    <x v="1"/>
    <s v="spaces"/>
    <x v="2999"/>
    <d v="2017-03-01T02:00:00"/>
  </r>
  <r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x v="0"/>
    <s v="US"/>
    <s v="USD"/>
    <n v="1468445382"/>
    <n v="1465853382"/>
    <b v="0"/>
    <n v="175"/>
    <b v="1"/>
    <s v="theater/spaces"/>
    <n v="318.7"/>
    <n v="131.38"/>
    <x v="1"/>
    <s v="spaces"/>
    <x v="3001"/>
    <d v="2016-07-13T21:29:42"/>
  </r>
  <r>
    <x v="0"/>
    <s v="US"/>
    <s v="USD"/>
    <n v="1356552252"/>
    <n v="1353960252"/>
    <b v="0"/>
    <n v="104"/>
    <b v="1"/>
    <s v="theater/spaces"/>
    <n v="108.51"/>
    <n v="73.03"/>
    <x v="1"/>
    <s v="spaces"/>
    <x v="3002"/>
    <d v="2012-12-26T20:04:12"/>
  </r>
  <r>
    <x v="0"/>
    <s v="US"/>
    <s v="USD"/>
    <n v="1456811940"/>
    <n v="1454098976"/>
    <b v="0"/>
    <n v="17"/>
    <b v="1"/>
    <s v="theater/spaces"/>
    <n v="101.17"/>
    <n v="178.53"/>
    <x v="1"/>
    <s v="spaces"/>
    <x v="3003"/>
    <d v="2016-03-01T05:59:00"/>
  </r>
  <r>
    <x v="0"/>
    <s v="US"/>
    <s v="USD"/>
    <n v="1416089324"/>
    <n v="1413493724"/>
    <b v="0"/>
    <n v="277"/>
    <b v="1"/>
    <s v="theater/spaces"/>
    <n v="112.82"/>
    <n v="162.91"/>
    <x v="1"/>
    <s v="spaces"/>
    <x v="3004"/>
    <d v="2014-11-15T22:08:44"/>
  </r>
  <r>
    <x v="0"/>
    <s v="US"/>
    <s v="USD"/>
    <n v="1412611905"/>
    <n v="1410019905"/>
    <b v="0"/>
    <n v="118"/>
    <b v="1"/>
    <s v="theater/spaces"/>
    <n v="120.5"/>
    <n v="108.24"/>
    <x v="1"/>
    <s v="spaces"/>
    <x v="3005"/>
    <d v="2014-10-06T16:11:45"/>
  </r>
  <r>
    <x v="0"/>
    <s v="CA"/>
    <s v="CAD"/>
    <n v="1418580591"/>
    <n v="1415988591"/>
    <b v="0"/>
    <n v="97"/>
    <b v="1"/>
    <s v="theater/spaces"/>
    <n v="107.75"/>
    <n v="88.87"/>
    <x v="1"/>
    <s v="spaces"/>
    <x v="3006"/>
    <d v="2014-12-14T18:09:51"/>
  </r>
  <r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x v="0"/>
    <s v="US"/>
    <s v="USD"/>
    <n v="1453352719"/>
    <n v="1450760719"/>
    <b v="0"/>
    <n v="26"/>
    <b v="1"/>
    <s v="theater/spaces"/>
    <n v="101.17"/>
    <n v="116.73"/>
    <x v="1"/>
    <s v="spaces"/>
    <x v="3008"/>
    <d v="2016-01-21T05:05:19"/>
  </r>
  <r>
    <x v="0"/>
    <s v="US"/>
    <s v="USD"/>
    <n v="1417012840"/>
    <n v="1414417240"/>
    <b v="0"/>
    <n v="128"/>
    <b v="1"/>
    <s v="theater/spaces"/>
    <n v="119.76"/>
    <n v="233.9"/>
    <x v="1"/>
    <s v="spaces"/>
    <x v="3009"/>
    <d v="2014-11-26T14:40:40"/>
  </r>
  <r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x v="0"/>
    <s v="ES"/>
    <s v="EUR"/>
    <n v="1450911540"/>
    <n v="1448536516"/>
    <b v="0"/>
    <n v="25"/>
    <b v="1"/>
    <s v="theater/spaces"/>
    <n v="123.67"/>
    <n v="14.84"/>
    <x v="1"/>
    <s v="spaces"/>
    <x v="3011"/>
    <d v="2015-12-23T22:59:00"/>
  </r>
  <r>
    <x v="0"/>
    <s v="US"/>
    <s v="USD"/>
    <n v="1423587130"/>
    <n v="1421772730"/>
    <b v="0"/>
    <n v="55"/>
    <b v="1"/>
    <s v="theater/spaces"/>
    <n v="117.13"/>
    <n v="85.18"/>
    <x v="1"/>
    <s v="spaces"/>
    <x v="3012"/>
    <d v="2015-02-10T16:52:10"/>
  </r>
  <r>
    <x v="0"/>
    <s v="US"/>
    <s v="USD"/>
    <n v="1434917049"/>
    <n v="1432325049"/>
    <b v="0"/>
    <n v="107"/>
    <b v="1"/>
    <s v="theater/spaces"/>
    <n v="156.96"/>
    <n v="146.69"/>
    <x v="1"/>
    <s v="spaces"/>
    <x v="3013"/>
    <d v="2015-06-21T20:04:09"/>
  </r>
  <r>
    <x v="0"/>
    <s v="US"/>
    <s v="USD"/>
    <n v="1415163600"/>
    <n v="1412737080"/>
    <b v="0"/>
    <n v="557"/>
    <b v="1"/>
    <s v="theater/spaces"/>
    <n v="113.1"/>
    <n v="50.76"/>
    <x v="1"/>
    <s v="spaces"/>
    <x v="3014"/>
    <d v="2014-11-05T05:00:00"/>
  </r>
  <r>
    <x v="0"/>
    <s v="US"/>
    <s v="USD"/>
    <n v="1402459200"/>
    <n v="1401125238"/>
    <b v="0"/>
    <n v="40"/>
    <b v="1"/>
    <s v="theater/spaces"/>
    <n v="103.18"/>
    <n v="87.7"/>
    <x v="1"/>
    <s v="spaces"/>
    <x v="3015"/>
    <d v="2014-06-11T04:00:00"/>
  </r>
  <r>
    <x v="0"/>
    <s v="US"/>
    <s v="USD"/>
    <n v="1405688952"/>
    <n v="1400504952"/>
    <b v="0"/>
    <n v="36"/>
    <b v="1"/>
    <s v="theater/spaces"/>
    <n v="102.61"/>
    <n v="242.28"/>
    <x v="1"/>
    <s v="spaces"/>
    <x v="3016"/>
    <d v="2014-07-18T13:09:12"/>
  </r>
  <r>
    <x v="0"/>
    <s v="US"/>
    <s v="USD"/>
    <n v="1408566243"/>
    <n v="1405974243"/>
    <b v="0"/>
    <n v="159"/>
    <b v="1"/>
    <s v="theater/spaces"/>
    <n v="105.84"/>
    <n v="146.44999999999999"/>
    <x v="1"/>
    <s v="spaces"/>
    <x v="3017"/>
    <d v="2014-08-20T20:24:03"/>
  </r>
  <r>
    <x v="0"/>
    <s v="FR"/>
    <s v="EUR"/>
    <n v="1437429600"/>
    <n v="1433747376"/>
    <b v="0"/>
    <n v="41"/>
    <b v="1"/>
    <s v="theater/spaces"/>
    <n v="100.71"/>
    <n v="103.17"/>
    <x v="1"/>
    <s v="spaces"/>
    <x v="3018"/>
    <d v="2015-07-20T22:00:00"/>
  </r>
  <r>
    <x v="0"/>
    <s v="US"/>
    <s v="USD"/>
    <n v="1401159600"/>
    <n v="1398801620"/>
    <b v="0"/>
    <n v="226"/>
    <b v="1"/>
    <s v="theater/spaces"/>
    <n v="121.23"/>
    <n v="80.459999999999994"/>
    <x v="1"/>
    <s v="spaces"/>
    <x v="3019"/>
    <d v="2014-05-27T03:00:00"/>
  </r>
  <r>
    <x v="0"/>
    <s v="US"/>
    <s v="USD"/>
    <n v="1439583533"/>
    <n v="1434399533"/>
    <b v="0"/>
    <n v="30"/>
    <b v="1"/>
    <s v="theater/spaces"/>
    <n v="100.57"/>
    <n v="234.67"/>
    <x v="1"/>
    <s v="spaces"/>
    <x v="3020"/>
    <d v="2015-08-14T20:18:53"/>
  </r>
  <r>
    <x v="0"/>
    <s v="US"/>
    <s v="USD"/>
    <n v="1479794340"/>
    <n v="1476715869"/>
    <b v="0"/>
    <n v="103"/>
    <b v="1"/>
    <s v="theater/spaces"/>
    <n v="116.02"/>
    <n v="50.69"/>
    <x v="1"/>
    <s v="spaces"/>
    <x v="3021"/>
    <d v="2016-11-22T05:59:00"/>
  </r>
  <r>
    <x v="0"/>
    <s v="US"/>
    <s v="USD"/>
    <n v="1472338409"/>
    <n v="1468450409"/>
    <b v="0"/>
    <n v="62"/>
    <b v="1"/>
    <s v="theater/spaces"/>
    <n v="100.88"/>
    <n v="162.71"/>
    <x v="1"/>
    <s v="spaces"/>
    <x v="3022"/>
    <d v="2016-08-27T22:53:29"/>
  </r>
  <r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x v="0"/>
    <s v="US"/>
    <s v="USD"/>
    <n v="1349567475"/>
    <n v="1346975475"/>
    <b v="0"/>
    <n v="182"/>
    <b v="1"/>
    <s v="theater/spaces"/>
    <n v="246.42"/>
    <n v="67.7"/>
    <x v="1"/>
    <s v="spaces"/>
    <x v="3024"/>
    <d v="2012-10-06T23:51:15"/>
  </r>
  <r>
    <x v="0"/>
    <s v="GB"/>
    <s v="GBP"/>
    <n v="1401465600"/>
    <n v="1399032813"/>
    <b v="0"/>
    <n v="145"/>
    <b v="1"/>
    <s v="theater/spaces"/>
    <n v="302.2"/>
    <n v="52.1"/>
    <x v="1"/>
    <s v="spaces"/>
    <x v="3025"/>
    <d v="2014-05-30T16:00:00"/>
  </r>
  <r>
    <x v="0"/>
    <s v="GB"/>
    <s v="GBP"/>
    <n v="1488538892"/>
    <n v="1487329292"/>
    <b v="0"/>
    <n v="25"/>
    <b v="1"/>
    <s v="theater/spaces"/>
    <n v="143.33000000000001"/>
    <n v="51.6"/>
    <x v="1"/>
    <s v="spaces"/>
    <x v="3026"/>
    <d v="2017-03-03T11:01:32"/>
  </r>
  <r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x v="0"/>
    <s v="US"/>
    <s v="USD"/>
    <n v="1471242025"/>
    <n v="1468650025"/>
    <b v="0"/>
    <n v="99"/>
    <b v="1"/>
    <s v="theater/spaces"/>
    <n v="168.02"/>
    <n v="84.86"/>
    <x v="1"/>
    <s v="spaces"/>
    <x v="3028"/>
    <d v="2016-08-15T06:20:25"/>
  </r>
  <r>
    <x v="0"/>
    <s v="US"/>
    <s v="USD"/>
    <n v="1416285300"/>
    <n v="1413824447"/>
    <b v="0"/>
    <n v="348"/>
    <b v="1"/>
    <s v="theater/spaces"/>
    <n v="109.68"/>
    <n v="94.55"/>
    <x v="1"/>
    <s v="spaces"/>
    <x v="3029"/>
    <d v="2014-11-18T04:35:00"/>
  </r>
  <r>
    <x v="0"/>
    <s v="US"/>
    <s v="USD"/>
    <n v="1442426171"/>
    <n v="1439834171"/>
    <b v="0"/>
    <n v="41"/>
    <b v="1"/>
    <s v="theater/spaces"/>
    <n v="106.69"/>
    <n v="45.54"/>
    <x v="1"/>
    <s v="spaces"/>
    <x v="3030"/>
    <d v="2015-09-16T17:56:11"/>
  </r>
  <r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x v="0"/>
    <s v="US"/>
    <s v="USD"/>
    <n v="1471487925"/>
    <n v="1468895925"/>
    <b v="0"/>
    <n v="23"/>
    <b v="1"/>
    <s v="theater/spaces"/>
    <n v="146.53"/>
    <n v="191.13"/>
    <x v="1"/>
    <s v="spaces"/>
    <x v="3033"/>
    <d v="2016-08-18T02:38:45"/>
  </r>
  <r>
    <x v="0"/>
    <s v="US"/>
    <s v="USD"/>
    <n v="1477972740"/>
    <n v="1475326255"/>
    <b v="0"/>
    <n v="1260"/>
    <b v="1"/>
    <s v="theater/spaces"/>
    <n v="112.54"/>
    <n v="89.31"/>
    <x v="1"/>
    <s v="spaces"/>
    <x v="3034"/>
    <d v="2016-11-01T03:59:00"/>
  </r>
  <r>
    <x v="0"/>
    <s v="US"/>
    <s v="USD"/>
    <n v="1367674009"/>
    <n v="1365082009"/>
    <b v="0"/>
    <n v="307"/>
    <b v="1"/>
    <s v="theater/spaces"/>
    <n v="108.79"/>
    <n v="88.59"/>
    <x v="1"/>
    <s v="spaces"/>
    <x v="3035"/>
    <d v="2013-05-04T13:26:49"/>
  </r>
  <r>
    <x v="0"/>
    <s v="US"/>
    <s v="USD"/>
    <n v="1376654340"/>
    <n v="1373568644"/>
    <b v="0"/>
    <n v="329"/>
    <b v="1"/>
    <s v="theater/spaces"/>
    <n v="126.73"/>
    <n v="96.3"/>
    <x v="1"/>
    <s v="spaces"/>
    <x v="3036"/>
    <d v="2013-08-16T11:59:00"/>
  </r>
  <r>
    <x v="0"/>
    <s v="US"/>
    <s v="USD"/>
    <n v="1285995540"/>
    <n v="1279574773"/>
    <b v="0"/>
    <n v="32"/>
    <b v="1"/>
    <s v="theater/spaces"/>
    <n v="213.2"/>
    <n v="33.31"/>
    <x v="1"/>
    <s v="spaces"/>
    <x v="3037"/>
    <d v="2010-10-02T04:59:00"/>
  </r>
  <r>
    <x v="0"/>
    <s v="US"/>
    <s v="USD"/>
    <n v="1457071397"/>
    <n v="1451887397"/>
    <b v="0"/>
    <n v="27"/>
    <b v="1"/>
    <s v="theater/spaces"/>
    <n v="100.5"/>
    <n v="37.22"/>
    <x v="1"/>
    <s v="spaces"/>
    <x v="3038"/>
    <d v="2016-03-04T06:03:17"/>
  </r>
  <r>
    <x v="0"/>
    <s v="US"/>
    <s v="USD"/>
    <n v="1388303940"/>
    <n v="1386011038"/>
    <b v="0"/>
    <n v="236"/>
    <b v="1"/>
    <s v="theater/spaces"/>
    <n v="108.71"/>
    <n v="92.13"/>
    <x v="1"/>
    <s v="spaces"/>
    <x v="3039"/>
    <d v="2013-12-29T07:59:00"/>
  </r>
  <r>
    <x v="0"/>
    <s v="US"/>
    <s v="USD"/>
    <n v="1435359600"/>
    <n v="1434999621"/>
    <b v="0"/>
    <n v="42"/>
    <b v="1"/>
    <s v="theater/spaces"/>
    <n v="107.5"/>
    <n v="76.790000000000006"/>
    <x v="1"/>
    <s v="spaces"/>
    <x v="3040"/>
    <d v="2015-06-26T23:00:00"/>
  </r>
  <r>
    <x v="0"/>
    <s v="US"/>
    <s v="USD"/>
    <n v="1453323048"/>
    <n v="1450731048"/>
    <b v="0"/>
    <n v="95"/>
    <b v="1"/>
    <s v="theater/spaces"/>
    <n v="110.48"/>
    <n v="96.53"/>
    <x v="1"/>
    <s v="spaces"/>
    <x v="3041"/>
    <d v="2016-01-20T20:50:48"/>
  </r>
  <r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x v="0"/>
    <s v="CA"/>
    <s v="CAD"/>
    <n v="1429152600"/>
    <n v="1426815699"/>
    <b v="0"/>
    <n v="128"/>
    <b v="1"/>
    <s v="theater/spaces"/>
    <n v="110.01"/>
    <n v="128.91"/>
    <x v="1"/>
    <s v="spaces"/>
    <x v="3043"/>
    <d v="2015-04-16T02:50:00"/>
  </r>
  <r>
    <x v="0"/>
    <s v="US"/>
    <s v="USD"/>
    <n v="1454433998"/>
    <n v="1453137998"/>
    <b v="0"/>
    <n v="156"/>
    <b v="1"/>
    <s v="theater/spaces"/>
    <n v="109.34"/>
    <n v="84.11"/>
    <x v="1"/>
    <s v="spaces"/>
    <x v="3044"/>
    <d v="2016-02-02T17:26:38"/>
  </r>
  <r>
    <x v="0"/>
    <s v="US"/>
    <s v="USD"/>
    <n v="1408679055"/>
    <n v="1406087055"/>
    <b v="0"/>
    <n v="64"/>
    <b v="1"/>
    <s v="theater/spaces"/>
    <n v="132.71"/>
    <n v="82.94"/>
    <x v="1"/>
    <s v="spaces"/>
    <x v="3045"/>
    <d v="2014-08-22T03:44:15"/>
  </r>
  <r>
    <x v="0"/>
    <s v="US"/>
    <s v="USD"/>
    <n v="1410324720"/>
    <n v="1407784586"/>
    <b v="0"/>
    <n v="58"/>
    <b v="1"/>
    <s v="theater/spaces"/>
    <n v="190.85"/>
    <n v="259.95"/>
    <x v="1"/>
    <s v="spaces"/>
    <x v="3046"/>
    <d v="2014-09-10T04:52:00"/>
  </r>
  <r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x v="0"/>
    <s v="US"/>
    <s v="USD"/>
    <n v="1420060920"/>
    <n v="1417556262"/>
    <b v="0"/>
    <n v="47"/>
    <b v="1"/>
    <s v="theater/spaces"/>
    <n v="166.4"/>
    <n v="177.02"/>
    <x v="1"/>
    <s v="spaces"/>
    <x v="3048"/>
    <d v="2014-12-31T21:22:00"/>
  </r>
  <r>
    <x v="0"/>
    <s v="US"/>
    <s v="USD"/>
    <n v="1434241255"/>
    <n v="1431649255"/>
    <b v="0"/>
    <n v="54"/>
    <b v="1"/>
    <s v="theater/spaces"/>
    <n v="106.67"/>
    <n v="74.069999999999993"/>
    <x v="1"/>
    <s v="spaces"/>
    <x v="3049"/>
    <d v="2015-06-14T00:20:55"/>
  </r>
  <r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x v="2"/>
    <s v="GB"/>
    <s v="GBP"/>
    <n v="1486547945"/>
    <n v="1483955945"/>
    <b v="1"/>
    <n v="35"/>
    <b v="0"/>
    <s v="theater/spaces"/>
    <n v="23.63"/>
    <n v="23.63"/>
    <x v="1"/>
    <s v="spaces"/>
    <x v="3051"/>
    <d v="2017-02-08T09:59:05"/>
  </r>
  <r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x v="2"/>
    <s v="US"/>
    <s v="USD"/>
    <n v="1412222340"/>
    <n v="1407781013"/>
    <b v="0"/>
    <n v="3"/>
    <b v="0"/>
    <s v="theater/spaces"/>
    <n v="0.4"/>
    <n v="13.33"/>
    <x v="1"/>
    <s v="spaces"/>
    <x v="3053"/>
    <d v="2014-10-02T03:59:00"/>
  </r>
  <r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x v="2"/>
    <s v="US"/>
    <s v="USD"/>
    <n v="1420844390"/>
    <n v="1415660390"/>
    <b v="0"/>
    <n v="1"/>
    <b v="0"/>
    <s v="theater/spaces"/>
    <n v="0.01"/>
    <n v="1"/>
    <x v="1"/>
    <s v="spaces"/>
    <x v="3055"/>
    <d v="2015-01-09T22:59:50"/>
  </r>
  <r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x v="2"/>
    <s v="IT"/>
    <s v="EUR"/>
    <n v="1463734740"/>
    <n v="1459414740"/>
    <b v="0"/>
    <n v="3"/>
    <b v="0"/>
    <s v="theater/spaces"/>
    <n v="0.02"/>
    <n v="1"/>
    <x v="1"/>
    <s v="spaces"/>
    <x v="3058"/>
    <d v="2016-05-20T08:59:00"/>
  </r>
  <r>
    <x v="2"/>
    <s v="US"/>
    <s v="USD"/>
    <n v="1407536846"/>
    <n v="1404944846"/>
    <b v="0"/>
    <n v="11"/>
    <b v="0"/>
    <s v="theater/spaces"/>
    <n v="3.01"/>
    <n v="41"/>
    <x v="1"/>
    <s v="spaces"/>
    <x v="3059"/>
    <d v="2014-08-08T22:27:26"/>
  </r>
  <r>
    <x v="2"/>
    <s v="US"/>
    <s v="USD"/>
    <n v="1443422134"/>
    <n v="1440830134"/>
    <b v="0"/>
    <n v="6"/>
    <b v="0"/>
    <s v="theater/spaces"/>
    <n v="0.15"/>
    <n v="55.83"/>
    <x v="1"/>
    <s v="spaces"/>
    <x v="3060"/>
    <d v="2015-09-28T06:35:34"/>
  </r>
  <r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x v="2"/>
    <s v="US"/>
    <s v="USD"/>
    <n v="1443636000"/>
    <n v="1441111892"/>
    <b v="0"/>
    <n v="67"/>
    <b v="0"/>
    <s v="theater/spaces"/>
    <n v="66.84"/>
    <n v="99.76"/>
    <x v="1"/>
    <s v="spaces"/>
    <x v="3062"/>
    <d v="2015-09-30T18:00:00"/>
  </r>
  <r>
    <x v="2"/>
    <s v="US"/>
    <s v="USD"/>
    <n v="1477174138"/>
    <n v="1474150138"/>
    <b v="0"/>
    <n v="23"/>
    <b v="0"/>
    <s v="theater/spaces"/>
    <n v="19.57"/>
    <n v="25.52"/>
    <x v="1"/>
    <s v="spaces"/>
    <x v="3063"/>
    <d v="2016-10-22T22:08:58"/>
  </r>
  <r>
    <x v="2"/>
    <s v="US"/>
    <s v="USD"/>
    <n v="1448175540"/>
    <n v="1445483246"/>
    <b v="0"/>
    <n v="72"/>
    <b v="0"/>
    <s v="theater/spaces"/>
    <n v="11.29"/>
    <n v="117.65"/>
    <x v="1"/>
    <s v="spaces"/>
    <x v="3064"/>
    <d v="2015-11-22T06:59:00"/>
  </r>
  <r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x v="2"/>
    <s v="AU"/>
    <s v="AUD"/>
    <n v="1468128537"/>
    <n v="1465536537"/>
    <b v="0"/>
    <n v="15"/>
    <b v="0"/>
    <s v="theater/spaces"/>
    <n v="11.99"/>
    <n v="2796.67"/>
    <x v="1"/>
    <s v="spaces"/>
    <x v="3066"/>
    <d v="2016-07-10T05:28:57"/>
  </r>
  <r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d v="2015-10-16T16:35:52"/>
  </r>
  <r>
    <x v="2"/>
    <s v="US"/>
    <s v="USD"/>
    <n v="1418587234"/>
    <n v="1415995234"/>
    <b v="0"/>
    <n v="7"/>
    <b v="0"/>
    <s v="theater/spaces"/>
    <n v="14.1"/>
    <n v="20.14"/>
    <x v="1"/>
    <s v="spaces"/>
    <x v="3069"/>
    <d v="2014-12-14T20:00:34"/>
  </r>
  <r>
    <x v="2"/>
    <s v="GB"/>
    <s v="GBP"/>
    <n v="1481132169"/>
    <n v="1479317769"/>
    <b v="0"/>
    <n v="16"/>
    <b v="0"/>
    <s v="theater/spaces"/>
    <n v="3.34"/>
    <n v="20.88"/>
    <x v="1"/>
    <s v="spaces"/>
    <x v="3070"/>
    <d v="2016-12-07T17:36:09"/>
  </r>
  <r>
    <x v="2"/>
    <s v="US"/>
    <s v="USD"/>
    <n v="1429595940"/>
    <n v="1428082481"/>
    <b v="0"/>
    <n v="117"/>
    <b v="0"/>
    <s v="theater/spaces"/>
    <n v="59.78"/>
    <n v="61.31"/>
    <x v="1"/>
    <s v="spaces"/>
    <x v="3071"/>
    <d v="2015-04-21T05:59:00"/>
  </r>
  <r>
    <x v="2"/>
    <s v="US"/>
    <s v="USD"/>
    <n v="1477791960"/>
    <n v="1476549262"/>
    <b v="0"/>
    <n v="2"/>
    <b v="0"/>
    <s v="theater/spaces"/>
    <n v="0.02"/>
    <n v="1"/>
    <x v="1"/>
    <s v="spaces"/>
    <x v="3072"/>
    <d v="2016-10-30T01:46:00"/>
  </r>
  <r>
    <x v="2"/>
    <s v="US"/>
    <s v="USD"/>
    <n v="1434309540"/>
    <n v="1429287900"/>
    <b v="0"/>
    <n v="7"/>
    <b v="0"/>
    <s v="theater/spaces"/>
    <n v="0.02"/>
    <n v="92.14"/>
    <x v="1"/>
    <s v="spaces"/>
    <x v="3073"/>
    <d v="2015-06-14T19:19:00"/>
  </r>
  <r>
    <x v="2"/>
    <s v="FR"/>
    <s v="EUR"/>
    <n v="1457617359"/>
    <n v="1455025359"/>
    <b v="0"/>
    <n v="3"/>
    <b v="0"/>
    <s v="theater/spaces"/>
    <n v="0.09"/>
    <n v="7.33"/>
    <x v="1"/>
    <s v="spaces"/>
    <x v="3074"/>
    <d v="2016-03-10T13:42:39"/>
  </r>
  <r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x v="2"/>
    <s v="CA"/>
    <s v="CAD"/>
    <n v="1488495478"/>
    <n v="1485903478"/>
    <b v="0"/>
    <n v="2"/>
    <b v="0"/>
    <s v="theater/spaces"/>
    <n v="0.48"/>
    <n v="52.5"/>
    <x v="1"/>
    <s v="spaces"/>
    <x v="3077"/>
    <d v="2017-03-02T22:57:58"/>
  </r>
  <r>
    <x v="2"/>
    <s v="US"/>
    <s v="USD"/>
    <n v="1424920795"/>
    <n v="1422328795"/>
    <b v="0"/>
    <n v="3"/>
    <b v="0"/>
    <s v="theater/spaces"/>
    <n v="0.12"/>
    <n v="23.67"/>
    <x v="1"/>
    <s v="spaces"/>
    <x v="3078"/>
    <d v="2015-02-26T03:19:55"/>
  </r>
  <r>
    <x v="2"/>
    <s v="US"/>
    <s v="USD"/>
    <n v="1427040435"/>
    <n v="1424452035"/>
    <b v="0"/>
    <n v="27"/>
    <b v="0"/>
    <s v="theater/spaces"/>
    <n v="0.84"/>
    <n v="415.78"/>
    <x v="1"/>
    <s v="spaces"/>
    <x v="3079"/>
    <d v="2015-03-22T16:07:15"/>
  </r>
  <r>
    <x v="2"/>
    <s v="US"/>
    <s v="USD"/>
    <n v="1419644444"/>
    <n v="1414456844"/>
    <b v="0"/>
    <n v="7"/>
    <b v="0"/>
    <s v="theater/spaces"/>
    <n v="0.02"/>
    <n v="53.71"/>
    <x v="1"/>
    <s v="spaces"/>
    <x v="3080"/>
    <d v="2014-12-27T01:40:44"/>
  </r>
  <r>
    <x v="2"/>
    <s v="US"/>
    <s v="USD"/>
    <n v="1442722891"/>
    <n v="1440130891"/>
    <b v="0"/>
    <n v="5"/>
    <b v="0"/>
    <s v="theater/spaces"/>
    <n v="0.21"/>
    <n v="420.6"/>
    <x v="1"/>
    <s v="spaces"/>
    <x v="3081"/>
    <d v="2015-09-20T04:21:31"/>
  </r>
  <r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x v="2"/>
    <s v="US"/>
    <s v="USD"/>
    <n v="1409547600"/>
    <n v="1406986278"/>
    <b v="0"/>
    <n v="3"/>
    <b v="0"/>
    <s v="theater/spaces"/>
    <n v="0.28000000000000003"/>
    <n v="18.670000000000002"/>
    <x v="1"/>
    <s v="spaces"/>
    <x v="3083"/>
    <d v="2014-09-01T05:00:00"/>
  </r>
  <r>
    <x v="2"/>
    <s v="US"/>
    <s v="USD"/>
    <n v="1430851680"/>
    <n v="1428340931"/>
    <b v="0"/>
    <n v="6"/>
    <b v="0"/>
    <s v="theater/spaces"/>
    <n v="11.58"/>
    <n v="78.33"/>
    <x v="1"/>
    <s v="spaces"/>
    <x v="3084"/>
    <d v="2015-05-05T18:48:00"/>
  </r>
  <r>
    <x v="2"/>
    <s v="US"/>
    <s v="USD"/>
    <n v="1443561159"/>
    <n v="1440969159"/>
    <b v="0"/>
    <n v="9"/>
    <b v="0"/>
    <s v="theater/spaces"/>
    <n v="2.44"/>
    <n v="67.78"/>
    <x v="1"/>
    <s v="spaces"/>
    <x v="3085"/>
    <d v="2015-09-29T21:12:39"/>
  </r>
  <r>
    <x v="2"/>
    <s v="IT"/>
    <s v="EUR"/>
    <n v="1439827559"/>
    <n v="1434643559"/>
    <b v="0"/>
    <n v="3"/>
    <b v="0"/>
    <s v="theater/spaces"/>
    <n v="0.25"/>
    <n v="16.670000000000002"/>
    <x v="1"/>
    <s v="spaces"/>
    <x v="3086"/>
    <d v="2015-08-17T16:05:59"/>
  </r>
  <r>
    <x v="2"/>
    <s v="US"/>
    <s v="USD"/>
    <n v="1482294990"/>
    <n v="1477107390"/>
    <b v="0"/>
    <n v="2"/>
    <b v="0"/>
    <s v="theater/spaces"/>
    <n v="0.63"/>
    <n v="62.5"/>
    <x v="1"/>
    <s v="spaces"/>
    <x v="3087"/>
    <d v="2016-12-21T04:36:30"/>
  </r>
  <r>
    <x v="2"/>
    <s v="US"/>
    <s v="USD"/>
    <n v="1420724460"/>
    <n v="1418046247"/>
    <b v="0"/>
    <n v="3"/>
    <b v="0"/>
    <s v="theater/spaces"/>
    <n v="0.19"/>
    <n v="42"/>
    <x v="1"/>
    <s v="spaces"/>
    <x v="3088"/>
    <d v="2015-01-08T13:41:00"/>
  </r>
  <r>
    <x v="2"/>
    <s v="US"/>
    <s v="USD"/>
    <n v="1468029540"/>
    <n v="1465304483"/>
    <b v="0"/>
    <n v="45"/>
    <b v="0"/>
    <s v="theater/spaces"/>
    <n v="23.42"/>
    <n v="130.09"/>
    <x v="1"/>
    <s v="spaces"/>
    <x v="3089"/>
    <d v="2016-07-09T01:59:00"/>
  </r>
  <r>
    <x v="2"/>
    <s v="US"/>
    <s v="USD"/>
    <n v="1430505545"/>
    <n v="1425325145"/>
    <b v="0"/>
    <n v="9"/>
    <b v="0"/>
    <s v="theater/spaces"/>
    <n v="5.08"/>
    <n v="1270.22"/>
    <x v="1"/>
    <s v="spaces"/>
    <x v="3090"/>
    <d v="2015-05-01T18:39:05"/>
  </r>
  <r>
    <x v="2"/>
    <s v="US"/>
    <s v="USD"/>
    <n v="1471214743"/>
    <n v="1468622743"/>
    <b v="0"/>
    <n v="9"/>
    <b v="0"/>
    <s v="theater/spaces"/>
    <n v="15.92"/>
    <n v="88.44"/>
    <x v="1"/>
    <s v="spaces"/>
    <x v="3091"/>
    <d v="2016-08-14T22:45:43"/>
  </r>
  <r>
    <x v="2"/>
    <s v="US"/>
    <s v="USD"/>
    <n v="1444946400"/>
    <n v="1441723912"/>
    <b v="0"/>
    <n v="21"/>
    <b v="0"/>
    <s v="theater/spaces"/>
    <n v="1.18"/>
    <n v="56.34"/>
    <x v="1"/>
    <s v="spaces"/>
    <x v="3092"/>
    <d v="2015-10-15T22:00:00"/>
  </r>
  <r>
    <x v="2"/>
    <s v="CA"/>
    <s v="CAD"/>
    <n v="1401595140"/>
    <n v="1398980941"/>
    <b v="0"/>
    <n v="17"/>
    <b v="0"/>
    <s v="theater/spaces"/>
    <n v="22.75"/>
    <n v="53.53"/>
    <x v="1"/>
    <s v="spaces"/>
    <x v="3093"/>
    <d v="2014-06-01T03:59:00"/>
  </r>
  <r>
    <x v="2"/>
    <s v="US"/>
    <s v="USD"/>
    <n v="1442775956"/>
    <n v="1437591956"/>
    <b v="0"/>
    <n v="1"/>
    <b v="0"/>
    <s v="theater/spaces"/>
    <n v="0.03"/>
    <n v="25"/>
    <x v="1"/>
    <s v="spaces"/>
    <x v="3094"/>
    <d v="2015-09-20T19:05:56"/>
  </r>
  <r>
    <x v="2"/>
    <s v="US"/>
    <s v="USD"/>
    <n v="1470011780"/>
    <n v="1464827780"/>
    <b v="0"/>
    <n v="1"/>
    <b v="0"/>
    <s v="theater/spaces"/>
    <n v="0.34"/>
    <n v="50"/>
    <x v="1"/>
    <s v="spaces"/>
    <x v="3095"/>
    <d v="2016-08-01T00:36:20"/>
  </r>
  <r>
    <x v="2"/>
    <s v="US"/>
    <s v="USD"/>
    <n v="1432151326"/>
    <n v="1429559326"/>
    <b v="0"/>
    <n v="14"/>
    <b v="0"/>
    <s v="theater/spaces"/>
    <n v="3.98"/>
    <n v="56.79"/>
    <x v="1"/>
    <s v="spaces"/>
    <x v="3096"/>
    <d v="2015-05-20T19:48:46"/>
  </r>
  <r>
    <x v="2"/>
    <s v="GB"/>
    <s v="GBP"/>
    <n v="1475848800"/>
    <n v="1474027501"/>
    <b v="0"/>
    <n v="42"/>
    <b v="0"/>
    <s v="theater/spaces"/>
    <n v="17.149999999999999"/>
    <n v="40.83"/>
    <x v="1"/>
    <s v="spaces"/>
    <x v="3097"/>
    <d v="2016-10-07T14:00:00"/>
  </r>
  <r>
    <x v="2"/>
    <s v="US"/>
    <s v="USD"/>
    <n v="1454890620"/>
    <n v="1450724449"/>
    <b v="0"/>
    <n v="27"/>
    <b v="0"/>
    <s v="theater/spaces"/>
    <n v="3.61"/>
    <n v="65.11"/>
    <x v="1"/>
    <s v="spaces"/>
    <x v="3098"/>
    <d v="2016-02-08T00:17:00"/>
  </r>
  <r>
    <x v="2"/>
    <s v="US"/>
    <s v="USD"/>
    <n v="1455251591"/>
    <n v="1452659591"/>
    <b v="0"/>
    <n v="5"/>
    <b v="0"/>
    <s v="theater/spaces"/>
    <n v="13.9"/>
    <n v="55.6"/>
    <x v="1"/>
    <s v="spaces"/>
    <x v="3099"/>
    <d v="2016-02-12T04:33:11"/>
  </r>
  <r>
    <x v="2"/>
    <s v="US"/>
    <s v="USD"/>
    <n v="1413816975"/>
    <n v="1411224975"/>
    <b v="0"/>
    <n v="13"/>
    <b v="0"/>
    <s v="theater/spaces"/>
    <n v="15.23"/>
    <n v="140.54"/>
    <x v="1"/>
    <s v="spaces"/>
    <x v="3100"/>
    <d v="2014-10-20T14:56:15"/>
  </r>
  <r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x v="2"/>
    <s v="GB"/>
    <s v="GBP"/>
    <n v="1471939818"/>
    <n v="1467619818"/>
    <b v="0"/>
    <n v="90"/>
    <b v="0"/>
    <s v="theater/spaces"/>
    <n v="39.11"/>
    <n v="69.53"/>
    <x v="1"/>
    <s v="spaces"/>
    <x v="3102"/>
    <d v="2016-08-23T08:10:18"/>
  </r>
  <r>
    <x v="2"/>
    <s v="US"/>
    <s v="USD"/>
    <n v="1434080706"/>
    <n v="1428896706"/>
    <b v="0"/>
    <n v="2"/>
    <b v="0"/>
    <s v="theater/spaces"/>
    <n v="0.27"/>
    <n v="5.5"/>
    <x v="1"/>
    <s v="spaces"/>
    <x v="3103"/>
    <d v="2015-06-12T03:45:06"/>
  </r>
  <r>
    <x v="2"/>
    <s v="AU"/>
    <s v="AUD"/>
    <n v="1422928800"/>
    <n v="1420235311"/>
    <b v="0"/>
    <n v="5"/>
    <b v="0"/>
    <s v="theater/spaces"/>
    <n v="29.63"/>
    <n v="237"/>
    <x v="1"/>
    <s v="spaces"/>
    <x v="3104"/>
    <d v="2015-02-03T02:00:00"/>
  </r>
  <r>
    <x v="2"/>
    <s v="US"/>
    <s v="USD"/>
    <n v="1413694800"/>
    <n v="1408986916"/>
    <b v="0"/>
    <n v="31"/>
    <b v="0"/>
    <s v="theater/spaces"/>
    <n v="42.36"/>
    <n v="79.87"/>
    <x v="1"/>
    <s v="spaces"/>
    <x v="3105"/>
    <d v="2014-10-19T05:00:00"/>
  </r>
  <r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d v="2015-09-16T22:00:00"/>
  </r>
  <r>
    <x v="2"/>
    <s v="US"/>
    <s v="USD"/>
    <n v="1431372751"/>
    <n v="1430767951"/>
    <b v="0"/>
    <n v="29"/>
    <b v="0"/>
    <s v="theater/spaces"/>
    <n v="19.760000000000002"/>
    <n v="272.58999999999997"/>
    <x v="1"/>
    <s v="spaces"/>
    <x v="3107"/>
    <d v="2015-05-11T19:32:31"/>
  </r>
  <r>
    <x v="2"/>
    <s v="US"/>
    <s v="USD"/>
    <n v="1430234394"/>
    <n v="1425053994"/>
    <b v="0"/>
    <n v="2"/>
    <b v="0"/>
    <s v="theater/spaces"/>
    <n v="0.05"/>
    <n v="13"/>
    <x v="1"/>
    <s v="spaces"/>
    <x v="3108"/>
    <d v="2015-04-28T15:19:54"/>
  </r>
  <r>
    <x v="2"/>
    <s v="US"/>
    <s v="USD"/>
    <n v="1409194810"/>
    <n v="1406170810"/>
    <b v="0"/>
    <n v="114"/>
    <b v="0"/>
    <s v="theater/spaces"/>
    <n v="25.03"/>
    <n v="58.18"/>
    <x v="1"/>
    <s v="spaces"/>
    <x v="3109"/>
    <d v="2014-08-28T03:00:10"/>
  </r>
  <r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x v="2"/>
    <s v="US"/>
    <s v="USD"/>
    <n v="1412432220"/>
    <n v="1409753820"/>
    <b v="0"/>
    <n v="76"/>
    <b v="0"/>
    <s v="theater/spaces"/>
    <n v="26.64"/>
    <n v="70.11"/>
    <x v="1"/>
    <s v="spaces"/>
    <x v="3111"/>
    <d v="2014-10-04T14:17:00"/>
  </r>
  <r>
    <x v="2"/>
    <s v="US"/>
    <s v="USD"/>
    <n v="1477968934"/>
    <n v="1472784934"/>
    <b v="0"/>
    <n v="9"/>
    <b v="0"/>
    <s v="theater/spaces"/>
    <n v="4.74"/>
    <n v="57.89"/>
    <x v="1"/>
    <s v="spaces"/>
    <x v="3112"/>
    <d v="2016-11-01T02:55:34"/>
  </r>
  <r>
    <x v="2"/>
    <s v="US"/>
    <s v="USD"/>
    <n v="1429291982"/>
    <n v="1426699982"/>
    <b v="0"/>
    <n v="37"/>
    <b v="0"/>
    <s v="theater/spaces"/>
    <n v="4.24"/>
    <n v="125.27"/>
    <x v="1"/>
    <s v="spaces"/>
    <x v="3113"/>
    <d v="2015-04-17T17:33:02"/>
  </r>
  <r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x v="2"/>
    <s v="US"/>
    <s v="USD"/>
    <n v="1427890925"/>
    <n v="1426681325"/>
    <b v="0"/>
    <n v="10"/>
    <b v="0"/>
    <s v="theater/spaces"/>
    <n v="57.33"/>
    <n v="43"/>
    <x v="1"/>
    <s v="spaces"/>
    <x v="3116"/>
    <d v="2015-04-01T12:22:05"/>
  </r>
  <r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x v="2"/>
    <s v="NL"/>
    <s v="EUR"/>
    <n v="1462484196"/>
    <n v="1457303796"/>
    <b v="0"/>
    <n v="10"/>
    <b v="0"/>
    <s v="theater/spaces"/>
    <n v="0.01"/>
    <n v="12.8"/>
    <x v="1"/>
    <s v="spaces"/>
    <x v="3120"/>
    <d v="2016-05-05T21:36:36"/>
  </r>
  <r>
    <x v="1"/>
    <s v="CA"/>
    <s v="CAD"/>
    <n v="1411748335"/>
    <n v="1406564335"/>
    <b v="0"/>
    <n v="1"/>
    <b v="0"/>
    <s v="theater/spaces"/>
    <n v="0.67"/>
    <n v="10"/>
    <x v="1"/>
    <s v="spaces"/>
    <x v="3121"/>
    <d v="2014-09-26T16:18:55"/>
  </r>
  <r>
    <x v="1"/>
    <s v="US"/>
    <s v="USD"/>
    <n v="1478733732"/>
    <n v="1478298132"/>
    <b v="0"/>
    <n v="2"/>
    <b v="0"/>
    <s v="theater/spaces"/>
    <n v="58.29"/>
    <n v="58"/>
    <x v="1"/>
    <s v="spaces"/>
    <x v="3122"/>
    <d v="2016-11-09T23:22:12"/>
  </r>
  <r>
    <x v="1"/>
    <s v="US"/>
    <s v="USD"/>
    <n v="1468108198"/>
    <n v="1465516198"/>
    <b v="0"/>
    <n v="348"/>
    <b v="0"/>
    <s v="theater/spaces"/>
    <n v="68.150000000000006"/>
    <n v="244.8"/>
    <x v="1"/>
    <s v="spaces"/>
    <x v="3123"/>
    <d v="2016-07-09T23:49:58"/>
  </r>
  <r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x v="1"/>
    <s v="US"/>
    <s v="USD"/>
    <n v="1459121162"/>
    <n v="1456532762"/>
    <b v="0"/>
    <n v="17"/>
    <b v="0"/>
    <s v="theater/spaces"/>
    <n v="4.16"/>
    <n v="61.18"/>
    <x v="1"/>
    <s v="spaces"/>
    <x v="3126"/>
    <d v="2016-03-27T23:26:02"/>
  </r>
  <r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x v="3"/>
    <s v="US"/>
    <s v="USD"/>
    <n v="1489690141"/>
    <n v="1487101741"/>
    <b v="0"/>
    <n v="117"/>
    <b v="0"/>
    <s v="theater/plays"/>
    <n v="108.61"/>
    <n v="139.24"/>
    <x v="1"/>
    <s v="plays"/>
    <x v="3128"/>
    <d v="2017-03-16T18:49:01"/>
  </r>
  <r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x v="3"/>
    <s v="US"/>
    <s v="USD"/>
    <n v="1491656045"/>
    <n v="1489067645"/>
    <b v="0"/>
    <n v="12"/>
    <b v="0"/>
    <s v="theater/plays"/>
    <n v="15.73"/>
    <n v="53.75"/>
    <x v="1"/>
    <s v="plays"/>
    <x v="3131"/>
    <d v="2017-04-08T12:54:05"/>
  </r>
  <r>
    <x v="3"/>
    <s v="US"/>
    <s v="USD"/>
    <n v="1492759460"/>
    <n v="1487579060"/>
    <b v="0"/>
    <n v="1"/>
    <b v="0"/>
    <s v="theater/plays"/>
    <n v="0.03"/>
    <n v="10"/>
    <x v="1"/>
    <s v="plays"/>
    <x v="3132"/>
    <d v="2017-04-21T07:24:20"/>
  </r>
  <r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x v="3"/>
    <s v="US"/>
    <s v="USD"/>
    <n v="1491277121"/>
    <n v="1489376321"/>
    <b v="0"/>
    <n v="7"/>
    <b v="0"/>
    <s v="theater/plays"/>
    <n v="20.85"/>
    <n v="23.14"/>
    <x v="1"/>
    <s v="plays"/>
    <x v="3135"/>
    <d v="2017-04-04T03:38:41"/>
  </r>
  <r>
    <x v="3"/>
    <s v="GB"/>
    <s v="GBP"/>
    <n v="1491001140"/>
    <n v="1487847954"/>
    <b v="0"/>
    <n v="22"/>
    <b v="0"/>
    <s v="theater/plays"/>
    <n v="127.8"/>
    <n v="29.05"/>
    <x v="1"/>
    <s v="plays"/>
    <x v="3136"/>
    <d v="2017-03-31T22:59:00"/>
  </r>
  <r>
    <x v="3"/>
    <s v="US"/>
    <s v="USD"/>
    <n v="1493838720"/>
    <n v="1489439669"/>
    <b v="0"/>
    <n v="1"/>
    <b v="0"/>
    <s v="theater/plays"/>
    <n v="3.33"/>
    <n v="50"/>
    <x v="1"/>
    <s v="plays"/>
    <x v="3137"/>
    <d v="2017-05-03T19:12:00"/>
  </r>
  <r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x v="3"/>
    <s v="GB"/>
    <s v="GBP"/>
    <n v="1489922339"/>
    <n v="1487333939"/>
    <b v="0"/>
    <n v="3"/>
    <b v="0"/>
    <s v="theater/plays"/>
    <n v="1.64"/>
    <n v="15"/>
    <x v="1"/>
    <s v="plays"/>
    <x v="3142"/>
    <d v="2017-03-19T11:18:59"/>
  </r>
  <r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x v="3"/>
    <s v="US"/>
    <s v="USD"/>
    <n v="1489903200"/>
    <n v="1488459307"/>
    <b v="0"/>
    <n v="30"/>
    <b v="0"/>
    <s v="theater/plays"/>
    <n v="75.400000000000006"/>
    <n v="251.33"/>
    <x v="1"/>
    <s v="plays"/>
    <x v="3144"/>
    <d v="2017-03-19T06:00:00"/>
  </r>
  <r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x v="0"/>
    <s v="US"/>
    <s v="USD"/>
    <n v="1415319355"/>
    <n v="1411859755"/>
    <b v="1"/>
    <n v="213"/>
    <b v="1"/>
    <s v="theater/plays"/>
    <n v="117.53"/>
    <n v="110.35"/>
    <x v="1"/>
    <s v="plays"/>
    <x v="3147"/>
    <d v="2014-11-07T00:15:55"/>
  </r>
  <r>
    <x v="0"/>
    <s v="US"/>
    <s v="USD"/>
    <n v="1412136000"/>
    <n v="1410278284"/>
    <b v="1"/>
    <n v="57"/>
    <b v="1"/>
    <s v="theater/plays"/>
    <n v="131.16999999999999"/>
    <n v="41.42"/>
    <x v="1"/>
    <s v="plays"/>
    <x v="3148"/>
    <d v="2014-10-01T04:00:00"/>
  </r>
  <r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x v="0"/>
    <s v="US"/>
    <s v="USD"/>
    <n v="1410379774"/>
    <n v="1407787774"/>
    <b v="1"/>
    <n v="34"/>
    <b v="1"/>
    <s v="theater/plays"/>
    <n v="100.4"/>
    <n v="103.35"/>
    <x v="1"/>
    <s v="plays"/>
    <x v="3151"/>
    <d v="2014-09-10T20:09:34"/>
  </r>
  <r>
    <x v="0"/>
    <s v="GB"/>
    <s v="GBP"/>
    <n v="1383425367"/>
    <n v="1380833367"/>
    <b v="1"/>
    <n v="67"/>
    <b v="1"/>
    <s v="theater/plays"/>
    <n v="105.95"/>
    <n v="34.79"/>
    <x v="1"/>
    <s v="plays"/>
    <x v="3152"/>
    <d v="2013-11-02T20:49:27"/>
  </r>
  <r>
    <x v="0"/>
    <s v="US"/>
    <s v="USD"/>
    <n v="1304225940"/>
    <n v="1301542937"/>
    <b v="1"/>
    <n v="241"/>
    <b v="1"/>
    <s v="theater/plays"/>
    <n v="335.58"/>
    <n v="41.77"/>
    <x v="1"/>
    <s v="plays"/>
    <x v="3153"/>
    <d v="2011-05-01T04:59:00"/>
  </r>
  <r>
    <x v="0"/>
    <s v="US"/>
    <s v="USD"/>
    <n v="1333310458"/>
    <n v="1330722058"/>
    <b v="1"/>
    <n v="123"/>
    <b v="1"/>
    <s v="theater/plays"/>
    <n v="112.93"/>
    <n v="64.27"/>
    <x v="1"/>
    <s v="plays"/>
    <x v="3154"/>
    <d v="2012-04-01T20:00:58"/>
  </r>
  <r>
    <x v="0"/>
    <s v="GB"/>
    <s v="GBP"/>
    <n v="1356004725"/>
    <n v="1353412725"/>
    <b v="1"/>
    <n v="302"/>
    <b v="1"/>
    <s v="theater/plays"/>
    <n v="188.5"/>
    <n v="31.21"/>
    <x v="1"/>
    <s v="plays"/>
    <x v="3155"/>
    <d v="2012-12-20T11:58:45"/>
  </r>
  <r>
    <x v="0"/>
    <s v="US"/>
    <s v="USD"/>
    <n v="1338591144"/>
    <n v="1335567144"/>
    <b v="1"/>
    <n v="89"/>
    <b v="1"/>
    <s v="theater/plays"/>
    <n v="101.82"/>
    <n v="62.92"/>
    <x v="1"/>
    <s v="plays"/>
    <x v="3156"/>
    <d v="2012-06-01T22:52:24"/>
  </r>
  <r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x v="0"/>
    <s v="US"/>
    <s v="USD"/>
    <n v="1326927600"/>
    <n v="1323221761"/>
    <b v="1"/>
    <n v="52"/>
    <b v="1"/>
    <s v="theater/plays"/>
    <n v="133.47999999999999"/>
    <n v="38.5"/>
    <x v="1"/>
    <s v="plays"/>
    <x v="3159"/>
    <d v="2012-01-18T23:00:00"/>
  </r>
  <r>
    <x v="0"/>
    <s v="US"/>
    <s v="USD"/>
    <n v="1407905940"/>
    <n v="1405923687"/>
    <b v="1"/>
    <n v="57"/>
    <b v="1"/>
    <s v="theater/plays"/>
    <n v="101.53"/>
    <n v="80.16"/>
    <x v="1"/>
    <s v="plays"/>
    <x v="3160"/>
    <d v="2014-08-13T04:59:00"/>
  </r>
  <r>
    <x v="0"/>
    <s v="GB"/>
    <s v="GBP"/>
    <n v="1413377522"/>
    <n v="1410785522"/>
    <b v="1"/>
    <n v="74"/>
    <b v="1"/>
    <s v="theater/plays"/>
    <n v="105.1"/>
    <n v="28.41"/>
    <x v="1"/>
    <s v="plays"/>
    <x v="3161"/>
    <d v="2014-10-15T12:52:02"/>
  </r>
  <r>
    <x v="0"/>
    <s v="US"/>
    <s v="USD"/>
    <n v="1404698400"/>
    <n v="1402331262"/>
    <b v="1"/>
    <n v="63"/>
    <b v="1"/>
    <s v="theater/plays"/>
    <n v="127.15"/>
    <n v="80.73"/>
    <x v="1"/>
    <s v="plays"/>
    <x v="3162"/>
    <d v="2014-07-07T02:00:00"/>
  </r>
  <r>
    <x v="0"/>
    <s v="US"/>
    <s v="USD"/>
    <n v="1402855525"/>
    <n v="1400263525"/>
    <b v="1"/>
    <n v="72"/>
    <b v="1"/>
    <s v="theater/plays"/>
    <n v="111.15"/>
    <n v="200.69"/>
    <x v="1"/>
    <s v="plays"/>
    <x v="3163"/>
    <d v="2014-06-15T18:05:25"/>
  </r>
  <r>
    <x v="0"/>
    <s v="US"/>
    <s v="USD"/>
    <n v="1402341615"/>
    <n v="1399490415"/>
    <b v="1"/>
    <n v="71"/>
    <b v="1"/>
    <s v="theater/plays"/>
    <n v="106.76"/>
    <n v="37.590000000000003"/>
    <x v="1"/>
    <s v="plays"/>
    <x v="3164"/>
    <d v="2014-06-09T19:20:15"/>
  </r>
  <r>
    <x v="0"/>
    <s v="US"/>
    <s v="USD"/>
    <n v="1304395140"/>
    <n v="1302493760"/>
    <b v="1"/>
    <n v="21"/>
    <b v="1"/>
    <s v="theater/plays"/>
    <n v="162.66999999999999"/>
    <n v="58.1"/>
    <x v="1"/>
    <s v="plays"/>
    <x v="3165"/>
    <d v="2011-05-03T03:59:00"/>
  </r>
  <r>
    <x v="0"/>
    <s v="US"/>
    <s v="USD"/>
    <n v="1416988740"/>
    <n v="1414514153"/>
    <b v="1"/>
    <n v="930"/>
    <b v="1"/>
    <s v="theater/plays"/>
    <n v="160.22999999999999"/>
    <n v="60.3"/>
    <x v="1"/>
    <s v="plays"/>
    <x v="3166"/>
    <d v="2014-11-26T07:59:00"/>
  </r>
  <r>
    <x v="0"/>
    <s v="US"/>
    <s v="USD"/>
    <n v="1406952781"/>
    <n v="1405743181"/>
    <b v="1"/>
    <n v="55"/>
    <b v="1"/>
    <s v="theater/plays"/>
    <n v="116.17"/>
    <n v="63.36"/>
    <x v="1"/>
    <s v="plays"/>
    <x v="3167"/>
    <d v="2014-08-02T04:13:01"/>
  </r>
  <r>
    <x v="0"/>
    <s v="US"/>
    <s v="USD"/>
    <n v="1402696800"/>
    <n v="1399948353"/>
    <b v="1"/>
    <n v="61"/>
    <b v="1"/>
    <s v="theater/plays"/>
    <n v="124.2"/>
    <n v="50.9"/>
    <x v="1"/>
    <s v="plays"/>
    <x v="3168"/>
    <d v="2014-06-13T22:00:00"/>
  </r>
  <r>
    <x v="0"/>
    <s v="US"/>
    <s v="USD"/>
    <n v="1386910740"/>
    <n v="1384364561"/>
    <b v="1"/>
    <n v="82"/>
    <b v="1"/>
    <s v="theater/plays"/>
    <n v="103.01"/>
    <n v="100.5"/>
    <x v="1"/>
    <s v="plays"/>
    <x v="3169"/>
    <d v="2013-12-13T04:59:00"/>
  </r>
  <r>
    <x v="0"/>
    <s v="US"/>
    <s v="USD"/>
    <n v="1404273600"/>
    <n v="1401414944"/>
    <b v="1"/>
    <n v="71"/>
    <b v="1"/>
    <s v="theater/plays"/>
    <n v="112.25"/>
    <n v="31.62"/>
    <x v="1"/>
    <s v="plays"/>
    <x v="3170"/>
    <d v="2014-07-02T04:00:00"/>
  </r>
  <r>
    <x v="0"/>
    <s v="GB"/>
    <s v="GBP"/>
    <n v="1462545358"/>
    <n v="1459953358"/>
    <b v="1"/>
    <n v="117"/>
    <b v="1"/>
    <s v="theater/plays"/>
    <n v="108.81"/>
    <n v="65.099999999999994"/>
    <x v="1"/>
    <s v="plays"/>
    <x v="3171"/>
    <d v="2016-05-06T14:35:58"/>
  </r>
  <r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x v="0"/>
    <s v="US"/>
    <s v="USD"/>
    <n v="1408999508"/>
    <n v="1407789908"/>
    <b v="1"/>
    <n v="23"/>
    <b v="1"/>
    <s v="theater/plays"/>
    <n v="101.13"/>
    <n v="131.91"/>
    <x v="1"/>
    <s v="plays"/>
    <x v="3174"/>
    <d v="2014-08-25T20:45:08"/>
  </r>
  <r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21:17:07"/>
  </r>
  <r>
    <x v="0"/>
    <s v="US"/>
    <s v="USD"/>
    <n v="1376838000"/>
    <n v="1374531631"/>
    <b v="1"/>
    <n v="55"/>
    <b v="1"/>
    <s v="theater/plays"/>
    <n v="114.84"/>
    <n v="39.67"/>
    <x v="1"/>
    <s v="plays"/>
    <x v="3176"/>
    <d v="2013-08-18T15:00:00"/>
  </r>
  <r>
    <x v="0"/>
    <s v="US"/>
    <s v="USD"/>
    <n v="1403366409"/>
    <n v="1400774409"/>
    <b v="1"/>
    <n v="51"/>
    <b v="1"/>
    <s v="theater/plays"/>
    <n v="117.4"/>
    <n v="57.55"/>
    <x v="1"/>
    <s v="plays"/>
    <x v="3177"/>
    <d v="2014-06-21T16:00:09"/>
  </r>
  <r>
    <x v="0"/>
    <s v="GB"/>
    <s v="GBP"/>
    <n v="1405521075"/>
    <n v="1402929075"/>
    <b v="1"/>
    <n v="78"/>
    <b v="1"/>
    <s v="theater/plays"/>
    <n v="171.73"/>
    <n v="33.03"/>
    <x v="1"/>
    <s v="plays"/>
    <x v="3178"/>
    <d v="2014-07-16T14:31:15"/>
  </r>
  <r>
    <x v="0"/>
    <s v="US"/>
    <s v="USD"/>
    <n v="1367859071"/>
    <n v="1365699071"/>
    <b v="1"/>
    <n v="62"/>
    <b v="1"/>
    <s v="theater/plays"/>
    <n v="114.16"/>
    <n v="77.34"/>
    <x v="1"/>
    <s v="plays"/>
    <x v="3179"/>
    <d v="2013-05-06T16:51:11"/>
  </r>
  <r>
    <x v="0"/>
    <s v="GB"/>
    <s v="GBP"/>
    <n v="1403258049"/>
    <n v="1400666049"/>
    <b v="1"/>
    <n v="45"/>
    <b v="1"/>
    <s v="theater/plays"/>
    <n v="119.75"/>
    <n v="31.93"/>
    <x v="1"/>
    <s v="plays"/>
    <x v="3180"/>
    <d v="2014-06-20T09:54:09"/>
  </r>
  <r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x v="0"/>
    <s v="US"/>
    <s v="USD"/>
    <n v="1328029200"/>
    <n v="1323211621"/>
    <b v="1"/>
    <n v="151"/>
    <b v="1"/>
    <s v="theater/plays"/>
    <n v="100.89"/>
    <n v="46.77"/>
    <x v="1"/>
    <s v="plays"/>
    <x v="3182"/>
    <d v="2012-01-31T17:00:00"/>
  </r>
  <r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x v="0"/>
    <s v="US"/>
    <s v="USD"/>
    <n v="1404258631"/>
    <n v="1401666631"/>
    <b v="1"/>
    <n v="46"/>
    <b v="1"/>
    <s v="theater/plays"/>
    <n v="107.21"/>
    <n v="100.22"/>
    <x v="1"/>
    <s v="plays"/>
    <x v="3184"/>
    <d v="2014-07-01T23:50:31"/>
  </r>
  <r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x v="0"/>
    <s v="GB"/>
    <s v="GBP"/>
    <n v="1410901200"/>
    <n v="1408313438"/>
    <b v="1"/>
    <n v="70"/>
    <b v="1"/>
    <s v="theater/plays"/>
    <n v="102.19"/>
    <n v="46.71"/>
    <x v="1"/>
    <s v="plays"/>
    <x v="3186"/>
    <d v="2014-09-16T21:00:00"/>
  </r>
  <r>
    <x v="0"/>
    <s v="US"/>
    <s v="USD"/>
    <n v="1407167973"/>
    <n v="1405439973"/>
    <b v="1"/>
    <n v="244"/>
    <b v="1"/>
    <s v="theater/plays"/>
    <n v="116.29"/>
    <n v="71.489999999999995"/>
    <x v="1"/>
    <s v="plays"/>
    <x v="3187"/>
    <d v="2014-08-04T15:59:33"/>
  </r>
  <r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x v="2"/>
    <s v="SE"/>
    <s v="SEK"/>
    <n v="1432455532"/>
    <n v="1429863532"/>
    <b v="0"/>
    <n v="19"/>
    <b v="0"/>
    <s v="theater/musical"/>
    <n v="12.33"/>
    <n v="356.84"/>
    <x v="1"/>
    <s v="musical"/>
    <x v="3189"/>
    <d v="2015-05-24T08:18:52"/>
  </r>
  <r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x v="2"/>
    <s v="US"/>
    <s v="USD"/>
    <n v="1471370869"/>
    <n v="1466186869"/>
    <b v="0"/>
    <n v="4"/>
    <b v="0"/>
    <s v="theater/musical"/>
    <n v="4.03"/>
    <n v="37.75"/>
    <x v="1"/>
    <s v="musical"/>
    <x v="3191"/>
    <d v="2016-08-16T18:07:49"/>
  </r>
  <r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x v="2"/>
    <s v="GB"/>
    <s v="GBP"/>
    <n v="1424474056"/>
    <n v="1420586056"/>
    <b v="0"/>
    <n v="24"/>
    <b v="0"/>
    <s v="theater/musical"/>
    <n v="11.74"/>
    <n v="24.46"/>
    <x v="1"/>
    <s v="musical"/>
    <x v="3193"/>
    <d v="2015-02-20T23:14:16"/>
  </r>
  <r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x v="2"/>
    <s v="US"/>
    <s v="USD"/>
    <n v="1423750542"/>
    <n v="1421158542"/>
    <b v="0"/>
    <n v="39"/>
    <b v="0"/>
    <s v="theater/musical"/>
    <n v="59.14"/>
    <n v="53.08"/>
    <x v="1"/>
    <s v="musical"/>
    <x v="3195"/>
    <d v="2015-02-12T14:15:42"/>
  </r>
  <r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x v="2"/>
    <s v="NO"/>
    <s v="NOK"/>
    <n v="1423050618"/>
    <n v="1420458618"/>
    <b v="0"/>
    <n v="4"/>
    <b v="0"/>
    <s v="theater/musical"/>
    <n v="11.45"/>
    <n v="286.25"/>
    <x v="1"/>
    <s v="musical"/>
    <x v="3197"/>
    <d v="2015-02-04T11:50:18"/>
  </r>
  <r>
    <x v="2"/>
    <s v="DK"/>
    <s v="DKK"/>
    <n v="1424081477"/>
    <n v="1420798277"/>
    <b v="0"/>
    <n v="3"/>
    <b v="0"/>
    <s v="theater/musical"/>
    <n v="0.37"/>
    <n v="36.67"/>
    <x v="1"/>
    <s v="musical"/>
    <x v="3198"/>
    <d v="2015-02-16T10:11:17"/>
  </r>
  <r>
    <x v="2"/>
    <s v="US"/>
    <s v="USD"/>
    <n v="1410037200"/>
    <n v="1407435418"/>
    <b v="0"/>
    <n v="53"/>
    <b v="0"/>
    <s v="theater/musical"/>
    <n v="52.16"/>
    <n v="49.21"/>
    <x v="1"/>
    <s v="musical"/>
    <x v="3199"/>
    <d v="2014-09-06T21:00:00"/>
  </r>
  <r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x v="2"/>
    <s v="GB"/>
    <s v="GBP"/>
    <n v="1430470772"/>
    <n v="1427878772"/>
    <b v="0"/>
    <n v="12"/>
    <b v="0"/>
    <s v="theater/musical"/>
    <n v="3.41"/>
    <n v="22.75"/>
    <x v="1"/>
    <s v="musical"/>
    <x v="3205"/>
    <d v="2015-05-01T08:59:32"/>
  </r>
  <r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x v="2"/>
    <s v="US"/>
    <s v="USD"/>
    <n v="1429767607"/>
    <n v="1424587207"/>
    <b v="0"/>
    <n v="36"/>
    <b v="0"/>
    <s v="theater/musical"/>
    <n v="46.36"/>
    <n v="70.83"/>
    <x v="1"/>
    <s v="musical"/>
    <x v="3207"/>
    <d v="2015-04-23T05:40:07"/>
  </r>
  <r>
    <x v="0"/>
    <s v="US"/>
    <s v="USD"/>
    <n v="1406557877"/>
    <n v="1404743477"/>
    <b v="1"/>
    <n v="82"/>
    <b v="1"/>
    <s v="theater/plays"/>
    <n v="103.5"/>
    <n v="63.11"/>
    <x v="1"/>
    <s v="plays"/>
    <x v="3208"/>
    <d v="2014-07-28T14:31:17"/>
  </r>
  <r>
    <x v="0"/>
    <s v="US"/>
    <s v="USD"/>
    <n v="1403305200"/>
    <n v="1400512658"/>
    <b v="1"/>
    <n v="226"/>
    <b v="1"/>
    <s v="theater/plays"/>
    <n v="119.32"/>
    <n v="50.16"/>
    <x v="1"/>
    <s v="plays"/>
    <x v="3209"/>
    <d v="2014-06-20T23:00:00"/>
  </r>
  <r>
    <x v="0"/>
    <s v="US"/>
    <s v="USD"/>
    <n v="1338523140"/>
    <n v="1334442519"/>
    <b v="1"/>
    <n v="60"/>
    <b v="1"/>
    <s v="theater/plays"/>
    <n v="125.77"/>
    <n v="62.88"/>
    <x v="1"/>
    <s v="plays"/>
    <x v="3210"/>
    <d v="2012-06-01T03:59:00"/>
  </r>
  <r>
    <x v="0"/>
    <s v="US"/>
    <s v="USD"/>
    <n v="1408068000"/>
    <n v="1405346680"/>
    <b v="1"/>
    <n v="322"/>
    <b v="1"/>
    <s v="theater/plays"/>
    <n v="119.74"/>
    <n v="85.53"/>
    <x v="1"/>
    <s v="plays"/>
    <x v="3211"/>
    <d v="2014-08-15T02:00:00"/>
  </r>
  <r>
    <x v="0"/>
    <s v="US"/>
    <s v="USD"/>
    <n v="1407524751"/>
    <n v="1404932751"/>
    <b v="1"/>
    <n v="94"/>
    <b v="1"/>
    <s v="theater/plays"/>
    <n v="126.25"/>
    <n v="53.72"/>
    <x v="1"/>
    <s v="plays"/>
    <x v="3212"/>
    <d v="2014-08-08T19:05:51"/>
  </r>
  <r>
    <x v="0"/>
    <s v="GB"/>
    <s v="GBP"/>
    <n v="1437934759"/>
    <n v="1434478759"/>
    <b v="1"/>
    <n v="47"/>
    <b v="1"/>
    <s v="theater/plays"/>
    <n v="100.12"/>
    <n v="127.81"/>
    <x v="1"/>
    <s v="plays"/>
    <x v="3213"/>
    <d v="2015-07-26T18:19:19"/>
  </r>
  <r>
    <x v="0"/>
    <s v="GB"/>
    <s v="GBP"/>
    <n v="1452038100"/>
    <n v="1448823673"/>
    <b v="1"/>
    <n v="115"/>
    <b v="1"/>
    <s v="theater/plays"/>
    <n v="102.13"/>
    <n v="106.57"/>
    <x v="1"/>
    <s v="plays"/>
    <x v="3214"/>
    <d v="2016-01-05T23:55:00"/>
  </r>
  <r>
    <x v="0"/>
    <s v="US"/>
    <s v="USD"/>
    <n v="1441857540"/>
    <n v="1438617471"/>
    <b v="1"/>
    <n v="134"/>
    <b v="1"/>
    <s v="theater/plays"/>
    <n v="100.35"/>
    <n v="262.11"/>
    <x v="1"/>
    <s v="plays"/>
    <x v="3215"/>
    <d v="2015-09-10T03:59:00"/>
  </r>
  <r>
    <x v="0"/>
    <s v="GB"/>
    <s v="GBP"/>
    <n v="1436625000"/>
    <n v="1433934371"/>
    <b v="1"/>
    <n v="35"/>
    <b v="1"/>
    <s v="theater/plays"/>
    <n v="100.05"/>
    <n v="57.17"/>
    <x v="1"/>
    <s v="plays"/>
    <x v="3216"/>
    <d v="2015-07-11T14:30:00"/>
  </r>
  <r>
    <x v="0"/>
    <s v="US"/>
    <s v="USD"/>
    <n v="1478264784"/>
    <n v="1475672784"/>
    <b v="1"/>
    <n v="104"/>
    <b v="1"/>
    <s v="theater/plays"/>
    <n v="116.02"/>
    <n v="50.2"/>
    <x v="1"/>
    <s v="plays"/>
    <x v="3217"/>
    <d v="2016-11-04T13:06:24"/>
  </r>
  <r>
    <x v="0"/>
    <s v="GB"/>
    <s v="GBP"/>
    <n v="1419984000"/>
    <n v="1417132986"/>
    <b v="1"/>
    <n v="184"/>
    <b v="1"/>
    <s v="theater/plays"/>
    <n v="102.1"/>
    <n v="66.59"/>
    <x v="1"/>
    <s v="plays"/>
    <x v="3218"/>
    <d v="2014-12-31T00:00:00"/>
  </r>
  <r>
    <x v="0"/>
    <s v="US"/>
    <s v="USD"/>
    <n v="1427063747"/>
    <n v="1424043347"/>
    <b v="1"/>
    <n v="119"/>
    <b v="1"/>
    <s v="theater/plays"/>
    <n v="100.11"/>
    <n v="168.25"/>
    <x v="1"/>
    <s v="plays"/>
    <x v="3219"/>
    <d v="2015-03-22T22:35:47"/>
  </r>
  <r>
    <x v="0"/>
    <s v="US"/>
    <s v="USD"/>
    <n v="1489352400"/>
    <n v="1486411204"/>
    <b v="1"/>
    <n v="59"/>
    <b v="1"/>
    <s v="theater/plays"/>
    <n v="100.84"/>
    <n v="256.37"/>
    <x v="1"/>
    <s v="plays"/>
    <x v="3220"/>
    <d v="2017-03-12T21:00:00"/>
  </r>
  <r>
    <x v="0"/>
    <s v="GB"/>
    <s v="GBP"/>
    <n v="1436114603"/>
    <n v="1433090603"/>
    <b v="1"/>
    <n v="113"/>
    <b v="1"/>
    <s v="theater/plays"/>
    <n v="103.43"/>
    <n v="36.61"/>
    <x v="1"/>
    <s v="plays"/>
    <x v="3221"/>
    <d v="2015-07-05T16:43:23"/>
  </r>
  <r>
    <x v="0"/>
    <s v="US"/>
    <s v="USD"/>
    <n v="1445722140"/>
    <n v="1443016697"/>
    <b v="1"/>
    <n v="84"/>
    <b v="1"/>
    <s v="theater/plays"/>
    <n v="124.8"/>
    <n v="37.14"/>
    <x v="1"/>
    <s v="plays"/>
    <x v="3222"/>
    <d v="2015-10-24T21:29:00"/>
  </r>
  <r>
    <x v="0"/>
    <s v="US"/>
    <s v="USD"/>
    <n v="1440100976"/>
    <n v="1437508976"/>
    <b v="1"/>
    <n v="74"/>
    <b v="1"/>
    <s v="theater/plays"/>
    <n v="109.52"/>
    <n v="45.88"/>
    <x v="1"/>
    <s v="plays"/>
    <x v="3223"/>
    <d v="2015-08-20T20:02:56"/>
  </r>
  <r>
    <x v="0"/>
    <s v="US"/>
    <s v="USD"/>
    <n v="1484024400"/>
    <n v="1479932713"/>
    <b v="1"/>
    <n v="216"/>
    <b v="1"/>
    <s v="theater/plays"/>
    <n v="102.03"/>
    <n v="141.71"/>
    <x v="1"/>
    <s v="plays"/>
    <x v="3224"/>
    <d v="2017-01-10T05:00:00"/>
  </r>
  <r>
    <x v="0"/>
    <s v="US"/>
    <s v="USD"/>
    <n v="1464987600"/>
    <n v="1463145938"/>
    <b v="1"/>
    <n v="39"/>
    <b v="1"/>
    <s v="theater/plays"/>
    <n v="102.35"/>
    <n v="52.49"/>
    <x v="1"/>
    <s v="plays"/>
    <x v="3225"/>
    <d v="2016-06-03T21:00:00"/>
  </r>
  <r>
    <x v="0"/>
    <s v="GB"/>
    <s v="GBP"/>
    <n v="1446213612"/>
    <n v="1443621612"/>
    <b v="1"/>
    <n v="21"/>
    <b v="1"/>
    <s v="theater/plays"/>
    <n v="104.17"/>
    <n v="59.52"/>
    <x v="1"/>
    <s v="plays"/>
    <x v="3226"/>
    <d v="2015-10-30T14:00:12"/>
  </r>
  <r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x v="0"/>
    <s v="US"/>
    <s v="USD"/>
    <n v="1450328340"/>
    <n v="1447606884"/>
    <b v="1"/>
    <n v="37"/>
    <b v="1"/>
    <s v="theater/plays"/>
    <n v="102.34"/>
    <n v="193.62"/>
    <x v="1"/>
    <s v="plays"/>
    <x v="3228"/>
    <d v="2015-12-17T04:59:00"/>
  </r>
  <r>
    <x v="0"/>
    <s v="US"/>
    <s v="USD"/>
    <n v="1416470398"/>
    <n v="1413874798"/>
    <b v="1"/>
    <n v="202"/>
    <b v="1"/>
    <s v="theater/plays"/>
    <n v="107.87"/>
    <n v="106.8"/>
    <x v="1"/>
    <s v="plays"/>
    <x v="3229"/>
    <d v="2014-11-20T07:59:58"/>
  </r>
  <r>
    <x v="0"/>
    <s v="US"/>
    <s v="USD"/>
    <n v="1412135940"/>
    <n v="1410840126"/>
    <b v="1"/>
    <n v="37"/>
    <b v="1"/>
    <s v="theater/plays"/>
    <n v="109.88"/>
    <n v="77.22"/>
    <x v="1"/>
    <s v="plays"/>
    <x v="3230"/>
    <d v="2014-10-01T03:59:00"/>
  </r>
  <r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x v="0"/>
    <s v="US"/>
    <s v="USD"/>
    <n v="1462334340"/>
    <n v="1459711917"/>
    <b v="1"/>
    <n v="26"/>
    <b v="1"/>
    <s v="theater/plays"/>
    <n v="131.19999999999999"/>
    <n v="50.46"/>
    <x v="1"/>
    <s v="plays"/>
    <x v="3232"/>
    <d v="2016-05-04T03:59:00"/>
  </r>
  <r>
    <x v="0"/>
    <s v="US"/>
    <s v="USD"/>
    <n v="1488482355"/>
    <n v="1485890355"/>
    <b v="0"/>
    <n v="61"/>
    <b v="1"/>
    <s v="theater/plays"/>
    <n v="118.8"/>
    <n v="97.38"/>
    <x v="1"/>
    <s v="plays"/>
    <x v="3233"/>
    <d v="2017-03-02T19:19:15"/>
  </r>
  <r>
    <x v="0"/>
    <s v="GB"/>
    <s v="GBP"/>
    <n v="1485991860"/>
    <n v="1483124208"/>
    <b v="0"/>
    <n v="115"/>
    <b v="1"/>
    <s v="theater/plays"/>
    <n v="100.39"/>
    <n v="34.92"/>
    <x v="1"/>
    <s v="plays"/>
    <x v="3234"/>
    <d v="2017-02-01T23:31:00"/>
  </r>
  <r>
    <x v="0"/>
    <s v="US"/>
    <s v="USD"/>
    <n v="1467361251"/>
    <n v="1464769251"/>
    <b v="1"/>
    <n v="181"/>
    <b v="1"/>
    <s v="theater/plays"/>
    <n v="103.21"/>
    <n v="85.53"/>
    <x v="1"/>
    <s v="plays"/>
    <x v="3235"/>
    <d v="2016-07-01T08:20:51"/>
  </r>
  <r>
    <x v="0"/>
    <s v="US"/>
    <s v="USD"/>
    <n v="1482962433"/>
    <n v="1480370433"/>
    <b v="0"/>
    <n v="110"/>
    <b v="1"/>
    <s v="theater/plays"/>
    <n v="100.6"/>
    <n v="182.91"/>
    <x v="1"/>
    <s v="plays"/>
    <x v="3236"/>
    <d v="2016-12-28T22:00:33"/>
  </r>
  <r>
    <x v="0"/>
    <s v="US"/>
    <s v="USD"/>
    <n v="1443499140"/>
    <n v="1441452184"/>
    <b v="1"/>
    <n v="269"/>
    <b v="1"/>
    <s v="theater/plays"/>
    <n v="100.79"/>
    <n v="131.13999999999999"/>
    <x v="1"/>
    <s v="plays"/>
    <x v="3237"/>
    <d v="2015-09-29T03:59:00"/>
  </r>
  <r>
    <x v="0"/>
    <s v="GB"/>
    <s v="GBP"/>
    <n v="1435752898"/>
    <n v="1433160898"/>
    <b v="1"/>
    <n v="79"/>
    <b v="1"/>
    <s v="theater/plays"/>
    <n v="112.32"/>
    <n v="39.81"/>
    <x v="1"/>
    <s v="plays"/>
    <x v="3238"/>
    <d v="2015-07-01T12:14:58"/>
  </r>
  <r>
    <x v="0"/>
    <s v="GB"/>
    <s v="GBP"/>
    <n v="1445817540"/>
    <n v="1443665293"/>
    <b v="1"/>
    <n v="104"/>
    <b v="1"/>
    <s v="theater/plays"/>
    <n v="105.92"/>
    <n v="59.7"/>
    <x v="1"/>
    <s v="plays"/>
    <x v="3239"/>
    <d v="2015-10-25T23:59:00"/>
  </r>
  <r>
    <x v="0"/>
    <s v="GB"/>
    <s v="GBP"/>
    <n v="1487286000"/>
    <n v="1484843948"/>
    <b v="0"/>
    <n v="34"/>
    <b v="1"/>
    <s v="theater/plays"/>
    <n v="100.57"/>
    <n v="88.74"/>
    <x v="1"/>
    <s v="plays"/>
    <x v="3240"/>
    <d v="2017-02-16T23:00:00"/>
  </r>
  <r>
    <x v="0"/>
    <s v="US"/>
    <s v="USD"/>
    <n v="1413269940"/>
    <n v="1410421670"/>
    <b v="1"/>
    <n v="167"/>
    <b v="1"/>
    <s v="theater/plays"/>
    <n v="115.31"/>
    <n v="58.69"/>
    <x v="1"/>
    <s v="plays"/>
    <x v="3241"/>
    <d v="2014-10-14T06:59:00"/>
  </r>
  <r>
    <x v="0"/>
    <s v="US"/>
    <s v="USD"/>
    <n v="1411150092"/>
    <n v="1408558092"/>
    <b v="1"/>
    <n v="183"/>
    <b v="1"/>
    <s v="theater/plays"/>
    <n v="127.3"/>
    <n v="69.569999999999993"/>
    <x v="1"/>
    <s v="plays"/>
    <x v="3242"/>
    <d v="2014-09-19T18:08:12"/>
  </r>
  <r>
    <x v="0"/>
    <s v="US"/>
    <s v="USD"/>
    <n v="1444348800"/>
    <n v="1442283562"/>
    <b v="1"/>
    <n v="71"/>
    <b v="1"/>
    <s v="theater/plays"/>
    <n v="102.84"/>
    <n v="115.87"/>
    <x v="1"/>
    <s v="plays"/>
    <x v="3243"/>
    <d v="2015-10-09T00:00:00"/>
  </r>
  <r>
    <x v="0"/>
    <s v="GB"/>
    <s v="GBP"/>
    <n v="1480613982"/>
    <n v="1478018382"/>
    <b v="0"/>
    <n v="69"/>
    <b v="1"/>
    <s v="theater/plays"/>
    <n v="102.94"/>
    <n v="23.87"/>
    <x v="1"/>
    <s v="plays"/>
    <x v="3244"/>
    <d v="2016-12-01T17:39:42"/>
  </r>
  <r>
    <x v="0"/>
    <s v="US"/>
    <s v="USD"/>
    <n v="1434074400"/>
    <n v="1431354258"/>
    <b v="0"/>
    <n v="270"/>
    <b v="1"/>
    <s v="theater/plays"/>
    <n v="104.3"/>
    <n v="81.13"/>
    <x v="1"/>
    <s v="plays"/>
    <x v="3245"/>
    <d v="2015-06-12T02:00:00"/>
  </r>
  <r>
    <x v="0"/>
    <s v="US"/>
    <s v="USD"/>
    <n v="1442030340"/>
    <n v="1439551200"/>
    <b v="1"/>
    <n v="193"/>
    <b v="1"/>
    <s v="theater/plays"/>
    <n v="111.22"/>
    <n v="57.63"/>
    <x v="1"/>
    <s v="plays"/>
    <x v="3246"/>
    <d v="2015-09-12T03:59:00"/>
  </r>
  <r>
    <x v="0"/>
    <s v="GB"/>
    <s v="GBP"/>
    <n v="1436696712"/>
    <n v="1434104712"/>
    <b v="1"/>
    <n v="57"/>
    <b v="1"/>
    <s v="theater/plays"/>
    <n v="105.86"/>
    <n v="46.43"/>
    <x v="1"/>
    <s v="plays"/>
    <x v="3247"/>
    <d v="2015-07-12T10:25:12"/>
  </r>
  <r>
    <x v="0"/>
    <s v="US"/>
    <s v="USD"/>
    <n v="1428178757"/>
    <n v="1425590357"/>
    <b v="1"/>
    <n v="200"/>
    <b v="1"/>
    <s v="theater/plays"/>
    <n v="100.79"/>
    <n v="60.48"/>
    <x v="1"/>
    <s v="plays"/>
    <x v="3248"/>
    <d v="2015-04-04T20:19:17"/>
  </r>
  <r>
    <x v="0"/>
    <s v="US"/>
    <s v="USD"/>
    <n v="1434822914"/>
    <n v="1432230914"/>
    <b v="1"/>
    <n v="88"/>
    <b v="1"/>
    <s v="theater/plays"/>
    <n v="104.93"/>
    <n v="65.58"/>
    <x v="1"/>
    <s v="plays"/>
    <x v="3249"/>
    <d v="2015-06-20T17:55:14"/>
  </r>
  <r>
    <x v="0"/>
    <s v="US"/>
    <s v="USD"/>
    <n v="1415213324"/>
    <n v="1412617724"/>
    <b v="1"/>
    <n v="213"/>
    <b v="1"/>
    <s v="theater/plays"/>
    <n v="101.55"/>
    <n v="119.19"/>
    <x v="1"/>
    <s v="plays"/>
    <x v="3250"/>
    <d v="2014-11-05T18:48:44"/>
  </r>
  <r>
    <x v="0"/>
    <s v="US"/>
    <s v="USD"/>
    <n v="1434907966"/>
    <n v="1432315966"/>
    <b v="1"/>
    <n v="20"/>
    <b v="1"/>
    <s v="theater/plays"/>
    <n v="110.73"/>
    <n v="83.05"/>
    <x v="1"/>
    <s v="plays"/>
    <x v="3251"/>
    <d v="2015-06-21T17:32:46"/>
  </r>
  <r>
    <x v="0"/>
    <s v="GB"/>
    <s v="GBP"/>
    <n v="1473247240"/>
    <n v="1470655240"/>
    <b v="1"/>
    <n v="50"/>
    <b v="1"/>
    <s v="theater/plays"/>
    <n v="127.82"/>
    <n v="57.52"/>
    <x v="1"/>
    <s v="plays"/>
    <x v="3252"/>
    <d v="2016-09-07T11:20:40"/>
  </r>
  <r>
    <x v="0"/>
    <s v="US"/>
    <s v="USD"/>
    <n v="1473306300"/>
    <n v="1471701028"/>
    <b v="1"/>
    <n v="115"/>
    <b v="1"/>
    <s v="theater/plays"/>
    <n v="101.83"/>
    <n v="177.09"/>
    <x v="1"/>
    <s v="plays"/>
    <x v="3253"/>
    <d v="2016-09-08T03:45:00"/>
  </r>
  <r>
    <x v="0"/>
    <s v="GB"/>
    <s v="GBP"/>
    <n v="1427331809"/>
    <n v="1424743409"/>
    <b v="1"/>
    <n v="186"/>
    <b v="1"/>
    <s v="theater/plays"/>
    <n v="101.26"/>
    <n v="70.77"/>
    <x v="1"/>
    <s v="plays"/>
    <x v="3254"/>
    <d v="2015-03-26T01:03:29"/>
  </r>
  <r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x v="0"/>
    <s v="US"/>
    <s v="USD"/>
    <n v="1433995140"/>
    <n v="1432129577"/>
    <b v="1"/>
    <n v="176"/>
    <b v="1"/>
    <s v="theater/plays"/>
    <n v="128.06"/>
    <n v="72.760000000000005"/>
    <x v="1"/>
    <s v="plays"/>
    <x v="3256"/>
    <d v="2015-06-11T03:59:00"/>
  </r>
  <r>
    <x v="0"/>
    <s v="GB"/>
    <s v="GBP"/>
    <n v="1487769952"/>
    <n v="1485177952"/>
    <b v="0"/>
    <n v="41"/>
    <b v="1"/>
    <s v="theater/plays"/>
    <n v="106.3"/>
    <n v="51.85"/>
    <x v="1"/>
    <s v="plays"/>
    <x v="3257"/>
    <d v="2017-02-22T13:25:52"/>
  </r>
  <r>
    <x v="0"/>
    <s v="US"/>
    <s v="USD"/>
    <n v="1420751861"/>
    <n v="1418159861"/>
    <b v="1"/>
    <n v="75"/>
    <b v="1"/>
    <s v="theater/plays"/>
    <n v="105.21"/>
    <n v="98.2"/>
    <x v="1"/>
    <s v="plays"/>
    <x v="3258"/>
    <d v="2015-01-08T21:17:41"/>
  </r>
  <r>
    <x v="0"/>
    <s v="US"/>
    <s v="USD"/>
    <n v="1475294340"/>
    <n v="1472753745"/>
    <b v="1"/>
    <n v="97"/>
    <b v="1"/>
    <s v="theater/plays"/>
    <n v="106.17"/>
    <n v="251.74"/>
    <x v="1"/>
    <s v="plays"/>
    <x v="3259"/>
    <d v="2016-10-01T03:59:00"/>
  </r>
  <r>
    <x v="0"/>
    <s v="US"/>
    <s v="USD"/>
    <n v="1448903318"/>
    <n v="1445875718"/>
    <b v="1"/>
    <n v="73"/>
    <b v="1"/>
    <s v="theater/plays"/>
    <n v="109.24"/>
    <n v="74.819999999999993"/>
    <x v="1"/>
    <s v="plays"/>
    <x v="3260"/>
    <d v="2015-11-30T17:08:38"/>
  </r>
  <r>
    <x v="0"/>
    <s v="US"/>
    <s v="USD"/>
    <n v="1437067476"/>
    <n v="1434475476"/>
    <b v="1"/>
    <n v="49"/>
    <b v="1"/>
    <s v="theater/plays"/>
    <n v="100.45"/>
    <n v="67.650000000000006"/>
    <x v="1"/>
    <s v="plays"/>
    <x v="3261"/>
    <d v="2015-07-16T17:24:36"/>
  </r>
  <r>
    <x v="0"/>
    <s v="US"/>
    <s v="USD"/>
    <n v="1419220800"/>
    <n v="1416555262"/>
    <b v="1"/>
    <n v="134"/>
    <b v="1"/>
    <s v="theater/plays"/>
    <n v="103.04"/>
    <n v="93.81"/>
    <x v="1"/>
    <s v="plays"/>
    <x v="3262"/>
    <d v="2014-12-22T04:00:00"/>
  </r>
  <r>
    <x v="0"/>
    <s v="US"/>
    <s v="USD"/>
    <n v="1446238800"/>
    <n v="1444220588"/>
    <b v="1"/>
    <n v="68"/>
    <b v="1"/>
    <s v="theater/plays"/>
    <n v="112.17"/>
    <n v="41.24"/>
    <x v="1"/>
    <s v="plays"/>
    <x v="3263"/>
    <d v="2015-10-30T21:00:00"/>
  </r>
  <r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x v="0"/>
    <s v="US"/>
    <s v="USD"/>
    <n v="1434142800"/>
    <n v="1431435122"/>
    <b v="1"/>
    <n v="163"/>
    <b v="1"/>
    <s v="theater/plays"/>
    <n v="131.28"/>
    <n v="48.33"/>
    <x v="1"/>
    <s v="plays"/>
    <x v="3266"/>
    <d v="2015-06-12T21:00:00"/>
  </r>
  <r>
    <x v="0"/>
    <s v="US"/>
    <s v="USD"/>
    <n v="1437156660"/>
    <n v="1434564660"/>
    <b v="1"/>
    <n v="288"/>
    <b v="1"/>
    <s v="theater/plays"/>
    <n v="102.1"/>
    <n v="53.18"/>
    <x v="1"/>
    <s v="plays"/>
    <x v="3267"/>
    <d v="2015-07-17T18:11:00"/>
  </r>
  <r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11:00:00"/>
  </r>
  <r>
    <x v="0"/>
    <s v="GB"/>
    <s v="GBP"/>
    <n v="1436705265"/>
    <n v="1434113265"/>
    <b v="1"/>
    <n v="30"/>
    <b v="1"/>
    <s v="theater/plays"/>
    <n v="101.67"/>
    <n v="61"/>
    <x v="1"/>
    <s v="plays"/>
    <x v="3270"/>
    <d v="2015-07-12T12:47:45"/>
  </r>
  <r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x v="0"/>
    <s v="US"/>
    <s v="USD"/>
    <n v="1446814809"/>
    <n v="1444219209"/>
    <b v="1"/>
    <n v="145"/>
    <b v="1"/>
    <s v="theater/plays"/>
    <n v="154.43"/>
    <n v="106.5"/>
    <x v="1"/>
    <s v="plays"/>
    <x v="3272"/>
    <d v="2015-11-06T13:00:09"/>
  </r>
  <r>
    <x v="0"/>
    <s v="US"/>
    <s v="USD"/>
    <n v="1473879600"/>
    <n v="1472498042"/>
    <b v="1"/>
    <n v="21"/>
    <b v="1"/>
    <s v="theater/plays"/>
    <n v="107.4"/>
    <n v="204.57"/>
    <x v="1"/>
    <s v="plays"/>
    <x v="3273"/>
    <d v="2016-09-14T19:00:00"/>
  </r>
  <r>
    <x v="0"/>
    <s v="US"/>
    <s v="USD"/>
    <n v="1458075600"/>
    <n v="1454259272"/>
    <b v="1"/>
    <n v="286"/>
    <b v="1"/>
    <s v="theater/plays"/>
    <n v="101.32"/>
    <n v="54.91"/>
    <x v="1"/>
    <s v="plays"/>
    <x v="3274"/>
    <d v="2016-03-15T21:00:00"/>
  </r>
  <r>
    <x v="0"/>
    <s v="US"/>
    <s v="USD"/>
    <n v="1423456200"/>
    <n v="1421183271"/>
    <b v="1"/>
    <n v="12"/>
    <b v="1"/>
    <s v="theater/plays"/>
    <n v="100.28"/>
    <n v="150.41999999999999"/>
    <x v="1"/>
    <s v="plays"/>
    <x v="3275"/>
    <d v="2015-02-09T04:30:00"/>
  </r>
  <r>
    <x v="0"/>
    <s v="CA"/>
    <s v="CAD"/>
    <n v="1459483140"/>
    <n v="1456526879"/>
    <b v="1"/>
    <n v="100"/>
    <b v="1"/>
    <s v="theater/plays"/>
    <n v="116.84"/>
    <n v="52.58"/>
    <x v="1"/>
    <s v="plays"/>
    <x v="3276"/>
    <d v="2016-04-01T03:59:00"/>
  </r>
  <r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7:23:26"/>
  </r>
  <r>
    <x v="0"/>
    <s v="GB"/>
    <s v="GBP"/>
    <n v="1433017303"/>
    <n v="1430425303"/>
    <b v="1"/>
    <n v="34"/>
    <b v="1"/>
    <s v="theater/plays"/>
    <n v="103.4"/>
    <n v="76.03"/>
    <x v="1"/>
    <s v="plays"/>
    <x v="3278"/>
    <d v="2015-05-30T20:21:43"/>
  </r>
  <r>
    <x v="0"/>
    <s v="US"/>
    <s v="USD"/>
    <n v="1459474059"/>
    <n v="1456885659"/>
    <b v="0"/>
    <n v="63"/>
    <b v="1"/>
    <s v="theater/plays"/>
    <n v="114.28"/>
    <n v="105.21"/>
    <x v="1"/>
    <s v="plays"/>
    <x v="3279"/>
    <d v="2016-04-01T01:27:39"/>
  </r>
  <r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x v="0"/>
    <s v="US"/>
    <s v="USD"/>
    <n v="1441153705"/>
    <n v="1438561705"/>
    <b v="0"/>
    <n v="47"/>
    <b v="1"/>
    <s v="theater/plays"/>
    <n v="121.6"/>
    <n v="129.36000000000001"/>
    <x v="1"/>
    <s v="plays"/>
    <x v="3281"/>
    <d v="2015-09-02T00:28:25"/>
  </r>
  <r>
    <x v="0"/>
    <s v="US"/>
    <s v="USD"/>
    <n v="1461904788"/>
    <n v="1458103188"/>
    <b v="0"/>
    <n v="237"/>
    <b v="1"/>
    <s v="theater/plays"/>
    <n v="102.65"/>
    <n v="134.26"/>
    <x v="1"/>
    <s v="plays"/>
    <x v="3282"/>
    <d v="2016-04-29T04:39:48"/>
  </r>
  <r>
    <x v="0"/>
    <s v="GB"/>
    <s v="GBP"/>
    <n v="1455138000"/>
    <n v="1452448298"/>
    <b v="0"/>
    <n v="47"/>
    <b v="1"/>
    <s v="theater/plays"/>
    <n v="104.75"/>
    <n v="17.829999999999998"/>
    <x v="1"/>
    <s v="plays"/>
    <x v="3283"/>
    <d v="2016-02-10T21:00:00"/>
  </r>
  <r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x v="0"/>
    <s v="US"/>
    <s v="USD"/>
    <n v="1488258000"/>
    <n v="1485556626"/>
    <b v="0"/>
    <n v="81"/>
    <b v="1"/>
    <s v="theater/plays"/>
    <n v="112.1"/>
    <n v="69.19"/>
    <x v="1"/>
    <s v="plays"/>
    <x v="3285"/>
    <d v="2017-02-28T05:00:00"/>
  </r>
  <r>
    <x v="0"/>
    <s v="US"/>
    <s v="USD"/>
    <n v="1471291782"/>
    <n v="1468699782"/>
    <b v="0"/>
    <n v="122"/>
    <b v="1"/>
    <s v="theater/plays"/>
    <n v="101.77"/>
    <n v="125.12"/>
    <x v="1"/>
    <s v="plays"/>
    <x v="3286"/>
    <d v="2016-08-15T20:09:42"/>
  </r>
  <r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x v="0"/>
    <s v="GB"/>
    <s v="GBP"/>
    <n v="1466463600"/>
    <n v="1463337315"/>
    <b v="0"/>
    <n v="207"/>
    <b v="1"/>
    <s v="theater/plays"/>
    <n v="100.26"/>
    <n v="48.44"/>
    <x v="1"/>
    <s v="plays"/>
    <x v="3288"/>
    <d v="2016-06-20T23:00:00"/>
  </r>
  <r>
    <x v="0"/>
    <s v="GB"/>
    <s v="GBP"/>
    <n v="1487580602"/>
    <n v="1485161402"/>
    <b v="0"/>
    <n v="25"/>
    <b v="1"/>
    <s v="theater/plays"/>
    <n v="133.04"/>
    <n v="26.61"/>
    <x v="1"/>
    <s v="plays"/>
    <x v="3289"/>
    <d v="2017-02-20T08:50:02"/>
  </r>
  <r>
    <x v="0"/>
    <s v="GB"/>
    <s v="GBP"/>
    <n v="1489234891"/>
    <n v="1486642891"/>
    <b v="0"/>
    <n v="72"/>
    <b v="1"/>
    <s v="theater/plays"/>
    <n v="121.2"/>
    <n v="33.67"/>
    <x v="1"/>
    <s v="plays"/>
    <x v="3290"/>
    <d v="2017-03-11T12:21:31"/>
  </r>
  <r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x v="0"/>
    <s v="GB"/>
    <s v="GBP"/>
    <n v="1449257348"/>
    <n v="1444069748"/>
    <b v="0"/>
    <n v="15"/>
    <b v="1"/>
    <s v="theater/plays"/>
    <n v="286.14"/>
    <n v="19.27"/>
    <x v="1"/>
    <s v="plays"/>
    <x v="3292"/>
    <d v="2015-12-04T19:29:08"/>
  </r>
  <r>
    <x v="0"/>
    <s v="NZ"/>
    <s v="NZD"/>
    <n v="1488622352"/>
    <n v="1486030352"/>
    <b v="0"/>
    <n v="91"/>
    <b v="1"/>
    <s v="theater/plays"/>
    <n v="170.44"/>
    <n v="84.29"/>
    <x v="1"/>
    <s v="plays"/>
    <x v="3293"/>
    <d v="2017-03-04T10:12:32"/>
  </r>
  <r>
    <x v="0"/>
    <s v="GB"/>
    <s v="GBP"/>
    <n v="1434459554"/>
    <n v="1431867554"/>
    <b v="0"/>
    <n v="24"/>
    <b v="1"/>
    <s v="theater/plays"/>
    <n v="118.33"/>
    <n v="29.58"/>
    <x v="1"/>
    <s v="plays"/>
    <x v="3294"/>
    <d v="2015-06-16T12:59:14"/>
  </r>
  <r>
    <x v="0"/>
    <s v="GB"/>
    <s v="GBP"/>
    <n v="1474886229"/>
    <n v="1472294229"/>
    <b v="0"/>
    <n v="27"/>
    <b v="1"/>
    <s v="theater/plays"/>
    <n v="102.86"/>
    <n v="26.67"/>
    <x v="1"/>
    <s v="plays"/>
    <x v="3295"/>
    <d v="2016-09-26T10:37:09"/>
  </r>
  <r>
    <x v="0"/>
    <s v="GB"/>
    <s v="GBP"/>
    <n v="1448229600"/>
    <n v="1446401372"/>
    <b v="0"/>
    <n v="47"/>
    <b v="1"/>
    <s v="theater/plays"/>
    <n v="144.07"/>
    <n v="45.98"/>
    <x v="1"/>
    <s v="plays"/>
    <x v="3296"/>
    <d v="2015-11-22T22:00:00"/>
  </r>
  <r>
    <x v="0"/>
    <s v="GB"/>
    <s v="GBP"/>
    <n v="1438037940"/>
    <n v="1436380256"/>
    <b v="0"/>
    <n v="44"/>
    <b v="1"/>
    <s v="theater/plays"/>
    <n v="100.07"/>
    <n v="125.09"/>
    <x v="1"/>
    <s v="plays"/>
    <x v="3297"/>
    <d v="2015-07-27T22:59:00"/>
  </r>
  <r>
    <x v="0"/>
    <s v="US"/>
    <s v="USD"/>
    <n v="1442102400"/>
    <n v="1440370768"/>
    <b v="0"/>
    <n v="72"/>
    <b v="1"/>
    <s v="theater/plays"/>
    <n v="101.73"/>
    <n v="141.29"/>
    <x v="1"/>
    <s v="plays"/>
    <x v="3298"/>
    <d v="2015-09-13T00:00:00"/>
  </r>
  <r>
    <x v="0"/>
    <s v="US"/>
    <s v="USD"/>
    <n v="1444860063"/>
    <n v="1442268063"/>
    <b v="0"/>
    <n v="63"/>
    <b v="1"/>
    <s v="theater/plays"/>
    <n v="116.2"/>
    <n v="55.33"/>
    <x v="1"/>
    <s v="plays"/>
    <x v="3299"/>
    <d v="2015-10-14T22:01:03"/>
  </r>
  <r>
    <x v="0"/>
    <s v="US"/>
    <s v="USD"/>
    <n v="1430329862"/>
    <n v="1428515462"/>
    <b v="0"/>
    <n v="88"/>
    <b v="1"/>
    <s v="theater/plays"/>
    <n v="136.16999999999999"/>
    <n v="46.42"/>
    <x v="1"/>
    <s v="plays"/>
    <x v="3300"/>
    <d v="2015-04-29T17:51:02"/>
  </r>
  <r>
    <x v="0"/>
    <s v="US"/>
    <s v="USD"/>
    <n v="1470034740"/>
    <n v="1466185176"/>
    <b v="0"/>
    <n v="70"/>
    <b v="1"/>
    <s v="theater/plays"/>
    <n v="133.47"/>
    <n v="57.2"/>
    <x v="1"/>
    <s v="plays"/>
    <x v="3301"/>
    <d v="2016-08-01T06:59:00"/>
  </r>
  <r>
    <x v="0"/>
    <s v="ES"/>
    <s v="EUR"/>
    <n v="1481099176"/>
    <n v="1478507176"/>
    <b v="0"/>
    <n v="50"/>
    <b v="1"/>
    <s v="theater/plays"/>
    <n v="103.39"/>
    <n v="173.7"/>
    <x v="1"/>
    <s v="plays"/>
    <x v="3302"/>
    <d v="2016-12-07T08:26:16"/>
  </r>
  <r>
    <x v="0"/>
    <s v="US"/>
    <s v="USD"/>
    <n v="1427553484"/>
    <n v="1424533084"/>
    <b v="0"/>
    <n v="35"/>
    <b v="1"/>
    <s v="theater/plays"/>
    <n v="115.89"/>
    <n v="59.6"/>
    <x v="1"/>
    <s v="plays"/>
    <x v="3303"/>
    <d v="2015-03-28T14:38:04"/>
  </r>
  <r>
    <x v="0"/>
    <s v="US"/>
    <s v="USD"/>
    <n v="1482418752"/>
    <n v="1479826752"/>
    <b v="0"/>
    <n v="175"/>
    <b v="1"/>
    <s v="theater/plays"/>
    <n v="104.52"/>
    <n v="89.59"/>
    <x v="1"/>
    <s v="plays"/>
    <x v="3304"/>
    <d v="2016-12-22T14:59:12"/>
  </r>
  <r>
    <x v="0"/>
    <s v="US"/>
    <s v="USD"/>
    <n v="1438374748"/>
    <n v="1435782748"/>
    <b v="0"/>
    <n v="20"/>
    <b v="1"/>
    <s v="theater/plays"/>
    <n v="102.03"/>
    <n v="204.05"/>
    <x v="1"/>
    <s v="plays"/>
    <x v="3305"/>
    <d v="2015-07-31T20:32:28"/>
  </r>
  <r>
    <x v="0"/>
    <s v="US"/>
    <s v="USD"/>
    <n v="1465527600"/>
    <n v="1462252542"/>
    <b v="0"/>
    <n v="54"/>
    <b v="1"/>
    <s v="theater/plays"/>
    <n v="175.33"/>
    <n v="48.7"/>
    <x v="1"/>
    <s v="plays"/>
    <x v="3306"/>
    <d v="2016-06-10T03:00:00"/>
  </r>
  <r>
    <x v="0"/>
    <s v="US"/>
    <s v="USD"/>
    <n v="1463275339"/>
    <n v="1460683339"/>
    <b v="0"/>
    <n v="20"/>
    <b v="1"/>
    <s v="theater/plays"/>
    <n v="106.68"/>
    <n v="53.34"/>
    <x v="1"/>
    <s v="plays"/>
    <x v="3307"/>
    <d v="2016-05-15T01:22:19"/>
  </r>
  <r>
    <x v="0"/>
    <s v="US"/>
    <s v="USD"/>
    <n v="1460581365"/>
    <n v="1458766965"/>
    <b v="0"/>
    <n v="57"/>
    <b v="1"/>
    <s v="theater/plays"/>
    <n v="122.29"/>
    <n v="75.09"/>
    <x v="1"/>
    <s v="plays"/>
    <x v="3308"/>
    <d v="2016-04-13T21:02:45"/>
  </r>
  <r>
    <x v="0"/>
    <s v="GB"/>
    <s v="GBP"/>
    <n v="1476632178"/>
    <n v="1473953778"/>
    <b v="0"/>
    <n v="31"/>
    <b v="1"/>
    <s v="theater/plays"/>
    <n v="159.43"/>
    <n v="18"/>
    <x v="1"/>
    <s v="plays"/>
    <x v="3309"/>
    <d v="2016-10-16T15:36:18"/>
  </r>
  <r>
    <x v="0"/>
    <s v="US"/>
    <s v="USD"/>
    <n v="1444169825"/>
    <n v="1441577825"/>
    <b v="0"/>
    <n v="31"/>
    <b v="1"/>
    <s v="theater/plays"/>
    <n v="100.08"/>
    <n v="209.84"/>
    <x v="1"/>
    <s v="plays"/>
    <x v="3310"/>
    <d v="2015-10-06T22:17:05"/>
  </r>
  <r>
    <x v="0"/>
    <s v="US"/>
    <s v="USD"/>
    <n v="1445065210"/>
    <n v="1442473210"/>
    <b v="0"/>
    <n v="45"/>
    <b v="1"/>
    <s v="theater/plays"/>
    <n v="109.84"/>
    <n v="61.02"/>
    <x v="1"/>
    <s v="plays"/>
    <x v="3311"/>
    <d v="2015-10-17T07:00:10"/>
  </r>
  <r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22:00:00"/>
  </r>
  <r>
    <x v="0"/>
    <s v="US"/>
    <s v="USD"/>
    <n v="1453856400"/>
    <n v="1452664317"/>
    <b v="0"/>
    <n v="29"/>
    <b v="1"/>
    <s v="theater/plays"/>
    <n v="116.05"/>
    <n v="80.03"/>
    <x v="1"/>
    <s v="plays"/>
    <x v="3313"/>
    <d v="2016-01-27T01:00:00"/>
  </r>
  <r>
    <x v="0"/>
    <s v="GB"/>
    <s v="GBP"/>
    <n v="1431115500"/>
    <n v="1428733511"/>
    <b v="0"/>
    <n v="58"/>
    <b v="1"/>
    <s v="theater/plays"/>
    <n v="210.75"/>
    <n v="29.07"/>
    <x v="1"/>
    <s v="plays"/>
    <x v="3314"/>
    <d v="2015-05-08T20:05:00"/>
  </r>
  <r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x v="0"/>
    <s v="US"/>
    <s v="USD"/>
    <n v="1407506040"/>
    <n v="1404680075"/>
    <b v="0"/>
    <n v="125"/>
    <b v="1"/>
    <s v="theater/plays"/>
    <n v="100.09"/>
    <n v="93.98"/>
    <x v="1"/>
    <s v="plays"/>
    <x v="3316"/>
    <d v="2014-08-08T13:54:00"/>
  </r>
  <r>
    <x v="0"/>
    <s v="US"/>
    <s v="USD"/>
    <n v="1465347424"/>
    <n v="1462755424"/>
    <b v="0"/>
    <n v="18"/>
    <b v="1"/>
    <s v="theater/plays"/>
    <n v="106.19"/>
    <n v="61.94"/>
    <x v="1"/>
    <s v="plays"/>
    <x v="3317"/>
    <d v="2016-06-08T00:57:04"/>
  </r>
  <r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x v="0"/>
    <s v="US"/>
    <s v="USD"/>
    <n v="1466567700"/>
    <n v="1464653696"/>
    <b v="0"/>
    <n v="23"/>
    <b v="1"/>
    <s v="theater/plays"/>
    <n v="101.52"/>
    <n v="145.65"/>
    <x v="1"/>
    <s v="plays"/>
    <x v="3322"/>
    <d v="2016-06-22T03:55:00"/>
  </r>
  <r>
    <x v="0"/>
    <s v="GB"/>
    <s v="GBP"/>
    <n v="1474793208"/>
    <n v="1472201208"/>
    <b v="0"/>
    <n v="49"/>
    <b v="1"/>
    <s v="theater/plays"/>
    <n v="125.9"/>
    <n v="25.69"/>
    <x v="1"/>
    <s v="plays"/>
    <x v="3323"/>
    <d v="2016-09-25T08:46:48"/>
  </r>
  <r>
    <x v="0"/>
    <s v="IE"/>
    <s v="EUR"/>
    <n v="1465135190"/>
    <n v="1463925590"/>
    <b v="0"/>
    <n v="10"/>
    <b v="1"/>
    <s v="theater/plays"/>
    <n v="101.67"/>
    <n v="152.5"/>
    <x v="1"/>
    <s v="plays"/>
    <x v="3324"/>
    <d v="2016-06-05T13:59:50"/>
  </r>
  <r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x v="0"/>
    <s v="US"/>
    <s v="USD"/>
    <n v="1425830905"/>
    <n v="1423242505"/>
    <b v="0"/>
    <n v="57"/>
    <b v="1"/>
    <s v="theater/plays"/>
    <n v="101.38"/>
    <n v="142.28"/>
    <x v="1"/>
    <s v="plays"/>
    <x v="3326"/>
    <d v="2015-03-08T16:08:25"/>
  </r>
  <r>
    <x v="0"/>
    <s v="GB"/>
    <s v="GBP"/>
    <n v="1462697966"/>
    <n v="1460105966"/>
    <b v="0"/>
    <n v="33"/>
    <b v="1"/>
    <s v="theater/plays"/>
    <n v="101.25"/>
    <n v="24.55"/>
    <x v="1"/>
    <s v="plays"/>
    <x v="3327"/>
    <d v="2016-05-08T08:59:26"/>
  </r>
  <r>
    <x v="0"/>
    <s v="US"/>
    <s v="USD"/>
    <n v="1404522000"/>
    <n v="1404308883"/>
    <b v="0"/>
    <n v="9"/>
    <b v="1"/>
    <s v="theater/plays"/>
    <n v="146.38999999999999"/>
    <n v="292.77999999999997"/>
    <x v="1"/>
    <s v="plays"/>
    <x v="3328"/>
    <d v="2014-07-05T01:00:00"/>
  </r>
  <r>
    <x v="0"/>
    <s v="GB"/>
    <s v="GBP"/>
    <n v="1406502000"/>
    <n v="1405583108"/>
    <b v="0"/>
    <n v="26"/>
    <b v="1"/>
    <s v="theater/plays"/>
    <n v="116.8"/>
    <n v="44.92"/>
    <x v="1"/>
    <s v="plays"/>
    <x v="3329"/>
    <d v="2014-07-27T23:00:00"/>
  </r>
  <r>
    <x v="0"/>
    <s v="GB"/>
    <s v="GBP"/>
    <n v="1427919468"/>
    <n v="1425331068"/>
    <b v="0"/>
    <n v="69"/>
    <b v="1"/>
    <s v="theater/plays"/>
    <n v="106.27"/>
    <n v="23.1"/>
    <x v="1"/>
    <s v="plays"/>
    <x v="3330"/>
    <d v="2015-04-01T20:17:48"/>
  </r>
  <r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x v="0"/>
    <s v="US"/>
    <s v="USD"/>
    <n v="1434384880"/>
    <n v="1432484080"/>
    <b v="0"/>
    <n v="111"/>
    <b v="1"/>
    <s v="theater/plays"/>
    <n v="104.57"/>
    <n v="32.97"/>
    <x v="1"/>
    <s v="plays"/>
    <x v="3333"/>
    <d v="2015-06-15T16:14:40"/>
  </r>
  <r>
    <x v="0"/>
    <s v="US"/>
    <s v="USD"/>
    <n v="1438259422"/>
    <n v="1435667422"/>
    <b v="0"/>
    <n v="46"/>
    <b v="1"/>
    <s v="theater/plays"/>
    <n v="138.62"/>
    <n v="116.65"/>
    <x v="1"/>
    <s v="plays"/>
    <x v="3334"/>
    <d v="2015-07-30T12:30:22"/>
  </r>
  <r>
    <x v="0"/>
    <s v="GB"/>
    <s v="GBP"/>
    <n v="1407106800"/>
    <n v="1404749446"/>
    <b v="0"/>
    <n v="63"/>
    <b v="1"/>
    <s v="theater/plays"/>
    <n v="100.32"/>
    <n v="79.62"/>
    <x v="1"/>
    <s v="plays"/>
    <x v="3335"/>
    <d v="2014-08-03T23:00:00"/>
  </r>
  <r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x v="0"/>
    <s v="GB"/>
    <s v="GBP"/>
    <n v="1412974800"/>
    <n v="1411109167"/>
    <b v="0"/>
    <n v="34"/>
    <b v="1"/>
    <s v="theater/plays"/>
    <n v="110.2"/>
    <n v="81.03"/>
    <x v="1"/>
    <s v="plays"/>
    <x v="3337"/>
    <d v="2014-10-10T21:00:00"/>
  </r>
  <r>
    <x v="0"/>
    <s v="US"/>
    <s v="USD"/>
    <n v="1487944080"/>
    <n v="1486129680"/>
    <b v="0"/>
    <n v="112"/>
    <b v="1"/>
    <s v="theater/plays"/>
    <n v="102.18"/>
    <n v="136.85"/>
    <x v="1"/>
    <s v="plays"/>
    <x v="3338"/>
    <d v="2017-02-24T13:48:00"/>
  </r>
  <r>
    <x v="0"/>
    <s v="US"/>
    <s v="USD"/>
    <n v="1469721518"/>
    <n v="1467129518"/>
    <b v="0"/>
    <n v="47"/>
    <b v="1"/>
    <s v="theater/plays"/>
    <n v="104.35"/>
    <n v="177.62"/>
    <x v="1"/>
    <s v="plays"/>
    <x v="3339"/>
    <d v="2016-07-28T15:58:38"/>
  </r>
  <r>
    <x v="0"/>
    <s v="US"/>
    <s v="USD"/>
    <n v="1481066554"/>
    <n v="1478906554"/>
    <b v="0"/>
    <n v="38"/>
    <b v="1"/>
    <s v="theater/plays"/>
    <n v="138.16999999999999"/>
    <n v="109.08"/>
    <x v="1"/>
    <s v="plays"/>
    <x v="3340"/>
    <d v="2016-12-06T23:22:34"/>
  </r>
  <r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x v="0"/>
    <s v="US"/>
    <s v="USD"/>
    <n v="1427864340"/>
    <n v="1425020810"/>
    <b v="0"/>
    <n v="78"/>
    <b v="1"/>
    <s v="theater/plays"/>
    <n v="101.67"/>
    <n v="78.209999999999994"/>
    <x v="1"/>
    <s v="plays"/>
    <x v="3342"/>
    <d v="2015-04-01T04:59:00"/>
  </r>
  <r>
    <x v="0"/>
    <s v="GB"/>
    <s v="GBP"/>
    <n v="1460553480"/>
    <n v="1458770384"/>
    <b v="0"/>
    <n v="23"/>
    <b v="1"/>
    <s v="theater/plays"/>
    <n v="171.43"/>
    <n v="52.17"/>
    <x v="1"/>
    <s v="plays"/>
    <x v="3343"/>
    <d v="2016-04-13T13:18:00"/>
  </r>
  <r>
    <x v="0"/>
    <s v="US"/>
    <s v="USD"/>
    <n v="1409374093"/>
    <n v="1406782093"/>
    <b v="0"/>
    <n v="40"/>
    <b v="1"/>
    <s v="theater/plays"/>
    <n v="101.44"/>
    <n v="114.13"/>
    <x v="1"/>
    <s v="plays"/>
    <x v="3344"/>
    <d v="2014-08-30T04:48:13"/>
  </r>
  <r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x v="0"/>
    <s v="GB"/>
    <s v="GBP"/>
    <n v="1462741200"/>
    <n v="1461503654"/>
    <b v="0"/>
    <n v="22"/>
    <b v="1"/>
    <s v="theater/plays"/>
    <n v="119.45"/>
    <n v="108.59"/>
    <x v="1"/>
    <s v="plays"/>
    <x v="3347"/>
    <d v="2016-05-08T21:00:00"/>
  </r>
  <r>
    <x v="0"/>
    <s v="US"/>
    <s v="USD"/>
    <n v="1461988740"/>
    <n v="1459949080"/>
    <b v="0"/>
    <n v="79"/>
    <b v="1"/>
    <s v="theater/plays"/>
    <n v="100.29"/>
    <n v="69.819999999999993"/>
    <x v="1"/>
    <s v="plays"/>
    <x v="3348"/>
    <d v="2016-04-30T03:59:00"/>
  </r>
  <r>
    <x v="0"/>
    <s v="US"/>
    <s v="USD"/>
    <n v="1465837200"/>
    <n v="1463971172"/>
    <b v="0"/>
    <n v="14"/>
    <b v="1"/>
    <s v="theater/plays"/>
    <n v="153.4"/>
    <n v="109.57"/>
    <x v="1"/>
    <s v="plays"/>
    <x v="3349"/>
    <d v="2016-06-13T17:00:00"/>
  </r>
  <r>
    <x v="0"/>
    <s v="LU"/>
    <s v="EUR"/>
    <n v="1448838000"/>
    <n v="1445791811"/>
    <b v="0"/>
    <n v="51"/>
    <b v="1"/>
    <s v="theater/plays"/>
    <n v="104.43"/>
    <n v="71.67"/>
    <x v="1"/>
    <s v="plays"/>
    <x v="3350"/>
    <d v="2015-11-29T23:00:00"/>
  </r>
  <r>
    <x v="0"/>
    <s v="GB"/>
    <s v="GBP"/>
    <n v="1406113200"/>
    <n v="1402910965"/>
    <b v="0"/>
    <n v="54"/>
    <b v="1"/>
    <s v="theater/plays"/>
    <n v="101.1"/>
    <n v="93.61"/>
    <x v="1"/>
    <s v="plays"/>
    <x v="3351"/>
    <d v="2014-07-23T11:00:00"/>
  </r>
  <r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x v="0"/>
    <s v="US"/>
    <s v="USD"/>
    <n v="1446091260"/>
    <n v="1443029206"/>
    <b v="0"/>
    <n v="55"/>
    <b v="1"/>
    <s v="theater/plays"/>
    <n v="101.93"/>
    <n v="55.6"/>
    <x v="1"/>
    <s v="plays"/>
    <x v="3354"/>
    <d v="2015-10-29T04:01:00"/>
  </r>
  <r>
    <x v="0"/>
    <s v="GB"/>
    <s v="GBP"/>
    <n v="1462879020"/>
    <n v="1461941527"/>
    <b v="0"/>
    <n v="15"/>
    <b v="1"/>
    <s v="theater/plays"/>
    <n v="126.29"/>
    <n v="147.33000000000001"/>
    <x v="1"/>
    <s v="plays"/>
    <x v="3355"/>
    <d v="2016-05-10T11:17:00"/>
  </r>
  <r>
    <x v="0"/>
    <s v="GB"/>
    <s v="GBP"/>
    <n v="1468611272"/>
    <n v="1466019272"/>
    <b v="0"/>
    <n v="27"/>
    <b v="1"/>
    <s v="theater/plays"/>
    <n v="101.4"/>
    <n v="56.33"/>
    <x v="1"/>
    <s v="plays"/>
    <x v="3356"/>
    <d v="2016-07-15T19:34:32"/>
  </r>
  <r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x v="0"/>
    <s v="US"/>
    <s v="USD"/>
    <n v="1416385679"/>
    <n v="1413790079"/>
    <b v="0"/>
    <n v="162"/>
    <b v="1"/>
    <s v="theater/plays"/>
    <n v="102.99"/>
    <n v="63.57"/>
    <x v="1"/>
    <s v="plays"/>
    <x v="3358"/>
    <d v="2014-11-19T08:27:59"/>
  </r>
  <r>
    <x v="0"/>
    <s v="US"/>
    <s v="USD"/>
    <n v="1487985734"/>
    <n v="1484097734"/>
    <b v="0"/>
    <n v="23"/>
    <b v="1"/>
    <s v="theater/plays"/>
    <n v="106.25"/>
    <n v="184.78"/>
    <x v="1"/>
    <s v="plays"/>
    <x v="3359"/>
    <d v="2017-02-25T01:22:14"/>
  </r>
  <r>
    <x v="0"/>
    <s v="SG"/>
    <s v="SGD"/>
    <n v="1481731140"/>
    <n v="1479866343"/>
    <b v="0"/>
    <n v="72"/>
    <b v="1"/>
    <s v="theater/plays"/>
    <n v="101.38"/>
    <n v="126.72"/>
    <x v="1"/>
    <s v="plays"/>
    <x v="3360"/>
    <d v="2016-12-14T15:59:00"/>
  </r>
  <r>
    <x v="0"/>
    <s v="US"/>
    <s v="USD"/>
    <n v="1409587140"/>
    <n v="1408062990"/>
    <b v="0"/>
    <n v="68"/>
    <b v="1"/>
    <s v="theater/plays"/>
    <n v="113.46"/>
    <n v="83.43"/>
    <x v="1"/>
    <s v="plays"/>
    <x v="3361"/>
    <d v="2014-09-01T15:59:00"/>
  </r>
  <r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x v="0"/>
    <s v="US"/>
    <s v="USD"/>
    <n v="1408464000"/>
    <n v="1406831445"/>
    <b v="0"/>
    <n v="26"/>
    <b v="1"/>
    <s v="theater/plays"/>
    <n v="101.42"/>
    <n v="302.31"/>
    <x v="1"/>
    <s v="plays"/>
    <x v="3363"/>
    <d v="2014-08-19T16:00:00"/>
  </r>
  <r>
    <x v="0"/>
    <s v="GB"/>
    <s v="GBP"/>
    <n v="1458075600"/>
    <n v="1456183649"/>
    <b v="0"/>
    <n v="72"/>
    <b v="1"/>
    <s v="theater/plays"/>
    <n v="105.93"/>
    <n v="44.14"/>
    <x v="1"/>
    <s v="plays"/>
    <x v="3364"/>
    <d v="2016-03-15T21:00:00"/>
  </r>
  <r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x v="0"/>
    <s v="GB"/>
    <s v="GBP"/>
    <n v="1438467894"/>
    <n v="1436307894"/>
    <b v="0"/>
    <n v="30"/>
    <b v="1"/>
    <s v="theater/plays"/>
    <n v="118.67"/>
    <n v="29.67"/>
    <x v="1"/>
    <s v="plays"/>
    <x v="3367"/>
    <d v="2015-08-01T22:24:54"/>
  </r>
  <r>
    <x v="0"/>
    <s v="US"/>
    <s v="USD"/>
    <n v="1420088400"/>
    <n v="1416977259"/>
    <b v="0"/>
    <n v="23"/>
    <b v="1"/>
    <s v="theater/plays"/>
    <n v="104.6"/>
    <n v="45.48"/>
    <x v="1"/>
    <s v="plays"/>
    <x v="3368"/>
    <d v="2015-01-01T05:00:00"/>
  </r>
  <r>
    <x v="0"/>
    <s v="IE"/>
    <s v="EUR"/>
    <n v="1484441980"/>
    <n v="1479257980"/>
    <b v="0"/>
    <n v="54"/>
    <b v="1"/>
    <s v="theater/plays"/>
    <n v="103.9"/>
    <n v="96.2"/>
    <x v="1"/>
    <s v="plays"/>
    <x v="3369"/>
    <d v="2017-01-15T00:59:40"/>
  </r>
  <r>
    <x v="0"/>
    <s v="US"/>
    <s v="USD"/>
    <n v="1481961600"/>
    <n v="1479283285"/>
    <b v="0"/>
    <n v="26"/>
    <b v="1"/>
    <s v="theater/plays"/>
    <n v="117.73"/>
    <n v="67.92"/>
    <x v="1"/>
    <s v="plays"/>
    <x v="3370"/>
    <d v="2016-12-17T08:00:00"/>
  </r>
  <r>
    <x v="0"/>
    <s v="US"/>
    <s v="USD"/>
    <n v="1449089965"/>
    <n v="1446670765"/>
    <b v="0"/>
    <n v="9"/>
    <b v="1"/>
    <s v="theater/plays"/>
    <n v="138.5"/>
    <n v="30.78"/>
    <x v="1"/>
    <s v="plays"/>
    <x v="3371"/>
    <d v="2015-12-02T20:59:25"/>
  </r>
  <r>
    <x v="0"/>
    <s v="US"/>
    <s v="USD"/>
    <n v="1408942740"/>
    <n v="1407157756"/>
    <b v="0"/>
    <n v="27"/>
    <b v="1"/>
    <s v="theater/plays"/>
    <n v="103.5"/>
    <n v="38.33"/>
    <x v="1"/>
    <s v="plays"/>
    <x v="3372"/>
    <d v="2014-08-25T04:59:00"/>
  </r>
  <r>
    <x v="0"/>
    <s v="GB"/>
    <s v="GBP"/>
    <n v="1437235200"/>
    <n v="1435177840"/>
    <b v="0"/>
    <n v="30"/>
    <b v="1"/>
    <s v="theater/plays"/>
    <n v="100.25"/>
    <n v="66.83"/>
    <x v="1"/>
    <s v="plays"/>
    <x v="3373"/>
    <d v="2015-07-18T16:00:00"/>
  </r>
  <r>
    <x v="0"/>
    <s v="CA"/>
    <s v="CAD"/>
    <n v="1446053616"/>
    <n v="1443461616"/>
    <b v="0"/>
    <n v="52"/>
    <b v="1"/>
    <s v="theater/plays"/>
    <n v="106.57"/>
    <n v="71.73"/>
    <x v="1"/>
    <s v="plays"/>
    <x v="3374"/>
    <d v="2015-10-28T17:33:36"/>
  </r>
  <r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x v="0"/>
    <s v="US"/>
    <s v="USD"/>
    <n v="1429976994"/>
    <n v="1424796594"/>
    <b v="0"/>
    <n v="19"/>
    <b v="1"/>
    <s v="theater/plays"/>
    <n v="100.01"/>
    <n v="421.11"/>
    <x v="1"/>
    <s v="plays"/>
    <x v="3376"/>
    <d v="2015-04-25T15:49:54"/>
  </r>
  <r>
    <x v="0"/>
    <s v="GB"/>
    <s v="GBP"/>
    <n v="1426870560"/>
    <n v="1424280899"/>
    <b v="0"/>
    <n v="77"/>
    <b v="1"/>
    <s v="theater/plays"/>
    <n v="101.05"/>
    <n v="104.99"/>
    <x v="1"/>
    <s v="plays"/>
    <x v="3377"/>
    <d v="2015-03-20T16:56:00"/>
  </r>
  <r>
    <x v="0"/>
    <s v="GB"/>
    <s v="GBP"/>
    <n v="1409490480"/>
    <n v="1407400306"/>
    <b v="0"/>
    <n v="21"/>
    <b v="1"/>
    <s v="theater/plays"/>
    <n v="107.64"/>
    <n v="28.19"/>
    <x v="1"/>
    <s v="plays"/>
    <x v="3378"/>
    <d v="2014-08-31T13:08:00"/>
  </r>
  <r>
    <x v="0"/>
    <s v="GB"/>
    <s v="GBP"/>
    <n v="1440630000"/>
    <n v="1439122800"/>
    <b v="0"/>
    <n v="38"/>
    <b v="1"/>
    <s v="theater/plays"/>
    <n v="103.65"/>
    <n v="54.55"/>
    <x v="1"/>
    <s v="plays"/>
    <x v="3379"/>
    <d v="2015-08-26T23:00:00"/>
  </r>
  <r>
    <x v="0"/>
    <s v="US"/>
    <s v="USD"/>
    <n v="1417305178"/>
    <n v="1414277578"/>
    <b v="0"/>
    <n v="28"/>
    <b v="1"/>
    <s v="theater/plays"/>
    <n v="104.43"/>
    <n v="111.89"/>
    <x v="1"/>
    <s v="plays"/>
    <x v="3380"/>
    <d v="2014-11-29T23:52:58"/>
  </r>
  <r>
    <x v="0"/>
    <s v="US"/>
    <s v="USD"/>
    <n v="1426044383"/>
    <n v="1423455983"/>
    <b v="0"/>
    <n v="48"/>
    <b v="1"/>
    <s v="theater/plays"/>
    <n v="102.25"/>
    <n v="85.21"/>
    <x v="1"/>
    <s v="plays"/>
    <x v="3381"/>
    <d v="2015-03-11T03:26:23"/>
  </r>
  <r>
    <x v="0"/>
    <s v="GB"/>
    <s v="GBP"/>
    <n v="1470092340"/>
    <n v="1467973256"/>
    <b v="0"/>
    <n v="46"/>
    <b v="1"/>
    <s v="theater/plays"/>
    <n v="100.74"/>
    <n v="76.650000000000006"/>
    <x v="1"/>
    <s v="plays"/>
    <x v="3382"/>
    <d v="2016-08-01T22:59:00"/>
  </r>
  <r>
    <x v="0"/>
    <s v="US"/>
    <s v="USD"/>
    <n v="1466707620"/>
    <n v="1464979620"/>
    <b v="0"/>
    <n v="30"/>
    <b v="1"/>
    <s v="theater/plays"/>
    <n v="111.71"/>
    <n v="65.17"/>
    <x v="1"/>
    <s v="plays"/>
    <x v="3383"/>
    <d v="2016-06-23T18:47:00"/>
  </r>
  <r>
    <x v="0"/>
    <s v="US"/>
    <s v="USD"/>
    <n v="1448074800"/>
    <n v="1444874768"/>
    <b v="0"/>
    <n v="64"/>
    <b v="1"/>
    <s v="theater/plays"/>
    <n v="100.01"/>
    <n v="93.76"/>
    <x v="1"/>
    <s v="plays"/>
    <x v="3384"/>
    <d v="2015-11-21T03:00:00"/>
  </r>
  <r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x v="0"/>
    <s v="US"/>
    <s v="USD"/>
    <n v="1418581088"/>
    <n v="1415125088"/>
    <b v="0"/>
    <n v="35"/>
    <b v="1"/>
    <s v="theater/plays"/>
    <n v="116.87"/>
    <n v="100.17"/>
    <x v="1"/>
    <s v="plays"/>
    <x v="3387"/>
    <d v="2014-12-14T18:18:08"/>
  </r>
  <r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x v="0"/>
    <s v="US"/>
    <s v="USD"/>
    <n v="1464960682"/>
    <n v="1462368682"/>
    <b v="0"/>
    <n v="62"/>
    <b v="1"/>
    <s v="theater/plays"/>
    <n v="114.5"/>
    <n v="184.68"/>
    <x v="1"/>
    <s v="plays"/>
    <x v="3389"/>
    <d v="2016-06-03T13:31:22"/>
  </r>
  <r>
    <x v="0"/>
    <s v="US"/>
    <s v="USD"/>
    <n v="1405017345"/>
    <n v="1403721345"/>
    <b v="0"/>
    <n v="22"/>
    <b v="1"/>
    <s v="theater/plays"/>
    <n v="102.4"/>
    <n v="69.819999999999993"/>
    <x v="1"/>
    <s v="plays"/>
    <x v="3390"/>
    <d v="2014-07-10T18:35:45"/>
  </r>
  <r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x v="0"/>
    <s v="US"/>
    <s v="USD"/>
    <n v="1415234760"/>
    <n v="1413065230"/>
    <b v="0"/>
    <n v="44"/>
    <b v="1"/>
    <s v="theater/plays"/>
    <n v="105.8"/>
    <n v="36.07"/>
    <x v="1"/>
    <s v="plays"/>
    <x v="3393"/>
    <d v="2014-11-06T00:46:00"/>
  </r>
  <r>
    <x v="0"/>
    <s v="GB"/>
    <s v="GBP"/>
    <n v="1406470645"/>
    <n v="1403878645"/>
    <b v="0"/>
    <n v="27"/>
    <b v="1"/>
    <s v="theater/plays"/>
    <n v="142.36000000000001"/>
    <n v="29"/>
    <x v="1"/>
    <s v="plays"/>
    <x v="3394"/>
    <d v="2014-07-27T14:17:25"/>
  </r>
  <r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x v="0"/>
    <s v="US"/>
    <s v="USD"/>
    <n v="1401595140"/>
    <n v="1399286589"/>
    <b v="0"/>
    <n v="28"/>
    <b v="1"/>
    <s v="theater/plays"/>
    <n v="104.33"/>
    <n v="55.89"/>
    <x v="1"/>
    <s v="plays"/>
    <x v="3396"/>
    <d v="2014-06-01T03:59:00"/>
  </r>
  <r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x v="0"/>
    <s v="US"/>
    <s v="USD"/>
    <n v="1416589200"/>
    <n v="1414605776"/>
    <b v="0"/>
    <n v="65"/>
    <b v="1"/>
    <s v="theater/plays"/>
    <n v="111.08"/>
    <n v="68.349999999999994"/>
    <x v="1"/>
    <s v="plays"/>
    <x v="3398"/>
    <d v="2014-11-21T17:00:00"/>
  </r>
  <r>
    <x v="0"/>
    <s v="GB"/>
    <s v="GBP"/>
    <n v="1424556325"/>
    <n v="1421964325"/>
    <b v="0"/>
    <n v="46"/>
    <b v="1"/>
    <s v="theater/plays"/>
    <n v="103.75"/>
    <n v="27.07"/>
    <x v="1"/>
    <s v="plays"/>
    <x v="3399"/>
    <d v="2015-02-21T22:05:25"/>
  </r>
  <r>
    <x v="0"/>
    <s v="US"/>
    <s v="USD"/>
    <n v="1409266414"/>
    <n v="1405378414"/>
    <b v="0"/>
    <n v="85"/>
    <b v="1"/>
    <s v="theater/plays"/>
    <n v="100.41"/>
    <n v="118.13"/>
    <x v="1"/>
    <s v="plays"/>
    <x v="3400"/>
    <d v="2014-08-28T22:53:34"/>
  </r>
  <r>
    <x v="0"/>
    <s v="GB"/>
    <s v="GBP"/>
    <n v="1438968146"/>
    <n v="1436376146"/>
    <b v="0"/>
    <n v="66"/>
    <b v="1"/>
    <s v="theater/plays"/>
    <n v="101.86"/>
    <n v="44.76"/>
    <x v="1"/>
    <s v="plays"/>
    <x v="3401"/>
    <d v="2015-08-07T17:22:26"/>
  </r>
  <r>
    <x v="0"/>
    <s v="US"/>
    <s v="USD"/>
    <n v="1447295460"/>
    <n v="1444747843"/>
    <b v="0"/>
    <n v="165"/>
    <b v="1"/>
    <s v="theater/plays"/>
    <n v="109.77"/>
    <n v="99.79"/>
    <x v="1"/>
    <s v="plays"/>
    <x v="3402"/>
    <d v="2015-11-12T02:31:00"/>
  </r>
  <r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x v="0"/>
    <s v="GB"/>
    <s v="GBP"/>
    <n v="1456876740"/>
    <n v="1455063886"/>
    <b v="0"/>
    <n v="17"/>
    <b v="1"/>
    <s v="theater/plays"/>
    <n v="137.57"/>
    <n v="28.32"/>
    <x v="1"/>
    <s v="plays"/>
    <x v="3405"/>
    <d v="2016-03-01T23:59:00"/>
  </r>
  <r>
    <x v="0"/>
    <s v="US"/>
    <s v="USD"/>
    <n v="1405511376"/>
    <n v="1401623376"/>
    <b v="0"/>
    <n v="91"/>
    <b v="1"/>
    <s v="theater/plays"/>
    <n v="100.31"/>
    <n v="110.23"/>
    <x v="1"/>
    <s v="plays"/>
    <x v="3406"/>
    <d v="2014-07-16T11:49:36"/>
  </r>
  <r>
    <x v="0"/>
    <s v="GB"/>
    <s v="GBP"/>
    <n v="1404641289"/>
    <n v="1402049289"/>
    <b v="0"/>
    <n v="67"/>
    <b v="1"/>
    <s v="theater/plays"/>
    <n v="107.1"/>
    <n v="31.97"/>
    <x v="1"/>
    <s v="plays"/>
    <x v="3407"/>
    <d v="2014-07-06T10:08:09"/>
  </r>
  <r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x v="0"/>
    <s v="GB"/>
    <s v="GBP"/>
    <n v="1469998680"/>
    <n v="1466710358"/>
    <b v="0"/>
    <n v="21"/>
    <b v="1"/>
    <s v="theater/plays"/>
    <n v="123.6"/>
    <n v="29.43"/>
    <x v="1"/>
    <s v="plays"/>
    <x v="3409"/>
    <d v="2016-07-31T20:58:00"/>
  </r>
  <r>
    <x v="0"/>
    <s v="US"/>
    <s v="USD"/>
    <n v="1465196400"/>
    <n v="1462841990"/>
    <b v="0"/>
    <n v="40"/>
    <b v="1"/>
    <s v="theater/plays"/>
    <n v="108.5"/>
    <n v="81.38"/>
    <x v="1"/>
    <s v="plays"/>
    <x v="3410"/>
    <d v="2016-06-06T07:00:00"/>
  </r>
  <r>
    <x v="0"/>
    <s v="US"/>
    <s v="USD"/>
    <n v="1444264372"/>
    <n v="1442536372"/>
    <b v="0"/>
    <n v="78"/>
    <b v="1"/>
    <s v="theater/plays"/>
    <n v="103.57"/>
    <n v="199.17"/>
    <x v="1"/>
    <s v="plays"/>
    <x v="3411"/>
    <d v="2015-10-08T00:32:52"/>
  </r>
  <r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x v="0"/>
    <s v="US"/>
    <s v="USD"/>
    <n v="1480579140"/>
    <n v="1478030325"/>
    <b v="0"/>
    <n v="44"/>
    <b v="1"/>
    <s v="theater/plays"/>
    <n v="103.5"/>
    <n v="70.569999999999993"/>
    <x v="1"/>
    <s v="plays"/>
    <x v="3414"/>
    <d v="2016-12-01T07:59:00"/>
  </r>
  <r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x v="0"/>
    <s v="GB"/>
    <s v="GBP"/>
    <n v="1429813800"/>
    <n v="1427363645"/>
    <b v="0"/>
    <n v="30"/>
    <b v="1"/>
    <s v="theater/plays"/>
    <n v="119.6"/>
    <n v="159.47"/>
    <x v="1"/>
    <s v="plays"/>
    <x v="3416"/>
    <d v="2015-04-23T18:30:00"/>
  </r>
  <r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x v="0"/>
    <s v="US"/>
    <s v="USD"/>
    <n v="1400875307"/>
    <n v="1398283307"/>
    <b v="0"/>
    <n v="56"/>
    <b v="1"/>
    <s v="theater/plays"/>
    <n v="100.88"/>
    <n v="72.05"/>
    <x v="1"/>
    <s v="plays"/>
    <x v="3418"/>
    <d v="2014-05-23T20:01:47"/>
  </r>
  <r>
    <x v="0"/>
    <s v="IE"/>
    <s v="EUR"/>
    <n v="1459978200"/>
    <n v="1458416585"/>
    <b v="0"/>
    <n v="46"/>
    <b v="1"/>
    <s v="theater/plays"/>
    <n v="106.55"/>
    <n v="63.7"/>
    <x v="1"/>
    <s v="plays"/>
    <x v="3419"/>
    <d v="2016-04-06T21:30:00"/>
  </r>
  <r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x v="0"/>
    <s v="US"/>
    <s v="USD"/>
    <n v="1425495563"/>
    <n v="1422903563"/>
    <b v="0"/>
    <n v="98"/>
    <b v="1"/>
    <s v="theater/plays"/>
    <n v="101.15"/>
    <n v="103.21"/>
    <x v="1"/>
    <s v="plays"/>
    <x v="3421"/>
    <d v="2015-03-04T18:59:23"/>
  </r>
  <r>
    <x v="0"/>
    <s v="GB"/>
    <s v="GBP"/>
    <n v="1450051200"/>
    <n v="1447594176"/>
    <b v="0"/>
    <n v="46"/>
    <b v="1"/>
    <s v="theater/plays"/>
    <n v="109.1"/>
    <n v="71.150000000000006"/>
    <x v="1"/>
    <s v="plays"/>
    <x v="3422"/>
    <d v="2015-12-14T00:00:00"/>
  </r>
  <r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x v="0"/>
    <s v="US"/>
    <s v="USD"/>
    <n v="1423119540"/>
    <n v="1421252084"/>
    <b v="0"/>
    <n v="76"/>
    <b v="1"/>
    <s v="theater/plays"/>
    <n v="103.58"/>
    <n v="81.78"/>
    <x v="1"/>
    <s v="plays"/>
    <x v="3424"/>
    <d v="2015-02-05T06:59:00"/>
  </r>
  <r>
    <x v="0"/>
    <s v="US"/>
    <s v="USD"/>
    <n v="1412434136"/>
    <n v="1409669336"/>
    <b v="0"/>
    <n v="104"/>
    <b v="1"/>
    <s v="theater/plays"/>
    <n v="102.97"/>
    <n v="297.02999999999997"/>
    <x v="1"/>
    <s v="plays"/>
    <x v="3425"/>
    <d v="2014-10-04T14:48:56"/>
  </r>
  <r>
    <x v="0"/>
    <s v="US"/>
    <s v="USD"/>
    <n v="1411264800"/>
    <n v="1409620903"/>
    <b v="0"/>
    <n v="87"/>
    <b v="1"/>
    <s v="theater/plays"/>
    <n v="108.13"/>
    <n v="46.61"/>
    <x v="1"/>
    <s v="plays"/>
    <x v="3426"/>
    <d v="2014-09-21T02:00:00"/>
  </r>
  <r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x v="0"/>
    <s v="GB"/>
    <s v="GBP"/>
    <n v="1425142800"/>
    <n v="1422983847"/>
    <b v="0"/>
    <n v="51"/>
    <b v="1"/>
    <s v="theater/plays"/>
    <n v="102.75"/>
    <n v="40.29"/>
    <x v="1"/>
    <s v="plays"/>
    <x v="3428"/>
    <d v="2015-02-28T17:00:00"/>
  </r>
  <r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x v="0"/>
    <s v="GB"/>
    <s v="GBP"/>
    <n v="1406760101"/>
    <n v="1404168101"/>
    <b v="0"/>
    <n v="72"/>
    <b v="1"/>
    <s v="theater/plays"/>
    <n v="108.55"/>
    <n v="30.15"/>
    <x v="1"/>
    <s v="plays"/>
    <x v="3430"/>
    <d v="2014-07-30T22:41:41"/>
  </r>
  <r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x v="0"/>
    <s v="US"/>
    <s v="USD"/>
    <n v="1454709600"/>
    <n v="1452520614"/>
    <b v="0"/>
    <n v="42"/>
    <b v="1"/>
    <s v="theater/plays"/>
    <n v="109.65"/>
    <n v="52.21"/>
    <x v="1"/>
    <s v="plays"/>
    <x v="3432"/>
    <d v="2016-02-05T22:00:00"/>
  </r>
  <r>
    <x v="0"/>
    <s v="US"/>
    <s v="USD"/>
    <n v="1402974000"/>
    <n v="1400290255"/>
    <b v="0"/>
    <n v="71"/>
    <b v="1"/>
    <s v="theater/plays"/>
    <n v="100.26"/>
    <n v="134.15"/>
    <x v="1"/>
    <s v="plays"/>
    <x v="3433"/>
    <d v="2014-06-17T03:00:00"/>
  </r>
  <r>
    <x v="0"/>
    <s v="US"/>
    <s v="USD"/>
    <n v="1404983269"/>
    <n v="1402391269"/>
    <b v="0"/>
    <n v="168"/>
    <b v="1"/>
    <s v="theater/plays"/>
    <n v="105.55"/>
    <n v="62.83"/>
    <x v="1"/>
    <s v="plays"/>
    <x v="3434"/>
    <d v="2014-07-10T09:07:49"/>
  </r>
  <r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x v="0"/>
    <s v="US"/>
    <s v="USD"/>
    <n v="1408638480"/>
    <n v="1406811593"/>
    <b v="0"/>
    <n v="37"/>
    <b v="1"/>
    <s v="theater/plays"/>
    <n v="105.9"/>
    <n v="143.11000000000001"/>
    <x v="1"/>
    <s v="plays"/>
    <x v="3436"/>
    <d v="2014-08-21T16:28:00"/>
  </r>
  <r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x v="0"/>
    <s v="GB"/>
    <s v="GBP"/>
    <n v="1430600400"/>
    <n v="1428358567"/>
    <b v="0"/>
    <n v="14"/>
    <b v="1"/>
    <s v="theater/plays"/>
    <n v="104.2"/>
    <n v="186.07"/>
    <x v="1"/>
    <s v="plays"/>
    <x v="3438"/>
    <d v="2015-05-02T21:00:00"/>
  </r>
  <r>
    <x v="0"/>
    <s v="US"/>
    <s v="USD"/>
    <n v="1453179540"/>
    <n v="1452030730"/>
    <b v="0"/>
    <n v="18"/>
    <b v="1"/>
    <s v="theater/plays"/>
    <n v="134.68"/>
    <n v="89.79"/>
    <x v="1"/>
    <s v="plays"/>
    <x v="3439"/>
    <d v="2016-01-19T04:59:00"/>
  </r>
  <r>
    <x v="0"/>
    <s v="US"/>
    <s v="USD"/>
    <n v="1405095300"/>
    <n v="1403146628"/>
    <b v="0"/>
    <n v="82"/>
    <b v="1"/>
    <s v="theater/plays"/>
    <n v="105.22"/>
    <n v="64.16"/>
    <x v="1"/>
    <s v="plays"/>
    <x v="3440"/>
    <d v="2014-07-11T16:15:00"/>
  </r>
  <r>
    <x v="0"/>
    <s v="US"/>
    <s v="USD"/>
    <n v="1447445820"/>
    <n v="1445077121"/>
    <b v="0"/>
    <n v="43"/>
    <b v="1"/>
    <s v="theater/plays"/>
    <n v="102.6"/>
    <n v="59.65"/>
    <x v="1"/>
    <s v="plays"/>
    <x v="3441"/>
    <d v="2015-11-13T20:17:00"/>
  </r>
  <r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x v="0"/>
    <s v="US"/>
    <s v="USD"/>
    <n v="1410266146"/>
    <n v="1407674146"/>
    <b v="0"/>
    <n v="45"/>
    <b v="1"/>
    <s v="theater/plays"/>
    <n v="185.5"/>
    <n v="41.22"/>
    <x v="1"/>
    <s v="plays"/>
    <x v="3443"/>
    <d v="2014-09-09T12:35:46"/>
  </r>
  <r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x v="0"/>
    <s v="US"/>
    <s v="USD"/>
    <n v="1458332412"/>
    <n v="1454448012"/>
    <b v="0"/>
    <n v="14"/>
    <b v="1"/>
    <s v="theater/plays"/>
    <n v="107.8"/>
    <n v="77"/>
    <x v="1"/>
    <s v="plays"/>
    <x v="3447"/>
    <d v="2016-03-18T20:20:12"/>
  </r>
  <r>
    <x v="0"/>
    <s v="US"/>
    <s v="USD"/>
    <n v="1418784689"/>
    <n v="1416192689"/>
    <b v="0"/>
    <n v="45"/>
    <b v="1"/>
    <s v="theater/plays"/>
    <n v="109.76"/>
    <n v="51.22"/>
    <x v="1"/>
    <s v="plays"/>
    <x v="3448"/>
    <d v="2014-12-17T02:51:29"/>
  </r>
  <r>
    <x v="0"/>
    <s v="US"/>
    <s v="USD"/>
    <n v="1468036800"/>
    <n v="1465607738"/>
    <b v="0"/>
    <n v="20"/>
    <b v="1"/>
    <s v="theater/plays"/>
    <n v="170.63"/>
    <n v="68.25"/>
    <x v="1"/>
    <s v="plays"/>
    <x v="3449"/>
    <d v="2016-07-09T04:00:00"/>
  </r>
  <r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x v="0"/>
    <s v="US"/>
    <s v="USD"/>
    <n v="1429636927"/>
    <n v="1427304127"/>
    <b v="0"/>
    <n v="16"/>
    <b v="1"/>
    <s v="theater/plays"/>
    <n v="101.23"/>
    <n v="41.13"/>
    <x v="1"/>
    <s v="plays"/>
    <x v="3451"/>
    <d v="2015-04-21T17:22:07"/>
  </r>
  <r>
    <x v="0"/>
    <s v="US"/>
    <s v="USD"/>
    <n v="1406087940"/>
    <n v="1404141626"/>
    <b v="0"/>
    <n v="37"/>
    <b v="1"/>
    <s v="theater/plays"/>
    <n v="153.19999999999999"/>
    <n v="41.41"/>
    <x v="1"/>
    <s v="plays"/>
    <x v="3452"/>
    <d v="2014-07-23T03:59:00"/>
  </r>
  <r>
    <x v="0"/>
    <s v="GB"/>
    <s v="GBP"/>
    <n v="1471130956"/>
    <n v="1465946956"/>
    <b v="0"/>
    <n v="14"/>
    <b v="1"/>
    <s v="theater/plays"/>
    <n v="128.33000000000001"/>
    <n v="27.5"/>
    <x v="1"/>
    <s v="plays"/>
    <x v="3453"/>
    <d v="2016-08-13T23:29:16"/>
  </r>
  <r>
    <x v="0"/>
    <s v="GB"/>
    <s v="GBP"/>
    <n v="1406825159"/>
    <n v="1404233159"/>
    <b v="0"/>
    <n v="21"/>
    <b v="1"/>
    <s v="theater/plays"/>
    <n v="100.71"/>
    <n v="33.57"/>
    <x v="1"/>
    <s v="plays"/>
    <x v="3454"/>
    <d v="2014-07-31T16:45:59"/>
  </r>
  <r>
    <x v="0"/>
    <s v="US"/>
    <s v="USD"/>
    <n v="1476381627"/>
    <n v="1473789627"/>
    <b v="0"/>
    <n v="69"/>
    <b v="1"/>
    <s v="theater/plays"/>
    <n v="100.65"/>
    <n v="145.87"/>
    <x v="1"/>
    <s v="plays"/>
    <x v="3455"/>
    <d v="2016-10-13T18:00:27"/>
  </r>
  <r>
    <x v="0"/>
    <s v="US"/>
    <s v="USD"/>
    <n v="1406876340"/>
    <n v="1404190567"/>
    <b v="0"/>
    <n v="16"/>
    <b v="1"/>
    <s v="theater/plays"/>
    <n v="191.3"/>
    <n v="358.69"/>
    <x v="1"/>
    <s v="plays"/>
    <x v="3456"/>
    <d v="2014-08-01T06:59:00"/>
  </r>
  <r>
    <x v="0"/>
    <s v="US"/>
    <s v="USD"/>
    <n v="1423720740"/>
    <n v="1421081857"/>
    <b v="0"/>
    <n v="55"/>
    <b v="1"/>
    <s v="theater/plays"/>
    <n v="140.19999999999999"/>
    <n v="50.98"/>
    <x v="1"/>
    <s v="plays"/>
    <x v="3457"/>
    <d v="2015-02-12T05:59:00"/>
  </r>
  <r>
    <x v="0"/>
    <s v="US"/>
    <s v="USD"/>
    <n v="1422937620"/>
    <n v="1420606303"/>
    <b v="0"/>
    <n v="27"/>
    <b v="1"/>
    <s v="theater/plays"/>
    <n v="124.34"/>
    <n v="45.04"/>
    <x v="1"/>
    <s v="plays"/>
    <x v="3458"/>
    <d v="2015-02-03T04:27:00"/>
  </r>
  <r>
    <x v="0"/>
    <s v="GB"/>
    <s v="GBP"/>
    <n v="1463743860"/>
    <n v="1461151860"/>
    <b v="0"/>
    <n v="36"/>
    <b v="1"/>
    <s v="theater/plays"/>
    <n v="126.2"/>
    <n v="17.53"/>
    <x v="1"/>
    <s v="plays"/>
    <x v="3459"/>
    <d v="2016-05-20T11:31:00"/>
  </r>
  <r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x v="0"/>
    <s v="CA"/>
    <s v="CAD"/>
    <n v="1476158340"/>
    <n v="1472594585"/>
    <b v="0"/>
    <n v="114"/>
    <b v="1"/>
    <s v="theater/plays"/>
    <n v="103.38"/>
    <n v="90.68"/>
    <x v="1"/>
    <s v="plays"/>
    <x v="3463"/>
    <d v="2016-10-11T03:59:00"/>
  </r>
  <r>
    <x v="0"/>
    <s v="US"/>
    <s v="USD"/>
    <n v="1471921637"/>
    <n v="1469329637"/>
    <b v="0"/>
    <n v="93"/>
    <b v="1"/>
    <s v="theater/plays"/>
    <n v="102.32"/>
    <n v="55.01"/>
    <x v="1"/>
    <s v="plays"/>
    <x v="3464"/>
    <d v="2016-08-23T03:07:17"/>
  </r>
  <r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x v="0"/>
    <s v="US"/>
    <s v="USD"/>
    <n v="1461108450"/>
    <n v="1455928050"/>
    <b v="0"/>
    <n v="61"/>
    <b v="1"/>
    <s v="theater/plays"/>
    <n v="127.14"/>
    <n v="72.95"/>
    <x v="1"/>
    <s v="plays"/>
    <x v="3466"/>
    <d v="2016-04-19T23:27:30"/>
  </r>
  <r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x v="0"/>
    <s v="US"/>
    <s v="USD"/>
    <n v="1474426800"/>
    <n v="1471976529"/>
    <b v="0"/>
    <n v="17"/>
    <b v="1"/>
    <s v="theater/plays"/>
    <n v="121.78"/>
    <n v="716.35"/>
    <x v="1"/>
    <s v="plays"/>
    <x v="3468"/>
    <d v="2016-09-21T03:00:00"/>
  </r>
  <r>
    <x v="0"/>
    <s v="US"/>
    <s v="USD"/>
    <n v="1461857045"/>
    <n v="1459265045"/>
    <b v="0"/>
    <n v="63"/>
    <b v="1"/>
    <s v="theater/plays"/>
    <n v="113.39"/>
    <n v="50.4"/>
    <x v="1"/>
    <s v="plays"/>
    <x v="3469"/>
    <d v="2016-04-28T15:24:05"/>
  </r>
  <r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x v="0"/>
    <s v="GB"/>
    <s v="GBP"/>
    <n v="1409515200"/>
    <n v="1405971690"/>
    <b v="0"/>
    <n v="30"/>
    <b v="1"/>
    <s v="theater/plays"/>
    <n v="214.6"/>
    <n v="35.770000000000003"/>
    <x v="1"/>
    <s v="plays"/>
    <x v="3471"/>
    <d v="2014-08-31T20:00:00"/>
  </r>
  <r>
    <x v="0"/>
    <s v="US"/>
    <s v="USD"/>
    <n v="1415253540"/>
    <n v="1413432331"/>
    <b v="0"/>
    <n v="23"/>
    <b v="1"/>
    <s v="theater/plays"/>
    <n v="102.05"/>
    <n v="88.74"/>
    <x v="1"/>
    <s v="plays"/>
    <x v="3472"/>
    <d v="2014-11-06T05:59:00"/>
  </r>
  <r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x v="0"/>
    <s v="GB"/>
    <s v="GBP"/>
    <n v="1414972800"/>
    <n v="1412629704"/>
    <b v="0"/>
    <n v="17"/>
    <b v="1"/>
    <s v="theater/plays"/>
    <n v="113.33"/>
    <n v="20"/>
    <x v="1"/>
    <s v="plays"/>
    <x v="3475"/>
    <d v="2014-11-03T00:00:00"/>
  </r>
  <r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x v="0"/>
    <s v="US"/>
    <s v="USD"/>
    <n v="1431831600"/>
    <n v="1430761243"/>
    <b v="0"/>
    <n v="39"/>
    <b v="1"/>
    <s v="theater/plays"/>
    <n v="115.33"/>
    <n v="53.23"/>
    <x v="1"/>
    <s v="plays"/>
    <x v="3477"/>
    <d v="2015-05-17T03:00:00"/>
  </r>
  <r>
    <x v="0"/>
    <s v="US"/>
    <s v="USD"/>
    <n v="1426539600"/>
    <n v="1424296822"/>
    <b v="0"/>
    <n v="57"/>
    <b v="1"/>
    <s v="theater/plays"/>
    <n v="112.85"/>
    <n v="39.6"/>
    <x v="1"/>
    <s v="plays"/>
    <x v="3478"/>
    <d v="2015-03-16T21:00:00"/>
  </r>
  <r>
    <x v="0"/>
    <s v="GB"/>
    <s v="GBP"/>
    <n v="1403382680"/>
    <n v="1400790680"/>
    <b v="0"/>
    <n v="56"/>
    <b v="1"/>
    <s v="theater/plays"/>
    <n v="127.87"/>
    <n v="34.25"/>
    <x v="1"/>
    <s v="plays"/>
    <x v="3479"/>
    <d v="2014-06-21T20:31:20"/>
  </r>
  <r>
    <x v="0"/>
    <s v="US"/>
    <s v="USD"/>
    <n v="1436562000"/>
    <n v="1434440227"/>
    <b v="0"/>
    <n v="13"/>
    <b v="1"/>
    <s v="theater/plays"/>
    <n v="142.66999999999999"/>
    <n v="164.62"/>
    <x v="1"/>
    <s v="plays"/>
    <x v="3480"/>
    <d v="2015-07-10T21:00:00"/>
  </r>
  <r>
    <x v="0"/>
    <s v="AU"/>
    <s v="AUD"/>
    <n v="1420178188"/>
    <n v="1418709388"/>
    <b v="0"/>
    <n v="95"/>
    <b v="1"/>
    <s v="theater/plays"/>
    <n v="118.8"/>
    <n v="125.05"/>
    <x v="1"/>
    <s v="plays"/>
    <x v="3481"/>
    <d v="2015-01-02T05:56:28"/>
  </r>
  <r>
    <x v="0"/>
    <s v="GB"/>
    <s v="GBP"/>
    <n v="1404671466"/>
    <n v="1402079466"/>
    <b v="0"/>
    <n v="80"/>
    <b v="1"/>
    <s v="theater/plays"/>
    <n v="138.33000000000001"/>
    <n v="51.88"/>
    <x v="1"/>
    <s v="plays"/>
    <x v="3482"/>
    <d v="2014-07-06T18:31:06"/>
  </r>
  <r>
    <x v="0"/>
    <s v="US"/>
    <s v="USD"/>
    <n v="1404403381"/>
    <n v="1401811381"/>
    <b v="0"/>
    <n v="133"/>
    <b v="1"/>
    <s v="theater/plays"/>
    <n v="159.94"/>
    <n v="40.29"/>
    <x v="1"/>
    <s v="plays"/>
    <x v="3483"/>
    <d v="2014-07-03T16:03:01"/>
  </r>
  <r>
    <x v="0"/>
    <s v="US"/>
    <s v="USD"/>
    <n v="1466014499"/>
    <n v="1463422499"/>
    <b v="0"/>
    <n v="44"/>
    <b v="1"/>
    <s v="theater/plays"/>
    <n v="114.24"/>
    <n v="64.91"/>
    <x v="1"/>
    <s v="plays"/>
    <x v="3484"/>
    <d v="2016-06-15T18:14:59"/>
  </r>
  <r>
    <x v="0"/>
    <s v="US"/>
    <s v="USD"/>
    <n v="1454431080"/>
    <n v="1451839080"/>
    <b v="0"/>
    <n v="30"/>
    <b v="1"/>
    <s v="theater/plays"/>
    <n v="100.61"/>
    <n v="55.33"/>
    <x v="1"/>
    <s v="plays"/>
    <x v="3485"/>
    <d v="2016-02-02T16:38:00"/>
  </r>
  <r>
    <x v="0"/>
    <s v="US"/>
    <s v="USD"/>
    <n v="1433314740"/>
    <n v="1430600401"/>
    <b v="0"/>
    <n v="56"/>
    <b v="1"/>
    <s v="theater/plays"/>
    <n v="155.19999999999999"/>
    <n v="83.14"/>
    <x v="1"/>
    <s v="plays"/>
    <x v="3486"/>
    <d v="2015-06-03T06:59:00"/>
  </r>
  <r>
    <x v="0"/>
    <s v="GB"/>
    <s v="GBP"/>
    <n v="1435185252"/>
    <n v="1432593252"/>
    <b v="0"/>
    <n v="66"/>
    <b v="1"/>
    <s v="theater/plays"/>
    <n v="127.75"/>
    <n v="38.71"/>
    <x v="1"/>
    <s v="plays"/>
    <x v="3487"/>
    <d v="2015-06-24T22:34:12"/>
  </r>
  <r>
    <x v="0"/>
    <s v="US"/>
    <s v="USD"/>
    <n v="1429286400"/>
    <n v="1427221560"/>
    <b v="0"/>
    <n v="29"/>
    <b v="1"/>
    <s v="theater/plays"/>
    <n v="121.2"/>
    <n v="125.38"/>
    <x v="1"/>
    <s v="plays"/>
    <x v="3488"/>
    <d v="2015-04-17T16:00:00"/>
  </r>
  <r>
    <x v="0"/>
    <s v="GB"/>
    <s v="GBP"/>
    <n v="1400965200"/>
    <n v="1398352531"/>
    <b v="0"/>
    <n v="72"/>
    <b v="1"/>
    <s v="theater/plays"/>
    <n v="112.7"/>
    <n v="78.260000000000005"/>
    <x v="1"/>
    <s v="plays"/>
    <x v="3489"/>
    <d v="2014-05-24T21:00:00"/>
  </r>
  <r>
    <x v="0"/>
    <s v="US"/>
    <s v="USD"/>
    <n v="1460574924"/>
    <n v="1457982924"/>
    <b v="0"/>
    <n v="27"/>
    <b v="1"/>
    <s v="theater/plays"/>
    <n v="127.5"/>
    <n v="47.22"/>
    <x v="1"/>
    <s v="plays"/>
    <x v="3490"/>
    <d v="2016-04-13T19:15:24"/>
  </r>
  <r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5:59:44"/>
  </r>
  <r>
    <x v="0"/>
    <s v="US"/>
    <s v="USD"/>
    <n v="1445818397"/>
    <n v="1442794397"/>
    <b v="0"/>
    <n v="35"/>
    <b v="1"/>
    <s v="theater/plays"/>
    <n v="105.27"/>
    <n v="114.29"/>
    <x v="1"/>
    <s v="plays"/>
    <x v="3492"/>
    <d v="2015-10-26T00:13:17"/>
  </r>
  <r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x v="0"/>
    <s v="CA"/>
    <s v="CAD"/>
    <n v="1414862280"/>
    <n v="1412360309"/>
    <b v="0"/>
    <n v="72"/>
    <b v="1"/>
    <s v="theater/plays"/>
    <n v="106.86"/>
    <n v="74.209999999999994"/>
    <x v="1"/>
    <s v="plays"/>
    <x v="3495"/>
    <d v="2014-11-01T17:18:00"/>
  </r>
  <r>
    <x v="0"/>
    <s v="US"/>
    <s v="USD"/>
    <n v="1473625166"/>
    <n v="1470169166"/>
    <b v="0"/>
    <n v="78"/>
    <b v="1"/>
    <s v="theater/plays"/>
    <n v="124.4"/>
    <n v="47.85"/>
    <x v="1"/>
    <s v="plays"/>
    <x v="3496"/>
    <d v="2016-09-11T20:19:26"/>
  </r>
  <r>
    <x v="0"/>
    <s v="US"/>
    <s v="USD"/>
    <n v="1464904800"/>
    <n v="1463852904"/>
    <b v="0"/>
    <n v="49"/>
    <b v="1"/>
    <s v="theater/plays"/>
    <n v="108.7"/>
    <n v="34.409999999999997"/>
    <x v="1"/>
    <s v="plays"/>
    <x v="3497"/>
    <d v="2016-06-02T22:00:00"/>
  </r>
  <r>
    <x v="0"/>
    <s v="CA"/>
    <s v="CAD"/>
    <n v="1464471840"/>
    <n v="1459309704"/>
    <b v="0"/>
    <n v="42"/>
    <b v="1"/>
    <s v="theater/plays"/>
    <n v="102.42"/>
    <n v="40.24"/>
    <x v="1"/>
    <s v="plays"/>
    <x v="3498"/>
    <d v="2016-05-28T21:44:00"/>
  </r>
  <r>
    <x v="0"/>
    <s v="US"/>
    <s v="USD"/>
    <n v="1435733940"/>
    <n v="1431046325"/>
    <b v="0"/>
    <n v="35"/>
    <b v="1"/>
    <s v="theater/plays"/>
    <n v="105.5"/>
    <n v="60.29"/>
    <x v="1"/>
    <s v="plays"/>
    <x v="3499"/>
    <d v="2015-07-01T06:59:00"/>
  </r>
  <r>
    <x v="0"/>
    <s v="US"/>
    <s v="USD"/>
    <n v="1457326740"/>
    <n v="1455919438"/>
    <b v="0"/>
    <n v="42"/>
    <b v="1"/>
    <s v="theater/plays"/>
    <n v="106.3"/>
    <n v="25.31"/>
    <x v="1"/>
    <s v="plays"/>
    <x v="3500"/>
    <d v="2016-03-07T04:59:00"/>
  </r>
  <r>
    <x v="0"/>
    <s v="GB"/>
    <s v="GBP"/>
    <n v="1441995595"/>
    <n v="1439835595"/>
    <b v="0"/>
    <n v="42"/>
    <b v="1"/>
    <s v="theater/plays"/>
    <n v="100.67"/>
    <n v="35.950000000000003"/>
    <x v="1"/>
    <s v="plays"/>
    <x v="3501"/>
    <d v="2015-09-11T18:19:55"/>
  </r>
  <r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x v="0"/>
    <s v="GB"/>
    <s v="GBP"/>
    <n v="1469359728"/>
    <n v="1466767728"/>
    <b v="0"/>
    <n v="38"/>
    <b v="1"/>
    <s v="theater/plays"/>
    <n v="107.56"/>
    <n v="70.760000000000005"/>
    <x v="1"/>
    <s v="plays"/>
    <x v="3503"/>
    <d v="2016-07-24T11:28:48"/>
  </r>
  <r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x v="0"/>
    <s v="US"/>
    <s v="USD"/>
    <n v="1399953600"/>
    <n v="1398983245"/>
    <b v="0"/>
    <n v="39"/>
    <b v="1"/>
    <s v="theater/plays"/>
    <n v="103.76"/>
    <n v="66.510000000000005"/>
    <x v="1"/>
    <s v="plays"/>
    <x v="3505"/>
    <d v="2014-05-13T04:00:00"/>
  </r>
  <r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7:37:20"/>
  </r>
  <r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x v="0"/>
    <s v="US"/>
    <s v="USD"/>
    <n v="1416545700"/>
    <n v="1415392666"/>
    <b v="0"/>
    <n v="33"/>
    <b v="1"/>
    <s v="theater/plays"/>
    <n v="106.33"/>
    <n v="96.67"/>
    <x v="1"/>
    <s v="plays"/>
    <x v="3509"/>
    <d v="2014-11-21T04:55:00"/>
  </r>
  <r>
    <x v="0"/>
    <s v="US"/>
    <s v="USD"/>
    <n v="1404312846"/>
    <n v="1402584846"/>
    <b v="0"/>
    <n v="15"/>
    <b v="1"/>
    <s v="theater/plays"/>
    <n v="100.56"/>
    <n v="60.33"/>
    <x v="1"/>
    <s v="plays"/>
    <x v="3510"/>
    <d v="2014-07-02T14:54:06"/>
  </r>
  <r>
    <x v="0"/>
    <s v="GB"/>
    <s v="GBP"/>
    <n v="1415385000"/>
    <n v="1413406695"/>
    <b v="0"/>
    <n v="19"/>
    <b v="1"/>
    <s v="theater/plays"/>
    <n v="101.2"/>
    <n v="79.89"/>
    <x v="1"/>
    <s v="plays"/>
    <x v="3511"/>
    <d v="2014-11-07T18:30:00"/>
  </r>
  <r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x v="0"/>
    <s v="US"/>
    <s v="USD"/>
    <n v="1401857940"/>
    <n v="1400725112"/>
    <b v="0"/>
    <n v="44"/>
    <b v="1"/>
    <s v="theater/plays"/>
    <n v="118.39"/>
    <n v="75.34"/>
    <x v="1"/>
    <s v="plays"/>
    <x v="3513"/>
    <d v="2014-06-04T04:59:00"/>
  </r>
  <r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x v="0"/>
    <s v="US"/>
    <s v="USD"/>
    <n v="1433097171"/>
    <n v="1430505171"/>
    <b v="0"/>
    <n v="46"/>
    <b v="1"/>
    <s v="theater/plays"/>
    <n v="102.67"/>
    <n v="66.959999999999994"/>
    <x v="1"/>
    <s v="plays"/>
    <x v="3515"/>
    <d v="2015-05-31T18:32:51"/>
  </r>
  <r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x v="0"/>
    <s v="US"/>
    <s v="USD"/>
    <n v="1412259660"/>
    <n v="1410461299"/>
    <b v="0"/>
    <n v="33"/>
    <b v="1"/>
    <s v="theater/plays"/>
    <n v="110.05"/>
    <n v="50.02"/>
    <x v="1"/>
    <s v="plays"/>
    <x v="3518"/>
    <d v="2014-10-02T14:21:00"/>
  </r>
  <r>
    <x v="0"/>
    <s v="GB"/>
    <s v="GBP"/>
    <n v="1425478950"/>
    <n v="1422886950"/>
    <b v="0"/>
    <n v="28"/>
    <b v="1"/>
    <s v="theater/plays"/>
    <n v="101.35"/>
    <n v="72.39"/>
    <x v="1"/>
    <s v="plays"/>
    <x v="3519"/>
    <d v="2015-03-04T14:22:30"/>
  </r>
  <r>
    <x v="0"/>
    <s v="GB"/>
    <s v="GBP"/>
    <n v="1441547220"/>
    <n v="1439322412"/>
    <b v="0"/>
    <n v="21"/>
    <b v="1"/>
    <s v="theater/plays"/>
    <n v="100.75"/>
    <n v="95.95"/>
    <x v="1"/>
    <s v="plays"/>
    <x v="3520"/>
    <d v="2015-09-06T13:47:00"/>
  </r>
  <r>
    <x v="0"/>
    <s v="US"/>
    <s v="USD"/>
    <n v="1411980020"/>
    <n v="1409388020"/>
    <b v="0"/>
    <n v="13"/>
    <b v="1"/>
    <s v="theater/plays"/>
    <n v="169.43"/>
    <n v="45.62"/>
    <x v="1"/>
    <s v="plays"/>
    <x v="3521"/>
    <d v="2014-09-29T08:40:20"/>
  </r>
  <r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x v="0"/>
    <s v="GB"/>
    <s v="GBP"/>
    <n v="1474844400"/>
    <n v="1469871148"/>
    <b v="0"/>
    <n v="80"/>
    <b v="1"/>
    <s v="theater/plays"/>
    <n v="113.65"/>
    <n v="56.83"/>
    <x v="1"/>
    <s v="plays"/>
    <x v="3523"/>
    <d v="2016-09-25T23:00:00"/>
  </r>
  <r>
    <x v="0"/>
    <s v="US"/>
    <s v="USD"/>
    <n v="1410580800"/>
    <n v="1409336373"/>
    <b v="0"/>
    <n v="74"/>
    <b v="1"/>
    <s v="theater/plays"/>
    <n v="101.56"/>
    <n v="137.24"/>
    <x v="1"/>
    <s v="plays"/>
    <x v="3524"/>
    <d v="2014-09-13T04:00:00"/>
  </r>
  <r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x v="0"/>
    <s v="US"/>
    <s v="USD"/>
    <n v="1436587140"/>
    <n v="1434069205"/>
    <b v="0"/>
    <n v="86"/>
    <b v="1"/>
    <s v="theater/plays"/>
    <n v="116.92"/>
    <n v="81.569999999999993"/>
    <x v="1"/>
    <s v="plays"/>
    <x v="3527"/>
    <d v="2015-07-11T03:59:00"/>
  </r>
  <r>
    <x v="0"/>
    <s v="GB"/>
    <s v="GBP"/>
    <n v="1484740918"/>
    <n v="1483012918"/>
    <b v="0"/>
    <n v="37"/>
    <b v="1"/>
    <s v="theater/plays"/>
    <n v="101.15"/>
    <n v="45.11"/>
    <x v="1"/>
    <s v="plays"/>
    <x v="3528"/>
    <d v="2017-01-18T12:01:58"/>
  </r>
  <r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x v="0"/>
    <s v="US"/>
    <s v="USD"/>
    <n v="1411012740"/>
    <n v="1409667827"/>
    <b v="0"/>
    <n v="27"/>
    <b v="1"/>
    <s v="theater/plays"/>
    <n v="118.96"/>
    <n v="42.3"/>
    <x v="1"/>
    <s v="plays"/>
    <x v="3532"/>
    <d v="2014-09-18T03:59:00"/>
  </r>
  <r>
    <x v="0"/>
    <s v="US"/>
    <s v="USD"/>
    <n v="1447269367"/>
    <n v="1444673767"/>
    <b v="0"/>
    <n v="8"/>
    <b v="1"/>
    <s v="theater/plays"/>
    <n v="126.2"/>
    <n v="78.88"/>
    <x v="1"/>
    <s v="plays"/>
    <x v="3533"/>
    <d v="2015-11-11T19:16:07"/>
  </r>
  <r>
    <x v="0"/>
    <s v="US"/>
    <s v="USD"/>
    <n v="1443711623"/>
    <n v="1440687623"/>
    <b v="0"/>
    <n v="204"/>
    <b v="1"/>
    <s v="theater/plays"/>
    <n v="156.19999999999999"/>
    <n v="38.28"/>
    <x v="1"/>
    <s v="plays"/>
    <x v="3534"/>
    <d v="2015-10-01T15:00:23"/>
  </r>
  <r>
    <x v="0"/>
    <s v="GB"/>
    <s v="GBP"/>
    <n v="1443808800"/>
    <n v="1441120910"/>
    <b v="0"/>
    <n v="46"/>
    <b v="1"/>
    <s v="theater/plays"/>
    <n v="103.15"/>
    <n v="44.85"/>
    <x v="1"/>
    <s v="plays"/>
    <x v="3535"/>
    <d v="2015-10-02T18:00:00"/>
  </r>
  <r>
    <x v="0"/>
    <s v="GB"/>
    <s v="GBP"/>
    <n v="1450612740"/>
    <n v="1448040425"/>
    <b v="0"/>
    <n v="17"/>
    <b v="1"/>
    <s v="theater/plays"/>
    <n v="153.33000000000001"/>
    <n v="13.53"/>
    <x v="1"/>
    <s v="plays"/>
    <x v="3536"/>
    <d v="2015-12-20T11:59:00"/>
  </r>
  <r>
    <x v="0"/>
    <s v="CA"/>
    <s v="CAD"/>
    <n v="1416211140"/>
    <n v="1413016216"/>
    <b v="0"/>
    <n v="28"/>
    <b v="1"/>
    <s v="theater/plays"/>
    <n v="180.44"/>
    <n v="43.5"/>
    <x v="1"/>
    <s v="plays"/>
    <x v="3537"/>
    <d v="2014-11-17T07:59:00"/>
  </r>
  <r>
    <x v="0"/>
    <s v="GB"/>
    <s v="GBP"/>
    <n v="1471428340"/>
    <n v="1469009140"/>
    <b v="0"/>
    <n v="83"/>
    <b v="1"/>
    <s v="theater/plays"/>
    <n v="128.44999999999999"/>
    <n v="30.95"/>
    <x v="1"/>
    <s v="plays"/>
    <x v="3538"/>
    <d v="2016-08-17T10:05:40"/>
  </r>
  <r>
    <x v="0"/>
    <s v="US"/>
    <s v="USD"/>
    <n v="1473358122"/>
    <n v="1471543722"/>
    <b v="0"/>
    <n v="13"/>
    <b v="1"/>
    <s v="theater/plays"/>
    <n v="119.67"/>
    <n v="55.23"/>
    <x v="1"/>
    <s v="plays"/>
    <x v="3539"/>
    <d v="2016-09-08T18:08:42"/>
  </r>
  <r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x v="0"/>
    <s v="US"/>
    <s v="USD"/>
    <n v="1410099822"/>
    <n v="1404915822"/>
    <b v="0"/>
    <n v="85"/>
    <b v="1"/>
    <s v="theater/plays"/>
    <n v="102.24"/>
    <n v="66.150000000000006"/>
    <x v="1"/>
    <s v="plays"/>
    <x v="3542"/>
    <d v="2014-09-07T14:23:42"/>
  </r>
  <r>
    <x v="0"/>
    <s v="DE"/>
    <s v="EUR"/>
    <n v="1435255659"/>
    <n v="1432663659"/>
    <b v="0"/>
    <n v="29"/>
    <b v="1"/>
    <s v="theater/plays"/>
    <n v="104.67"/>
    <n v="54.14"/>
    <x v="1"/>
    <s v="plays"/>
    <x v="3543"/>
    <d v="2015-06-25T18:07:39"/>
  </r>
  <r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x v="0"/>
    <s v="US"/>
    <s v="USD"/>
    <n v="1428780159"/>
    <n v="1426188159"/>
    <b v="0"/>
    <n v="8"/>
    <b v="1"/>
    <s v="theater/plays"/>
    <n v="100.4"/>
    <n v="31.38"/>
    <x v="1"/>
    <s v="plays"/>
    <x v="3545"/>
    <d v="2015-04-11T19:22:39"/>
  </r>
  <r>
    <x v="0"/>
    <s v="US"/>
    <s v="USD"/>
    <n v="1427860740"/>
    <n v="1426002684"/>
    <b v="0"/>
    <n v="19"/>
    <b v="1"/>
    <s v="theater/plays"/>
    <n v="102.27"/>
    <n v="59.21"/>
    <x v="1"/>
    <s v="plays"/>
    <x v="3546"/>
    <d v="2015-04-01T03:59:00"/>
  </r>
  <r>
    <x v="0"/>
    <s v="US"/>
    <s v="USD"/>
    <n v="1463198340"/>
    <n v="1461117201"/>
    <b v="0"/>
    <n v="336"/>
    <b v="1"/>
    <s v="theater/plays"/>
    <n v="114.41"/>
    <n v="119.18"/>
    <x v="1"/>
    <s v="plays"/>
    <x v="3547"/>
    <d v="2016-05-14T03:59:00"/>
  </r>
  <r>
    <x v="0"/>
    <s v="US"/>
    <s v="USD"/>
    <n v="1457139600"/>
    <n v="1455230214"/>
    <b v="0"/>
    <n v="13"/>
    <b v="1"/>
    <s v="theater/plays"/>
    <n v="101.9"/>
    <n v="164.62"/>
    <x v="1"/>
    <s v="plays"/>
    <x v="3548"/>
    <d v="2016-03-05T01:00:00"/>
  </r>
  <r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x v="0"/>
    <s v="GB"/>
    <s v="GBP"/>
    <n v="1462224398"/>
    <n v="1459632398"/>
    <b v="0"/>
    <n v="64"/>
    <b v="1"/>
    <s v="theater/plays"/>
    <n v="104.8"/>
    <n v="40.94"/>
    <x v="1"/>
    <s v="plays"/>
    <x v="3550"/>
    <d v="2016-05-02T21:26:38"/>
  </r>
  <r>
    <x v="0"/>
    <s v="US"/>
    <s v="USD"/>
    <n v="1400796420"/>
    <n v="1398342170"/>
    <b v="0"/>
    <n v="25"/>
    <b v="1"/>
    <s v="theater/plays"/>
    <n v="101.83"/>
    <n v="61.1"/>
    <x v="1"/>
    <s v="plays"/>
    <x v="3551"/>
    <d v="2014-05-22T22:07:00"/>
  </r>
  <r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x v="0"/>
    <s v="US"/>
    <s v="USD"/>
    <n v="1439337600"/>
    <n v="1436575280"/>
    <b v="0"/>
    <n v="104"/>
    <b v="1"/>
    <s v="theater/plays"/>
    <n v="106.27"/>
    <n v="56.2"/>
    <x v="1"/>
    <s v="plays"/>
    <x v="3553"/>
    <d v="2015-08-12T00:00:00"/>
  </r>
  <r>
    <x v="0"/>
    <s v="US"/>
    <s v="USD"/>
    <n v="1423674000"/>
    <n v="1421025159"/>
    <b v="0"/>
    <n v="53"/>
    <b v="1"/>
    <s v="theater/plays"/>
    <n v="113.42"/>
    <n v="107"/>
    <x v="1"/>
    <s v="plays"/>
    <x v="3554"/>
    <d v="2015-02-11T17:00:00"/>
  </r>
  <r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x v="0"/>
    <s v="GB"/>
    <s v="GBP"/>
    <n v="1408289724"/>
    <n v="1403105724"/>
    <b v="0"/>
    <n v="20"/>
    <b v="1"/>
    <s v="theater/plays"/>
    <n v="100.45"/>
    <n v="110.5"/>
    <x v="1"/>
    <s v="plays"/>
    <x v="3556"/>
    <d v="2014-08-17T15:35:24"/>
  </r>
  <r>
    <x v="0"/>
    <s v="US"/>
    <s v="USD"/>
    <n v="1399271911"/>
    <n v="1396334311"/>
    <b v="0"/>
    <n v="558"/>
    <b v="1"/>
    <s v="theater/plays"/>
    <n v="100.04"/>
    <n v="179.28"/>
    <x v="1"/>
    <s v="plays"/>
    <x v="3557"/>
    <d v="2014-05-05T06:38:31"/>
  </r>
  <r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x v="0"/>
    <s v="AU"/>
    <s v="AUD"/>
    <n v="1438333080"/>
    <n v="1436408308"/>
    <b v="0"/>
    <n v="24"/>
    <b v="1"/>
    <s v="theater/plays"/>
    <n v="103.5"/>
    <n v="43.13"/>
    <x v="1"/>
    <s v="plays"/>
    <x v="3559"/>
    <d v="2015-07-31T08:58:00"/>
  </r>
  <r>
    <x v="0"/>
    <s v="CA"/>
    <s v="CAD"/>
    <n v="1432694700"/>
    <n v="1429651266"/>
    <b v="0"/>
    <n v="74"/>
    <b v="1"/>
    <s v="theater/plays"/>
    <n v="108.44"/>
    <n v="46.89"/>
    <x v="1"/>
    <s v="plays"/>
    <x v="3560"/>
    <d v="2015-05-27T02:45:00"/>
  </r>
  <r>
    <x v="0"/>
    <s v="US"/>
    <s v="USD"/>
    <n v="1438799760"/>
    <n v="1437236378"/>
    <b v="0"/>
    <n v="54"/>
    <b v="1"/>
    <s v="theater/plays"/>
    <n v="102.4"/>
    <n v="47.41"/>
    <x v="1"/>
    <s v="plays"/>
    <x v="3561"/>
    <d v="2015-08-05T18:36:00"/>
  </r>
  <r>
    <x v="0"/>
    <s v="GB"/>
    <s v="GBP"/>
    <n v="1457906400"/>
    <n v="1457115427"/>
    <b v="0"/>
    <n v="31"/>
    <b v="1"/>
    <s v="theater/plays"/>
    <n v="148.88999999999999"/>
    <n v="15.13"/>
    <x v="1"/>
    <s v="plays"/>
    <x v="3562"/>
    <d v="2016-03-13T22:00:00"/>
  </r>
  <r>
    <x v="0"/>
    <s v="GB"/>
    <s v="GBP"/>
    <n v="1470078000"/>
    <n v="1467648456"/>
    <b v="0"/>
    <n v="25"/>
    <b v="1"/>
    <s v="theater/plays"/>
    <n v="105.49"/>
    <n v="21.1"/>
    <x v="1"/>
    <s v="plays"/>
    <x v="3563"/>
    <d v="2016-08-01T19:00:00"/>
  </r>
  <r>
    <x v="0"/>
    <s v="GB"/>
    <s v="GBP"/>
    <n v="1444060800"/>
    <n v="1440082649"/>
    <b v="0"/>
    <n v="17"/>
    <b v="1"/>
    <s v="theater/plays"/>
    <n v="100.5"/>
    <n v="59.12"/>
    <x v="1"/>
    <s v="plays"/>
    <x v="3564"/>
    <d v="2015-10-05T16:00:00"/>
  </r>
  <r>
    <x v="0"/>
    <s v="US"/>
    <s v="USD"/>
    <n v="1420048208"/>
    <n v="1417456208"/>
    <b v="0"/>
    <n v="12"/>
    <b v="1"/>
    <s v="theater/plays"/>
    <n v="130.56"/>
    <n v="97.92"/>
    <x v="1"/>
    <s v="plays"/>
    <x v="3565"/>
    <d v="2014-12-31T17:50:08"/>
  </r>
  <r>
    <x v="0"/>
    <s v="GB"/>
    <s v="GBP"/>
    <n v="1422015083"/>
    <n v="1419423083"/>
    <b v="0"/>
    <n v="38"/>
    <b v="1"/>
    <s v="theater/plays"/>
    <n v="104.75"/>
    <n v="55.13"/>
    <x v="1"/>
    <s v="plays"/>
    <x v="3566"/>
    <d v="2015-01-23T12:11:23"/>
  </r>
  <r>
    <x v="0"/>
    <s v="GB"/>
    <s v="GBP"/>
    <n v="1433964444"/>
    <n v="1431372444"/>
    <b v="0"/>
    <n v="41"/>
    <b v="1"/>
    <s v="theater/plays"/>
    <n v="108.8"/>
    <n v="26.54"/>
    <x v="1"/>
    <s v="plays"/>
    <x v="3567"/>
    <d v="2015-06-10T19:27:24"/>
  </r>
  <r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x v="0"/>
    <s v="US"/>
    <s v="USD"/>
    <n v="1420734696"/>
    <n v="1418142696"/>
    <b v="0"/>
    <n v="41"/>
    <b v="1"/>
    <s v="theater/plays"/>
    <n v="100.48"/>
    <n v="122.54"/>
    <x v="1"/>
    <s v="plays"/>
    <x v="3569"/>
    <d v="2015-01-08T16:31:36"/>
  </r>
  <r>
    <x v="0"/>
    <s v="US"/>
    <s v="USD"/>
    <n v="1420009200"/>
    <n v="1417593483"/>
    <b v="0"/>
    <n v="26"/>
    <b v="1"/>
    <s v="theater/plays"/>
    <n v="114.35"/>
    <n v="87.96"/>
    <x v="1"/>
    <s v="plays"/>
    <x v="3570"/>
    <d v="2014-12-31T07:00:00"/>
  </r>
  <r>
    <x v="0"/>
    <s v="GB"/>
    <s v="GBP"/>
    <n v="1414701413"/>
    <n v="1412109413"/>
    <b v="0"/>
    <n v="25"/>
    <b v="1"/>
    <s v="theater/plays"/>
    <n v="122.07"/>
    <n v="73.239999999999995"/>
    <x v="1"/>
    <s v="plays"/>
    <x v="3571"/>
    <d v="2014-10-30T20:36:53"/>
  </r>
  <r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x v="0"/>
    <s v="GB"/>
    <s v="GBP"/>
    <n v="1415440846"/>
    <n v="1412845246"/>
    <b v="0"/>
    <n v="78"/>
    <b v="1"/>
    <s v="theater/plays"/>
    <n v="102.8"/>
    <n v="39.54"/>
    <x v="1"/>
    <s v="plays"/>
    <x v="3573"/>
    <d v="2014-11-08T10:00:46"/>
  </r>
  <r>
    <x v="0"/>
    <s v="US"/>
    <s v="USD"/>
    <n v="1415921848"/>
    <n v="1413326248"/>
    <b v="0"/>
    <n v="45"/>
    <b v="1"/>
    <s v="theater/plays"/>
    <n v="106.12"/>
    <n v="136.78"/>
    <x v="1"/>
    <s v="plays"/>
    <x v="3574"/>
    <d v="2014-11-13T23:37:28"/>
  </r>
  <r>
    <x v="0"/>
    <s v="US"/>
    <s v="USD"/>
    <n v="1470887940"/>
    <n v="1468176527"/>
    <b v="0"/>
    <n v="102"/>
    <b v="1"/>
    <s v="theater/plays"/>
    <n v="101.33"/>
    <n v="99.34"/>
    <x v="1"/>
    <s v="plays"/>
    <x v="3575"/>
    <d v="2016-08-11T03:59:00"/>
  </r>
  <r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x v="0"/>
    <s v="GB"/>
    <s v="GBP"/>
    <n v="1462037777"/>
    <n v="1459445777"/>
    <b v="0"/>
    <n v="37"/>
    <b v="1"/>
    <s v="theater/plays"/>
    <n v="100.01"/>
    <n v="40.549999999999997"/>
    <x v="1"/>
    <s v="plays"/>
    <x v="3578"/>
    <d v="2016-04-30T17:36:17"/>
  </r>
  <r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x v="0"/>
    <s v="US"/>
    <s v="USD"/>
    <n v="1425185940"/>
    <n v="1421900022"/>
    <b v="0"/>
    <n v="27"/>
    <b v="1"/>
    <s v="theater/plays"/>
    <n v="113.89"/>
    <n v="37.96"/>
    <x v="1"/>
    <s v="plays"/>
    <x v="3580"/>
    <d v="2015-03-01T04:59:00"/>
  </r>
  <r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x v="0"/>
    <s v="US"/>
    <s v="USD"/>
    <n v="1460970805"/>
    <n v="1455790405"/>
    <b v="0"/>
    <n v="24"/>
    <b v="1"/>
    <s v="theater/plays"/>
    <n v="108.5"/>
    <n v="135.63"/>
    <x v="1"/>
    <s v="plays"/>
    <x v="3583"/>
    <d v="2016-04-18T09:13:25"/>
  </r>
  <r>
    <x v="0"/>
    <s v="GB"/>
    <s v="GBP"/>
    <n v="1436772944"/>
    <n v="1434180944"/>
    <b v="0"/>
    <n v="112"/>
    <b v="1"/>
    <s v="theater/plays"/>
    <n v="115.5"/>
    <n v="30.94"/>
    <x v="1"/>
    <s v="plays"/>
    <x v="3584"/>
    <d v="2015-07-13T07:35:44"/>
  </r>
  <r>
    <x v="0"/>
    <s v="US"/>
    <s v="USD"/>
    <n v="1419181890"/>
    <n v="1416589890"/>
    <b v="0"/>
    <n v="23"/>
    <b v="1"/>
    <s v="theater/plays"/>
    <n v="119.12"/>
    <n v="176.09"/>
    <x v="1"/>
    <s v="plays"/>
    <x v="3585"/>
    <d v="2014-12-21T17:11:30"/>
  </r>
  <r>
    <x v="0"/>
    <s v="US"/>
    <s v="USD"/>
    <n v="1474649070"/>
    <n v="1469465070"/>
    <b v="0"/>
    <n v="54"/>
    <b v="1"/>
    <s v="theater/plays"/>
    <n v="109.43"/>
    <n v="151.97999999999999"/>
    <x v="1"/>
    <s v="plays"/>
    <x v="3586"/>
    <d v="2016-09-23T16:44:30"/>
  </r>
  <r>
    <x v="0"/>
    <s v="GB"/>
    <s v="GBP"/>
    <n v="1467054000"/>
    <n v="1463144254"/>
    <b v="0"/>
    <n v="28"/>
    <b v="1"/>
    <s v="theater/plays"/>
    <n v="126.6"/>
    <n v="22.61"/>
    <x v="1"/>
    <s v="plays"/>
    <x v="3587"/>
    <d v="2016-06-27T19:00:00"/>
  </r>
  <r>
    <x v="0"/>
    <s v="GB"/>
    <s v="GBP"/>
    <n v="1430348400"/>
    <n v="1428436410"/>
    <b v="0"/>
    <n v="11"/>
    <b v="1"/>
    <s v="theater/plays"/>
    <n v="100.5"/>
    <n v="18.27"/>
    <x v="1"/>
    <s v="plays"/>
    <x v="3588"/>
    <d v="2015-04-29T23:00:00"/>
  </r>
  <r>
    <x v="0"/>
    <s v="US"/>
    <s v="USD"/>
    <n v="1432654347"/>
    <n v="1430494347"/>
    <b v="0"/>
    <n v="62"/>
    <b v="1"/>
    <s v="theater/plays"/>
    <n v="127.5"/>
    <n v="82.26"/>
    <x v="1"/>
    <s v="plays"/>
    <x v="3589"/>
    <d v="2015-05-26T15:32:27"/>
  </r>
  <r>
    <x v="0"/>
    <s v="GB"/>
    <s v="GBP"/>
    <n v="1413792034"/>
    <n v="1411200034"/>
    <b v="0"/>
    <n v="73"/>
    <b v="1"/>
    <s v="theater/plays"/>
    <n v="100.06"/>
    <n v="68.53"/>
    <x v="1"/>
    <s v="plays"/>
    <x v="3590"/>
    <d v="2014-10-20T08:00:34"/>
  </r>
  <r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x v="0"/>
    <s v="US"/>
    <s v="USD"/>
    <n v="1423630740"/>
    <n v="1418673307"/>
    <b v="0"/>
    <n v="35"/>
    <b v="1"/>
    <s v="theater/plays"/>
    <n v="127.25"/>
    <n v="72.709999999999994"/>
    <x v="1"/>
    <s v="plays"/>
    <x v="3592"/>
    <d v="2015-02-11T04:59:00"/>
  </r>
  <r>
    <x v="0"/>
    <s v="US"/>
    <s v="USD"/>
    <n v="1420489560"/>
    <n v="1417469639"/>
    <b v="0"/>
    <n v="43"/>
    <b v="1"/>
    <s v="theater/plays"/>
    <n v="110.63"/>
    <n v="77.19"/>
    <x v="1"/>
    <s v="plays"/>
    <x v="3593"/>
    <d v="2015-01-05T20:26:00"/>
  </r>
  <r>
    <x v="0"/>
    <s v="US"/>
    <s v="USD"/>
    <n v="1472952982"/>
    <n v="1470792982"/>
    <b v="0"/>
    <n v="36"/>
    <b v="1"/>
    <s v="theater/plays"/>
    <n v="125.94"/>
    <n v="55.97"/>
    <x v="1"/>
    <s v="plays"/>
    <x v="3594"/>
    <d v="2016-09-04T01:36:22"/>
  </r>
  <r>
    <x v="0"/>
    <s v="US"/>
    <s v="USD"/>
    <n v="1426229940"/>
    <n v="1423959123"/>
    <b v="0"/>
    <n v="62"/>
    <b v="1"/>
    <s v="theater/plays"/>
    <n v="118.5"/>
    <n v="49.69"/>
    <x v="1"/>
    <s v="plays"/>
    <x v="3595"/>
    <d v="2015-03-13T06:59:00"/>
  </r>
  <r>
    <x v="0"/>
    <s v="CA"/>
    <s v="CAD"/>
    <n v="1409072982"/>
    <n v="1407258582"/>
    <b v="0"/>
    <n v="15"/>
    <b v="1"/>
    <s v="theater/plays"/>
    <n v="107.73"/>
    <n v="79"/>
    <x v="1"/>
    <s v="plays"/>
    <x v="3596"/>
    <d v="2014-08-26T17:09:42"/>
  </r>
  <r>
    <x v="0"/>
    <s v="US"/>
    <s v="USD"/>
    <n v="1456984740"/>
    <n v="1455717790"/>
    <b v="0"/>
    <n v="33"/>
    <b v="1"/>
    <s v="theater/plays"/>
    <n v="102.6"/>
    <n v="77.73"/>
    <x v="1"/>
    <s v="plays"/>
    <x v="3597"/>
    <d v="2016-03-03T05:59:00"/>
  </r>
  <r>
    <x v="0"/>
    <s v="US"/>
    <s v="USD"/>
    <n v="1409720340"/>
    <n v="1408129822"/>
    <b v="0"/>
    <n v="27"/>
    <b v="1"/>
    <s v="theater/plays"/>
    <n v="110.1"/>
    <n v="40.78"/>
    <x v="1"/>
    <s v="plays"/>
    <x v="3598"/>
    <d v="2014-09-03T04:59:00"/>
  </r>
  <r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x v="0"/>
    <s v="GB"/>
    <s v="GBP"/>
    <n v="1421452682"/>
    <n v="1418860682"/>
    <b v="0"/>
    <n v="53"/>
    <b v="1"/>
    <s v="theater/plays"/>
    <n v="104.35"/>
    <n v="39.380000000000003"/>
    <x v="1"/>
    <s v="plays"/>
    <x v="3601"/>
    <d v="2015-01-16T23:58:02"/>
  </r>
  <r>
    <x v="0"/>
    <s v="US"/>
    <s v="USD"/>
    <n v="1463520479"/>
    <n v="1458336479"/>
    <b v="0"/>
    <n v="49"/>
    <b v="1"/>
    <s v="theater/plays"/>
    <n v="100.05"/>
    <n v="81.67"/>
    <x v="1"/>
    <s v="plays"/>
    <x v="3602"/>
    <d v="2016-05-17T21:27:59"/>
  </r>
  <r>
    <x v="0"/>
    <s v="US"/>
    <s v="USD"/>
    <n v="1446759880"/>
    <n v="1444164280"/>
    <b v="0"/>
    <n v="57"/>
    <b v="1"/>
    <s v="theater/plays"/>
    <n v="170.67"/>
    <n v="44.91"/>
    <x v="1"/>
    <s v="plays"/>
    <x v="3603"/>
    <d v="2015-11-05T21:44:40"/>
  </r>
  <r>
    <x v="0"/>
    <s v="US"/>
    <s v="USD"/>
    <n v="1461913140"/>
    <n v="1461370956"/>
    <b v="0"/>
    <n v="69"/>
    <b v="1"/>
    <s v="theater/plays"/>
    <n v="112.83"/>
    <n v="49.06"/>
    <x v="1"/>
    <s v="plays"/>
    <x v="3604"/>
    <d v="2016-04-29T06:59:00"/>
  </r>
  <r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x v="0"/>
    <s v="GB"/>
    <s v="GBP"/>
    <n v="1471185057"/>
    <n v="1468593057"/>
    <b v="0"/>
    <n v="64"/>
    <b v="1"/>
    <s v="theater/plays"/>
    <n v="130.27000000000001"/>
    <n v="61.06"/>
    <x v="1"/>
    <s v="plays"/>
    <x v="3606"/>
    <d v="2016-08-14T14:30:57"/>
  </r>
  <r>
    <x v="0"/>
    <s v="GB"/>
    <s v="GBP"/>
    <n v="1450137600"/>
    <n v="1448924882"/>
    <b v="0"/>
    <n v="20"/>
    <b v="1"/>
    <s v="theater/plays"/>
    <n v="105.45"/>
    <n v="29"/>
    <x v="1"/>
    <s v="plays"/>
    <x v="3607"/>
    <d v="2015-12-15T00:00:00"/>
  </r>
  <r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x v="0"/>
    <s v="GB"/>
    <s v="GBP"/>
    <n v="1459378085"/>
    <n v="1456789685"/>
    <b v="0"/>
    <n v="21"/>
    <b v="1"/>
    <s v="theater/plays"/>
    <n v="153.32"/>
    <n v="143.1"/>
    <x v="1"/>
    <s v="plays"/>
    <x v="3609"/>
    <d v="2016-03-30T22:48:05"/>
  </r>
  <r>
    <x v="0"/>
    <s v="GB"/>
    <s v="GBP"/>
    <n v="1439806936"/>
    <n v="1437214936"/>
    <b v="0"/>
    <n v="31"/>
    <b v="1"/>
    <s v="theater/plays"/>
    <n v="162.30000000000001"/>
    <n v="52.35"/>
    <x v="1"/>
    <s v="plays"/>
    <x v="3610"/>
    <d v="2015-08-17T10:22:16"/>
  </r>
  <r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x v="0"/>
    <s v="CA"/>
    <s v="CAD"/>
    <n v="1402334811"/>
    <n v="1401470811"/>
    <b v="0"/>
    <n v="57"/>
    <b v="1"/>
    <s v="theater/plays"/>
    <n v="144.4"/>
    <n v="126.67"/>
    <x v="1"/>
    <s v="plays"/>
    <x v="3612"/>
    <d v="2014-06-09T17:26:51"/>
  </r>
  <r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x v="0"/>
    <s v="US"/>
    <s v="USD"/>
    <n v="1434675616"/>
    <n v="1432083616"/>
    <b v="0"/>
    <n v="71"/>
    <b v="1"/>
    <s v="theater/plays"/>
    <n v="100.8"/>
    <n v="35.49"/>
    <x v="1"/>
    <s v="plays"/>
    <x v="3614"/>
    <d v="2015-06-19T01:00:16"/>
  </r>
  <r>
    <x v="0"/>
    <s v="GB"/>
    <s v="GBP"/>
    <n v="1449756896"/>
    <n v="1447164896"/>
    <b v="0"/>
    <n v="72"/>
    <b v="1"/>
    <s v="theater/plays"/>
    <n v="106.8"/>
    <n v="37.08"/>
    <x v="1"/>
    <s v="plays"/>
    <x v="3615"/>
    <d v="2015-12-10T14:14:56"/>
  </r>
  <r>
    <x v="0"/>
    <s v="GB"/>
    <s v="GBP"/>
    <n v="1426801664"/>
    <n v="1424213264"/>
    <b v="0"/>
    <n v="45"/>
    <b v="1"/>
    <s v="theater/plays"/>
    <n v="124.8"/>
    <n v="69.33"/>
    <x v="1"/>
    <s v="plays"/>
    <x v="3616"/>
    <d v="2015-03-19T21:47:44"/>
  </r>
  <r>
    <x v="0"/>
    <s v="GB"/>
    <s v="GBP"/>
    <n v="1488240000"/>
    <n v="1486996729"/>
    <b v="0"/>
    <n v="51"/>
    <b v="1"/>
    <s v="theater/plays"/>
    <n v="118.92"/>
    <n v="17.25"/>
    <x v="1"/>
    <s v="plays"/>
    <x v="3617"/>
    <d v="2017-02-28T00:00:00"/>
  </r>
  <r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x v="0"/>
    <s v="US"/>
    <s v="USD"/>
    <n v="1425528000"/>
    <n v="1422916261"/>
    <b v="0"/>
    <n v="197"/>
    <b v="1"/>
    <s v="theater/plays"/>
    <n v="105.19"/>
    <n v="56.07"/>
    <x v="1"/>
    <s v="plays"/>
    <x v="3620"/>
    <d v="2015-03-05T04:00:00"/>
  </r>
  <r>
    <x v="0"/>
    <s v="US"/>
    <s v="USD"/>
    <n v="1475269200"/>
    <n v="1473200844"/>
    <b v="0"/>
    <n v="70"/>
    <b v="1"/>
    <s v="theater/plays"/>
    <n v="109.73"/>
    <n v="47.03"/>
    <x v="1"/>
    <s v="plays"/>
    <x v="3621"/>
    <d v="2016-09-30T21:00:00"/>
  </r>
  <r>
    <x v="0"/>
    <s v="US"/>
    <s v="USD"/>
    <n v="1411874580"/>
    <n v="1409030371"/>
    <b v="0"/>
    <n v="21"/>
    <b v="1"/>
    <s v="theater/plays"/>
    <n v="100.1"/>
    <n v="47.67"/>
    <x v="1"/>
    <s v="plays"/>
    <x v="3622"/>
    <d v="2014-09-28T03:23:00"/>
  </r>
  <r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x v="0"/>
    <s v="US"/>
    <s v="USD"/>
    <n v="1471977290"/>
    <n v="1466793290"/>
    <b v="0"/>
    <n v="39"/>
    <b v="1"/>
    <s v="theater/plays"/>
    <n v="104.93"/>
    <n v="80.72"/>
    <x v="1"/>
    <s v="plays"/>
    <x v="3624"/>
    <d v="2016-08-23T18:34:50"/>
  </r>
  <r>
    <x v="0"/>
    <s v="GB"/>
    <s v="GBP"/>
    <n v="1435851577"/>
    <n v="1433259577"/>
    <b v="0"/>
    <n v="78"/>
    <b v="1"/>
    <s v="theater/plays"/>
    <n v="102.67"/>
    <n v="39.49"/>
    <x v="1"/>
    <s v="plays"/>
    <x v="3625"/>
    <d v="2015-07-02T15:39:37"/>
  </r>
  <r>
    <x v="0"/>
    <s v="GB"/>
    <s v="GBP"/>
    <n v="1408204857"/>
    <n v="1406390457"/>
    <b v="0"/>
    <n v="48"/>
    <b v="1"/>
    <s v="theater/plays"/>
    <n v="101.83"/>
    <n v="84.85"/>
    <x v="1"/>
    <s v="plays"/>
    <x v="3626"/>
    <d v="2014-08-16T16:00:57"/>
  </r>
  <r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x v="2"/>
    <s v="GB"/>
    <s v="GBP"/>
    <n v="1417295990"/>
    <n v="1414700390"/>
    <b v="0"/>
    <n v="1"/>
    <b v="0"/>
    <s v="theater/musical"/>
    <n v="0.03"/>
    <n v="1"/>
    <x v="1"/>
    <s v="musical"/>
    <x v="3630"/>
    <d v="2014-11-29T21:19:50"/>
  </r>
  <r>
    <x v="2"/>
    <s v="US"/>
    <s v="USD"/>
    <n v="1411444740"/>
    <n v="1409335497"/>
    <b v="0"/>
    <n v="59"/>
    <b v="0"/>
    <s v="theater/musical"/>
    <n v="51.02"/>
    <n v="147.88"/>
    <x v="1"/>
    <s v="musical"/>
    <x v="3631"/>
    <d v="2014-09-23T03:59:00"/>
  </r>
  <r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x v="2"/>
    <s v="US"/>
    <s v="USD"/>
    <n v="1479517200"/>
    <n v="1475765867"/>
    <b v="0"/>
    <n v="31"/>
    <b v="0"/>
    <s v="theater/musical"/>
    <n v="35.24"/>
    <n v="56.84"/>
    <x v="1"/>
    <s v="musical"/>
    <x v="3633"/>
    <d v="2016-11-19T01:00:00"/>
  </r>
  <r>
    <x v="2"/>
    <s v="CA"/>
    <s v="CAD"/>
    <n v="1484366340"/>
    <n v="1480219174"/>
    <b v="0"/>
    <n v="18"/>
    <b v="0"/>
    <s v="theater/musical"/>
    <n v="4.25"/>
    <n v="176.94"/>
    <x v="1"/>
    <s v="musical"/>
    <x v="3634"/>
    <d v="2017-01-14T03:59:00"/>
  </r>
  <r>
    <x v="2"/>
    <s v="US"/>
    <s v="USD"/>
    <n v="1461186676"/>
    <n v="1458594676"/>
    <b v="0"/>
    <n v="10"/>
    <b v="0"/>
    <s v="theater/musical"/>
    <n v="36.46"/>
    <n v="127.6"/>
    <x v="1"/>
    <s v="musical"/>
    <x v="3635"/>
    <d v="2016-04-20T21:11:16"/>
  </r>
  <r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x v="2"/>
    <s v="US"/>
    <s v="USD"/>
    <n v="1420130935"/>
    <n v="1417538935"/>
    <b v="0"/>
    <n v="14"/>
    <b v="0"/>
    <s v="theater/musical"/>
    <n v="30.87"/>
    <n v="66.14"/>
    <x v="1"/>
    <s v="musical"/>
    <x v="3637"/>
    <d v="2015-01-01T16:48:55"/>
  </r>
  <r>
    <x v="2"/>
    <s v="CA"/>
    <s v="CAD"/>
    <n v="1429456132"/>
    <n v="1424275732"/>
    <b v="0"/>
    <n v="2"/>
    <b v="0"/>
    <s v="theater/musical"/>
    <n v="6.55"/>
    <n v="108"/>
    <x v="1"/>
    <s v="musical"/>
    <x v="3638"/>
    <d v="2015-04-19T15:08:52"/>
  </r>
  <r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x v="2"/>
    <s v="US"/>
    <s v="USD"/>
    <n v="1431283530"/>
    <n v="1428691530"/>
    <b v="0"/>
    <n v="3"/>
    <b v="0"/>
    <s v="theater/musical"/>
    <n v="5.5"/>
    <n v="18.329999999999998"/>
    <x v="1"/>
    <s v="musical"/>
    <x v="3640"/>
    <d v="2015-05-10T18:45:30"/>
  </r>
  <r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x v="2"/>
    <s v="DE"/>
    <s v="EUR"/>
    <n v="1448902800"/>
    <n v="1445369727"/>
    <b v="0"/>
    <n v="2"/>
    <b v="0"/>
    <s v="theater/musical"/>
    <n v="2.14"/>
    <n v="7.5"/>
    <x v="1"/>
    <s v="musical"/>
    <x v="3642"/>
    <d v="2015-11-30T17:00:00"/>
  </r>
  <r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x v="2"/>
    <s v="US"/>
    <s v="USD"/>
    <n v="1457413140"/>
    <n v="1454996887"/>
    <b v="0"/>
    <n v="12"/>
    <b v="0"/>
    <s v="theater/musical"/>
    <n v="16.420000000000002"/>
    <n v="68.42"/>
    <x v="1"/>
    <s v="musical"/>
    <x v="3644"/>
    <d v="2016-03-08T04:59:00"/>
  </r>
  <r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x v="2"/>
    <s v="US"/>
    <s v="USD"/>
    <n v="1434497400"/>
    <n v="1431770802"/>
    <b v="0"/>
    <n v="8"/>
    <b v="0"/>
    <s v="theater/musical"/>
    <n v="4.8099999999999996"/>
    <n v="60.13"/>
    <x v="1"/>
    <s v="musical"/>
    <x v="3646"/>
    <d v="2015-06-16T23:30:00"/>
  </r>
  <r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x v="0"/>
    <s v="US"/>
    <s v="USD"/>
    <n v="1412492445"/>
    <n v="1409900445"/>
    <b v="0"/>
    <n v="73"/>
    <b v="1"/>
    <s v="theater/plays"/>
    <n v="100.38"/>
    <n v="550.04"/>
    <x v="1"/>
    <s v="plays"/>
    <x v="3648"/>
    <d v="2014-10-05T07:00:45"/>
  </r>
  <r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x v="0"/>
    <s v="CA"/>
    <s v="CAD"/>
    <n v="1472097540"/>
    <n v="1471188502"/>
    <b v="0"/>
    <n v="17"/>
    <b v="1"/>
    <s v="theater/plays"/>
    <n v="250.67"/>
    <n v="44.24"/>
    <x v="1"/>
    <s v="plays"/>
    <x v="3652"/>
    <d v="2016-08-25T03:59:00"/>
  </r>
  <r>
    <x v="0"/>
    <s v="GB"/>
    <s v="GBP"/>
    <n v="1438764207"/>
    <n v="1436172207"/>
    <b v="0"/>
    <n v="33"/>
    <b v="1"/>
    <s v="theater/plays"/>
    <n v="100.5"/>
    <n v="60.91"/>
    <x v="1"/>
    <s v="plays"/>
    <x v="3653"/>
    <d v="2015-08-05T08:43:27"/>
  </r>
  <r>
    <x v="0"/>
    <s v="GB"/>
    <s v="GBP"/>
    <n v="1459702800"/>
    <n v="1457690386"/>
    <b v="0"/>
    <n v="38"/>
    <b v="1"/>
    <s v="theater/plays"/>
    <n v="174.4"/>
    <n v="68.84"/>
    <x v="1"/>
    <s v="plays"/>
    <x v="3654"/>
    <d v="2016-04-03T17:00:00"/>
  </r>
  <r>
    <x v="0"/>
    <s v="US"/>
    <s v="USD"/>
    <n v="1437202740"/>
    <n v="1434654998"/>
    <b v="0"/>
    <n v="79"/>
    <b v="1"/>
    <s v="theater/plays"/>
    <n v="116.26"/>
    <n v="73.58"/>
    <x v="1"/>
    <s v="plays"/>
    <x v="3655"/>
    <d v="2015-07-18T06:59:00"/>
  </r>
  <r>
    <x v="0"/>
    <s v="CH"/>
    <s v="CHF"/>
    <n v="1485989940"/>
    <n v="1483393836"/>
    <b v="0"/>
    <n v="46"/>
    <b v="1"/>
    <s v="theater/plays"/>
    <n v="105.82"/>
    <n v="115.02"/>
    <x v="1"/>
    <s v="plays"/>
    <x v="3656"/>
    <d v="2017-02-01T22:59:00"/>
  </r>
  <r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x v="0"/>
    <s v="US"/>
    <s v="USD"/>
    <n v="1404273540"/>
    <n v="1400272580"/>
    <b v="0"/>
    <n v="20"/>
    <b v="1"/>
    <s v="theater/plays"/>
    <n v="100.67"/>
    <n v="75.5"/>
    <x v="1"/>
    <s v="plays"/>
    <x v="3658"/>
    <d v="2014-07-02T03:59:00"/>
  </r>
  <r>
    <x v="0"/>
    <s v="US"/>
    <s v="USD"/>
    <n v="1426775940"/>
    <n v="1424414350"/>
    <b v="0"/>
    <n v="13"/>
    <b v="1"/>
    <s v="theater/plays"/>
    <n v="102.03"/>
    <n v="235.46"/>
    <x v="1"/>
    <s v="plays"/>
    <x v="3659"/>
    <d v="2015-03-19T14:39:00"/>
  </r>
  <r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x v="0"/>
    <s v="CA"/>
    <s v="CAD"/>
    <n v="1427775414"/>
    <n v="1425187014"/>
    <b v="0"/>
    <n v="40"/>
    <b v="1"/>
    <s v="theater/plays"/>
    <n v="101.43"/>
    <n v="202.85"/>
    <x v="1"/>
    <s v="plays"/>
    <x v="3662"/>
    <d v="2015-03-31T04:16:54"/>
  </r>
  <r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x v="0"/>
    <s v="US"/>
    <s v="USD"/>
    <n v="1466056689"/>
    <n v="1464847089"/>
    <b v="0"/>
    <n v="19"/>
    <b v="1"/>
    <s v="theater/plays"/>
    <n v="109.38"/>
    <n v="46.05"/>
    <x v="1"/>
    <s v="plays"/>
    <x v="3664"/>
    <d v="2016-06-16T05:58:09"/>
  </r>
  <r>
    <x v="0"/>
    <s v="FR"/>
    <s v="EUR"/>
    <n v="1446062040"/>
    <n v="1445109822"/>
    <b v="0"/>
    <n v="14"/>
    <b v="1"/>
    <s v="theater/plays"/>
    <n v="115.16"/>
    <n v="51"/>
    <x v="1"/>
    <s v="plays"/>
    <x v="3665"/>
    <d v="2015-10-28T19:54:00"/>
  </r>
  <r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x v="0"/>
    <s v="GB"/>
    <s v="GBP"/>
    <n v="1437261419"/>
    <n v="1434669419"/>
    <b v="0"/>
    <n v="58"/>
    <b v="1"/>
    <s v="theater/plays"/>
    <n v="103.17"/>
    <n v="53.36"/>
    <x v="1"/>
    <s v="plays"/>
    <x v="3667"/>
    <d v="2015-07-18T23:16:59"/>
  </r>
  <r>
    <x v="0"/>
    <s v="US"/>
    <s v="USD"/>
    <n v="1437676380"/>
    <n v="1435670452"/>
    <b v="0"/>
    <n v="28"/>
    <b v="1"/>
    <s v="theater/plays"/>
    <n v="103.5"/>
    <n v="36.96"/>
    <x v="1"/>
    <s v="plays"/>
    <x v="3668"/>
    <d v="2015-07-23T18:33:00"/>
  </r>
  <r>
    <x v="0"/>
    <s v="GB"/>
    <s v="GBP"/>
    <n v="1434039137"/>
    <n v="1431447137"/>
    <b v="0"/>
    <n v="17"/>
    <b v="1"/>
    <s v="theater/plays"/>
    <n v="138.19999999999999"/>
    <n v="81.290000000000006"/>
    <x v="1"/>
    <s v="plays"/>
    <x v="3669"/>
    <d v="2015-06-11T16:12:17"/>
  </r>
  <r>
    <x v="0"/>
    <s v="GB"/>
    <s v="GBP"/>
    <n v="1433113200"/>
    <n v="1431951611"/>
    <b v="0"/>
    <n v="12"/>
    <b v="1"/>
    <s v="theater/plays"/>
    <n v="109.55"/>
    <n v="20.079999999999998"/>
    <x v="1"/>
    <s v="plays"/>
    <x v="3670"/>
    <d v="2015-05-31T23:00:00"/>
  </r>
  <r>
    <x v="0"/>
    <s v="US"/>
    <s v="USD"/>
    <n v="1405915140"/>
    <n v="1404140667"/>
    <b v="0"/>
    <n v="40"/>
    <b v="1"/>
    <s v="theater/plays"/>
    <n v="100.86"/>
    <n v="88.25"/>
    <x v="1"/>
    <s v="plays"/>
    <x v="3671"/>
    <d v="2014-07-21T03:59:00"/>
  </r>
  <r>
    <x v="0"/>
    <s v="GB"/>
    <s v="GBP"/>
    <n v="1411771384"/>
    <n v="1409179384"/>
    <b v="0"/>
    <n v="57"/>
    <b v="1"/>
    <s v="theater/plays"/>
    <n v="101.53"/>
    <n v="53.44"/>
    <x v="1"/>
    <s v="plays"/>
    <x v="3672"/>
    <d v="2014-09-26T22:43:04"/>
  </r>
  <r>
    <x v="0"/>
    <s v="GB"/>
    <s v="GBP"/>
    <n v="1415191920"/>
    <n v="1412233497"/>
    <b v="0"/>
    <n v="114"/>
    <b v="1"/>
    <s v="theater/plays"/>
    <n v="113.63"/>
    <n v="39.869999999999997"/>
    <x v="1"/>
    <s v="plays"/>
    <x v="3673"/>
    <d v="2014-11-05T12:52:00"/>
  </r>
  <r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x v="0"/>
    <s v="US"/>
    <s v="USD"/>
    <n v="1410550484"/>
    <n v="1408995284"/>
    <b v="0"/>
    <n v="16"/>
    <b v="1"/>
    <s v="theater/plays"/>
    <n v="128.75"/>
    <n v="64.38"/>
    <x v="1"/>
    <s v="plays"/>
    <x v="3676"/>
    <d v="2014-09-12T19:34:44"/>
  </r>
  <r>
    <x v="0"/>
    <s v="US"/>
    <s v="USD"/>
    <n v="1404359940"/>
    <n v="1402580818"/>
    <b v="0"/>
    <n v="199"/>
    <b v="1"/>
    <s v="theater/plays"/>
    <n v="102.9"/>
    <n v="62.05"/>
    <x v="1"/>
    <s v="plays"/>
    <x v="3677"/>
    <d v="2014-07-03T03:59:00"/>
  </r>
  <r>
    <x v="0"/>
    <s v="GB"/>
    <s v="GBP"/>
    <n v="1433076298"/>
    <n v="1430052298"/>
    <b v="0"/>
    <n v="31"/>
    <b v="1"/>
    <s v="theater/plays"/>
    <n v="102.5"/>
    <n v="66.13"/>
    <x v="1"/>
    <s v="plays"/>
    <x v="3678"/>
    <d v="2015-05-31T12:44:58"/>
  </r>
  <r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x v="0"/>
    <s v="US"/>
    <s v="USD"/>
    <n v="1475664834"/>
    <n v="1473850434"/>
    <b v="0"/>
    <n v="34"/>
    <b v="1"/>
    <s v="theater/plays"/>
    <n v="112.77"/>
    <n v="99.5"/>
    <x v="1"/>
    <s v="plays"/>
    <x v="3680"/>
    <d v="2016-10-05T10:53:54"/>
  </r>
  <r>
    <x v="0"/>
    <s v="US"/>
    <s v="USD"/>
    <n v="1452872290"/>
    <n v="1452008290"/>
    <b v="0"/>
    <n v="18"/>
    <b v="1"/>
    <s v="theater/plays"/>
    <n v="111.9"/>
    <n v="62.17"/>
    <x v="1"/>
    <s v="plays"/>
    <x v="3681"/>
    <d v="2016-01-15T15:38:10"/>
  </r>
  <r>
    <x v="0"/>
    <s v="US"/>
    <s v="USD"/>
    <n v="1402901940"/>
    <n v="1399998418"/>
    <b v="0"/>
    <n v="67"/>
    <b v="1"/>
    <s v="theater/plays"/>
    <n v="139.19999999999999"/>
    <n v="62.33"/>
    <x v="1"/>
    <s v="plays"/>
    <x v="3682"/>
    <d v="2014-06-16T06:59:00"/>
  </r>
  <r>
    <x v="0"/>
    <s v="US"/>
    <s v="USD"/>
    <n v="1476931696"/>
    <n v="1474339696"/>
    <b v="0"/>
    <n v="66"/>
    <b v="1"/>
    <s v="theater/plays"/>
    <n v="110.86"/>
    <n v="58.79"/>
    <x v="1"/>
    <s v="plays"/>
    <x v="3683"/>
    <d v="2016-10-20T02:48:16"/>
  </r>
  <r>
    <x v="0"/>
    <s v="US"/>
    <s v="USD"/>
    <n v="1441167586"/>
    <n v="1438575586"/>
    <b v="0"/>
    <n v="23"/>
    <b v="1"/>
    <s v="theater/plays"/>
    <n v="139.07"/>
    <n v="45.35"/>
    <x v="1"/>
    <s v="plays"/>
    <x v="3684"/>
    <d v="2015-09-02T04:19:46"/>
  </r>
  <r>
    <x v="0"/>
    <s v="US"/>
    <s v="USD"/>
    <n v="1400533200"/>
    <n v="1398348859"/>
    <b v="0"/>
    <n v="126"/>
    <b v="1"/>
    <s v="theater/plays"/>
    <n v="105.7"/>
    <n v="41.94"/>
    <x v="1"/>
    <s v="plays"/>
    <x v="3685"/>
    <d v="2014-05-19T21:00:00"/>
  </r>
  <r>
    <x v="0"/>
    <s v="US"/>
    <s v="USD"/>
    <n v="1440820740"/>
    <n v="1439567660"/>
    <b v="0"/>
    <n v="6"/>
    <b v="1"/>
    <s v="theater/plays"/>
    <n v="101.43"/>
    <n v="59.17"/>
    <x v="1"/>
    <s v="plays"/>
    <x v="3686"/>
    <d v="2015-08-29T03:59:00"/>
  </r>
  <r>
    <x v="0"/>
    <s v="US"/>
    <s v="USD"/>
    <n v="1403846055"/>
    <n v="1401254055"/>
    <b v="0"/>
    <n v="25"/>
    <b v="1"/>
    <s v="theater/plays"/>
    <n v="100.25"/>
    <n v="200.49"/>
    <x v="1"/>
    <s v="plays"/>
    <x v="3687"/>
    <d v="2014-06-27T05:14:15"/>
  </r>
  <r>
    <x v="0"/>
    <s v="GB"/>
    <s v="GBP"/>
    <n v="1407524004"/>
    <n v="1404932004"/>
    <b v="0"/>
    <n v="39"/>
    <b v="1"/>
    <s v="theater/plays"/>
    <n v="109.17"/>
    <n v="83.97"/>
    <x v="1"/>
    <s v="plays"/>
    <x v="3688"/>
    <d v="2014-08-08T18:53:24"/>
  </r>
  <r>
    <x v="0"/>
    <s v="US"/>
    <s v="USD"/>
    <n v="1434925500"/>
    <n v="1432410639"/>
    <b v="0"/>
    <n v="62"/>
    <b v="1"/>
    <s v="theater/plays"/>
    <n v="118.33"/>
    <n v="57.26"/>
    <x v="1"/>
    <s v="plays"/>
    <x v="3689"/>
    <d v="2015-06-21T22:25:00"/>
  </r>
  <r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x v="0"/>
    <s v="US"/>
    <s v="USD"/>
    <n v="1425272340"/>
    <n v="1421426929"/>
    <b v="0"/>
    <n v="274"/>
    <b v="1"/>
    <s v="theater/plays"/>
    <n v="127.96"/>
    <n v="186.8"/>
    <x v="1"/>
    <s v="plays"/>
    <x v="3691"/>
    <d v="2015-03-02T04:59:00"/>
  </r>
  <r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x v="0"/>
    <s v="GB"/>
    <s v="GBP"/>
    <n v="1448922600"/>
    <n v="1446352529"/>
    <b v="0"/>
    <n v="14"/>
    <b v="1"/>
    <s v="theater/plays"/>
    <n v="129.13"/>
    <n v="30.71"/>
    <x v="1"/>
    <s v="plays"/>
    <x v="3693"/>
    <d v="2015-11-30T22:30:00"/>
  </r>
  <r>
    <x v="0"/>
    <s v="US"/>
    <s v="USD"/>
    <n v="1465178400"/>
    <n v="1461985967"/>
    <b v="0"/>
    <n v="60"/>
    <b v="1"/>
    <s v="theater/plays"/>
    <n v="107.43"/>
    <n v="62.67"/>
    <x v="1"/>
    <s v="plays"/>
    <x v="3694"/>
    <d v="2016-06-06T02:00:00"/>
  </r>
  <r>
    <x v="0"/>
    <s v="US"/>
    <s v="USD"/>
    <n v="1421009610"/>
    <n v="1419281610"/>
    <b v="0"/>
    <n v="33"/>
    <b v="1"/>
    <s v="theater/plays"/>
    <n v="100.13"/>
    <n v="121.36"/>
    <x v="1"/>
    <s v="plays"/>
    <x v="3695"/>
    <d v="2015-01-11T20:53:30"/>
  </r>
  <r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x v="0"/>
    <s v="US"/>
    <s v="USD"/>
    <n v="1456946487"/>
    <n v="1454354487"/>
    <b v="0"/>
    <n v="136"/>
    <b v="1"/>
    <s v="theater/plays"/>
    <n v="110.52"/>
    <n v="40.630000000000003"/>
    <x v="1"/>
    <s v="plays"/>
    <x v="3698"/>
    <d v="2016-03-02T19:21:27"/>
  </r>
  <r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x v="0"/>
    <s v="US"/>
    <s v="USD"/>
    <n v="1412092800"/>
    <n v="1409493800"/>
    <b v="0"/>
    <n v="18"/>
    <b v="1"/>
    <s v="theater/plays"/>
    <n v="121.2"/>
    <n v="33.67"/>
    <x v="1"/>
    <s v="plays"/>
    <x v="3700"/>
    <d v="2014-09-30T16:00:00"/>
  </r>
  <r>
    <x v="0"/>
    <s v="GB"/>
    <s v="GBP"/>
    <n v="1433422793"/>
    <n v="1430830793"/>
    <b v="0"/>
    <n v="39"/>
    <b v="1"/>
    <s v="theater/plays"/>
    <n v="100.33"/>
    <n v="38.590000000000003"/>
    <x v="1"/>
    <s v="plays"/>
    <x v="3701"/>
    <d v="2015-06-04T12:59:53"/>
  </r>
  <r>
    <x v="0"/>
    <s v="GB"/>
    <s v="GBP"/>
    <n v="1468191540"/>
    <n v="1464958484"/>
    <b v="0"/>
    <n v="21"/>
    <b v="1"/>
    <s v="theater/plays"/>
    <n v="109.17"/>
    <n v="155.94999999999999"/>
    <x v="1"/>
    <s v="plays"/>
    <x v="3702"/>
    <d v="2016-07-10T22:59:00"/>
  </r>
  <r>
    <x v="0"/>
    <s v="US"/>
    <s v="USD"/>
    <n v="1471071540"/>
    <n v="1467720388"/>
    <b v="0"/>
    <n v="30"/>
    <b v="1"/>
    <s v="theater/plays"/>
    <n v="123.43"/>
    <n v="43.2"/>
    <x v="1"/>
    <s v="plays"/>
    <x v="3703"/>
    <d v="2016-08-13T06:59:00"/>
  </r>
  <r>
    <x v="0"/>
    <s v="GB"/>
    <s v="GBP"/>
    <n v="1464712394"/>
    <n v="1459528394"/>
    <b v="0"/>
    <n v="27"/>
    <b v="1"/>
    <s v="theater/plays"/>
    <n v="136.34"/>
    <n v="15.15"/>
    <x v="1"/>
    <s v="plays"/>
    <x v="3704"/>
    <d v="2016-05-31T16:33:14"/>
  </r>
  <r>
    <x v="0"/>
    <s v="US"/>
    <s v="USD"/>
    <n v="1403546400"/>
    <n v="1401714114"/>
    <b v="0"/>
    <n v="35"/>
    <b v="1"/>
    <s v="theater/plays"/>
    <n v="103.47"/>
    <n v="83.57"/>
    <x v="1"/>
    <s v="plays"/>
    <x v="3705"/>
    <d v="2014-06-23T18:00:00"/>
  </r>
  <r>
    <x v="0"/>
    <s v="US"/>
    <s v="USD"/>
    <n v="1410558949"/>
    <n v="1409262949"/>
    <b v="0"/>
    <n v="13"/>
    <b v="1"/>
    <s v="theater/plays"/>
    <n v="121.33"/>
    <n v="140"/>
    <x v="1"/>
    <s v="plays"/>
    <x v="3706"/>
    <d v="2014-09-12T21:55:49"/>
  </r>
  <r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x v="0"/>
    <s v="GB"/>
    <s v="GBP"/>
    <n v="1403715546"/>
    <n v="1401123546"/>
    <b v="0"/>
    <n v="35"/>
    <b v="1"/>
    <s v="theater/plays"/>
    <n v="108.25"/>
    <n v="30.93"/>
    <x v="1"/>
    <s v="plays"/>
    <x v="3709"/>
    <d v="2014-06-25T16:59:06"/>
  </r>
  <r>
    <x v="0"/>
    <s v="US"/>
    <s v="USD"/>
    <n v="1428068988"/>
    <n v="1425908988"/>
    <b v="0"/>
    <n v="27"/>
    <b v="1"/>
    <s v="theater/plays"/>
    <n v="141.15"/>
    <n v="67.959999999999994"/>
    <x v="1"/>
    <s v="plays"/>
    <x v="3710"/>
    <d v="2015-04-03T13:49:48"/>
  </r>
  <r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x v="0"/>
    <s v="US"/>
    <s v="USD"/>
    <n v="1433055540"/>
    <n v="1431230867"/>
    <b v="0"/>
    <n v="104"/>
    <b v="1"/>
    <s v="theater/plays"/>
    <n v="153.72999999999999"/>
    <n v="110.87"/>
    <x v="1"/>
    <s v="plays"/>
    <x v="3712"/>
    <d v="2015-05-31T06:59:00"/>
  </r>
  <r>
    <x v="0"/>
    <s v="US"/>
    <s v="USD"/>
    <n v="1465062166"/>
    <n v="1463334166"/>
    <b v="0"/>
    <n v="19"/>
    <b v="1"/>
    <s v="theater/plays"/>
    <n v="101.5"/>
    <n v="106.84"/>
    <x v="1"/>
    <s v="plays"/>
    <x v="3713"/>
    <d v="2016-06-04T17:42:46"/>
  </r>
  <r>
    <x v="0"/>
    <s v="US"/>
    <s v="USD"/>
    <n v="1432612740"/>
    <n v="1429881667"/>
    <b v="0"/>
    <n v="97"/>
    <b v="1"/>
    <s v="theater/plays"/>
    <n v="102.35"/>
    <n v="105.52"/>
    <x v="1"/>
    <s v="plays"/>
    <x v="3714"/>
    <d v="2015-05-26T03:59:00"/>
  </r>
  <r>
    <x v="0"/>
    <s v="GB"/>
    <s v="GBP"/>
    <n v="1427806320"/>
    <n v="1422834819"/>
    <b v="0"/>
    <n v="27"/>
    <b v="1"/>
    <s v="theater/plays"/>
    <n v="102.57"/>
    <n v="132.96"/>
    <x v="1"/>
    <s v="plays"/>
    <x v="3715"/>
    <d v="2015-03-31T12:52:00"/>
  </r>
  <r>
    <x v="0"/>
    <s v="US"/>
    <s v="USD"/>
    <n v="1453411109"/>
    <n v="1450819109"/>
    <b v="0"/>
    <n v="24"/>
    <b v="1"/>
    <s v="theater/plays"/>
    <n v="155.75"/>
    <n v="51.92"/>
    <x v="1"/>
    <s v="plays"/>
    <x v="3716"/>
    <d v="2016-01-21T21:18:29"/>
  </r>
  <r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x v="0"/>
    <s v="GB"/>
    <s v="GBP"/>
    <n v="1425057075"/>
    <n v="1422465075"/>
    <b v="0"/>
    <n v="46"/>
    <b v="1"/>
    <s v="theater/plays"/>
    <n v="239.4"/>
    <n v="26.02"/>
    <x v="1"/>
    <s v="plays"/>
    <x v="3718"/>
    <d v="2015-02-27T17:11:15"/>
  </r>
  <r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x v="0"/>
    <s v="US"/>
    <s v="USD"/>
    <n v="1435881006"/>
    <n v="1433980206"/>
    <b v="0"/>
    <n v="40"/>
    <b v="1"/>
    <s v="theater/plays"/>
    <n v="104.52"/>
    <n v="86.23"/>
    <x v="1"/>
    <s v="plays"/>
    <x v="3720"/>
    <d v="2015-07-02T23:50:06"/>
  </r>
  <r>
    <x v="0"/>
    <s v="US"/>
    <s v="USD"/>
    <n v="1415230084"/>
    <n v="1413412084"/>
    <b v="0"/>
    <n v="44"/>
    <b v="1"/>
    <s v="theater/plays"/>
    <n v="100.8"/>
    <n v="114.55"/>
    <x v="1"/>
    <s v="plays"/>
    <x v="3721"/>
    <d v="2014-11-05T23:28:04"/>
  </r>
  <r>
    <x v="0"/>
    <s v="CA"/>
    <s v="CAD"/>
    <n v="1455231540"/>
    <n v="1452614847"/>
    <b v="0"/>
    <n v="35"/>
    <b v="1"/>
    <s v="theater/plays"/>
    <n v="111.2"/>
    <n v="47.66"/>
    <x v="1"/>
    <s v="plays"/>
    <x v="3722"/>
    <d v="2016-02-11T22:59:00"/>
  </r>
  <r>
    <x v="0"/>
    <s v="GB"/>
    <s v="GBP"/>
    <n v="1417374262"/>
    <n v="1414778662"/>
    <b v="0"/>
    <n v="63"/>
    <b v="1"/>
    <s v="theater/plays"/>
    <n v="102.04"/>
    <n v="72.89"/>
    <x v="1"/>
    <s v="plays"/>
    <x v="3723"/>
    <d v="2014-11-30T19:04:22"/>
  </r>
  <r>
    <x v="0"/>
    <s v="GB"/>
    <s v="GBP"/>
    <n v="1462402800"/>
    <n v="1459856860"/>
    <b v="0"/>
    <n v="89"/>
    <b v="1"/>
    <s v="theater/plays"/>
    <n v="102.55"/>
    <n v="49.55"/>
    <x v="1"/>
    <s v="plays"/>
    <x v="3724"/>
    <d v="2016-05-04T23:00:00"/>
  </r>
  <r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x v="0"/>
    <s v="US"/>
    <s v="USD"/>
    <n v="1461963600"/>
    <n v="1459567371"/>
    <b v="0"/>
    <n v="46"/>
    <b v="1"/>
    <s v="theater/plays"/>
    <n v="338.71"/>
    <n v="62.59"/>
    <x v="1"/>
    <s v="plays"/>
    <x v="3726"/>
    <d v="2016-04-29T21:00:00"/>
  </r>
  <r>
    <x v="0"/>
    <s v="US"/>
    <s v="USD"/>
    <n v="1476939300"/>
    <n v="1474273294"/>
    <b v="0"/>
    <n v="33"/>
    <b v="1"/>
    <s v="theater/plays"/>
    <n v="100.75"/>
    <n v="61.06"/>
    <x v="1"/>
    <s v="plays"/>
    <x v="3727"/>
    <d v="2016-10-20T04:55:00"/>
  </r>
  <r>
    <x v="2"/>
    <s v="US"/>
    <s v="USD"/>
    <n v="1439957176"/>
    <n v="1437365176"/>
    <b v="0"/>
    <n v="31"/>
    <b v="0"/>
    <s v="theater/plays"/>
    <n v="9.31"/>
    <n v="60.06"/>
    <x v="1"/>
    <s v="plays"/>
    <x v="3728"/>
    <d v="2015-08-19T04:06:16"/>
  </r>
  <r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x v="2"/>
    <s v="US"/>
    <s v="USD"/>
    <n v="1420860180"/>
    <n v="1418234646"/>
    <b v="0"/>
    <n v="12"/>
    <b v="0"/>
    <s v="theater/plays"/>
    <n v="11.27"/>
    <n v="51.67"/>
    <x v="1"/>
    <s v="plays"/>
    <x v="3731"/>
    <d v="2015-01-10T03:23:00"/>
  </r>
  <r>
    <x v="2"/>
    <s v="NL"/>
    <s v="EUR"/>
    <n v="1422100800"/>
    <n v="1416932133"/>
    <b v="0"/>
    <n v="4"/>
    <b v="0"/>
    <s v="theater/plays"/>
    <n v="15.41"/>
    <n v="32.75"/>
    <x v="1"/>
    <s v="plays"/>
    <x v="3732"/>
    <d v="2015-01-24T12:00:00"/>
  </r>
  <r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x v="2"/>
    <s v="US"/>
    <s v="USD"/>
    <n v="1432589896"/>
    <n v="1427405896"/>
    <b v="0"/>
    <n v="7"/>
    <b v="0"/>
    <s v="theater/plays"/>
    <n v="28.47"/>
    <n v="61"/>
    <x v="1"/>
    <s v="plays"/>
    <x v="3734"/>
    <d v="2015-05-25T21:38:16"/>
  </r>
  <r>
    <x v="2"/>
    <s v="GB"/>
    <s v="GBP"/>
    <n v="1432831089"/>
    <n v="1430239089"/>
    <b v="0"/>
    <n v="2"/>
    <b v="0"/>
    <s v="theater/plays"/>
    <n v="13.33"/>
    <n v="10"/>
    <x v="1"/>
    <s v="plays"/>
    <x v="3735"/>
    <d v="2015-05-28T16:38:09"/>
  </r>
  <r>
    <x v="2"/>
    <s v="GB"/>
    <s v="GBP"/>
    <n v="1427133600"/>
    <n v="1423847093"/>
    <b v="0"/>
    <n v="1"/>
    <b v="0"/>
    <s v="theater/plays"/>
    <n v="0.67"/>
    <n v="10"/>
    <x v="1"/>
    <s v="plays"/>
    <x v="3736"/>
    <d v="2015-03-23T18:00:00"/>
  </r>
  <r>
    <x v="2"/>
    <s v="US"/>
    <s v="USD"/>
    <n v="1447311540"/>
    <n v="1445358903"/>
    <b v="0"/>
    <n v="4"/>
    <b v="0"/>
    <s v="theater/plays"/>
    <n v="21.43"/>
    <n v="37.5"/>
    <x v="1"/>
    <s v="plays"/>
    <x v="3737"/>
    <d v="2015-11-12T06:59:00"/>
  </r>
  <r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x v="2"/>
    <s v="GB"/>
    <s v="GBP"/>
    <n v="1468752468"/>
    <n v="1467024468"/>
    <b v="0"/>
    <n v="8"/>
    <b v="0"/>
    <s v="theater/plays"/>
    <n v="20.13"/>
    <n v="100.63"/>
    <x v="1"/>
    <s v="plays"/>
    <x v="3739"/>
    <d v="2016-07-17T10:47:48"/>
  </r>
  <r>
    <x v="2"/>
    <s v="US"/>
    <s v="USD"/>
    <n v="1407808438"/>
    <n v="1405217355"/>
    <b v="0"/>
    <n v="14"/>
    <b v="0"/>
    <s v="theater/plays"/>
    <n v="17.899999999999999"/>
    <n v="25.57"/>
    <x v="1"/>
    <s v="plays"/>
    <x v="3740"/>
    <d v="2014-08-12T01:53:58"/>
  </r>
  <r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x v="2"/>
    <s v="US"/>
    <s v="USD"/>
    <n v="1475918439"/>
    <n v="1473326439"/>
    <b v="0"/>
    <n v="1"/>
    <b v="0"/>
    <s v="theater/plays"/>
    <n v="2.38"/>
    <n v="202"/>
    <x v="1"/>
    <s v="plays"/>
    <x v="3746"/>
    <d v="2016-10-08T09:20:39"/>
  </r>
  <r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x v="0"/>
    <s v="US"/>
    <s v="USD"/>
    <n v="1455602340"/>
    <n v="1453827436"/>
    <b v="0"/>
    <n v="52"/>
    <b v="1"/>
    <s v="theater/musical"/>
    <n v="103.52"/>
    <n v="99.54"/>
    <x v="1"/>
    <s v="musical"/>
    <x v="3748"/>
    <d v="2016-02-16T05:59:00"/>
  </r>
  <r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x v="0"/>
    <s v="US"/>
    <s v="USD"/>
    <n v="1423555140"/>
    <n v="1421105608"/>
    <b v="0"/>
    <n v="28"/>
    <b v="1"/>
    <s v="theater/musical"/>
    <n v="100.45"/>
    <n v="215.25"/>
    <x v="1"/>
    <s v="musical"/>
    <x v="3750"/>
    <d v="2015-02-10T07:59:00"/>
  </r>
  <r>
    <x v="0"/>
    <s v="US"/>
    <s v="USD"/>
    <n v="1459641073"/>
    <n v="1454460673"/>
    <b v="0"/>
    <n v="11"/>
    <b v="1"/>
    <s v="theater/musical"/>
    <n v="132.6"/>
    <n v="120.55"/>
    <x v="1"/>
    <s v="musical"/>
    <x v="3751"/>
    <d v="2016-04-02T23:51:13"/>
  </r>
  <r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x v="0"/>
    <s v="US"/>
    <s v="USD"/>
    <n v="1433289600"/>
    <n v="1430768800"/>
    <b v="0"/>
    <n v="30"/>
    <b v="1"/>
    <s v="theater/musical"/>
    <n v="103.34"/>
    <n v="172.23"/>
    <x v="1"/>
    <s v="musical"/>
    <x v="3753"/>
    <d v="2015-06-03T00:00:00"/>
  </r>
  <r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x v="0"/>
    <s v="GB"/>
    <s v="GBP"/>
    <n v="1460753307"/>
    <n v="1458161307"/>
    <b v="0"/>
    <n v="28"/>
    <b v="1"/>
    <s v="theater/musical"/>
    <n v="129.63999999999999"/>
    <n v="25.46"/>
    <x v="1"/>
    <s v="musical"/>
    <x v="3755"/>
    <d v="2016-04-15T20:48:27"/>
  </r>
  <r>
    <x v="0"/>
    <s v="US"/>
    <s v="USD"/>
    <n v="1402515198"/>
    <n v="1399923198"/>
    <b v="0"/>
    <n v="17"/>
    <b v="1"/>
    <s v="theater/musical"/>
    <n v="101.11"/>
    <n v="267.64999999999998"/>
    <x v="1"/>
    <s v="musical"/>
    <x v="3756"/>
    <d v="2014-06-11T19:33:18"/>
  </r>
  <r>
    <x v="0"/>
    <s v="US"/>
    <s v="USD"/>
    <n v="1417465515"/>
    <n v="1415737515"/>
    <b v="0"/>
    <n v="50"/>
    <b v="1"/>
    <s v="theater/musical"/>
    <n v="108.51"/>
    <n v="75.959999999999994"/>
    <x v="1"/>
    <s v="musical"/>
    <x v="3757"/>
    <d v="2014-12-01T20:25:15"/>
  </r>
  <r>
    <x v="0"/>
    <s v="US"/>
    <s v="USD"/>
    <n v="1400475600"/>
    <n v="1397819938"/>
    <b v="0"/>
    <n v="26"/>
    <b v="1"/>
    <s v="theater/musical"/>
    <n v="102.33"/>
    <n v="59.04"/>
    <x v="1"/>
    <s v="musical"/>
    <x v="3758"/>
    <d v="2014-05-19T05:00:00"/>
  </r>
  <r>
    <x v="0"/>
    <s v="US"/>
    <s v="USD"/>
    <n v="1440556553"/>
    <n v="1435372553"/>
    <b v="0"/>
    <n v="88"/>
    <b v="1"/>
    <s v="theater/musical"/>
    <n v="110.24"/>
    <n v="50.11"/>
    <x v="1"/>
    <s v="musical"/>
    <x v="3759"/>
    <d v="2015-08-26T02:35:53"/>
  </r>
  <r>
    <x v="0"/>
    <s v="US"/>
    <s v="USD"/>
    <n v="1399293386"/>
    <n v="1397133386"/>
    <b v="0"/>
    <n v="91"/>
    <b v="1"/>
    <s v="theater/musical"/>
    <n v="101.02"/>
    <n v="55.5"/>
    <x v="1"/>
    <s v="musical"/>
    <x v="3760"/>
    <d v="2014-05-05T12:36:26"/>
  </r>
  <r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x v="0"/>
    <s v="GB"/>
    <s v="GBP"/>
    <n v="1438543889"/>
    <n v="1436383889"/>
    <b v="0"/>
    <n v="28"/>
    <b v="1"/>
    <s v="theater/musical"/>
    <n v="106.24"/>
    <n v="47.43"/>
    <x v="1"/>
    <s v="musical"/>
    <x v="3762"/>
    <d v="2015-08-02T19:31:29"/>
  </r>
  <r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x v="0"/>
    <s v="US"/>
    <s v="USD"/>
    <n v="1406745482"/>
    <n v="1404153482"/>
    <b v="0"/>
    <n v="107"/>
    <b v="1"/>
    <s v="theater/musical"/>
    <n v="113.46"/>
    <n v="74.22"/>
    <x v="1"/>
    <s v="musical"/>
    <x v="3765"/>
    <d v="2014-07-30T18:38:02"/>
  </r>
  <r>
    <x v="0"/>
    <s v="US"/>
    <s v="USD"/>
    <n v="1404360045"/>
    <n v="1401336045"/>
    <b v="0"/>
    <n v="96"/>
    <b v="1"/>
    <s v="theater/musical"/>
    <n v="102.65"/>
    <n v="106.93"/>
    <x v="1"/>
    <s v="musical"/>
    <x v="3766"/>
    <d v="2014-07-03T04:00:45"/>
  </r>
  <r>
    <x v="0"/>
    <s v="US"/>
    <s v="USD"/>
    <n v="1425185940"/>
    <n v="1423960097"/>
    <b v="0"/>
    <n v="56"/>
    <b v="1"/>
    <s v="theater/musical"/>
    <n v="116.75"/>
    <n v="41.7"/>
    <x v="1"/>
    <s v="musical"/>
    <x v="3767"/>
    <d v="2015-03-01T04:59:00"/>
  </r>
  <r>
    <x v="0"/>
    <s v="US"/>
    <s v="USD"/>
    <n v="1402594090"/>
    <n v="1400002090"/>
    <b v="0"/>
    <n v="58"/>
    <b v="1"/>
    <s v="theater/musical"/>
    <n v="107.65"/>
    <n v="74.239999999999995"/>
    <x v="1"/>
    <s v="musical"/>
    <x v="3768"/>
    <d v="2014-06-12T17:28:10"/>
  </r>
  <r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x v="0"/>
    <s v="US"/>
    <s v="USD"/>
    <n v="1480399200"/>
    <n v="1478616506"/>
    <b v="0"/>
    <n v="33"/>
    <b v="1"/>
    <s v="theater/musical"/>
    <n v="110.2"/>
    <n v="166.97"/>
    <x v="1"/>
    <s v="musical"/>
    <x v="3772"/>
    <d v="2016-11-29T06:00:00"/>
  </r>
  <r>
    <x v="0"/>
    <s v="US"/>
    <s v="USD"/>
    <n v="1479175680"/>
    <n v="1476317247"/>
    <b v="0"/>
    <n v="57"/>
    <b v="1"/>
    <s v="theater/musical"/>
    <n v="108.2"/>
    <n v="94.91"/>
    <x v="1"/>
    <s v="musical"/>
    <x v="3773"/>
    <d v="2016-11-15T02:08:00"/>
  </r>
  <r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x v="0"/>
    <s v="US"/>
    <s v="USD"/>
    <n v="1428552000"/>
    <n v="1426199843"/>
    <b v="0"/>
    <n v="14"/>
    <b v="1"/>
    <s v="theater/musical"/>
    <n v="100.25"/>
    <n v="143.21"/>
    <x v="1"/>
    <s v="musical"/>
    <x v="3775"/>
    <d v="2015-04-09T04:00:00"/>
  </r>
  <r>
    <x v="0"/>
    <s v="US"/>
    <s v="USD"/>
    <n v="1406854800"/>
    <n v="1403599778"/>
    <b v="0"/>
    <n v="94"/>
    <b v="1"/>
    <s v="theater/musical"/>
    <n v="106.71"/>
    <n v="90.82"/>
    <x v="1"/>
    <s v="musical"/>
    <x v="3776"/>
    <d v="2014-08-01T01:00:00"/>
  </r>
  <r>
    <x v="0"/>
    <s v="US"/>
    <s v="USD"/>
    <n v="1411790400"/>
    <n v="1409884821"/>
    <b v="0"/>
    <n v="59"/>
    <b v="1"/>
    <s v="theater/musical"/>
    <n v="143.19999999999999"/>
    <n v="48.54"/>
    <x v="1"/>
    <s v="musical"/>
    <x v="3777"/>
    <d v="2014-09-27T04:00:00"/>
  </r>
  <r>
    <x v="0"/>
    <s v="US"/>
    <s v="USD"/>
    <n v="1423942780"/>
    <n v="1418758780"/>
    <b v="0"/>
    <n v="36"/>
    <b v="1"/>
    <s v="theater/musical"/>
    <n v="105.04"/>
    <n v="70.03"/>
    <x v="1"/>
    <s v="musical"/>
    <x v="3778"/>
    <d v="2015-02-14T19:39:40"/>
  </r>
  <r>
    <x v="0"/>
    <s v="US"/>
    <s v="USD"/>
    <n v="1459010340"/>
    <n v="1456421940"/>
    <b v="0"/>
    <n v="115"/>
    <b v="1"/>
    <s v="theater/musical"/>
    <n v="103.98"/>
    <n v="135.63"/>
    <x v="1"/>
    <s v="musical"/>
    <x v="3779"/>
    <d v="2016-03-26T16:39:00"/>
  </r>
  <r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x v="0"/>
    <s v="US"/>
    <s v="USD"/>
    <n v="1410210685"/>
    <n v="1408050685"/>
    <b v="0"/>
    <n v="52"/>
    <b v="1"/>
    <s v="theater/musical"/>
    <n v="109.67"/>
    <n v="94.9"/>
    <x v="1"/>
    <s v="musical"/>
    <x v="3781"/>
    <d v="2014-09-08T21:11:25"/>
  </r>
  <r>
    <x v="0"/>
    <s v="GB"/>
    <s v="GBP"/>
    <n v="1469401200"/>
    <n v="1466887297"/>
    <b v="0"/>
    <n v="27"/>
    <b v="1"/>
    <s v="theater/musical"/>
    <n v="101.75"/>
    <n v="75.37"/>
    <x v="1"/>
    <s v="musical"/>
    <x v="3782"/>
    <d v="2016-07-24T23:00:00"/>
  </r>
  <r>
    <x v="0"/>
    <s v="US"/>
    <s v="USD"/>
    <n v="1458057600"/>
    <n v="1455938520"/>
    <b v="0"/>
    <n v="24"/>
    <b v="1"/>
    <s v="theater/musical"/>
    <n v="128.91999999999999"/>
    <n v="64.459999999999994"/>
    <x v="1"/>
    <s v="musical"/>
    <x v="3783"/>
    <d v="2016-03-15T16:00:00"/>
  </r>
  <r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x v="0"/>
    <s v="US"/>
    <s v="USD"/>
    <n v="1464310475"/>
    <n v="1461718475"/>
    <b v="0"/>
    <n v="71"/>
    <b v="1"/>
    <s v="theater/musical"/>
    <n v="110.97"/>
    <n v="93.77"/>
    <x v="1"/>
    <s v="musical"/>
    <x v="3786"/>
    <d v="2016-05-27T00:54:35"/>
  </r>
  <r>
    <x v="0"/>
    <s v="US"/>
    <s v="USD"/>
    <n v="1436587140"/>
    <n v="1434113406"/>
    <b v="0"/>
    <n v="10"/>
    <b v="1"/>
    <s v="theater/musical"/>
    <n v="100.29"/>
    <n v="35.1"/>
    <x v="1"/>
    <s v="musical"/>
    <x v="3787"/>
    <d v="2015-07-11T03:59:00"/>
  </r>
  <r>
    <x v="2"/>
    <s v="US"/>
    <s v="USD"/>
    <n v="1450887480"/>
    <n v="1448469719"/>
    <b v="0"/>
    <n v="1"/>
    <b v="0"/>
    <s v="theater/musical"/>
    <n v="0.67"/>
    <n v="500"/>
    <x v="1"/>
    <s v="musical"/>
    <x v="3788"/>
    <d v="2015-12-23T16:18:00"/>
  </r>
  <r>
    <x v="2"/>
    <s v="GB"/>
    <s v="GBP"/>
    <n v="1434395418"/>
    <n v="1431630618"/>
    <b v="0"/>
    <n v="4"/>
    <b v="0"/>
    <s v="theater/musical"/>
    <n v="3.27"/>
    <n v="29"/>
    <x v="1"/>
    <s v="musical"/>
    <x v="3789"/>
    <d v="2015-06-15T19:10:18"/>
  </r>
  <r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d v="2015-07-15T10:43:42"/>
  </r>
  <r>
    <x v="2"/>
    <s v="US"/>
    <s v="USD"/>
    <n v="1418769129"/>
    <n v="1416954729"/>
    <b v="0"/>
    <n v="24"/>
    <b v="0"/>
    <s v="theater/musical"/>
    <n v="59.66"/>
    <n v="174"/>
    <x v="1"/>
    <s v="musical"/>
    <x v="3793"/>
    <d v="2014-12-16T22:32:09"/>
  </r>
  <r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x v="2"/>
    <s v="GB"/>
    <s v="GBP"/>
    <n v="1440801000"/>
    <n v="1437042490"/>
    <b v="0"/>
    <n v="2"/>
    <b v="0"/>
    <s v="theater/musical"/>
    <n v="1.67"/>
    <n v="5"/>
    <x v="1"/>
    <s v="musical"/>
    <x v="3795"/>
    <d v="2015-08-28T22:30:00"/>
  </r>
  <r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x v="2"/>
    <s v="US"/>
    <s v="USD"/>
    <n v="1429564165"/>
    <n v="1426972165"/>
    <b v="0"/>
    <n v="37"/>
    <b v="0"/>
    <s v="theater/musical"/>
    <n v="89.67"/>
    <n v="145.41"/>
    <x v="1"/>
    <s v="musical"/>
    <x v="3797"/>
    <d v="2015-04-20T21:09:25"/>
  </r>
  <r>
    <x v="2"/>
    <s v="US"/>
    <s v="USD"/>
    <n v="1407691248"/>
    <n v="1405099248"/>
    <b v="0"/>
    <n v="5"/>
    <b v="0"/>
    <s v="theater/musical"/>
    <n v="1.46"/>
    <n v="205"/>
    <x v="1"/>
    <s v="musical"/>
    <x v="3798"/>
    <d v="2014-08-10T17:20:48"/>
  </r>
  <r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x v="2"/>
    <s v="US"/>
    <s v="USD"/>
    <n v="1420215216"/>
    <n v="1417536816"/>
    <b v="0"/>
    <n v="9"/>
    <b v="0"/>
    <s v="theater/musical"/>
    <n v="8.52"/>
    <n v="47.33"/>
    <x v="1"/>
    <s v="musical"/>
    <x v="3801"/>
    <d v="2015-01-02T16:13:36"/>
  </r>
  <r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d v="2016-03-04T23:19:28"/>
  </r>
  <r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x v="2"/>
    <s v="AU"/>
    <s v="AUD"/>
    <n v="1404022381"/>
    <n v="1402294381"/>
    <b v="0"/>
    <n v="1"/>
    <b v="0"/>
    <s v="theater/musical"/>
    <n v="7.0000000000000007E-2"/>
    <n v="5"/>
    <x v="1"/>
    <s v="musical"/>
    <x v="3806"/>
    <d v="2014-06-29T06:13:01"/>
  </r>
  <r>
    <x v="2"/>
    <s v="US"/>
    <s v="USD"/>
    <n v="1428097739"/>
    <n v="1427492939"/>
    <b v="0"/>
    <n v="9"/>
    <b v="0"/>
    <s v="theater/musical"/>
    <n v="30.33"/>
    <n v="50.56"/>
    <x v="1"/>
    <s v="musical"/>
    <x v="3807"/>
    <d v="2015-04-03T21:48:59"/>
  </r>
  <r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x v="0"/>
    <s v="GB"/>
    <s v="GBP"/>
    <n v="1406761200"/>
    <n v="1402403907"/>
    <b v="0"/>
    <n v="38"/>
    <b v="1"/>
    <s v="theater/plays"/>
    <n v="101.25"/>
    <n v="53.29"/>
    <x v="1"/>
    <s v="plays"/>
    <x v="3809"/>
    <d v="2014-07-30T23:00:00"/>
  </r>
  <r>
    <x v="0"/>
    <s v="US"/>
    <s v="USD"/>
    <n v="1426965758"/>
    <n v="1424377358"/>
    <b v="0"/>
    <n v="26"/>
    <b v="1"/>
    <s v="theater/plays"/>
    <n v="121.73"/>
    <n v="70.23"/>
    <x v="1"/>
    <s v="plays"/>
    <x v="3810"/>
    <d v="2015-03-21T19:22:38"/>
  </r>
  <r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x v="0"/>
    <s v="CA"/>
    <s v="CAD"/>
    <n v="1433131140"/>
    <n v="1429120908"/>
    <b v="0"/>
    <n v="11"/>
    <b v="1"/>
    <s v="theater/plays"/>
    <n v="109.55"/>
    <n v="199.18"/>
    <x v="1"/>
    <s v="plays"/>
    <x v="3812"/>
    <d v="2015-06-01T03:59:00"/>
  </r>
  <r>
    <x v="0"/>
    <s v="US"/>
    <s v="USD"/>
    <n v="1465940580"/>
    <n v="1462603021"/>
    <b v="0"/>
    <n v="27"/>
    <b v="1"/>
    <s v="theater/plays"/>
    <n v="100.95"/>
    <n v="78.52"/>
    <x v="1"/>
    <s v="plays"/>
    <x v="3813"/>
    <d v="2016-06-14T21:43:00"/>
  </r>
  <r>
    <x v="0"/>
    <s v="US"/>
    <s v="USD"/>
    <n v="1427860740"/>
    <n v="1424727712"/>
    <b v="0"/>
    <n v="34"/>
    <b v="1"/>
    <s v="theater/plays"/>
    <n v="140.13"/>
    <n v="61.82"/>
    <x v="1"/>
    <s v="plays"/>
    <x v="3814"/>
    <d v="2015-04-01T03:59:00"/>
  </r>
  <r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x v="0"/>
    <s v="US"/>
    <s v="USD"/>
    <n v="1405614823"/>
    <n v="1403022823"/>
    <b v="0"/>
    <n v="37"/>
    <b v="1"/>
    <s v="theater/plays"/>
    <n v="119.24"/>
    <n v="48.34"/>
    <x v="1"/>
    <s v="plays"/>
    <x v="3816"/>
    <d v="2014-07-17T16:33:43"/>
  </r>
  <r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x v="0"/>
    <s v="US"/>
    <s v="USD"/>
    <n v="1437166920"/>
    <n v="1435554104"/>
    <b v="0"/>
    <n v="26"/>
    <b v="1"/>
    <s v="theater/plays"/>
    <n v="106.4"/>
    <n v="40.92"/>
    <x v="1"/>
    <s v="plays"/>
    <x v="3819"/>
    <d v="2015-07-17T21:02:00"/>
  </r>
  <r>
    <x v="0"/>
    <s v="GB"/>
    <s v="GBP"/>
    <n v="1436110717"/>
    <n v="1433518717"/>
    <b v="0"/>
    <n v="20"/>
    <b v="1"/>
    <s v="theater/plays"/>
    <n v="143.33000000000001"/>
    <n v="21.5"/>
    <x v="1"/>
    <s v="plays"/>
    <x v="3820"/>
    <d v="2015-07-05T15:38:37"/>
  </r>
  <r>
    <x v="0"/>
    <s v="US"/>
    <s v="USD"/>
    <n v="1451881207"/>
    <n v="1449116407"/>
    <b v="0"/>
    <n v="46"/>
    <b v="1"/>
    <s v="theater/plays"/>
    <n v="104.54"/>
    <n v="79.540000000000006"/>
    <x v="1"/>
    <s v="plays"/>
    <x v="3821"/>
    <d v="2016-01-04T04:20:07"/>
  </r>
  <r>
    <x v="0"/>
    <s v="DE"/>
    <s v="EUR"/>
    <n v="1453244340"/>
    <n v="1448136417"/>
    <b v="0"/>
    <n v="76"/>
    <b v="1"/>
    <s v="theater/plays"/>
    <n v="110.02"/>
    <n v="72.38"/>
    <x v="1"/>
    <s v="plays"/>
    <x v="3822"/>
    <d v="2016-01-19T22:59:00"/>
  </r>
  <r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x v="0"/>
    <s v="US"/>
    <s v="USD"/>
    <n v="1434505214"/>
    <n v="1432690814"/>
    <b v="0"/>
    <n v="49"/>
    <b v="1"/>
    <s v="theater/plays"/>
    <n v="105.42"/>
    <n v="107.57"/>
    <x v="1"/>
    <s v="plays"/>
    <x v="3825"/>
    <d v="2015-06-17T01:40:14"/>
  </r>
  <r>
    <x v="0"/>
    <s v="GB"/>
    <s v="GBP"/>
    <n v="1430993394"/>
    <n v="1428401394"/>
    <b v="0"/>
    <n v="26"/>
    <b v="1"/>
    <s v="theater/plays"/>
    <n v="119.17"/>
    <n v="27.5"/>
    <x v="1"/>
    <s v="plays"/>
    <x v="3826"/>
    <d v="2015-05-07T10:09:54"/>
  </r>
  <r>
    <x v="0"/>
    <s v="GB"/>
    <s v="GBP"/>
    <n v="1427414400"/>
    <n v="1422656201"/>
    <b v="0"/>
    <n v="65"/>
    <b v="1"/>
    <s v="theater/plays"/>
    <n v="152.66999999999999"/>
    <n v="70.459999999999994"/>
    <x v="1"/>
    <s v="plays"/>
    <x v="3827"/>
    <d v="2015-03-27T00:00:00"/>
  </r>
  <r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x v="0"/>
    <s v="US"/>
    <s v="USD"/>
    <n v="1472676371"/>
    <n v="1470948371"/>
    <b v="0"/>
    <n v="8"/>
    <b v="1"/>
    <s v="theater/plays"/>
    <n v="100.2"/>
    <n v="62.63"/>
    <x v="1"/>
    <s v="plays"/>
    <x v="3829"/>
    <d v="2016-08-31T20:46:11"/>
  </r>
  <r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x v="0"/>
    <s v="US"/>
    <s v="USD"/>
    <n v="1415222545"/>
    <n v="1413404545"/>
    <b v="0"/>
    <n v="9"/>
    <b v="1"/>
    <s v="theater/plays"/>
    <n v="106.02"/>
    <n v="58.9"/>
    <x v="1"/>
    <s v="plays"/>
    <x v="3831"/>
    <d v="2014-11-05T21:22:25"/>
  </r>
  <r>
    <x v="0"/>
    <s v="US"/>
    <s v="USD"/>
    <n v="1455936335"/>
    <n v="1452048335"/>
    <b v="0"/>
    <n v="9"/>
    <b v="1"/>
    <s v="theater/plays"/>
    <n v="104.67"/>
    <n v="139.56"/>
    <x v="1"/>
    <s v="plays"/>
    <x v="3832"/>
    <d v="2016-02-20T02:45:35"/>
  </r>
  <r>
    <x v="0"/>
    <s v="CA"/>
    <s v="CAD"/>
    <n v="1417460940"/>
    <n v="1416516972"/>
    <b v="0"/>
    <n v="20"/>
    <b v="1"/>
    <s v="theater/plays"/>
    <n v="116.67"/>
    <n v="70"/>
    <x v="1"/>
    <s v="plays"/>
    <x v="3833"/>
    <d v="2014-12-01T19:09:00"/>
  </r>
  <r>
    <x v="0"/>
    <s v="GB"/>
    <s v="GBP"/>
    <n v="1434624067"/>
    <n v="1432032067"/>
    <b v="0"/>
    <n v="57"/>
    <b v="1"/>
    <s v="theater/plays"/>
    <n v="109.03"/>
    <n v="57.39"/>
    <x v="1"/>
    <s v="plays"/>
    <x v="3834"/>
    <d v="2015-06-18T10:41:07"/>
  </r>
  <r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x v="0"/>
    <s v="US"/>
    <s v="USD"/>
    <n v="1470197340"/>
    <n v="1467497652"/>
    <b v="0"/>
    <n v="14"/>
    <b v="1"/>
    <s v="theater/plays"/>
    <n v="112.5"/>
    <n v="64.290000000000006"/>
    <x v="1"/>
    <s v="plays"/>
    <x v="3836"/>
    <d v="2016-08-03T04:09:00"/>
  </r>
  <r>
    <x v="0"/>
    <s v="GB"/>
    <s v="GBP"/>
    <n v="1435947758"/>
    <n v="1432837358"/>
    <b v="0"/>
    <n v="17"/>
    <b v="1"/>
    <s v="theater/plays"/>
    <n v="102.1"/>
    <n v="120.12"/>
    <x v="1"/>
    <s v="plays"/>
    <x v="3837"/>
    <d v="2015-07-03T18:22:38"/>
  </r>
  <r>
    <x v="0"/>
    <s v="SE"/>
    <s v="SEK"/>
    <n v="1432314209"/>
    <n v="1429722209"/>
    <b v="0"/>
    <n v="100"/>
    <b v="1"/>
    <s v="theater/plays"/>
    <n v="100.82"/>
    <n v="1008.24"/>
    <x v="1"/>
    <s v="plays"/>
    <x v="3838"/>
    <d v="2015-05-22T17:03:29"/>
  </r>
  <r>
    <x v="0"/>
    <s v="US"/>
    <s v="USD"/>
    <n v="1438226724"/>
    <n v="1433042724"/>
    <b v="0"/>
    <n v="32"/>
    <b v="1"/>
    <s v="theater/plays"/>
    <n v="101.25"/>
    <n v="63.28"/>
    <x v="1"/>
    <s v="plays"/>
    <x v="3839"/>
    <d v="2015-07-30T03:25:24"/>
  </r>
  <r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x v="2"/>
    <s v="US"/>
    <s v="USD"/>
    <n v="1405882287"/>
    <n v="1400698287"/>
    <b v="1"/>
    <n v="34"/>
    <b v="0"/>
    <s v="theater/plays"/>
    <n v="8.7200000000000006"/>
    <n v="25.65"/>
    <x v="1"/>
    <s v="plays"/>
    <x v="3841"/>
    <d v="2014-07-20T18:51:27"/>
  </r>
  <r>
    <x v="2"/>
    <s v="GB"/>
    <s v="GBP"/>
    <n v="1399809052"/>
    <n v="1397217052"/>
    <b v="1"/>
    <n v="23"/>
    <b v="0"/>
    <s v="theater/plays"/>
    <n v="21.94"/>
    <n v="47.7"/>
    <x v="1"/>
    <s v="plays"/>
    <x v="3842"/>
    <d v="2014-05-11T11:50:52"/>
  </r>
  <r>
    <x v="2"/>
    <s v="US"/>
    <s v="USD"/>
    <n v="1401587064"/>
    <n v="1399427064"/>
    <b v="1"/>
    <n v="19"/>
    <b v="0"/>
    <s v="theater/plays"/>
    <n v="21.3"/>
    <n v="56.05"/>
    <x v="1"/>
    <s v="plays"/>
    <x v="3843"/>
    <d v="2014-06-01T01:44:24"/>
  </r>
  <r>
    <x v="2"/>
    <s v="US"/>
    <s v="USD"/>
    <n v="1401778740"/>
    <n v="1399474134"/>
    <b v="1"/>
    <n v="50"/>
    <b v="0"/>
    <s v="theater/plays"/>
    <n v="41.49"/>
    <n v="81.319999999999993"/>
    <x v="1"/>
    <s v="plays"/>
    <x v="3844"/>
    <d v="2014-06-03T06:59:00"/>
  </r>
  <r>
    <x v="2"/>
    <s v="US"/>
    <s v="USD"/>
    <n v="1443711774"/>
    <n v="1441119774"/>
    <b v="1"/>
    <n v="12"/>
    <b v="0"/>
    <s v="theater/plays"/>
    <n v="2.11"/>
    <n v="70.17"/>
    <x v="1"/>
    <s v="plays"/>
    <x v="3845"/>
    <d v="2015-10-01T15:02:54"/>
  </r>
  <r>
    <x v="2"/>
    <s v="US"/>
    <s v="USD"/>
    <n v="1412405940"/>
    <n v="1409721542"/>
    <b v="1"/>
    <n v="8"/>
    <b v="0"/>
    <s v="theater/plays"/>
    <n v="2.7"/>
    <n v="23.63"/>
    <x v="1"/>
    <s v="plays"/>
    <x v="3846"/>
    <d v="2014-10-04T06:59:00"/>
  </r>
  <r>
    <x v="2"/>
    <s v="US"/>
    <s v="USD"/>
    <n v="1437283391"/>
    <n v="1433395391"/>
    <b v="1"/>
    <n v="9"/>
    <b v="0"/>
    <s v="theater/plays"/>
    <n v="16.16"/>
    <n v="188.56"/>
    <x v="1"/>
    <s v="plays"/>
    <x v="3847"/>
    <d v="2015-07-19T05:23:11"/>
  </r>
  <r>
    <x v="2"/>
    <s v="US"/>
    <s v="USD"/>
    <n v="1445196989"/>
    <n v="1442604989"/>
    <b v="1"/>
    <n v="43"/>
    <b v="0"/>
    <s v="theater/plays"/>
    <n v="16.38"/>
    <n v="49.51"/>
    <x v="1"/>
    <s v="plays"/>
    <x v="3848"/>
    <d v="2015-10-18T19:36:29"/>
  </r>
  <r>
    <x v="2"/>
    <s v="DE"/>
    <s v="EUR"/>
    <n v="1434047084"/>
    <n v="1431455084"/>
    <b v="1"/>
    <n v="28"/>
    <b v="0"/>
    <s v="theater/plays"/>
    <n v="7.04"/>
    <n v="75.459999999999994"/>
    <x v="1"/>
    <s v="plays"/>
    <x v="3849"/>
    <d v="2015-06-11T18:24:44"/>
  </r>
  <r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x v="2"/>
    <s v="US"/>
    <s v="USD"/>
    <n v="1409602178"/>
    <n v="1406578178"/>
    <b v="0"/>
    <n v="2"/>
    <b v="0"/>
    <s v="theater/plays"/>
    <n v="0.03"/>
    <n v="13"/>
    <x v="1"/>
    <s v="plays"/>
    <x v="3853"/>
    <d v="2014-09-01T20:09:38"/>
  </r>
  <r>
    <x v="2"/>
    <s v="US"/>
    <s v="USD"/>
    <n v="1431206058"/>
    <n v="1428614058"/>
    <b v="0"/>
    <n v="20"/>
    <b v="0"/>
    <s v="theater/plays"/>
    <n v="16.25"/>
    <n v="89.4"/>
    <x v="1"/>
    <s v="plays"/>
    <x v="3854"/>
    <d v="2015-05-09T21:14:18"/>
  </r>
  <r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x v="2"/>
    <s v="US"/>
    <s v="USD"/>
    <n v="1407858710"/>
    <n v="1405266710"/>
    <b v="0"/>
    <n v="13"/>
    <b v="0"/>
    <s v="theater/plays"/>
    <n v="17.670000000000002"/>
    <n v="81.540000000000006"/>
    <x v="1"/>
    <s v="plays"/>
    <x v="3860"/>
    <d v="2014-08-12T15:51:50"/>
  </r>
  <r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x v="2"/>
    <s v="US"/>
    <s v="USD"/>
    <n v="1473699540"/>
    <n v="1472451356"/>
    <b v="0"/>
    <n v="1"/>
    <b v="0"/>
    <s v="theater/plays"/>
    <n v="0.01"/>
    <n v="1"/>
    <x v="1"/>
    <s v="plays"/>
    <x v="3862"/>
    <d v="2016-09-12T16:59:00"/>
  </r>
  <r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x v="2"/>
    <s v="CA"/>
    <s v="CAD"/>
    <n v="1409376600"/>
    <n v="1405957098"/>
    <b v="0"/>
    <n v="14"/>
    <b v="0"/>
    <s v="theater/plays"/>
    <n v="26.94"/>
    <n v="46.43"/>
    <x v="1"/>
    <s v="plays"/>
    <x v="3865"/>
    <d v="2014-08-30T05:30:00"/>
  </r>
  <r>
    <x v="2"/>
    <s v="US"/>
    <s v="USD"/>
    <n v="1458703740"/>
    <n v="1454453021"/>
    <b v="0"/>
    <n v="2"/>
    <b v="0"/>
    <s v="theater/plays"/>
    <n v="0.55000000000000004"/>
    <n v="5.5"/>
    <x v="1"/>
    <s v="plays"/>
    <x v="3866"/>
    <d v="2016-03-23T03:29:00"/>
  </r>
  <r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x v="1"/>
    <s v="US"/>
    <s v="USD"/>
    <n v="1426302660"/>
    <n v="1423761792"/>
    <b v="0"/>
    <n v="15"/>
    <b v="0"/>
    <s v="theater/musical"/>
    <n v="3.45"/>
    <n v="30.13"/>
    <x v="1"/>
    <s v="musical"/>
    <x v="3869"/>
    <d v="2015-03-14T03:11:00"/>
  </r>
  <r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x v="1"/>
    <s v="US"/>
    <s v="USD"/>
    <n v="1490809450"/>
    <n v="1485629050"/>
    <b v="0"/>
    <n v="3"/>
    <b v="0"/>
    <s v="theater/musical"/>
    <n v="2.67"/>
    <n v="13.33"/>
    <x v="1"/>
    <s v="musical"/>
    <x v="3871"/>
    <d v="2017-03-29T17:44:10"/>
  </r>
  <r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x v="1"/>
    <s v="GB"/>
    <s v="GBP"/>
    <n v="1454425128"/>
    <n v="1451833128"/>
    <b v="0"/>
    <n v="46"/>
    <b v="0"/>
    <s v="theater/musical"/>
    <n v="52.79"/>
    <n v="44.76"/>
    <x v="1"/>
    <s v="musical"/>
    <x v="3876"/>
    <d v="2016-02-02T14:58:48"/>
  </r>
  <r>
    <x v="1"/>
    <s v="US"/>
    <s v="USD"/>
    <n v="1481213752"/>
    <n v="1478621752"/>
    <b v="0"/>
    <n v="14"/>
    <b v="0"/>
    <s v="theater/musical"/>
    <n v="4.96"/>
    <n v="88.64"/>
    <x v="1"/>
    <s v="musical"/>
    <x v="3877"/>
    <d v="2016-12-08T16:15:52"/>
  </r>
  <r>
    <x v="1"/>
    <s v="US"/>
    <s v="USD"/>
    <n v="1435636740"/>
    <n v="1433014746"/>
    <b v="0"/>
    <n v="1"/>
    <b v="0"/>
    <s v="theater/musical"/>
    <n v="0.06"/>
    <n v="10"/>
    <x v="1"/>
    <s v="musical"/>
    <x v="3878"/>
    <d v="2015-06-30T03:59:00"/>
  </r>
  <r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x v="1"/>
    <s v="GB"/>
    <s v="GBP"/>
    <n v="1406761200"/>
    <n v="1403724820"/>
    <b v="0"/>
    <n v="17"/>
    <b v="0"/>
    <s v="theater/musical"/>
    <n v="13.07"/>
    <n v="57.65"/>
    <x v="1"/>
    <s v="musical"/>
    <x v="3880"/>
    <d v="2014-07-30T23:00:00"/>
  </r>
  <r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x v="1"/>
    <s v="US"/>
    <s v="USD"/>
    <n v="1430517600"/>
    <n v="1426538129"/>
    <b v="0"/>
    <n v="2"/>
    <b v="0"/>
    <s v="theater/musical"/>
    <n v="1.75"/>
    <n v="17.5"/>
    <x v="1"/>
    <s v="musical"/>
    <x v="3887"/>
    <d v="2015-05-01T22:00:00"/>
  </r>
  <r>
    <x v="2"/>
    <s v="GB"/>
    <s v="GBP"/>
    <n v="1488114358"/>
    <n v="1485522358"/>
    <b v="0"/>
    <n v="14"/>
    <b v="0"/>
    <s v="theater/plays"/>
    <n v="27.1"/>
    <n v="38.71"/>
    <x v="1"/>
    <s v="plays"/>
    <x v="3888"/>
    <d v="2017-02-26T13:05:58"/>
  </r>
  <r>
    <x v="2"/>
    <s v="US"/>
    <s v="USD"/>
    <n v="1420413960"/>
    <n v="1417651630"/>
    <b v="0"/>
    <n v="9"/>
    <b v="0"/>
    <s v="theater/plays"/>
    <n v="1.48"/>
    <n v="13.11"/>
    <x v="1"/>
    <s v="plays"/>
    <x v="3889"/>
    <d v="2015-01-04T23:26:00"/>
  </r>
  <r>
    <x v="2"/>
    <s v="US"/>
    <s v="USD"/>
    <n v="1439662344"/>
    <n v="1434478344"/>
    <b v="0"/>
    <n v="8"/>
    <b v="0"/>
    <s v="theater/plays"/>
    <n v="16.829999999999998"/>
    <n v="315.5"/>
    <x v="1"/>
    <s v="plays"/>
    <x v="3890"/>
    <d v="2015-08-15T18:12:24"/>
  </r>
  <r>
    <x v="2"/>
    <s v="US"/>
    <s v="USD"/>
    <n v="1427086740"/>
    <n v="1424488244"/>
    <b v="0"/>
    <n v="7"/>
    <b v="0"/>
    <s v="theater/plays"/>
    <n v="32.5"/>
    <n v="37.14"/>
    <x v="1"/>
    <s v="plays"/>
    <x v="3891"/>
    <d v="2015-03-23T04:59:00"/>
  </r>
  <r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x v="2"/>
    <s v="US"/>
    <s v="USD"/>
    <n v="1404194400"/>
    <n v="1400600840"/>
    <b v="0"/>
    <n v="84"/>
    <b v="0"/>
    <s v="theater/plays"/>
    <n v="21.55"/>
    <n v="128.27000000000001"/>
    <x v="1"/>
    <s v="plays"/>
    <x v="3893"/>
    <d v="2014-07-01T06:00:00"/>
  </r>
  <r>
    <x v="2"/>
    <s v="US"/>
    <s v="USD"/>
    <n v="1481000340"/>
    <n v="1478386812"/>
    <b v="0"/>
    <n v="11"/>
    <b v="0"/>
    <s v="theater/plays"/>
    <n v="3.47"/>
    <n v="47.27"/>
    <x v="1"/>
    <s v="plays"/>
    <x v="3894"/>
    <d v="2016-12-06T04:59:00"/>
  </r>
  <r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x v="2"/>
    <s v="US"/>
    <s v="USD"/>
    <n v="1402979778"/>
    <n v="1401770178"/>
    <b v="0"/>
    <n v="4"/>
    <b v="0"/>
    <s v="theater/plays"/>
    <n v="10.63"/>
    <n v="42.5"/>
    <x v="1"/>
    <s v="plays"/>
    <x v="3896"/>
    <d v="2014-06-17T04:36:18"/>
  </r>
  <r>
    <x v="2"/>
    <s v="NZ"/>
    <s v="NZD"/>
    <n v="1420750683"/>
    <n v="1418158683"/>
    <b v="0"/>
    <n v="10"/>
    <b v="0"/>
    <s v="theater/plays"/>
    <n v="17.600000000000001"/>
    <n v="44"/>
    <x v="1"/>
    <s v="plays"/>
    <x v="3897"/>
    <d v="2015-01-08T20:58:03"/>
  </r>
  <r>
    <x v="2"/>
    <s v="GB"/>
    <s v="GBP"/>
    <n v="1439827200"/>
    <n v="1436355270"/>
    <b v="0"/>
    <n v="16"/>
    <b v="0"/>
    <s v="theater/plays"/>
    <n v="32.56"/>
    <n v="50.88"/>
    <x v="1"/>
    <s v="plays"/>
    <x v="3898"/>
    <d v="2015-08-17T16:00:00"/>
  </r>
  <r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x v="2"/>
    <s v="US"/>
    <s v="USD"/>
    <n v="1450554599"/>
    <n v="1447098599"/>
    <b v="0"/>
    <n v="1"/>
    <b v="0"/>
    <s v="theater/plays"/>
    <n v="0.83"/>
    <n v="25"/>
    <x v="1"/>
    <s v="plays"/>
    <x v="3901"/>
    <d v="2015-12-19T19:49:59"/>
  </r>
  <r>
    <x v="2"/>
    <s v="GB"/>
    <s v="GBP"/>
    <n v="1479125642"/>
    <n v="1476962042"/>
    <b v="0"/>
    <n v="31"/>
    <b v="0"/>
    <s v="theater/plays"/>
    <n v="48.83"/>
    <n v="47.26"/>
    <x v="1"/>
    <s v="plays"/>
    <x v="3902"/>
    <d v="2016-11-14T12:14:02"/>
  </r>
  <r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x v="2"/>
    <s v="GB"/>
    <s v="GBP"/>
    <n v="1434063600"/>
    <n v="1430405903"/>
    <b v="0"/>
    <n v="7"/>
    <b v="0"/>
    <s v="theater/plays"/>
    <n v="11.53"/>
    <n v="24.71"/>
    <x v="1"/>
    <s v="plays"/>
    <x v="3905"/>
    <d v="2015-06-11T23:00:00"/>
  </r>
  <r>
    <x v="2"/>
    <s v="GB"/>
    <s v="GBP"/>
    <n v="1435325100"/>
    <n v="1432072893"/>
    <b v="0"/>
    <n v="16"/>
    <b v="0"/>
    <s v="theater/plays"/>
    <n v="67.33"/>
    <n v="63.13"/>
    <x v="1"/>
    <s v="plays"/>
    <x v="3906"/>
    <d v="2015-06-26T13:25:00"/>
  </r>
  <r>
    <x v="2"/>
    <s v="US"/>
    <s v="USD"/>
    <n v="1414354080"/>
    <n v="1411587606"/>
    <b v="0"/>
    <n v="4"/>
    <b v="0"/>
    <s v="theater/plays"/>
    <n v="15.3"/>
    <n v="38.25"/>
    <x v="1"/>
    <s v="plays"/>
    <x v="3907"/>
    <d v="2014-10-26T20:08:00"/>
  </r>
  <r>
    <x v="2"/>
    <s v="US"/>
    <s v="USD"/>
    <n v="1406603696"/>
    <n v="1405307696"/>
    <b v="0"/>
    <n v="4"/>
    <b v="0"/>
    <s v="theater/plays"/>
    <n v="8.67"/>
    <n v="16.25"/>
    <x v="1"/>
    <s v="plays"/>
    <x v="3908"/>
    <d v="2014-07-29T03:14:56"/>
  </r>
  <r>
    <x v="2"/>
    <s v="US"/>
    <s v="USD"/>
    <n v="1410424642"/>
    <n v="1407832642"/>
    <b v="0"/>
    <n v="4"/>
    <b v="0"/>
    <s v="theater/plays"/>
    <n v="0.23"/>
    <n v="33.75"/>
    <x v="1"/>
    <s v="plays"/>
    <x v="3909"/>
    <d v="2014-09-11T08:37:22"/>
  </r>
  <r>
    <x v="2"/>
    <s v="US"/>
    <s v="USD"/>
    <n v="1441649397"/>
    <n v="1439057397"/>
    <b v="0"/>
    <n v="3"/>
    <b v="0"/>
    <s v="theater/plays"/>
    <n v="3.08"/>
    <n v="61.67"/>
    <x v="1"/>
    <s v="plays"/>
    <x v="3910"/>
    <d v="2015-09-07T18:09:57"/>
  </r>
  <r>
    <x v="2"/>
    <s v="US"/>
    <s v="USD"/>
    <n v="1417033777"/>
    <n v="1414438177"/>
    <b v="0"/>
    <n v="36"/>
    <b v="0"/>
    <s v="theater/plays"/>
    <n v="37.409999999999997"/>
    <n v="83.14"/>
    <x v="1"/>
    <s v="plays"/>
    <x v="3911"/>
    <d v="2014-11-26T20:29:37"/>
  </r>
  <r>
    <x v="2"/>
    <s v="US"/>
    <s v="USD"/>
    <n v="1429936500"/>
    <n v="1424759330"/>
    <b v="0"/>
    <n v="1"/>
    <b v="0"/>
    <s v="theater/plays"/>
    <n v="0.01"/>
    <n v="1"/>
    <x v="1"/>
    <s v="plays"/>
    <x v="3912"/>
    <d v="2015-04-25T04:35:00"/>
  </r>
  <r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x v="2"/>
    <s v="GB"/>
    <s v="GBP"/>
    <n v="1431298740"/>
    <n v="1429558756"/>
    <b v="0"/>
    <n v="27"/>
    <b v="0"/>
    <s v="theater/plays"/>
    <n v="36.36"/>
    <n v="33.67"/>
    <x v="1"/>
    <s v="plays"/>
    <x v="3914"/>
    <d v="2015-05-10T22:59:00"/>
  </r>
  <r>
    <x v="2"/>
    <s v="GB"/>
    <s v="GBP"/>
    <n v="1464824309"/>
    <n v="1462232309"/>
    <b v="0"/>
    <n v="1"/>
    <b v="0"/>
    <s v="theater/plays"/>
    <n v="0.33"/>
    <n v="5"/>
    <x v="1"/>
    <s v="plays"/>
    <x v="3915"/>
    <d v="2016-06-01T23:38:29"/>
  </r>
  <r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x v="2"/>
    <s v="GB"/>
    <s v="GBP"/>
    <n v="1410439161"/>
    <n v="1407847161"/>
    <b v="0"/>
    <n v="1"/>
    <b v="0"/>
    <s v="theater/plays"/>
    <n v="0.28999999999999998"/>
    <n v="10"/>
    <x v="1"/>
    <s v="plays"/>
    <x v="3917"/>
    <d v="2014-09-11T12:39:21"/>
  </r>
  <r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x v="2"/>
    <s v="GB"/>
    <s v="GBP"/>
    <n v="1453075200"/>
    <n v="1450628773"/>
    <b v="0"/>
    <n v="3"/>
    <b v="0"/>
    <s v="theater/plays"/>
    <n v="1.8"/>
    <n v="30"/>
    <x v="1"/>
    <s v="plays"/>
    <x v="3919"/>
    <d v="2016-01-18T00:00:00"/>
  </r>
  <r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x v="2"/>
    <s v="US"/>
    <s v="USD"/>
    <n v="1425337200"/>
    <n v="1421432810"/>
    <b v="0"/>
    <n v="6"/>
    <b v="0"/>
    <s v="theater/plays"/>
    <n v="8.1300000000000008"/>
    <n v="10.17"/>
    <x v="1"/>
    <s v="plays"/>
    <x v="3922"/>
    <d v="2015-03-02T23:00:00"/>
  </r>
  <r>
    <x v="2"/>
    <s v="GB"/>
    <s v="GBP"/>
    <n v="1428622271"/>
    <n v="1426203071"/>
    <b v="0"/>
    <n v="17"/>
    <b v="0"/>
    <s v="theater/plays"/>
    <n v="12.03"/>
    <n v="81.41"/>
    <x v="1"/>
    <s v="plays"/>
    <x v="3923"/>
    <d v="2015-04-09T23:31:11"/>
  </r>
  <r>
    <x v="2"/>
    <s v="US"/>
    <s v="USD"/>
    <n v="1403823722"/>
    <n v="1401231722"/>
    <b v="0"/>
    <n v="40"/>
    <b v="0"/>
    <s v="theater/plays"/>
    <n v="15.27"/>
    <n v="57.25"/>
    <x v="1"/>
    <s v="plays"/>
    <x v="3924"/>
    <d v="2014-06-26T23:02:02"/>
  </r>
  <r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x v="2"/>
    <s v="US"/>
    <s v="USD"/>
    <n v="1444971540"/>
    <n v="1442593427"/>
    <b v="0"/>
    <n v="7"/>
    <b v="0"/>
    <s v="theater/plays"/>
    <n v="13.02"/>
    <n v="93"/>
    <x v="1"/>
    <s v="plays"/>
    <x v="3928"/>
    <d v="2015-10-16T04:59:00"/>
  </r>
  <r>
    <x v="2"/>
    <s v="US"/>
    <s v="USD"/>
    <n v="1474228265"/>
    <n v="1471636265"/>
    <b v="0"/>
    <n v="14"/>
    <b v="0"/>
    <s v="theater/plays"/>
    <n v="2.27"/>
    <n v="32.36"/>
    <x v="1"/>
    <s v="plays"/>
    <x v="3929"/>
    <d v="2016-09-18T19:51:05"/>
  </r>
  <r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x v="2"/>
    <s v="US"/>
    <s v="USD"/>
    <n v="1458097364"/>
    <n v="1455508964"/>
    <b v="0"/>
    <n v="1"/>
    <b v="0"/>
    <s v="theater/plays"/>
    <n v="0.01"/>
    <n v="1"/>
    <x v="1"/>
    <s v="plays"/>
    <x v="3932"/>
    <d v="2016-03-16T03:02:44"/>
  </r>
  <r>
    <x v="2"/>
    <s v="US"/>
    <s v="USD"/>
    <n v="1468716180"/>
    <n v="1466205262"/>
    <b v="0"/>
    <n v="12"/>
    <b v="0"/>
    <s v="theater/plays"/>
    <n v="15.74"/>
    <n v="91.83"/>
    <x v="1"/>
    <s v="plays"/>
    <x v="3933"/>
    <d v="2016-07-17T00:43:00"/>
  </r>
  <r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x v="2"/>
    <s v="GB"/>
    <s v="GBP"/>
    <n v="1443973546"/>
    <n v="1438789546"/>
    <b v="0"/>
    <n v="23"/>
    <b v="0"/>
    <s v="theater/plays"/>
    <n v="43.83"/>
    <n v="57.17"/>
    <x v="1"/>
    <s v="plays"/>
    <x v="3935"/>
    <d v="2015-10-04T15:45:46"/>
  </r>
  <r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x v="2"/>
    <s v="US"/>
    <s v="USD"/>
    <n v="1468249760"/>
    <n v="1465830560"/>
    <b v="0"/>
    <n v="10"/>
    <b v="0"/>
    <s v="theater/plays"/>
    <n v="86.14"/>
    <n v="248.5"/>
    <x v="1"/>
    <s v="plays"/>
    <x v="3937"/>
    <d v="2016-07-11T15:09:20"/>
  </r>
  <r>
    <x v="2"/>
    <s v="US"/>
    <s v="USD"/>
    <n v="1435441454"/>
    <n v="1432763054"/>
    <b v="0"/>
    <n v="5"/>
    <b v="0"/>
    <s v="theater/plays"/>
    <n v="12.2"/>
    <n v="79.400000000000006"/>
    <x v="1"/>
    <s v="plays"/>
    <x v="3938"/>
    <d v="2015-06-27T21:44:14"/>
  </r>
  <r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x v="2"/>
    <s v="US"/>
    <s v="USD"/>
    <n v="1416877200"/>
    <n v="1414505137"/>
    <b v="0"/>
    <n v="2"/>
    <b v="0"/>
    <s v="theater/plays"/>
    <n v="0.91"/>
    <n v="25"/>
    <x v="1"/>
    <s v="plays"/>
    <x v="3941"/>
    <d v="2014-11-25T01:00:00"/>
  </r>
  <r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x v="2"/>
    <s v="US"/>
    <s v="USD"/>
    <n v="1446483000"/>
    <n v="1443811268"/>
    <b v="0"/>
    <n v="13"/>
    <b v="0"/>
    <s v="theater/plays"/>
    <n v="35.64"/>
    <n v="137.08000000000001"/>
    <x v="1"/>
    <s v="plays"/>
    <x v="3943"/>
    <d v="2015-11-02T16:50:00"/>
  </r>
  <r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x v="2"/>
    <s v="US"/>
    <s v="USD"/>
    <n v="1475378744"/>
    <n v="1472786744"/>
    <b v="0"/>
    <n v="2"/>
    <b v="0"/>
    <s v="theater/plays"/>
    <n v="3.37"/>
    <n v="50.5"/>
    <x v="1"/>
    <s v="plays"/>
    <x v="3947"/>
    <d v="2016-10-02T03:25:44"/>
  </r>
  <r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x v="2"/>
    <s v="AU"/>
    <s v="AUD"/>
    <n v="1423623221"/>
    <n v="1421031221"/>
    <b v="0"/>
    <n v="32"/>
    <b v="0"/>
    <s v="theater/plays"/>
    <n v="15.77"/>
    <n v="49.28"/>
    <x v="1"/>
    <s v="plays"/>
    <x v="3949"/>
    <d v="2015-02-11T02:53:41"/>
  </r>
  <r>
    <x v="2"/>
    <s v="US"/>
    <s v="USD"/>
    <n v="1460140500"/>
    <n v="1457628680"/>
    <b v="0"/>
    <n v="1"/>
    <b v="0"/>
    <s v="theater/plays"/>
    <n v="0.63"/>
    <n v="25"/>
    <x v="1"/>
    <s v="plays"/>
    <x v="3950"/>
    <d v="2016-04-08T18:35:00"/>
  </r>
  <r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x v="2"/>
    <s v="US"/>
    <s v="USD"/>
    <n v="1445885890"/>
    <n v="1440701890"/>
    <b v="0"/>
    <n v="1"/>
    <b v="0"/>
    <s v="theater/plays"/>
    <n v="0.1"/>
    <n v="25"/>
    <x v="1"/>
    <s v="plays"/>
    <x v="3952"/>
    <d v="2015-10-26T18:58:10"/>
  </r>
  <r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x v="2"/>
    <s v="US"/>
    <s v="USD"/>
    <n v="1448745741"/>
    <n v="1446150141"/>
    <b v="0"/>
    <n v="8"/>
    <b v="0"/>
    <s v="theater/plays"/>
    <n v="24.29"/>
    <n v="53.13"/>
    <x v="1"/>
    <s v="plays"/>
    <x v="3955"/>
    <d v="2015-11-28T21:22:21"/>
  </r>
  <r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x v="2"/>
    <s v="US"/>
    <s v="USD"/>
    <n v="1468020354"/>
    <n v="1464045954"/>
    <b v="0"/>
    <n v="1"/>
    <b v="0"/>
    <s v="theater/plays"/>
    <n v="0.03"/>
    <n v="7"/>
    <x v="1"/>
    <s v="plays"/>
    <x v="3957"/>
    <d v="2016-07-08T23:25:54"/>
  </r>
  <r>
    <x v="2"/>
    <s v="US"/>
    <s v="USD"/>
    <n v="1406988000"/>
    <n v="1403822912"/>
    <b v="0"/>
    <n v="16"/>
    <b v="0"/>
    <s v="theater/plays"/>
    <n v="32.049999999999997"/>
    <n v="40.06"/>
    <x v="1"/>
    <s v="plays"/>
    <x v="3958"/>
    <d v="2014-08-02T14:00:00"/>
  </r>
  <r>
    <x v="2"/>
    <s v="US"/>
    <s v="USD"/>
    <n v="1411930556"/>
    <n v="1409338556"/>
    <b v="0"/>
    <n v="12"/>
    <b v="0"/>
    <s v="theater/plays"/>
    <n v="24.33"/>
    <n v="24.33"/>
    <x v="1"/>
    <s v="plays"/>
    <x v="3959"/>
    <d v="2014-09-28T18:55:56"/>
  </r>
  <r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x v="2"/>
    <s v="GB"/>
    <s v="GBP"/>
    <n v="1448722494"/>
    <n v="1446562494"/>
    <b v="0"/>
    <n v="3"/>
    <b v="0"/>
    <s v="theater/plays"/>
    <n v="3.21"/>
    <n v="15"/>
    <x v="1"/>
    <s v="plays"/>
    <x v="3962"/>
    <d v="2015-11-28T14:54:54"/>
  </r>
  <r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x v="2"/>
    <s v="US"/>
    <s v="USD"/>
    <n v="1460608780"/>
    <n v="1455428380"/>
    <b v="0"/>
    <n v="4"/>
    <b v="0"/>
    <s v="theater/plays"/>
    <n v="14.25"/>
    <n v="71.25"/>
    <x v="1"/>
    <s v="plays"/>
    <x v="3965"/>
    <d v="2016-04-14T04:39:40"/>
  </r>
  <r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x v="2"/>
    <s v="US"/>
    <s v="USD"/>
    <n v="1488783507"/>
    <n v="1486191507"/>
    <b v="0"/>
    <n v="10"/>
    <b v="0"/>
    <s v="theater/plays"/>
    <n v="24.12"/>
    <n v="41"/>
    <x v="1"/>
    <s v="plays"/>
    <x v="3967"/>
    <d v="2017-03-06T06:58:27"/>
  </r>
  <r>
    <x v="2"/>
    <s v="US"/>
    <s v="USD"/>
    <n v="1463945673"/>
    <n v="1458761673"/>
    <b v="0"/>
    <n v="11"/>
    <b v="0"/>
    <s v="theater/plays"/>
    <n v="10.54"/>
    <n v="47.91"/>
    <x v="1"/>
    <s v="plays"/>
    <x v="3968"/>
    <d v="2016-05-22T19:34:33"/>
  </r>
  <r>
    <x v="2"/>
    <s v="US"/>
    <s v="USD"/>
    <n v="1472442900"/>
    <n v="1471638646"/>
    <b v="0"/>
    <n v="6"/>
    <b v="0"/>
    <s v="theater/plays"/>
    <n v="7.47"/>
    <n v="35.17"/>
    <x v="1"/>
    <s v="plays"/>
    <x v="3969"/>
    <d v="2016-08-29T03:55:00"/>
  </r>
  <r>
    <x v="2"/>
    <s v="US"/>
    <s v="USD"/>
    <n v="1460925811"/>
    <n v="1458333811"/>
    <b v="0"/>
    <n v="2"/>
    <b v="0"/>
    <s v="theater/plays"/>
    <n v="7.0000000000000007E-2"/>
    <n v="5.5"/>
    <x v="1"/>
    <s v="plays"/>
    <x v="3970"/>
    <d v="2016-04-17T20:43:31"/>
  </r>
  <r>
    <x v="2"/>
    <s v="US"/>
    <s v="USD"/>
    <n v="1405947126"/>
    <n v="1403355126"/>
    <b v="0"/>
    <n v="6"/>
    <b v="0"/>
    <s v="theater/plays"/>
    <n v="0.97"/>
    <n v="22.67"/>
    <x v="1"/>
    <s v="plays"/>
    <x v="3971"/>
    <d v="2014-07-21T12:52:06"/>
  </r>
  <r>
    <x v="2"/>
    <s v="US"/>
    <s v="USD"/>
    <n v="1423186634"/>
    <n v="1418002634"/>
    <b v="0"/>
    <n v="8"/>
    <b v="0"/>
    <s v="theater/plays"/>
    <n v="21.1"/>
    <n v="26.38"/>
    <x v="1"/>
    <s v="plays"/>
    <x v="3972"/>
    <d v="2015-02-06T01:37:14"/>
  </r>
  <r>
    <x v="2"/>
    <s v="US"/>
    <s v="USD"/>
    <n v="1462766400"/>
    <n v="1460219110"/>
    <b v="0"/>
    <n v="37"/>
    <b v="0"/>
    <s v="theater/plays"/>
    <n v="78.099999999999994"/>
    <n v="105.54"/>
    <x v="1"/>
    <s v="plays"/>
    <x v="3973"/>
    <d v="2016-05-09T04:00:00"/>
  </r>
  <r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x v="2"/>
    <s v="US"/>
    <s v="USD"/>
    <n v="1406876400"/>
    <n v="1405024561"/>
    <b v="0"/>
    <n v="10"/>
    <b v="0"/>
    <s v="theater/plays"/>
    <n v="47.69"/>
    <n v="62"/>
    <x v="1"/>
    <s v="plays"/>
    <x v="3976"/>
    <d v="2014-08-01T07:00:00"/>
  </r>
  <r>
    <x v="2"/>
    <s v="US"/>
    <s v="USD"/>
    <n v="1469213732"/>
    <n v="1466621732"/>
    <b v="0"/>
    <n v="6"/>
    <b v="0"/>
    <s v="theater/plays"/>
    <n v="1.45"/>
    <n v="217.5"/>
    <x v="1"/>
    <s v="plays"/>
    <x v="3977"/>
    <d v="2016-07-22T18:55:32"/>
  </r>
  <r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x v="2"/>
    <s v="GB"/>
    <s v="GBP"/>
    <n v="1427659200"/>
    <n v="1425678057"/>
    <b v="0"/>
    <n v="6"/>
    <b v="0"/>
    <s v="theater/plays"/>
    <n v="1.83"/>
    <n v="18.329999999999998"/>
    <x v="1"/>
    <s v="plays"/>
    <x v="3979"/>
    <d v="2015-03-29T20:00:00"/>
  </r>
  <r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x v="2"/>
    <s v="US"/>
    <s v="USD"/>
    <n v="1468729149"/>
    <n v="1463545149"/>
    <b v="0"/>
    <n v="7"/>
    <b v="0"/>
    <s v="theater/plays"/>
    <n v="4.08"/>
    <n v="175"/>
    <x v="1"/>
    <s v="plays"/>
    <x v="3981"/>
    <d v="2016-07-17T04:19:09"/>
  </r>
  <r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x v="2"/>
    <s v="US"/>
    <s v="USD"/>
    <n v="1400569140"/>
    <n v="1397854356"/>
    <b v="0"/>
    <n v="46"/>
    <b v="0"/>
    <s v="theater/plays"/>
    <n v="34.799999999999997"/>
    <n v="84.28"/>
    <x v="1"/>
    <s v="plays"/>
    <x v="3983"/>
    <d v="2014-05-20T06:59:00"/>
  </r>
  <r>
    <x v="2"/>
    <s v="GB"/>
    <s v="GBP"/>
    <n v="1415404800"/>
    <n v="1412809644"/>
    <b v="0"/>
    <n v="10"/>
    <b v="0"/>
    <s v="theater/plays"/>
    <n v="6.33"/>
    <n v="9.5"/>
    <x v="1"/>
    <s v="plays"/>
    <x v="3984"/>
    <d v="2014-11-08T00:00:00"/>
  </r>
  <r>
    <x v="2"/>
    <s v="US"/>
    <s v="USD"/>
    <n v="1456002300"/>
    <n v="1454173120"/>
    <b v="0"/>
    <n v="19"/>
    <b v="0"/>
    <s v="theater/plays"/>
    <n v="32.049999999999997"/>
    <n v="33.74"/>
    <x v="1"/>
    <s v="plays"/>
    <x v="3985"/>
    <d v="2016-02-20T21:05:00"/>
  </r>
  <r>
    <x v="2"/>
    <s v="GB"/>
    <s v="GBP"/>
    <n v="1462539840"/>
    <n v="1460034594"/>
    <b v="0"/>
    <n v="13"/>
    <b v="0"/>
    <s v="theater/plays"/>
    <n v="9.76"/>
    <n v="37.54"/>
    <x v="1"/>
    <s v="plays"/>
    <x v="3986"/>
    <d v="2016-05-06T13:04:00"/>
  </r>
  <r>
    <x v="2"/>
    <s v="GB"/>
    <s v="GBP"/>
    <n v="1400278290"/>
    <n v="1399414290"/>
    <b v="0"/>
    <n v="13"/>
    <b v="0"/>
    <s v="theater/plays"/>
    <n v="37.75"/>
    <n v="11.62"/>
    <x v="1"/>
    <s v="plays"/>
    <x v="3987"/>
    <d v="2014-05-16T22:11:30"/>
  </r>
  <r>
    <x v="2"/>
    <s v="US"/>
    <s v="USD"/>
    <n v="1440813413"/>
    <n v="1439517413"/>
    <b v="0"/>
    <n v="4"/>
    <b v="0"/>
    <s v="theater/plays"/>
    <n v="2.13"/>
    <n v="8"/>
    <x v="1"/>
    <s v="plays"/>
    <x v="3988"/>
    <d v="2015-08-29T01:56:53"/>
  </r>
  <r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x v="2"/>
    <s v="GB"/>
    <s v="GBP"/>
    <n v="1456934893"/>
    <n v="1454342893"/>
    <b v="0"/>
    <n v="3"/>
    <b v="0"/>
    <s v="theater/plays"/>
    <n v="4.18"/>
    <n v="23"/>
    <x v="1"/>
    <s v="plays"/>
    <x v="3990"/>
    <d v="2016-03-02T16:08:13"/>
  </r>
  <r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x v="2"/>
    <s v="US"/>
    <s v="USD"/>
    <n v="1449876859"/>
    <n v="1444689259"/>
    <b v="0"/>
    <n v="9"/>
    <b v="0"/>
    <s v="theater/plays"/>
    <n v="5.41"/>
    <n v="60.11"/>
    <x v="1"/>
    <s v="plays"/>
    <x v="3992"/>
    <d v="2015-12-11T23:34:19"/>
  </r>
  <r>
    <x v="2"/>
    <s v="US"/>
    <s v="USD"/>
    <n v="1431549912"/>
    <n v="1428957912"/>
    <b v="0"/>
    <n v="1"/>
    <b v="0"/>
    <s v="theater/plays"/>
    <n v="0.01"/>
    <n v="3"/>
    <x v="1"/>
    <s v="plays"/>
    <x v="3993"/>
    <d v="2015-05-13T20:45:12"/>
  </r>
  <r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x v="2"/>
    <s v="US"/>
    <s v="USD"/>
    <n v="1416499440"/>
    <n v="1415341464"/>
    <b v="0"/>
    <n v="17"/>
    <b v="0"/>
    <s v="theater/plays"/>
    <n v="16.57"/>
    <n v="29.24"/>
    <x v="1"/>
    <s v="plays"/>
    <x v="3996"/>
    <d v="2014-11-20T16:04:00"/>
  </r>
  <r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x v="2"/>
    <s v="US"/>
    <s v="USD"/>
    <n v="1427580426"/>
    <n v="1424992026"/>
    <b v="0"/>
    <n v="12"/>
    <b v="0"/>
    <s v="theater/plays"/>
    <n v="57.2"/>
    <n v="59.58"/>
    <x v="1"/>
    <s v="plays"/>
    <x v="3998"/>
    <d v="2015-03-28T22:07:06"/>
  </r>
  <r>
    <x v="2"/>
    <s v="US"/>
    <s v="USD"/>
    <n v="1409514709"/>
    <n v="1406058798"/>
    <b v="0"/>
    <n v="14"/>
    <b v="0"/>
    <s v="theater/plays"/>
    <n v="16.510000000000002"/>
    <n v="82.57"/>
    <x v="1"/>
    <s v="plays"/>
    <x v="3999"/>
    <d v="2014-08-31T19:51:49"/>
  </r>
  <r>
    <x v="2"/>
    <s v="US"/>
    <s v="USD"/>
    <n v="1462631358"/>
    <n v="1457450958"/>
    <b v="0"/>
    <n v="1"/>
    <b v="0"/>
    <s v="theater/plays"/>
    <n v="0.13"/>
    <n v="10"/>
    <x v="1"/>
    <s v="plays"/>
    <x v="4000"/>
    <d v="2016-05-07T14:29:18"/>
  </r>
  <r>
    <x v="2"/>
    <s v="GB"/>
    <s v="GBP"/>
    <n v="1488394800"/>
    <n v="1486681708"/>
    <b v="0"/>
    <n v="14"/>
    <b v="0"/>
    <s v="theater/plays"/>
    <n v="37.75"/>
    <n v="32.36"/>
    <x v="1"/>
    <s v="plays"/>
    <x v="4001"/>
    <d v="2017-03-01T19:00:00"/>
  </r>
  <r>
    <x v="2"/>
    <s v="US"/>
    <s v="USD"/>
    <n v="1411779761"/>
    <n v="1409187761"/>
    <b v="0"/>
    <n v="4"/>
    <b v="0"/>
    <s v="theater/plays"/>
    <n v="1.84"/>
    <n v="5.75"/>
    <x v="1"/>
    <s v="plays"/>
    <x v="4002"/>
    <d v="2014-09-27T01:02:41"/>
  </r>
  <r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x v="2"/>
    <s v="US"/>
    <s v="USD"/>
    <n v="1413832985"/>
    <n v="1408648985"/>
    <b v="0"/>
    <n v="2"/>
    <b v="0"/>
    <s v="theater/plays"/>
    <n v="1.33"/>
    <n v="20"/>
    <x v="1"/>
    <s v="plays"/>
    <x v="4005"/>
    <d v="2014-10-20T19:23:05"/>
  </r>
  <r>
    <x v="2"/>
    <s v="US"/>
    <s v="USD"/>
    <n v="1455647587"/>
    <n v="1453487587"/>
    <b v="0"/>
    <n v="1"/>
    <b v="0"/>
    <s v="theater/plays"/>
    <n v="0.01"/>
    <n v="2"/>
    <x v="1"/>
    <s v="plays"/>
    <x v="4006"/>
    <d v="2016-02-16T18:33:07"/>
  </r>
  <r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x v="2"/>
    <s v="GB"/>
    <s v="GBP"/>
    <n v="1410281360"/>
    <n v="1406825360"/>
    <b v="0"/>
    <n v="3"/>
    <b v="0"/>
    <s v="theater/plays"/>
    <n v="3.89"/>
    <n v="25"/>
    <x v="1"/>
    <s v="plays"/>
    <x v="4009"/>
    <d v="2014-09-09T16:49:20"/>
  </r>
  <r>
    <x v="2"/>
    <s v="US"/>
    <s v="USD"/>
    <n v="1414348166"/>
    <n v="1412879366"/>
    <b v="0"/>
    <n v="38"/>
    <b v="0"/>
    <s v="theater/plays"/>
    <n v="24.19"/>
    <n v="45.84"/>
    <x v="1"/>
    <s v="plays"/>
    <x v="4010"/>
    <d v="2014-10-26T18:29:26"/>
  </r>
  <r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x v="2"/>
    <s v="US"/>
    <s v="USD"/>
    <n v="1437331463"/>
    <n v="1434739463"/>
    <b v="0"/>
    <n v="1"/>
    <b v="0"/>
    <s v="theater/plays"/>
    <n v="0.01"/>
    <n v="1"/>
    <x v="1"/>
    <s v="plays"/>
    <x v="4015"/>
    <d v="2015-07-19T18:44:23"/>
  </r>
  <r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x v="2"/>
    <s v="GB"/>
    <s v="GBP"/>
    <n v="1475877108"/>
    <n v="1473285108"/>
    <b v="0"/>
    <n v="4"/>
    <b v="0"/>
    <s v="theater/plays"/>
    <n v="8.67"/>
    <n v="32.5"/>
    <x v="1"/>
    <s v="plays"/>
    <x v="4018"/>
    <d v="2016-10-07T21:51:48"/>
  </r>
  <r>
    <x v="2"/>
    <s v="US"/>
    <s v="USD"/>
    <n v="1460737680"/>
    <n v="1455725596"/>
    <b v="0"/>
    <n v="4"/>
    <b v="0"/>
    <s v="theater/plays"/>
    <n v="0.83"/>
    <n v="7.25"/>
    <x v="1"/>
    <s v="plays"/>
    <x v="4019"/>
    <d v="2016-04-15T16:28:00"/>
  </r>
  <r>
    <x v="2"/>
    <s v="US"/>
    <s v="USD"/>
    <n v="1427168099"/>
    <n v="1424579699"/>
    <b v="0"/>
    <n v="3"/>
    <b v="0"/>
    <s v="theater/plays"/>
    <n v="16.670000000000002"/>
    <n v="33.33"/>
    <x v="1"/>
    <s v="plays"/>
    <x v="4020"/>
    <d v="2015-03-24T03:34:59"/>
  </r>
  <r>
    <x v="2"/>
    <s v="US"/>
    <s v="USD"/>
    <n v="1414360358"/>
    <n v="1409176358"/>
    <b v="0"/>
    <n v="2"/>
    <b v="0"/>
    <s v="theater/plays"/>
    <n v="0.83"/>
    <n v="62.5"/>
    <x v="1"/>
    <s v="plays"/>
    <x v="4021"/>
    <d v="2014-10-26T21:52:38"/>
  </r>
  <r>
    <x v="2"/>
    <s v="US"/>
    <s v="USD"/>
    <n v="1422759240"/>
    <n v="1418824867"/>
    <b v="0"/>
    <n v="197"/>
    <b v="0"/>
    <s v="theater/plays"/>
    <n v="69.56"/>
    <n v="63.56"/>
    <x v="1"/>
    <s v="plays"/>
    <x v="4022"/>
    <d v="2015-02-01T02:54:00"/>
  </r>
  <r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x v="2"/>
    <s v="US"/>
    <s v="USD"/>
    <n v="1487811600"/>
    <n v="1486077481"/>
    <b v="0"/>
    <n v="7"/>
    <b v="0"/>
    <s v="theater/plays"/>
    <n v="7.17"/>
    <n v="30.71"/>
    <x v="1"/>
    <s v="plays"/>
    <x v="4027"/>
    <d v="2017-02-23T01:00:00"/>
  </r>
  <r>
    <x v="2"/>
    <s v="US"/>
    <s v="USD"/>
    <n v="1402007500"/>
    <n v="1399415500"/>
    <b v="0"/>
    <n v="11"/>
    <b v="0"/>
    <s v="theater/plays"/>
    <n v="28.05"/>
    <n v="51"/>
    <x v="1"/>
    <s v="plays"/>
    <x v="4028"/>
    <d v="2014-06-05T22:31:40"/>
  </r>
  <r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x v="2"/>
    <s v="US"/>
    <s v="USD"/>
    <n v="1450211116"/>
    <n v="1445023516"/>
    <b v="0"/>
    <n v="7"/>
    <b v="0"/>
    <s v="theater/plays"/>
    <n v="6.83"/>
    <n v="59"/>
    <x v="1"/>
    <s v="plays"/>
    <x v="4032"/>
    <d v="2015-12-15T20:25:16"/>
  </r>
  <r>
    <x v="2"/>
    <s v="GB"/>
    <s v="GBP"/>
    <n v="1475398800"/>
    <n v="1472711224"/>
    <b v="0"/>
    <n v="94"/>
    <b v="0"/>
    <s v="theater/plays"/>
    <n v="25.7"/>
    <n v="65.34"/>
    <x v="1"/>
    <s v="plays"/>
    <x v="4033"/>
    <d v="2016-10-02T09:00:00"/>
  </r>
  <r>
    <x v="2"/>
    <s v="US"/>
    <s v="USD"/>
    <n v="1428097450"/>
    <n v="1425509050"/>
    <b v="0"/>
    <n v="2"/>
    <b v="0"/>
    <s v="theater/plays"/>
    <n v="1.48"/>
    <n v="100"/>
    <x v="1"/>
    <s v="plays"/>
    <x v="4034"/>
    <d v="2015-04-03T21:44:10"/>
  </r>
  <r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x v="2"/>
    <s v="US"/>
    <s v="USD"/>
    <n v="1404253800"/>
    <n v="1402784964"/>
    <b v="0"/>
    <n v="17"/>
    <b v="0"/>
    <s v="theater/plays"/>
    <n v="47.05"/>
    <n v="166.06"/>
    <x v="1"/>
    <s v="plays"/>
    <x v="4036"/>
    <d v="2014-07-01T22:30:00"/>
  </r>
  <r>
    <x v="2"/>
    <s v="US"/>
    <s v="USD"/>
    <n v="1464099900"/>
    <n v="1462585315"/>
    <b v="0"/>
    <n v="2"/>
    <b v="0"/>
    <s v="theater/plays"/>
    <n v="11.43"/>
    <n v="40"/>
    <x v="1"/>
    <s v="plays"/>
    <x v="4037"/>
    <d v="2016-05-24T14:25:00"/>
  </r>
  <r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x v="2"/>
    <s v="US"/>
    <s v="USD"/>
    <n v="1413992210"/>
    <n v="1411400210"/>
    <b v="0"/>
    <n v="12"/>
    <b v="0"/>
    <s v="theater/plays"/>
    <n v="8.2100000000000009"/>
    <n v="38.33"/>
    <x v="1"/>
    <s v="plays"/>
    <x v="4046"/>
    <d v="2014-10-22T15:36:50"/>
  </r>
  <r>
    <x v="2"/>
    <s v="US"/>
    <s v="USD"/>
    <n v="1420938000"/>
    <n v="1418862743"/>
    <b v="0"/>
    <n v="4"/>
    <b v="0"/>
    <s v="theater/plays"/>
    <n v="2.2000000000000002"/>
    <n v="27.5"/>
    <x v="1"/>
    <s v="plays"/>
    <x v="4047"/>
    <d v="2015-01-11T01:00:00"/>
  </r>
  <r>
    <x v="2"/>
    <s v="GB"/>
    <s v="GBP"/>
    <n v="1460373187"/>
    <n v="1457352787"/>
    <b v="0"/>
    <n v="91"/>
    <b v="0"/>
    <s v="theater/plays"/>
    <n v="17.649999999999999"/>
    <n v="32.979999999999997"/>
    <x v="1"/>
    <s v="plays"/>
    <x v="4048"/>
    <d v="2016-04-11T11:13:07"/>
  </r>
  <r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x v="2"/>
    <s v="US"/>
    <s v="USD"/>
    <n v="1414077391"/>
    <n v="1411485391"/>
    <b v="0"/>
    <n v="1"/>
    <b v="0"/>
    <s v="theater/plays"/>
    <n v="7.0000000000000007E-2"/>
    <n v="1"/>
    <x v="1"/>
    <s v="plays"/>
    <x v="4050"/>
    <d v="2014-10-23T15:16:31"/>
  </r>
  <r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x v="2"/>
    <s v="US"/>
    <s v="USD"/>
    <n v="1413234316"/>
    <n v="1408050316"/>
    <b v="0"/>
    <n v="13"/>
    <b v="0"/>
    <s v="theater/plays"/>
    <n v="37.53"/>
    <n v="86.62"/>
    <x v="1"/>
    <s v="plays"/>
    <x v="4052"/>
    <d v="2014-10-13T21:05:16"/>
  </r>
  <r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x v="2"/>
    <s v="GB"/>
    <s v="GBP"/>
    <n v="1403192031"/>
    <n v="1400600031"/>
    <b v="0"/>
    <n v="21"/>
    <b v="0"/>
    <s v="theater/plays"/>
    <n v="17.62"/>
    <n v="41.95"/>
    <x v="1"/>
    <s v="plays"/>
    <x v="4055"/>
    <d v="2014-06-19T15:33:51"/>
  </r>
  <r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x v="2"/>
    <s v="GB"/>
    <s v="GBP"/>
    <n v="1448492400"/>
    <n v="1446506080"/>
    <b v="0"/>
    <n v="6"/>
    <b v="0"/>
    <s v="theater/plays"/>
    <n v="22.14"/>
    <n v="129.16999999999999"/>
    <x v="1"/>
    <s v="plays"/>
    <x v="4057"/>
    <d v="2015-11-25T23:00:00"/>
  </r>
  <r>
    <x v="2"/>
    <s v="US"/>
    <s v="USD"/>
    <n v="1459483140"/>
    <n v="1458178044"/>
    <b v="0"/>
    <n v="4"/>
    <b v="0"/>
    <s v="theater/plays"/>
    <n v="2.5299999999999998"/>
    <n v="23.75"/>
    <x v="1"/>
    <s v="plays"/>
    <x v="4058"/>
    <d v="2016-04-01T03:59:00"/>
  </r>
  <r>
    <x v="2"/>
    <s v="CA"/>
    <s v="CAD"/>
    <n v="1410836400"/>
    <n v="1408116152"/>
    <b v="0"/>
    <n v="7"/>
    <b v="0"/>
    <s v="theater/plays"/>
    <n v="2.5"/>
    <n v="35.71"/>
    <x v="1"/>
    <s v="plays"/>
    <x v="4059"/>
    <d v="2014-09-16T03:00:00"/>
  </r>
  <r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x v="2"/>
    <s v="US"/>
    <s v="USD"/>
    <n v="1467481468"/>
    <n v="1464889468"/>
    <b v="0"/>
    <n v="3"/>
    <b v="0"/>
    <s v="theater/plays"/>
    <n v="2.4500000000000002"/>
    <n v="163.33000000000001"/>
    <x v="1"/>
    <s v="plays"/>
    <x v="4062"/>
    <d v="2016-07-02T17:44:28"/>
  </r>
  <r>
    <x v="2"/>
    <s v="GB"/>
    <s v="GBP"/>
    <n v="1403886084"/>
    <n v="1401294084"/>
    <b v="0"/>
    <n v="9"/>
    <b v="0"/>
    <s v="theater/plays"/>
    <n v="1.42"/>
    <n v="15"/>
    <x v="1"/>
    <s v="plays"/>
    <x v="4063"/>
    <d v="2014-06-27T16:21:24"/>
  </r>
  <r>
    <x v="2"/>
    <s v="AU"/>
    <s v="AUD"/>
    <n v="1430316426"/>
    <n v="1427724426"/>
    <b v="0"/>
    <n v="6"/>
    <b v="0"/>
    <s v="theater/plays"/>
    <n v="19.25"/>
    <n v="64.17"/>
    <x v="1"/>
    <s v="plays"/>
    <x v="4064"/>
    <d v="2015-04-29T14:07:06"/>
  </r>
  <r>
    <x v="2"/>
    <s v="US"/>
    <s v="USD"/>
    <n v="1407883811"/>
    <n v="1405291811"/>
    <b v="0"/>
    <n v="4"/>
    <b v="0"/>
    <s v="theater/plays"/>
    <n v="0.68"/>
    <n v="6.75"/>
    <x v="1"/>
    <s v="plays"/>
    <x v="4065"/>
    <d v="2014-08-12T22:50:11"/>
  </r>
  <r>
    <x v="2"/>
    <s v="US"/>
    <s v="USD"/>
    <n v="1463619388"/>
    <n v="1461027388"/>
    <b v="0"/>
    <n v="1"/>
    <b v="0"/>
    <s v="theater/plays"/>
    <n v="0.17"/>
    <n v="25"/>
    <x v="1"/>
    <s v="plays"/>
    <x v="4066"/>
    <d v="2016-05-19T00:56:28"/>
  </r>
  <r>
    <x v="2"/>
    <s v="US"/>
    <s v="USD"/>
    <n v="1443408550"/>
    <n v="1439952550"/>
    <b v="0"/>
    <n v="17"/>
    <b v="0"/>
    <s v="theater/plays"/>
    <n v="60.9"/>
    <n v="179.12"/>
    <x v="1"/>
    <s v="plays"/>
    <x v="4067"/>
    <d v="2015-09-28T02:49:10"/>
  </r>
  <r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x v="2"/>
    <s v="GB"/>
    <s v="GBP"/>
    <n v="1425124800"/>
    <n v="1421596356"/>
    <b v="0"/>
    <n v="13"/>
    <b v="0"/>
    <s v="theater/plays"/>
    <n v="34.4"/>
    <n v="33.08"/>
    <x v="1"/>
    <s v="plays"/>
    <x v="4069"/>
    <d v="2015-02-28T12:00:00"/>
  </r>
  <r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x v="2"/>
    <s v="US"/>
    <s v="USD"/>
    <n v="1431144000"/>
    <n v="1426407426"/>
    <b v="0"/>
    <n v="2"/>
    <b v="0"/>
    <s v="theater/plays"/>
    <n v="1.06"/>
    <n v="18.5"/>
    <x v="1"/>
    <s v="plays"/>
    <x v="4073"/>
    <d v="2015-05-09T04:00:00"/>
  </r>
  <r>
    <x v="2"/>
    <s v="GB"/>
    <s v="GBP"/>
    <n v="1446732975"/>
    <n v="1444137375"/>
    <b v="0"/>
    <n v="21"/>
    <b v="0"/>
    <s v="theater/plays"/>
    <n v="26.73"/>
    <n v="35"/>
    <x v="1"/>
    <s v="plays"/>
    <x v="4074"/>
    <d v="2015-11-05T14:16:15"/>
  </r>
  <r>
    <x v="2"/>
    <s v="GB"/>
    <s v="GBP"/>
    <n v="1404149280"/>
    <n v="1400547969"/>
    <b v="0"/>
    <n v="13"/>
    <b v="0"/>
    <s v="theater/plays"/>
    <n v="28.8"/>
    <n v="44.31"/>
    <x v="1"/>
    <s v="plays"/>
    <x v="4075"/>
    <d v="2014-06-30T17:28:00"/>
  </r>
  <r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x v="2"/>
    <s v="US"/>
    <s v="USD"/>
    <n v="1466375521"/>
    <n v="1463783521"/>
    <b v="0"/>
    <n v="1"/>
    <b v="0"/>
    <s v="theater/plays"/>
    <n v="0.17"/>
    <n v="5"/>
    <x v="1"/>
    <s v="plays"/>
    <x v="4079"/>
    <d v="2016-06-19T22:32:01"/>
  </r>
  <r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x v="2"/>
    <s v="US"/>
    <s v="USD"/>
    <n v="1425819425"/>
    <n v="1423231025"/>
    <b v="0"/>
    <n v="12"/>
    <b v="0"/>
    <s v="theater/plays"/>
    <n v="15.74"/>
    <n v="29.17"/>
    <x v="1"/>
    <s v="plays"/>
    <x v="4081"/>
    <d v="2015-03-08T12:57:05"/>
  </r>
  <r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x v="2"/>
    <s v="US"/>
    <s v="USD"/>
    <n v="1452795416"/>
    <n v="1450203416"/>
    <b v="0"/>
    <n v="6"/>
    <b v="0"/>
    <s v="theater/plays"/>
    <n v="21.69"/>
    <n v="126.5"/>
    <x v="1"/>
    <s v="plays"/>
    <x v="4083"/>
    <d v="2016-01-14T18:16:56"/>
  </r>
  <r>
    <x v="2"/>
    <s v="IT"/>
    <s v="EUR"/>
    <n v="1476008906"/>
    <n v="1473416906"/>
    <b v="0"/>
    <n v="1"/>
    <b v="0"/>
    <s v="theater/plays"/>
    <n v="0.33"/>
    <n v="10"/>
    <x v="1"/>
    <s v="plays"/>
    <x v="4084"/>
    <d v="2016-10-09T10:28:26"/>
  </r>
  <r>
    <x v="2"/>
    <s v="US"/>
    <s v="USD"/>
    <n v="1427169540"/>
    <n v="1424701775"/>
    <b v="0"/>
    <n v="1"/>
    <b v="0"/>
    <s v="theater/plays"/>
    <n v="0.28999999999999998"/>
    <n v="10"/>
    <x v="1"/>
    <s v="plays"/>
    <x v="4085"/>
    <d v="2015-03-24T03:59:00"/>
  </r>
  <r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x v="2"/>
    <s v="US"/>
    <s v="USD"/>
    <n v="1438959600"/>
    <n v="1437754137"/>
    <b v="0"/>
    <n v="3"/>
    <b v="0"/>
    <s v="theater/plays"/>
    <n v="3.2"/>
    <n v="10.67"/>
    <x v="1"/>
    <s v="plays"/>
    <x v="4090"/>
    <d v="2015-08-07T15:00:00"/>
  </r>
  <r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x v="2"/>
    <s v="US"/>
    <s v="USD"/>
    <n v="1428205247"/>
    <n v="1423024847"/>
    <b v="0"/>
    <n v="1"/>
    <b v="0"/>
    <s v="theater/plays"/>
    <n v="0.02"/>
    <n v="20"/>
    <x v="1"/>
    <s v="plays"/>
    <x v="4092"/>
    <d v="2015-04-05T03:40:47"/>
  </r>
  <r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x v="2"/>
    <s v="MX"/>
    <s v="MXN"/>
    <n v="1482108350"/>
    <n v="1479516350"/>
    <b v="0"/>
    <n v="1"/>
    <b v="0"/>
    <s v="theater/plays"/>
    <n v="2.67"/>
    <n v="800"/>
    <x v="1"/>
    <s v="plays"/>
    <x v="4095"/>
    <d v="2016-12-19T00:45:50"/>
  </r>
  <r>
    <x v="2"/>
    <s v="GB"/>
    <s v="GBP"/>
    <n v="1488271860"/>
    <n v="1484484219"/>
    <b v="0"/>
    <n v="5"/>
    <b v="0"/>
    <s v="theater/plays"/>
    <n v="11.43"/>
    <n v="80"/>
    <x v="1"/>
    <s v="plays"/>
    <x v="4096"/>
    <d v="2017-02-28T08:51:00"/>
  </r>
  <r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x v="2"/>
    <s v="US"/>
    <s v="USD"/>
    <n v="1472847873"/>
    <n v="1468959873"/>
    <b v="0"/>
    <n v="1"/>
    <b v="0"/>
    <s v="theater/plays"/>
    <n v="1.1100000000000001"/>
    <n v="50"/>
    <x v="1"/>
    <s v="plays"/>
    <x v="4099"/>
    <d v="2016-09-02T20:24:33"/>
  </r>
  <r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x v="2"/>
    <s v="US"/>
    <s v="USD"/>
    <n v="1463343673"/>
    <n v="1460751673"/>
    <b v="0"/>
    <n v="6"/>
    <b v="0"/>
    <s v="theater/plays"/>
    <n v="27.4"/>
    <n v="22.83"/>
    <x v="1"/>
    <s v="plays"/>
    <x v="4102"/>
    <d v="2016-05-15T20:21:13"/>
  </r>
  <r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x v="2"/>
    <s v="AU"/>
    <s v="AUD"/>
    <n v="1477550434"/>
    <n v="1474958434"/>
    <b v="0"/>
    <n v="14"/>
    <b v="0"/>
    <s v="theater/plays"/>
    <n v="21.37"/>
    <n v="45.79"/>
    <x v="1"/>
    <s v="plays"/>
    <x v="4104"/>
    <d v="2016-10-27T06:40:34"/>
  </r>
  <r>
    <x v="2"/>
    <s v="MX"/>
    <s v="MXN"/>
    <n v="1482711309"/>
    <n v="1479860109"/>
    <b v="0"/>
    <n v="6"/>
    <b v="0"/>
    <s v="theater/plays"/>
    <n v="6.97"/>
    <n v="383.33"/>
    <x v="1"/>
    <s v="plays"/>
    <x v="4105"/>
    <d v="2016-12-26T00:15:09"/>
  </r>
  <r>
    <x v="2"/>
    <s v="US"/>
    <s v="USD"/>
    <n v="1427936400"/>
    <n v="1424221866"/>
    <b v="0"/>
    <n v="33"/>
    <b v="0"/>
    <s v="theater/plays"/>
    <n v="70.599999999999994"/>
    <n v="106.97"/>
    <x v="1"/>
    <s v="plays"/>
    <x v="4106"/>
    <d v="2015-04-02T01:00:00"/>
  </r>
  <r>
    <x v="2"/>
    <s v="US"/>
    <s v="USD"/>
    <n v="1411596001"/>
    <n v="1409608801"/>
    <b v="0"/>
    <n v="4"/>
    <b v="0"/>
    <s v="theater/plays"/>
    <n v="2.0499999999999998"/>
    <n v="10.25"/>
    <x v="1"/>
    <s v="plays"/>
    <x v="4107"/>
    <d v="2014-09-24T22:00:01"/>
  </r>
  <r>
    <x v="2"/>
    <s v="US"/>
    <s v="USD"/>
    <n v="1488517200"/>
    <n v="1485909937"/>
    <b v="0"/>
    <n v="1"/>
    <b v="0"/>
    <s v="theater/plays"/>
    <n v="1.97"/>
    <n v="59"/>
    <x v="1"/>
    <s v="plays"/>
    <x v="4108"/>
    <d v="2017-03-03T05:00:00"/>
  </r>
  <r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x v="2"/>
    <s v="GB"/>
    <s v="GBP"/>
    <n v="1469113351"/>
    <n v="1463929351"/>
    <b v="0"/>
    <n v="6"/>
    <b v="0"/>
    <s v="theater/plays"/>
    <n v="28.67"/>
    <n v="14.33"/>
    <x v="1"/>
    <s v="plays"/>
    <x v="4110"/>
    <d v="2016-07-21T15:02:31"/>
  </r>
  <r>
    <x v="2"/>
    <s v="US"/>
    <s v="USD"/>
    <n v="1424747740"/>
    <n v="1422155740"/>
    <b v="0"/>
    <n v="6"/>
    <b v="0"/>
    <s v="theater/plays"/>
    <n v="3.13"/>
    <n v="15.67"/>
    <x v="1"/>
    <s v="plays"/>
    <x v="4111"/>
    <d v="2015-02-24T03:15:40"/>
  </r>
  <r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54556B-9531-D141-8E5A-40E3D9BE5DE6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17"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</pivotFields>
  <rowFields count="1">
    <field x="1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9A2B96-7DB8-7046-9078-6A92A61C0327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47" firstHeaderRow="1" firstDataRow="2" firstDataCol="1"/>
  <pivotFields count="13"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2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0" subtotal="count" baseField="0" baseItem="0"/>
  </dataFields>
  <chartFormats count="12">
    <chartFormat chart="0" format="9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0" format="10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0" format="11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0" format="13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5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5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BAA026-5CB3-9248-B0C7-43E876C79ABA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4:F97" firstHeaderRow="1" firstDataRow="2" firstDataCol="1" rowPageCount="2" colPageCount="1"/>
  <pivotFields count="13"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2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1" hier="-1"/>
    <pageField fld="11" hier="-1"/>
  </pageFields>
  <dataFields count="1">
    <dataField name="Count of state" fld="0" subtotal="count" baseField="0" baseItem="0"/>
  </dataFields>
  <chartFormats count="6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3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2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ECF18B-DCB1-3E4D-B2AE-F8DC268FABB4}" name="PivotTable6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17"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11" hier="-1"/>
    <pageField fld="16" hier="-1"/>
  </pageFields>
  <dataFields count="1">
    <dataField name="Count of state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N1" zoomScale="110" zoomScaleNormal="110" workbookViewId="0">
      <pane ySplit="1" topLeftCell="A446" activePane="bottomLeft" state="frozen"/>
      <selection activeCell="B1" sqref="B1"/>
      <selection pane="bottomLeft" activeCell="P454" sqref="P45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33203125" style="6" customWidth="1"/>
    <col min="16" max="16" width="15" style="8" bestFit="1" customWidth="1"/>
    <col min="17" max="17" width="13" style="8" bestFit="1" customWidth="1"/>
    <col min="18" max="18" width="16.33203125" style="8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7" t="s">
        <v>8308</v>
      </c>
      <c r="R1" s="7" t="s">
        <v>8309</v>
      </c>
      <c r="S1" s="7" t="s">
        <v>8367</v>
      </c>
      <c r="T1" s="7" t="s">
        <v>8368</v>
      </c>
    </row>
    <row r="2" spans="1:20" ht="48" hidden="1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ROUND(100*(E2/D2), 2)</f>
        <v>136.86000000000001</v>
      </c>
      <c r="P2" s="8">
        <f>ROUND(E2/L2,2)</f>
        <v>63.92</v>
      </c>
      <c r="Q2" s="8" t="s">
        <v>8310</v>
      </c>
      <c r="R2" s="8" t="s">
        <v>8311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ROUND(100*(E3/D3), 2)</f>
        <v>142.61000000000001</v>
      </c>
      <c r="P3" s="8">
        <f t="shared" ref="P3:P66" si="1">ROUND(E3/L3,2)</f>
        <v>185.48</v>
      </c>
      <c r="Q3" s="8" t="s">
        <v>8310</v>
      </c>
      <c r="R3" s="8" t="s">
        <v>8311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8">
        <f t="shared" si="1"/>
        <v>15</v>
      </c>
      <c r="Q4" s="8" t="s">
        <v>8310</v>
      </c>
      <c r="R4" s="8" t="s">
        <v>8311</v>
      </c>
      <c r="S4" s="12">
        <f t="shared" si="2"/>
        <v>42405.702349537038</v>
      </c>
      <c r="T4" s="12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103.9</v>
      </c>
      <c r="P5" s="8">
        <f t="shared" si="1"/>
        <v>69.27</v>
      </c>
      <c r="Q5" s="8" t="s">
        <v>8310</v>
      </c>
      <c r="R5" s="8" t="s">
        <v>8311</v>
      </c>
      <c r="S5" s="12">
        <f t="shared" si="2"/>
        <v>41828.515127314815</v>
      </c>
      <c r="T5" s="12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</v>
      </c>
      <c r="P6" s="8">
        <f t="shared" si="1"/>
        <v>190.55</v>
      </c>
      <c r="Q6" s="8" t="s">
        <v>8310</v>
      </c>
      <c r="R6" s="8" t="s">
        <v>8311</v>
      </c>
      <c r="S6" s="12">
        <f t="shared" si="2"/>
        <v>42327.834247685183</v>
      </c>
      <c r="T6" s="12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109.78</v>
      </c>
      <c r="P7" s="8">
        <f t="shared" si="1"/>
        <v>93.4</v>
      </c>
      <c r="Q7" s="8" t="s">
        <v>8310</v>
      </c>
      <c r="R7" s="8" t="s">
        <v>8311</v>
      </c>
      <c r="S7" s="12">
        <f t="shared" si="2"/>
        <v>42563.932951388888</v>
      </c>
      <c r="T7" s="12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106.49</v>
      </c>
      <c r="P8" s="8">
        <f t="shared" si="1"/>
        <v>146.88</v>
      </c>
      <c r="Q8" s="8" t="s">
        <v>8310</v>
      </c>
      <c r="R8" s="8" t="s">
        <v>8311</v>
      </c>
      <c r="S8" s="12">
        <f t="shared" si="2"/>
        <v>41794.072337962964</v>
      </c>
      <c r="T8" s="12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</v>
      </c>
      <c r="P9" s="8">
        <f t="shared" si="1"/>
        <v>159.82</v>
      </c>
      <c r="Q9" s="8" t="s">
        <v>8310</v>
      </c>
      <c r="R9" s="8" t="s">
        <v>8311</v>
      </c>
      <c r="S9" s="12">
        <f t="shared" si="2"/>
        <v>42516.047071759262</v>
      </c>
      <c r="T9" s="12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</v>
      </c>
      <c r="P10" s="8">
        <f t="shared" si="1"/>
        <v>291.79000000000002</v>
      </c>
      <c r="Q10" s="8" t="s">
        <v>8310</v>
      </c>
      <c r="R10" s="8" t="s">
        <v>8311</v>
      </c>
      <c r="S10" s="12">
        <f t="shared" si="2"/>
        <v>42468.94458333333</v>
      </c>
      <c r="T10" s="12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126</v>
      </c>
      <c r="P11" s="8">
        <f t="shared" si="1"/>
        <v>31.5</v>
      </c>
      <c r="Q11" s="8" t="s">
        <v>8310</v>
      </c>
      <c r="R11" s="8" t="s">
        <v>8311</v>
      </c>
      <c r="S11" s="12">
        <f t="shared" si="2"/>
        <v>42447.103518518517</v>
      </c>
      <c r="T11" s="12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100.5</v>
      </c>
      <c r="P12" s="8">
        <f t="shared" si="1"/>
        <v>158.68</v>
      </c>
      <c r="Q12" s="8" t="s">
        <v>8310</v>
      </c>
      <c r="R12" s="8" t="s">
        <v>8311</v>
      </c>
      <c r="S12" s="12">
        <f t="shared" si="2"/>
        <v>41780.068043981482</v>
      </c>
      <c r="T12" s="12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8">
        <f t="shared" si="1"/>
        <v>80.33</v>
      </c>
      <c r="Q13" s="8" t="s">
        <v>8310</v>
      </c>
      <c r="R13" s="8" t="s">
        <v>8311</v>
      </c>
      <c r="S13" s="12">
        <f t="shared" si="2"/>
        <v>42572.778495370367</v>
      </c>
      <c r="T13" s="12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</v>
      </c>
      <c r="P14" s="8">
        <f t="shared" si="1"/>
        <v>59.96</v>
      </c>
      <c r="Q14" s="8" t="s">
        <v>8310</v>
      </c>
      <c r="R14" s="8" t="s">
        <v>8311</v>
      </c>
      <c r="S14" s="12">
        <f t="shared" si="2"/>
        <v>41791.713252314818</v>
      </c>
      <c r="T14" s="12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</v>
      </c>
      <c r="P15" s="8">
        <f t="shared" si="1"/>
        <v>109.78</v>
      </c>
      <c r="Q15" s="8" t="s">
        <v>8310</v>
      </c>
      <c r="R15" s="8" t="s">
        <v>8311</v>
      </c>
      <c r="S15" s="12">
        <f t="shared" si="2"/>
        <v>42508.677187499998</v>
      </c>
      <c r="T15" s="12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</v>
      </c>
      <c r="P16" s="8">
        <f t="shared" si="1"/>
        <v>147.71</v>
      </c>
      <c r="Q16" s="8" t="s">
        <v>8310</v>
      </c>
      <c r="R16" s="8" t="s">
        <v>8311</v>
      </c>
      <c r="S16" s="12">
        <f t="shared" si="2"/>
        <v>41808.02648148148</v>
      </c>
      <c r="T16" s="12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</v>
      </c>
      <c r="P17" s="8">
        <f t="shared" si="1"/>
        <v>21.76</v>
      </c>
      <c r="Q17" s="8" t="s">
        <v>8310</v>
      </c>
      <c r="R17" s="8" t="s">
        <v>8311</v>
      </c>
      <c r="S17" s="12">
        <f t="shared" si="2"/>
        <v>42256.391875000001</v>
      </c>
      <c r="T17" s="12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</v>
      </c>
      <c r="P18" s="8">
        <f t="shared" si="1"/>
        <v>171.84</v>
      </c>
      <c r="Q18" s="8" t="s">
        <v>8310</v>
      </c>
      <c r="R18" s="8" t="s">
        <v>8311</v>
      </c>
      <c r="S18" s="12">
        <f t="shared" si="2"/>
        <v>41760.796423611115</v>
      </c>
      <c r="T18" s="12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100.67</v>
      </c>
      <c r="P19" s="8">
        <f t="shared" si="1"/>
        <v>41.94</v>
      </c>
      <c r="Q19" s="8" t="s">
        <v>8310</v>
      </c>
      <c r="R19" s="8" t="s">
        <v>8311</v>
      </c>
      <c r="S19" s="12">
        <f t="shared" si="2"/>
        <v>41917.731736111113</v>
      </c>
      <c r="T19" s="12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</v>
      </c>
      <c r="P20" s="8">
        <f t="shared" si="1"/>
        <v>93.26</v>
      </c>
      <c r="Q20" s="8" t="s">
        <v>8310</v>
      </c>
      <c r="R20" s="8" t="s">
        <v>8311</v>
      </c>
      <c r="S20" s="12">
        <f t="shared" si="2"/>
        <v>41869.542314814818</v>
      </c>
      <c r="T20" s="12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</v>
      </c>
      <c r="P21" s="8">
        <f t="shared" si="1"/>
        <v>56.14</v>
      </c>
      <c r="Q21" s="8" t="s">
        <v>8310</v>
      </c>
      <c r="R21" s="8" t="s">
        <v>8311</v>
      </c>
      <c r="S21" s="12">
        <f t="shared" si="2"/>
        <v>42175.816365740742</v>
      </c>
      <c r="T21" s="12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8">
        <f t="shared" si="1"/>
        <v>80.16</v>
      </c>
      <c r="Q22" s="8" t="s">
        <v>8310</v>
      </c>
      <c r="R22" s="8" t="s">
        <v>8311</v>
      </c>
      <c r="S22" s="12">
        <f t="shared" si="2"/>
        <v>42200.758240740746</v>
      </c>
      <c r="T22" s="12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109.14</v>
      </c>
      <c r="P23" s="8">
        <f t="shared" si="1"/>
        <v>199.9</v>
      </c>
      <c r="Q23" s="8" t="s">
        <v>8310</v>
      </c>
      <c r="R23" s="8" t="s">
        <v>8311</v>
      </c>
      <c r="S23" s="12">
        <f t="shared" si="2"/>
        <v>41878.627187500002</v>
      </c>
      <c r="T23" s="12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</v>
      </c>
      <c r="P24" s="8">
        <f t="shared" si="1"/>
        <v>51.25</v>
      </c>
      <c r="Q24" s="8" t="s">
        <v>8310</v>
      </c>
      <c r="R24" s="8" t="s">
        <v>8311</v>
      </c>
      <c r="S24" s="12">
        <f t="shared" si="2"/>
        <v>41989.91134259259</v>
      </c>
      <c r="T24" s="12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8">
        <f t="shared" si="1"/>
        <v>103.04</v>
      </c>
      <c r="Q25" s="8" t="s">
        <v>8310</v>
      </c>
      <c r="R25" s="8" t="s">
        <v>8311</v>
      </c>
      <c r="S25" s="12">
        <f t="shared" si="2"/>
        <v>42097.778946759259</v>
      </c>
      <c r="T25" s="12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108.81</v>
      </c>
      <c r="P26" s="8">
        <f t="shared" si="1"/>
        <v>66.349999999999994</v>
      </c>
      <c r="Q26" s="8" t="s">
        <v>8310</v>
      </c>
      <c r="R26" s="8" t="s">
        <v>8311</v>
      </c>
      <c r="S26" s="12">
        <f t="shared" si="2"/>
        <v>42229.820173611108</v>
      </c>
      <c r="T26" s="12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133.33000000000001</v>
      </c>
      <c r="P27" s="8">
        <f t="shared" si="1"/>
        <v>57.14</v>
      </c>
      <c r="Q27" s="8" t="s">
        <v>8310</v>
      </c>
      <c r="R27" s="8" t="s">
        <v>8311</v>
      </c>
      <c r="S27" s="12">
        <f t="shared" si="2"/>
        <v>42318.025011574078</v>
      </c>
      <c r="T27" s="12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155.19999999999999</v>
      </c>
      <c r="P28" s="8">
        <f t="shared" si="1"/>
        <v>102.11</v>
      </c>
      <c r="Q28" s="8" t="s">
        <v>8310</v>
      </c>
      <c r="R28" s="8" t="s">
        <v>8311</v>
      </c>
      <c r="S28" s="12">
        <f t="shared" si="2"/>
        <v>41828.515555555554</v>
      </c>
      <c r="T28" s="12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111.73</v>
      </c>
      <c r="P29" s="8">
        <f t="shared" si="1"/>
        <v>148.97</v>
      </c>
      <c r="Q29" s="8" t="s">
        <v>8310</v>
      </c>
      <c r="R29" s="8" t="s">
        <v>8311</v>
      </c>
      <c r="S29" s="12">
        <f t="shared" si="2"/>
        <v>41929.164733796293</v>
      </c>
      <c r="T29" s="12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</v>
      </c>
      <c r="P30" s="8">
        <f t="shared" si="1"/>
        <v>169.61</v>
      </c>
      <c r="Q30" s="8" t="s">
        <v>8310</v>
      </c>
      <c r="R30" s="8" t="s">
        <v>8311</v>
      </c>
      <c r="S30" s="12">
        <f t="shared" si="2"/>
        <v>42324.96393518518</v>
      </c>
      <c r="T30" s="12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</v>
      </c>
      <c r="P31" s="8">
        <f t="shared" si="1"/>
        <v>31.62</v>
      </c>
      <c r="Q31" s="8" t="s">
        <v>8310</v>
      </c>
      <c r="R31" s="8" t="s">
        <v>8311</v>
      </c>
      <c r="S31" s="12">
        <f t="shared" si="2"/>
        <v>41812.67324074074</v>
      </c>
      <c r="T31" s="12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101.3</v>
      </c>
      <c r="P32" s="8">
        <f t="shared" si="1"/>
        <v>76.45</v>
      </c>
      <c r="Q32" s="8" t="s">
        <v>8310</v>
      </c>
      <c r="R32" s="8" t="s">
        <v>8311</v>
      </c>
      <c r="S32" s="12">
        <f t="shared" si="2"/>
        <v>41842.292997685188</v>
      </c>
      <c r="T32" s="12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8">
        <f t="shared" si="1"/>
        <v>13</v>
      </c>
      <c r="Q33" s="8" t="s">
        <v>8310</v>
      </c>
      <c r="R33" s="8" t="s">
        <v>8311</v>
      </c>
      <c r="S33" s="12">
        <f t="shared" si="2"/>
        <v>42376.79206018518</v>
      </c>
      <c r="T33" s="12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100.25</v>
      </c>
      <c r="P34" s="8">
        <f t="shared" si="1"/>
        <v>320.45</v>
      </c>
      <c r="Q34" s="8" t="s">
        <v>8310</v>
      </c>
      <c r="R34" s="8" t="s">
        <v>8311</v>
      </c>
      <c r="S34" s="12">
        <f t="shared" si="2"/>
        <v>42461.627511574072</v>
      </c>
      <c r="T34" s="12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102.1</v>
      </c>
      <c r="P35" s="8">
        <f t="shared" si="1"/>
        <v>83.75</v>
      </c>
      <c r="Q35" s="8" t="s">
        <v>8310</v>
      </c>
      <c r="R35" s="8" t="s">
        <v>8311</v>
      </c>
      <c r="S35" s="12">
        <f t="shared" si="2"/>
        <v>42286.660891203705</v>
      </c>
      <c r="T35" s="12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</v>
      </c>
      <c r="P36" s="8">
        <f t="shared" si="1"/>
        <v>49.88</v>
      </c>
      <c r="Q36" s="8" t="s">
        <v>8310</v>
      </c>
      <c r="R36" s="8" t="s">
        <v>8311</v>
      </c>
      <c r="S36" s="12">
        <f t="shared" si="2"/>
        <v>41841.321770833332</v>
      </c>
      <c r="T36" s="12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8">
        <f t="shared" si="1"/>
        <v>59.46</v>
      </c>
      <c r="Q37" s="8" t="s">
        <v>8310</v>
      </c>
      <c r="R37" s="8" t="s">
        <v>8311</v>
      </c>
      <c r="S37" s="12">
        <f t="shared" si="2"/>
        <v>42098.291828703703</v>
      </c>
      <c r="T37" s="12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8">
        <f t="shared" si="1"/>
        <v>193.84</v>
      </c>
      <c r="Q38" s="8" t="s">
        <v>8310</v>
      </c>
      <c r="R38" s="8" t="s">
        <v>8311</v>
      </c>
      <c r="S38" s="12">
        <f t="shared" si="2"/>
        <v>42068.307002314818</v>
      </c>
      <c r="T38" s="12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</v>
      </c>
      <c r="P39" s="8">
        <f t="shared" si="1"/>
        <v>159.51</v>
      </c>
      <c r="Q39" s="8" t="s">
        <v>8310</v>
      </c>
      <c r="R39" s="8" t="s">
        <v>8311</v>
      </c>
      <c r="S39" s="12">
        <f t="shared" si="2"/>
        <v>42032.693043981482</v>
      </c>
      <c r="T39" s="12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8">
        <f t="shared" si="1"/>
        <v>41.68</v>
      </c>
      <c r="Q40" s="8" t="s">
        <v>8310</v>
      </c>
      <c r="R40" s="8" t="s">
        <v>8311</v>
      </c>
      <c r="S40" s="12">
        <f t="shared" si="2"/>
        <v>41375.057222222218</v>
      </c>
      <c r="T40" s="12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130.97999999999999</v>
      </c>
      <c r="P41" s="8">
        <f t="shared" si="1"/>
        <v>150.9</v>
      </c>
      <c r="Q41" s="8" t="s">
        <v>8310</v>
      </c>
      <c r="R41" s="8" t="s">
        <v>8311</v>
      </c>
      <c r="S41" s="12">
        <f t="shared" si="2"/>
        <v>41754.047083333331</v>
      </c>
      <c r="T41" s="12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</v>
      </c>
      <c r="P42" s="8">
        <f t="shared" si="1"/>
        <v>126.69</v>
      </c>
      <c r="Q42" s="8" t="s">
        <v>8310</v>
      </c>
      <c r="R42" s="8" t="s">
        <v>8311</v>
      </c>
      <c r="S42" s="12">
        <f t="shared" si="2"/>
        <v>41789.21398148148</v>
      </c>
      <c r="T42" s="12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8">
        <f t="shared" si="1"/>
        <v>105.26</v>
      </c>
      <c r="Q43" s="8" t="s">
        <v>8310</v>
      </c>
      <c r="R43" s="8" t="s">
        <v>8311</v>
      </c>
      <c r="S43" s="12">
        <f t="shared" si="2"/>
        <v>41887.568912037037</v>
      </c>
      <c r="T43" s="12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141.86000000000001</v>
      </c>
      <c r="P44" s="8">
        <f t="shared" si="1"/>
        <v>117.51</v>
      </c>
      <c r="Q44" s="8" t="s">
        <v>8310</v>
      </c>
      <c r="R44" s="8" t="s">
        <v>8311</v>
      </c>
      <c r="S44" s="12">
        <f t="shared" si="2"/>
        <v>41971.639189814814</v>
      </c>
      <c r="T44" s="12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308.66000000000003</v>
      </c>
      <c r="P45" s="8">
        <f t="shared" si="1"/>
        <v>117.36</v>
      </c>
      <c r="Q45" s="8" t="s">
        <v>8310</v>
      </c>
      <c r="R45" s="8" t="s">
        <v>8311</v>
      </c>
      <c r="S45" s="12">
        <f t="shared" si="2"/>
        <v>41802.790347222224</v>
      </c>
      <c r="T45" s="12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8">
        <f t="shared" si="1"/>
        <v>133.33000000000001</v>
      </c>
      <c r="Q46" s="8" t="s">
        <v>8310</v>
      </c>
      <c r="R46" s="8" t="s">
        <v>8311</v>
      </c>
      <c r="S46" s="12">
        <f t="shared" si="2"/>
        <v>41874.098807870374</v>
      </c>
      <c r="T46" s="12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8">
        <f t="shared" si="1"/>
        <v>98.36</v>
      </c>
      <c r="Q47" s="8" t="s">
        <v>8310</v>
      </c>
      <c r="R47" s="8" t="s">
        <v>8311</v>
      </c>
      <c r="S47" s="12">
        <f t="shared" si="2"/>
        <v>42457.623923611114</v>
      </c>
      <c r="T47" s="12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104.17</v>
      </c>
      <c r="P48" s="8">
        <f t="shared" si="1"/>
        <v>194.44</v>
      </c>
      <c r="Q48" s="8" t="s">
        <v>8310</v>
      </c>
      <c r="R48" s="8" t="s">
        <v>8311</v>
      </c>
      <c r="S48" s="12">
        <f t="shared" si="2"/>
        <v>42323.964976851858</v>
      </c>
      <c r="T48" s="12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</v>
      </c>
      <c r="P49" s="8">
        <f t="shared" si="1"/>
        <v>76.87</v>
      </c>
      <c r="Q49" s="8" t="s">
        <v>8310</v>
      </c>
      <c r="R49" s="8" t="s">
        <v>8311</v>
      </c>
      <c r="S49" s="12">
        <f t="shared" si="2"/>
        <v>41932.819525462961</v>
      </c>
      <c r="T49" s="12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107.95</v>
      </c>
      <c r="P50" s="8">
        <f t="shared" si="1"/>
        <v>56.82</v>
      </c>
      <c r="Q50" s="8" t="s">
        <v>8310</v>
      </c>
      <c r="R50" s="8" t="s">
        <v>8311</v>
      </c>
      <c r="S50" s="12">
        <f t="shared" si="2"/>
        <v>42033.516898148147</v>
      </c>
      <c r="T50" s="12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8">
        <f t="shared" si="1"/>
        <v>137.93</v>
      </c>
      <c r="Q51" s="8" t="s">
        <v>8310</v>
      </c>
      <c r="R51" s="8" t="s">
        <v>8311</v>
      </c>
      <c r="S51" s="12">
        <f t="shared" si="2"/>
        <v>42271.176446759258</v>
      </c>
      <c r="T51" s="12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8">
        <f t="shared" si="1"/>
        <v>27.27</v>
      </c>
      <c r="Q52" s="8" t="s">
        <v>8310</v>
      </c>
      <c r="R52" s="8" t="s">
        <v>8311</v>
      </c>
      <c r="S52" s="12">
        <f t="shared" si="2"/>
        <v>41995.752986111111</v>
      </c>
      <c r="T52" s="12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128.02000000000001</v>
      </c>
      <c r="P53" s="8">
        <f t="shared" si="1"/>
        <v>118.34</v>
      </c>
      <c r="Q53" s="8" t="s">
        <v>8310</v>
      </c>
      <c r="R53" s="8" t="s">
        <v>8311</v>
      </c>
      <c r="S53" s="12">
        <f t="shared" si="2"/>
        <v>42196.928668981483</v>
      </c>
      <c r="T53" s="12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8">
        <f t="shared" si="1"/>
        <v>223.48</v>
      </c>
      <c r="Q54" s="8" t="s">
        <v>8310</v>
      </c>
      <c r="R54" s="8" t="s">
        <v>8311</v>
      </c>
      <c r="S54" s="12">
        <f t="shared" si="2"/>
        <v>41807.701921296299</v>
      </c>
      <c r="T54" s="12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</v>
      </c>
      <c r="P55" s="8">
        <f t="shared" si="1"/>
        <v>28.11</v>
      </c>
      <c r="Q55" s="8" t="s">
        <v>8310</v>
      </c>
      <c r="R55" s="8" t="s">
        <v>8311</v>
      </c>
      <c r="S55" s="12">
        <f t="shared" si="2"/>
        <v>41719.549131944441</v>
      </c>
      <c r="T55" s="12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8">
        <f t="shared" si="1"/>
        <v>194.23</v>
      </c>
      <c r="Q56" s="8" t="s">
        <v>8310</v>
      </c>
      <c r="R56" s="8" t="s">
        <v>8311</v>
      </c>
      <c r="S56" s="12">
        <f t="shared" si="2"/>
        <v>42333.713206018518</v>
      </c>
      <c r="T56" s="12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128.94999999999999</v>
      </c>
      <c r="P57" s="8">
        <f t="shared" si="1"/>
        <v>128.94999999999999</v>
      </c>
      <c r="Q57" s="8" t="s">
        <v>8310</v>
      </c>
      <c r="R57" s="8" t="s">
        <v>8311</v>
      </c>
      <c r="S57" s="12">
        <f t="shared" si="2"/>
        <v>42496.968935185185</v>
      </c>
      <c r="T57" s="12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</v>
      </c>
      <c r="P58" s="8">
        <f t="shared" si="1"/>
        <v>49.32</v>
      </c>
      <c r="Q58" s="8" t="s">
        <v>8310</v>
      </c>
      <c r="R58" s="8" t="s">
        <v>8311</v>
      </c>
      <c r="S58" s="12">
        <f t="shared" si="2"/>
        <v>42149.548888888887</v>
      </c>
      <c r="T58" s="12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101.9</v>
      </c>
      <c r="P59" s="8">
        <f t="shared" si="1"/>
        <v>221.52</v>
      </c>
      <c r="Q59" s="8" t="s">
        <v>8310</v>
      </c>
      <c r="R59" s="8" t="s">
        <v>8311</v>
      </c>
      <c r="S59" s="12">
        <f t="shared" si="2"/>
        <v>42089.83289351852</v>
      </c>
      <c r="T59" s="12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8">
        <f t="shared" si="1"/>
        <v>137.21</v>
      </c>
      <c r="Q60" s="8" t="s">
        <v>8310</v>
      </c>
      <c r="R60" s="8" t="s">
        <v>8311</v>
      </c>
      <c r="S60" s="12">
        <f t="shared" si="2"/>
        <v>41932.745046296295</v>
      </c>
      <c r="T60" s="12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100.13</v>
      </c>
      <c r="P61" s="8">
        <f t="shared" si="1"/>
        <v>606.82000000000005</v>
      </c>
      <c r="Q61" s="8" t="s">
        <v>8310</v>
      </c>
      <c r="R61" s="8" t="s">
        <v>8311</v>
      </c>
      <c r="S61" s="12">
        <f t="shared" si="2"/>
        <v>42230.23583333334</v>
      </c>
      <c r="T61" s="12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103.3</v>
      </c>
      <c r="P62" s="8">
        <f t="shared" si="1"/>
        <v>43.04</v>
      </c>
      <c r="Q62" s="8" t="s">
        <v>8310</v>
      </c>
      <c r="R62" s="8" t="s">
        <v>8312</v>
      </c>
      <c r="S62" s="12">
        <f t="shared" si="2"/>
        <v>41701.901817129627</v>
      </c>
      <c r="T62" s="12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8">
        <f t="shared" si="1"/>
        <v>322.39</v>
      </c>
      <c r="Q63" s="8" t="s">
        <v>8310</v>
      </c>
      <c r="R63" s="8" t="s">
        <v>8312</v>
      </c>
      <c r="S63" s="12">
        <f t="shared" si="2"/>
        <v>41409.814317129632</v>
      </c>
      <c r="T63" s="12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154.72999999999999</v>
      </c>
      <c r="P64" s="8">
        <f t="shared" si="1"/>
        <v>96.71</v>
      </c>
      <c r="Q64" s="8" t="s">
        <v>8310</v>
      </c>
      <c r="R64" s="8" t="s">
        <v>8312</v>
      </c>
      <c r="S64" s="12">
        <f t="shared" si="2"/>
        <v>41311.799513888887</v>
      </c>
      <c r="T64" s="12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113.52</v>
      </c>
      <c r="P65" s="8">
        <f t="shared" si="1"/>
        <v>35.47</v>
      </c>
      <c r="Q65" s="8" t="s">
        <v>8310</v>
      </c>
      <c r="R65" s="8" t="s">
        <v>8312</v>
      </c>
      <c r="S65" s="12">
        <f t="shared" si="2"/>
        <v>41612.912187499998</v>
      </c>
      <c r="T65" s="12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</v>
      </c>
      <c r="P66" s="8">
        <f t="shared" si="1"/>
        <v>86.67</v>
      </c>
      <c r="Q66" s="8" t="s">
        <v>8310</v>
      </c>
      <c r="R66" s="8" t="s">
        <v>8312</v>
      </c>
      <c r="S66" s="12">
        <f t="shared" si="2"/>
        <v>41433.01829861111</v>
      </c>
      <c r="T66" s="12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ROUND(100*(E67/D67), 2)</f>
        <v>107.53</v>
      </c>
      <c r="P67" s="8">
        <f t="shared" ref="P67:P130" si="5">ROUND(E67/L67,2)</f>
        <v>132.05000000000001</v>
      </c>
      <c r="Q67" s="8" t="s">
        <v>8310</v>
      </c>
      <c r="R67" s="8" t="s">
        <v>8312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8">
        <f t="shared" si="5"/>
        <v>91.23</v>
      </c>
      <c r="Q68" s="8" t="s">
        <v>8310</v>
      </c>
      <c r="R68" s="8" t="s">
        <v>8312</v>
      </c>
      <c r="S68" s="12">
        <f t="shared" si="6"/>
        <v>42539.849768518514</v>
      </c>
      <c r="T68" s="12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</v>
      </c>
      <c r="P69" s="8">
        <f t="shared" si="5"/>
        <v>116.25</v>
      </c>
      <c r="Q69" s="8" t="s">
        <v>8310</v>
      </c>
      <c r="R69" s="8" t="s">
        <v>8312</v>
      </c>
      <c r="S69" s="12">
        <f t="shared" si="6"/>
        <v>41075.583379629628</v>
      </c>
      <c r="T69" s="12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127.17</v>
      </c>
      <c r="P70" s="8">
        <f t="shared" si="5"/>
        <v>21.19</v>
      </c>
      <c r="Q70" s="8" t="s">
        <v>8310</v>
      </c>
      <c r="R70" s="8" t="s">
        <v>8312</v>
      </c>
      <c r="S70" s="12">
        <f t="shared" si="6"/>
        <v>41663.569340277776</v>
      </c>
      <c r="T70" s="12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</v>
      </c>
      <c r="P71" s="8">
        <f t="shared" si="5"/>
        <v>62.33</v>
      </c>
      <c r="Q71" s="8" t="s">
        <v>8310</v>
      </c>
      <c r="R71" s="8" t="s">
        <v>8312</v>
      </c>
      <c r="S71" s="12">
        <f t="shared" si="6"/>
        <v>40786.187789351854</v>
      </c>
      <c r="T71" s="12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8">
        <f t="shared" si="5"/>
        <v>37.409999999999997</v>
      </c>
      <c r="Q72" s="8" t="s">
        <v>8310</v>
      </c>
      <c r="R72" s="8" t="s">
        <v>8312</v>
      </c>
      <c r="S72" s="12">
        <f t="shared" si="6"/>
        <v>40730.896354166667</v>
      </c>
      <c r="T72" s="12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</v>
      </c>
      <c r="P73" s="8">
        <f t="shared" si="5"/>
        <v>69.72</v>
      </c>
      <c r="Q73" s="8" t="s">
        <v>8310</v>
      </c>
      <c r="R73" s="8" t="s">
        <v>8312</v>
      </c>
      <c r="S73" s="12">
        <f t="shared" si="6"/>
        <v>40997.271493055552</v>
      </c>
      <c r="T73" s="12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108.41</v>
      </c>
      <c r="P74" s="8">
        <f t="shared" si="5"/>
        <v>58.17</v>
      </c>
      <c r="Q74" s="8" t="s">
        <v>8310</v>
      </c>
      <c r="R74" s="8" t="s">
        <v>8312</v>
      </c>
      <c r="S74" s="12">
        <f t="shared" si="6"/>
        <v>41208.010196759256</v>
      </c>
      <c r="T74" s="12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8">
        <f t="shared" si="5"/>
        <v>50</v>
      </c>
      <c r="Q75" s="8" t="s">
        <v>8310</v>
      </c>
      <c r="R75" s="8" t="s">
        <v>8312</v>
      </c>
      <c r="S75" s="12">
        <f t="shared" si="6"/>
        <v>40587.75675925926</v>
      </c>
      <c r="T75" s="12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</v>
      </c>
      <c r="P76" s="8">
        <f t="shared" si="5"/>
        <v>19.47</v>
      </c>
      <c r="Q76" s="8" t="s">
        <v>8310</v>
      </c>
      <c r="R76" s="8" t="s">
        <v>8312</v>
      </c>
      <c r="S76" s="12">
        <f t="shared" si="6"/>
        <v>42360.487210648149</v>
      </c>
      <c r="T76" s="12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115.43</v>
      </c>
      <c r="P77" s="8">
        <f t="shared" si="5"/>
        <v>85.96</v>
      </c>
      <c r="Q77" s="8" t="s">
        <v>8310</v>
      </c>
      <c r="R77" s="8" t="s">
        <v>8312</v>
      </c>
      <c r="S77" s="12">
        <f t="shared" si="6"/>
        <v>41357.209166666667</v>
      </c>
      <c r="T77" s="12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153.33000000000001</v>
      </c>
      <c r="P78" s="8">
        <f t="shared" si="5"/>
        <v>30.67</v>
      </c>
      <c r="Q78" s="8" t="s">
        <v>8310</v>
      </c>
      <c r="R78" s="8" t="s">
        <v>8312</v>
      </c>
      <c r="S78" s="12">
        <f t="shared" si="6"/>
        <v>40844.691643518519</v>
      </c>
      <c r="T78" s="12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8">
        <f t="shared" si="5"/>
        <v>60.38</v>
      </c>
      <c r="Q79" s="8" t="s">
        <v>8310</v>
      </c>
      <c r="R79" s="8" t="s">
        <v>8312</v>
      </c>
      <c r="S79" s="12">
        <f t="shared" si="6"/>
        <v>40997.144872685189</v>
      </c>
      <c r="T79" s="12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8">
        <f t="shared" si="5"/>
        <v>38.6</v>
      </c>
      <c r="Q80" s="8" t="s">
        <v>8310</v>
      </c>
      <c r="R80" s="8" t="s">
        <v>8312</v>
      </c>
      <c r="S80" s="12">
        <f t="shared" si="6"/>
        <v>42604.730567129634</v>
      </c>
      <c r="T80" s="12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8">
        <f t="shared" si="5"/>
        <v>40.270000000000003</v>
      </c>
      <c r="Q81" s="8" t="s">
        <v>8310</v>
      </c>
      <c r="R81" s="8" t="s">
        <v>8312</v>
      </c>
      <c r="S81" s="12">
        <f t="shared" si="6"/>
        <v>41724.776539351849</v>
      </c>
      <c r="T81" s="12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8">
        <f t="shared" si="5"/>
        <v>273.83</v>
      </c>
      <c r="Q82" s="8" t="s">
        <v>8310</v>
      </c>
      <c r="R82" s="8" t="s">
        <v>8312</v>
      </c>
      <c r="S82" s="12">
        <f t="shared" si="6"/>
        <v>41583.083981481483</v>
      </c>
      <c r="T82" s="12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8">
        <f t="shared" si="5"/>
        <v>53.04</v>
      </c>
      <c r="Q83" s="8" t="s">
        <v>8310</v>
      </c>
      <c r="R83" s="8" t="s">
        <v>8312</v>
      </c>
      <c r="S83" s="12">
        <f t="shared" si="6"/>
        <v>41100.158877314818</v>
      </c>
      <c r="T83" s="12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</v>
      </c>
      <c r="P84" s="8">
        <f t="shared" si="5"/>
        <v>40.01</v>
      </c>
      <c r="Q84" s="8" t="s">
        <v>8310</v>
      </c>
      <c r="R84" s="8" t="s">
        <v>8312</v>
      </c>
      <c r="S84" s="12">
        <f t="shared" si="6"/>
        <v>40795.820150462961</v>
      </c>
      <c r="T84" s="12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102.5</v>
      </c>
      <c r="P85" s="8">
        <f t="shared" si="5"/>
        <v>15.77</v>
      </c>
      <c r="Q85" s="8" t="s">
        <v>8310</v>
      </c>
      <c r="R85" s="8" t="s">
        <v>8312</v>
      </c>
      <c r="S85" s="12">
        <f t="shared" si="6"/>
        <v>42042.615613425922</v>
      </c>
      <c r="T85" s="12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8">
        <f t="shared" si="5"/>
        <v>71.430000000000007</v>
      </c>
      <c r="Q86" s="8" t="s">
        <v>8310</v>
      </c>
      <c r="R86" s="8" t="s">
        <v>8312</v>
      </c>
      <c r="S86" s="12">
        <f t="shared" si="6"/>
        <v>40648.757939814815</v>
      </c>
      <c r="T86" s="12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125.5</v>
      </c>
      <c r="P87" s="8">
        <f t="shared" si="5"/>
        <v>71.709999999999994</v>
      </c>
      <c r="Q87" s="8" t="s">
        <v>8310</v>
      </c>
      <c r="R87" s="8" t="s">
        <v>8312</v>
      </c>
      <c r="S87" s="12">
        <f t="shared" si="6"/>
        <v>40779.125428240739</v>
      </c>
      <c r="T87" s="12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106.47</v>
      </c>
      <c r="P88" s="8">
        <f t="shared" si="5"/>
        <v>375.76</v>
      </c>
      <c r="Q88" s="8" t="s">
        <v>8310</v>
      </c>
      <c r="R88" s="8" t="s">
        <v>8312</v>
      </c>
      <c r="S88" s="12">
        <f t="shared" si="6"/>
        <v>42291.556076388893</v>
      </c>
      <c r="T88" s="12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</v>
      </c>
      <c r="P89" s="8">
        <f t="shared" si="5"/>
        <v>104.6</v>
      </c>
      <c r="Q89" s="8" t="s">
        <v>8310</v>
      </c>
      <c r="R89" s="8" t="s">
        <v>8312</v>
      </c>
      <c r="S89" s="12">
        <f t="shared" si="6"/>
        <v>40322.53938657407</v>
      </c>
      <c r="T89" s="12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102.86</v>
      </c>
      <c r="P90" s="8">
        <f t="shared" si="5"/>
        <v>60</v>
      </c>
      <c r="Q90" s="8" t="s">
        <v>8310</v>
      </c>
      <c r="R90" s="8" t="s">
        <v>8312</v>
      </c>
      <c r="S90" s="12">
        <f t="shared" si="6"/>
        <v>41786.65892361111</v>
      </c>
      <c r="T90" s="12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115.07</v>
      </c>
      <c r="P91" s="8">
        <f t="shared" si="5"/>
        <v>123.29</v>
      </c>
      <c r="Q91" s="8" t="s">
        <v>8310</v>
      </c>
      <c r="R91" s="8" t="s">
        <v>8312</v>
      </c>
      <c r="S91" s="12">
        <f t="shared" si="6"/>
        <v>41402.752222222225</v>
      </c>
      <c r="T91" s="12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8">
        <f t="shared" si="5"/>
        <v>31.38</v>
      </c>
      <c r="Q92" s="8" t="s">
        <v>8310</v>
      </c>
      <c r="R92" s="8" t="s">
        <v>8312</v>
      </c>
      <c r="S92" s="12">
        <f t="shared" si="6"/>
        <v>40706.297442129631</v>
      </c>
      <c r="T92" s="12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8">
        <f t="shared" si="5"/>
        <v>78.260000000000005</v>
      </c>
      <c r="Q93" s="8" t="s">
        <v>8310</v>
      </c>
      <c r="R93" s="8" t="s">
        <v>8312</v>
      </c>
      <c r="S93" s="12">
        <f t="shared" si="6"/>
        <v>40619.402361111112</v>
      </c>
      <c r="T93" s="12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8">
        <f t="shared" si="5"/>
        <v>122.33</v>
      </c>
      <c r="Q94" s="8" t="s">
        <v>8310</v>
      </c>
      <c r="R94" s="8" t="s">
        <v>8312</v>
      </c>
      <c r="S94" s="12">
        <f t="shared" si="6"/>
        <v>42721.198877314819</v>
      </c>
      <c r="T94" s="12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</v>
      </c>
      <c r="P95" s="8">
        <f t="shared" si="5"/>
        <v>73.73</v>
      </c>
      <c r="Q95" s="8" t="s">
        <v>8310</v>
      </c>
      <c r="R95" s="8" t="s">
        <v>8312</v>
      </c>
      <c r="S95" s="12">
        <f t="shared" si="6"/>
        <v>41065.858067129629</v>
      </c>
      <c r="T95" s="12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8">
        <f t="shared" si="5"/>
        <v>21.67</v>
      </c>
      <c r="Q96" s="8" t="s">
        <v>8310</v>
      </c>
      <c r="R96" s="8" t="s">
        <v>8312</v>
      </c>
      <c r="S96" s="12">
        <f t="shared" si="6"/>
        <v>41716.717847222222</v>
      </c>
      <c r="T96" s="12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131.43</v>
      </c>
      <c r="P97" s="8">
        <f t="shared" si="5"/>
        <v>21.9</v>
      </c>
      <c r="Q97" s="8" t="s">
        <v>8310</v>
      </c>
      <c r="R97" s="8" t="s">
        <v>8312</v>
      </c>
      <c r="S97" s="12">
        <f t="shared" si="6"/>
        <v>40935.005104166667</v>
      </c>
      <c r="T97" s="12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114.67</v>
      </c>
      <c r="P98" s="8">
        <f t="shared" si="5"/>
        <v>50.59</v>
      </c>
      <c r="Q98" s="8" t="s">
        <v>8310</v>
      </c>
      <c r="R98" s="8" t="s">
        <v>8312</v>
      </c>
      <c r="S98" s="12">
        <f t="shared" si="6"/>
        <v>40324.662511574075</v>
      </c>
      <c r="T98" s="12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8">
        <f t="shared" si="5"/>
        <v>53.13</v>
      </c>
      <c r="Q99" s="8" t="s">
        <v>8310</v>
      </c>
      <c r="R99" s="8" t="s">
        <v>8312</v>
      </c>
      <c r="S99" s="12">
        <f t="shared" si="6"/>
        <v>40706.135208333333</v>
      </c>
      <c r="T99" s="12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8">
        <f t="shared" si="5"/>
        <v>56.67</v>
      </c>
      <c r="Q100" s="8" t="s">
        <v>8310</v>
      </c>
      <c r="R100" s="8" t="s">
        <v>8312</v>
      </c>
      <c r="S100" s="12">
        <f t="shared" si="6"/>
        <v>41214.79483796296</v>
      </c>
      <c r="T100" s="12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106.02</v>
      </c>
      <c r="P101" s="8">
        <f t="shared" si="5"/>
        <v>40.78</v>
      </c>
      <c r="Q101" s="8" t="s">
        <v>8310</v>
      </c>
      <c r="R101" s="8" t="s">
        <v>8312</v>
      </c>
      <c r="S101" s="12">
        <f t="shared" si="6"/>
        <v>41631.902766203704</v>
      </c>
      <c r="T101" s="12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8">
        <f t="shared" si="5"/>
        <v>192.31</v>
      </c>
      <c r="Q102" s="8" t="s">
        <v>8310</v>
      </c>
      <c r="R102" s="8" t="s">
        <v>8312</v>
      </c>
      <c r="S102" s="12">
        <f t="shared" si="6"/>
        <v>41197.753310185188</v>
      </c>
      <c r="T102" s="12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8">
        <f t="shared" si="5"/>
        <v>100</v>
      </c>
      <c r="Q103" s="8" t="s">
        <v>8310</v>
      </c>
      <c r="R103" s="8" t="s">
        <v>8312</v>
      </c>
      <c r="S103" s="12">
        <f t="shared" si="6"/>
        <v>41274.776736111111</v>
      </c>
      <c r="T103" s="12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</v>
      </c>
      <c r="P104" s="8">
        <f t="shared" si="5"/>
        <v>117.92</v>
      </c>
      <c r="Q104" s="8" t="s">
        <v>8310</v>
      </c>
      <c r="R104" s="8" t="s">
        <v>8312</v>
      </c>
      <c r="S104" s="12">
        <f t="shared" si="6"/>
        <v>40505.131168981483</v>
      </c>
      <c r="T104" s="12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</v>
      </c>
      <c r="P105" s="8">
        <f t="shared" si="5"/>
        <v>27.9</v>
      </c>
      <c r="Q105" s="8" t="s">
        <v>8310</v>
      </c>
      <c r="R105" s="8" t="s">
        <v>8312</v>
      </c>
      <c r="S105" s="12">
        <f t="shared" si="6"/>
        <v>41682.805902777778</v>
      </c>
      <c r="T105" s="12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8">
        <f t="shared" si="5"/>
        <v>60</v>
      </c>
      <c r="Q106" s="8" t="s">
        <v>8310</v>
      </c>
      <c r="R106" s="8" t="s">
        <v>8312</v>
      </c>
      <c r="S106" s="12">
        <f t="shared" si="6"/>
        <v>40612.695208333331</v>
      </c>
      <c r="T106" s="12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107.41</v>
      </c>
      <c r="P107" s="8">
        <f t="shared" si="5"/>
        <v>39.380000000000003</v>
      </c>
      <c r="Q107" s="8" t="s">
        <v>8310</v>
      </c>
      <c r="R107" s="8" t="s">
        <v>8312</v>
      </c>
      <c r="S107" s="12">
        <f t="shared" si="6"/>
        <v>42485.724768518514</v>
      </c>
      <c r="T107" s="12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100.5</v>
      </c>
      <c r="P108" s="8">
        <f t="shared" si="5"/>
        <v>186.11</v>
      </c>
      <c r="Q108" s="8" t="s">
        <v>8310</v>
      </c>
      <c r="R108" s="8" t="s">
        <v>8312</v>
      </c>
      <c r="S108" s="12">
        <f t="shared" si="6"/>
        <v>40987.776631944449</v>
      </c>
      <c r="T108" s="12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102.47</v>
      </c>
      <c r="P109" s="8">
        <f t="shared" si="5"/>
        <v>111.38</v>
      </c>
      <c r="Q109" s="8" t="s">
        <v>8310</v>
      </c>
      <c r="R109" s="8" t="s">
        <v>8312</v>
      </c>
      <c r="S109" s="12">
        <f t="shared" si="6"/>
        <v>40635.982488425929</v>
      </c>
      <c r="T109" s="12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246.67</v>
      </c>
      <c r="P110" s="8">
        <f t="shared" si="5"/>
        <v>78.72</v>
      </c>
      <c r="Q110" s="8" t="s">
        <v>8310</v>
      </c>
      <c r="R110" s="8" t="s">
        <v>8312</v>
      </c>
      <c r="S110" s="12">
        <f t="shared" si="6"/>
        <v>41365.613078703704</v>
      </c>
      <c r="T110" s="12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219.5</v>
      </c>
      <c r="P111" s="8">
        <f t="shared" si="5"/>
        <v>46.7</v>
      </c>
      <c r="Q111" s="8" t="s">
        <v>8310</v>
      </c>
      <c r="R111" s="8" t="s">
        <v>8312</v>
      </c>
      <c r="S111" s="12">
        <f t="shared" si="6"/>
        <v>40570.025810185187</v>
      </c>
      <c r="T111" s="12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130.77000000000001</v>
      </c>
      <c r="P112" s="8">
        <f t="shared" si="5"/>
        <v>65.38</v>
      </c>
      <c r="Q112" s="8" t="s">
        <v>8310</v>
      </c>
      <c r="R112" s="8" t="s">
        <v>8312</v>
      </c>
      <c r="S112" s="12">
        <f t="shared" si="6"/>
        <v>41557.949687500004</v>
      </c>
      <c r="T112" s="12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</v>
      </c>
      <c r="P113" s="8">
        <f t="shared" si="5"/>
        <v>102.08</v>
      </c>
      <c r="Q113" s="8" t="s">
        <v>8310</v>
      </c>
      <c r="R113" s="8" t="s">
        <v>8312</v>
      </c>
      <c r="S113" s="12">
        <f t="shared" si="6"/>
        <v>42125.333182870367</v>
      </c>
      <c r="T113" s="12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8">
        <f t="shared" si="5"/>
        <v>64.2</v>
      </c>
      <c r="Q114" s="8" t="s">
        <v>8310</v>
      </c>
      <c r="R114" s="8" t="s">
        <v>8312</v>
      </c>
      <c r="S114" s="12">
        <f t="shared" si="6"/>
        <v>41718.043032407404</v>
      </c>
      <c r="T114" s="12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8">
        <f t="shared" si="5"/>
        <v>90.38</v>
      </c>
      <c r="Q115" s="8" t="s">
        <v>8310</v>
      </c>
      <c r="R115" s="8" t="s">
        <v>8312</v>
      </c>
      <c r="S115" s="12">
        <f t="shared" si="6"/>
        <v>40753.758425925924</v>
      </c>
      <c r="T115" s="12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</v>
      </c>
      <c r="P116" s="8">
        <f t="shared" si="5"/>
        <v>88.57</v>
      </c>
      <c r="Q116" s="8" t="s">
        <v>8310</v>
      </c>
      <c r="R116" s="8" t="s">
        <v>8312</v>
      </c>
      <c r="S116" s="12">
        <f t="shared" si="6"/>
        <v>40861.27416666667</v>
      </c>
      <c r="T116" s="12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</v>
      </c>
      <c r="P117" s="8">
        <f t="shared" si="5"/>
        <v>28.73</v>
      </c>
      <c r="Q117" s="8" t="s">
        <v>8310</v>
      </c>
      <c r="R117" s="8" t="s">
        <v>8312</v>
      </c>
      <c r="S117" s="12">
        <f t="shared" si="6"/>
        <v>40918.738935185182</v>
      </c>
      <c r="T117" s="12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113.66</v>
      </c>
      <c r="P118" s="8">
        <f t="shared" si="5"/>
        <v>69.790000000000006</v>
      </c>
      <c r="Q118" s="8" t="s">
        <v>8310</v>
      </c>
      <c r="R118" s="8" t="s">
        <v>8312</v>
      </c>
      <c r="S118" s="12">
        <f t="shared" si="6"/>
        <v>40595.497164351851</v>
      </c>
      <c r="T118" s="12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</v>
      </c>
      <c r="P119" s="8">
        <f t="shared" si="5"/>
        <v>167.49</v>
      </c>
      <c r="Q119" s="8" t="s">
        <v>8310</v>
      </c>
      <c r="R119" s="8" t="s">
        <v>8312</v>
      </c>
      <c r="S119" s="12">
        <f t="shared" si="6"/>
        <v>40248.834999999999</v>
      </c>
      <c r="T119" s="12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</v>
      </c>
      <c r="P120" s="8">
        <f t="shared" si="5"/>
        <v>144.91</v>
      </c>
      <c r="Q120" s="8" t="s">
        <v>8310</v>
      </c>
      <c r="R120" s="8" t="s">
        <v>8312</v>
      </c>
      <c r="S120" s="12">
        <f t="shared" si="6"/>
        <v>40723.053657407407</v>
      </c>
      <c r="T120" s="12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104.56</v>
      </c>
      <c r="P121" s="8">
        <f t="shared" si="5"/>
        <v>91.84</v>
      </c>
      <c r="Q121" s="8" t="s">
        <v>8310</v>
      </c>
      <c r="R121" s="8" t="s">
        <v>8312</v>
      </c>
      <c r="S121" s="12">
        <f t="shared" si="6"/>
        <v>40739.069282407407</v>
      </c>
      <c r="T121" s="12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0.01</v>
      </c>
      <c r="P122" s="8">
        <f t="shared" si="5"/>
        <v>10</v>
      </c>
      <c r="Q122" s="8" t="s">
        <v>8310</v>
      </c>
      <c r="R122" s="8" t="s">
        <v>8313</v>
      </c>
      <c r="S122" s="12">
        <f t="shared" si="6"/>
        <v>42616.049849537041</v>
      </c>
      <c r="T122" s="12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0.03</v>
      </c>
      <c r="P123" s="8">
        <f t="shared" si="5"/>
        <v>1</v>
      </c>
      <c r="Q123" s="8" t="s">
        <v>8310</v>
      </c>
      <c r="R123" s="8" t="s">
        <v>8313</v>
      </c>
      <c r="S123" s="12">
        <f t="shared" si="6"/>
        <v>42096.704976851848</v>
      </c>
      <c r="T123" s="12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8" t="e">
        <f t="shared" si="5"/>
        <v>#DIV/0!</v>
      </c>
      <c r="Q124" s="8" t="s">
        <v>8310</v>
      </c>
      <c r="R124" s="8" t="s">
        <v>8313</v>
      </c>
      <c r="S124" s="12">
        <f t="shared" si="6"/>
        <v>42593.431793981479</v>
      </c>
      <c r="T124" s="12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>ROUND(100*(E125/D125), 2)</f>
        <v>0.27</v>
      </c>
      <c r="P125" s="8">
        <f t="shared" si="5"/>
        <v>25.17</v>
      </c>
      <c r="Q125" s="8" t="s">
        <v>8310</v>
      </c>
      <c r="R125" s="8" t="s">
        <v>8313</v>
      </c>
      <c r="S125" s="12">
        <f t="shared" si="6"/>
        <v>41904.781990740739</v>
      </c>
      <c r="T125" s="12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>ROUND(100*(E126/D126), 2)</f>
        <v>0</v>
      </c>
      <c r="P126" s="8" t="e">
        <f t="shared" si="5"/>
        <v>#DIV/0!</v>
      </c>
      <c r="Q126" s="8" t="s">
        <v>8310</v>
      </c>
      <c r="R126" s="8" t="s">
        <v>8313</v>
      </c>
      <c r="S126" s="12">
        <f t="shared" si="6"/>
        <v>42114.928726851853</v>
      </c>
      <c r="T126" s="12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</v>
      </c>
      <c r="P127" s="8">
        <f t="shared" si="5"/>
        <v>11.67</v>
      </c>
      <c r="Q127" s="8" t="s">
        <v>8310</v>
      </c>
      <c r="R127" s="8" t="s">
        <v>8313</v>
      </c>
      <c r="S127" s="12">
        <f t="shared" si="6"/>
        <v>42709.993981481486</v>
      </c>
      <c r="T127" s="12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5.55</v>
      </c>
      <c r="P128" s="8">
        <f t="shared" si="5"/>
        <v>106.69</v>
      </c>
      <c r="Q128" s="8" t="s">
        <v>8310</v>
      </c>
      <c r="R128" s="8" t="s">
        <v>8313</v>
      </c>
      <c r="S128" s="12">
        <f t="shared" si="6"/>
        <v>42135.589548611111</v>
      </c>
      <c r="T128" s="12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2.38</v>
      </c>
      <c r="P129" s="8">
        <f t="shared" si="5"/>
        <v>47.5</v>
      </c>
      <c r="Q129" s="8" t="s">
        <v>8310</v>
      </c>
      <c r="R129" s="8" t="s">
        <v>8313</v>
      </c>
      <c r="S129" s="12">
        <f t="shared" si="6"/>
        <v>42067.62431712963</v>
      </c>
      <c r="T129" s="12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1.87</v>
      </c>
      <c r="P130" s="8">
        <f t="shared" si="5"/>
        <v>311.17</v>
      </c>
      <c r="Q130" s="8" t="s">
        <v>8310</v>
      </c>
      <c r="R130" s="8" t="s">
        <v>8313</v>
      </c>
      <c r="S130" s="12">
        <f t="shared" si="6"/>
        <v>42628.22792824074</v>
      </c>
      <c r="T130" s="12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ROUND(100*(E131/D131), 2)</f>
        <v>0</v>
      </c>
      <c r="P131" s="8" t="e">
        <f t="shared" ref="P131:P194" si="9">ROUND(E131/L131,2)</f>
        <v>#DIV/0!</v>
      </c>
      <c r="Q131" s="8" t="s">
        <v>8310</v>
      </c>
      <c r="R131" s="8" t="s">
        <v>8313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8" t="e">
        <f t="shared" si="9"/>
        <v>#DIV/0!</v>
      </c>
      <c r="Q132" s="8" t="s">
        <v>8310</v>
      </c>
      <c r="R132" s="8" t="s">
        <v>8313</v>
      </c>
      <c r="S132" s="12">
        <f t="shared" si="10"/>
        <v>41778.915416666663</v>
      </c>
      <c r="T132" s="12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8" t="e">
        <f t="shared" si="9"/>
        <v>#DIV/0!</v>
      </c>
      <c r="Q133" s="8" t="s">
        <v>8310</v>
      </c>
      <c r="R133" s="8" t="s">
        <v>8313</v>
      </c>
      <c r="S133" s="12">
        <f t="shared" si="10"/>
        <v>42541.837511574078</v>
      </c>
      <c r="T133" s="12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9.57</v>
      </c>
      <c r="P134" s="8">
        <f t="shared" si="9"/>
        <v>94.51</v>
      </c>
      <c r="Q134" s="8" t="s">
        <v>8310</v>
      </c>
      <c r="R134" s="8" t="s">
        <v>8313</v>
      </c>
      <c r="S134" s="12">
        <f t="shared" si="10"/>
        <v>41905.812581018516</v>
      </c>
      <c r="T134" s="12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8" t="e">
        <f t="shared" si="9"/>
        <v>#DIV/0!</v>
      </c>
      <c r="Q135" s="8" t="s">
        <v>8310</v>
      </c>
      <c r="R135" s="8" t="s">
        <v>8313</v>
      </c>
      <c r="S135" s="12">
        <f t="shared" si="10"/>
        <v>42491.80768518518</v>
      </c>
      <c r="T135" s="12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8" t="e">
        <f t="shared" si="9"/>
        <v>#DIV/0!</v>
      </c>
      <c r="Q136" s="8" t="s">
        <v>8310</v>
      </c>
      <c r="R136" s="8" t="s">
        <v>8313</v>
      </c>
      <c r="S136" s="12">
        <f t="shared" si="10"/>
        <v>42221.909930555557</v>
      </c>
      <c r="T136" s="12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</v>
      </c>
      <c r="P137" s="8">
        <f t="shared" si="9"/>
        <v>80.599999999999994</v>
      </c>
      <c r="Q137" s="8" t="s">
        <v>8310</v>
      </c>
      <c r="R137" s="8" t="s">
        <v>8313</v>
      </c>
      <c r="S137" s="12">
        <f t="shared" si="10"/>
        <v>41788.381909722222</v>
      </c>
      <c r="T137" s="12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8" t="e">
        <f t="shared" si="9"/>
        <v>#DIV/0!</v>
      </c>
      <c r="Q138" s="8" t="s">
        <v>8310</v>
      </c>
      <c r="R138" s="8" t="s">
        <v>8313</v>
      </c>
      <c r="S138" s="12">
        <f t="shared" si="10"/>
        <v>42096.410115740742</v>
      </c>
      <c r="T138" s="12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8" t="e">
        <f t="shared" si="9"/>
        <v>#DIV/0!</v>
      </c>
      <c r="Q139" s="8" t="s">
        <v>8310</v>
      </c>
      <c r="R139" s="8" t="s">
        <v>8313</v>
      </c>
      <c r="S139" s="12">
        <f t="shared" si="10"/>
        <v>42239.573993055557</v>
      </c>
      <c r="T139" s="12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</v>
      </c>
      <c r="P140" s="8">
        <f t="shared" si="9"/>
        <v>81.239999999999995</v>
      </c>
      <c r="Q140" s="8" t="s">
        <v>8310</v>
      </c>
      <c r="R140" s="8" t="s">
        <v>8313</v>
      </c>
      <c r="S140" s="12">
        <f t="shared" si="10"/>
        <v>42186.257418981477</v>
      </c>
      <c r="T140" s="12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>ROUND(100*(E141/D141), 2)</f>
        <v>100</v>
      </c>
      <c r="P141" s="8">
        <f t="shared" si="9"/>
        <v>500</v>
      </c>
      <c r="Q141" s="8" t="s">
        <v>8310</v>
      </c>
      <c r="R141" s="8" t="s">
        <v>8313</v>
      </c>
      <c r="S141" s="12">
        <f t="shared" si="10"/>
        <v>42187.920972222222</v>
      </c>
      <c r="T141" s="12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8" t="e">
        <f t="shared" si="9"/>
        <v>#DIV/0!</v>
      </c>
      <c r="Q142" s="8" t="s">
        <v>8310</v>
      </c>
      <c r="R142" s="8" t="s">
        <v>8313</v>
      </c>
      <c r="S142" s="12">
        <f t="shared" si="10"/>
        <v>42053.198287037041</v>
      </c>
      <c r="T142" s="12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10.78</v>
      </c>
      <c r="P143" s="8">
        <f t="shared" si="9"/>
        <v>46.18</v>
      </c>
      <c r="Q143" s="8" t="s">
        <v>8310</v>
      </c>
      <c r="R143" s="8" t="s">
        <v>8313</v>
      </c>
      <c r="S143" s="12">
        <f t="shared" si="10"/>
        <v>42110.153043981481</v>
      </c>
      <c r="T143" s="12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</v>
      </c>
      <c r="P144" s="8">
        <f t="shared" si="9"/>
        <v>10</v>
      </c>
      <c r="Q144" s="8" t="s">
        <v>8310</v>
      </c>
      <c r="R144" s="8" t="s">
        <v>8313</v>
      </c>
      <c r="S144" s="12">
        <f t="shared" si="10"/>
        <v>41938.893263888887</v>
      </c>
      <c r="T144" s="12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8" t="e">
        <f t="shared" si="9"/>
        <v>#DIV/0!</v>
      </c>
      <c r="Q145" s="8" t="s">
        <v>8310</v>
      </c>
      <c r="R145" s="8" t="s">
        <v>8313</v>
      </c>
      <c r="S145" s="12">
        <f t="shared" si="10"/>
        <v>42559.064143518524</v>
      </c>
      <c r="T145" s="12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8">
        <f t="shared" si="9"/>
        <v>55.95</v>
      </c>
      <c r="Q146" s="8" t="s">
        <v>8310</v>
      </c>
      <c r="R146" s="8" t="s">
        <v>8313</v>
      </c>
      <c r="S146" s="12">
        <f t="shared" si="10"/>
        <v>42047.762407407412</v>
      </c>
      <c r="T146" s="12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</v>
      </c>
      <c r="P147" s="8">
        <f t="shared" si="9"/>
        <v>37.56</v>
      </c>
      <c r="Q147" s="8" t="s">
        <v>8310</v>
      </c>
      <c r="R147" s="8" t="s">
        <v>8313</v>
      </c>
      <c r="S147" s="12">
        <f t="shared" si="10"/>
        <v>42200.542268518519</v>
      </c>
      <c r="T147" s="12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0.57999999999999996</v>
      </c>
      <c r="P148" s="8">
        <f t="shared" si="9"/>
        <v>38.33</v>
      </c>
      <c r="Q148" s="8" t="s">
        <v>8310</v>
      </c>
      <c r="R148" s="8" t="s">
        <v>8313</v>
      </c>
      <c r="S148" s="12">
        <f t="shared" si="10"/>
        <v>42693.016180555554</v>
      </c>
      <c r="T148" s="12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8" t="e">
        <f t="shared" si="9"/>
        <v>#DIV/0!</v>
      </c>
      <c r="Q149" s="8" t="s">
        <v>8310</v>
      </c>
      <c r="R149" s="8" t="s">
        <v>8313</v>
      </c>
      <c r="S149" s="12">
        <f t="shared" si="10"/>
        <v>41969.767824074079</v>
      </c>
      <c r="T149" s="12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8">
        <f t="shared" si="9"/>
        <v>20</v>
      </c>
      <c r="Q150" s="8" t="s">
        <v>8310</v>
      </c>
      <c r="R150" s="8" t="s">
        <v>8313</v>
      </c>
      <c r="S150" s="12">
        <f t="shared" si="10"/>
        <v>42397.281666666662</v>
      </c>
      <c r="T150" s="12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0.92</v>
      </c>
      <c r="P151" s="8">
        <f t="shared" si="9"/>
        <v>15.33</v>
      </c>
      <c r="Q151" s="8" t="s">
        <v>8310</v>
      </c>
      <c r="R151" s="8" t="s">
        <v>8313</v>
      </c>
      <c r="S151" s="12">
        <f t="shared" si="10"/>
        <v>41968.172106481477</v>
      </c>
      <c r="T151" s="12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</v>
      </c>
      <c r="P152" s="8">
        <f t="shared" si="9"/>
        <v>449.43</v>
      </c>
      <c r="Q152" s="8" t="s">
        <v>8310</v>
      </c>
      <c r="R152" s="8" t="s">
        <v>8313</v>
      </c>
      <c r="S152" s="12">
        <f t="shared" si="10"/>
        <v>42090.161828703705</v>
      </c>
      <c r="T152" s="12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0.06</v>
      </c>
      <c r="P153" s="8">
        <f t="shared" si="9"/>
        <v>28</v>
      </c>
      <c r="Q153" s="8" t="s">
        <v>8310</v>
      </c>
      <c r="R153" s="8" t="s">
        <v>8313</v>
      </c>
      <c r="S153" s="12">
        <f t="shared" si="10"/>
        <v>42113.550821759258</v>
      </c>
      <c r="T153" s="12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0.01</v>
      </c>
      <c r="P154" s="8">
        <f t="shared" si="9"/>
        <v>15</v>
      </c>
      <c r="Q154" s="8" t="s">
        <v>8310</v>
      </c>
      <c r="R154" s="8" t="s">
        <v>8313</v>
      </c>
      <c r="S154" s="12">
        <f t="shared" si="10"/>
        <v>41875.077546296299</v>
      </c>
      <c r="T154" s="12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0.72</v>
      </c>
      <c r="P155" s="8">
        <f t="shared" si="9"/>
        <v>35.9</v>
      </c>
      <c r="Q155" s="8" t="s">
        <v>8310</v>
      </c>
      <c r="R155" s="8" t="s">
        <v>8313</v>
      </c>
      <c r="S155" s="12">
        <f t="shared" si="10"/>
        <v>41933.586157407408</v>
      </c>
      <c r="T155" s="12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2.67</v>
      </c>
      <c r="P156" s="8">
        <f t="shared" si="9"/>
        <v>13.33</v>
      </c>
      <c r="Q156" s="8" t="s">
        <v>8310</v>
      </c>
      <c r="R156" s="8" t="s">
        <v>8313</v>
      </c>
      <c r="S156" s="12">
        <f t="shared" si="10"/>
        <v>42115.547395833331</v>
      </c>
      <c r="T156" s="12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0.01</v>
      </c>
      <c r="P157" s="8">
        <f t="shared" si="9"/>
        <v>20.25</v>
      </c>
      <c r="Q157" s="8" t="s">
        <v>8310</v>
      </c>
      <c r="R157" s="8" t="s">
        <v>8313</v>
      </c>
      <c r="S157" s="12">
        <f t="shared" si="10"/>
        <v>42168.559432870374</v>
      </c>
      <c r="T157" s="12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8">
        <f t="shared" si="9"/>
        <v>119</v>
      </c>
      <c r="Q158" s="8" t="s">
        <v>8310</v>
      </c>
      <c r="R158" s="8" t="s">
        <v>8313</v>
      </c>
      <c r="S158" s="12">
        <f t="shared" si="10"/>
        <v>41794.124953703707</v>
      </c>
      <c r="T158" s="12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0.27</v>
      </c>
      <c r="P159" s="8">
        <f t="shared" si="9"/>
        <v>4</v>
      </c>
      <c r="Q159" s="8" t="s">
        <v>8310</v>
      </c>
      <c r="R159" s="8" t="s">
        <v>8313</v>
      </c>
      <c r="S159" s="12">
        <f t="shared" si="10"/>
        <v>42396.911712962959</v>
      </c>
      <c r="T159" s="12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8" t="e">
        <f t="shared" si="9"/>
        <v>#DIV/0!</v>
      </c>
      <c r="Q160" s="8" t="s">
        <v>8310</v>
      </c>
      <c r="R160" s="8" t="s">
        <v>8313</v>
      </c>
      <c r="S160" s="12">
        <f t="shared" si="10"/>
        <v>41904.07671296296</v>
      </c>
      <c r="T160" s="12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0</v>
      </c>
      <c r="P161" s="8">
        <f t="shared" si="9"/>
        <v>10</v>
      </c>
      <c r="Q161" s="8" t="s">
        <v>8310</v>
      </c>
      <c r="R161" s="8" t="s">
        <v>8313</v>
      </c>
      <c r="S161" s="12">
        <f t="shared" si="10"/>
        <v>42514.434548611112</v>
      </c>
      <c r="T161" s="12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8" t="e">
        <f t="shared" si="9"/>
        <v>#DIV/0!</v>
      </c>
      <c r="Q162" s="8" t="s">
        <v>8310</v>
      </c>
      <c r="R162" s="8" t="s">
        <v>8314</v>
      </c>
      <c r="S162" s="12">
        <f t="shared" si="10"/>
        <v>42171.913090277783</v>
      </c>
      <c r="T162" s="12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8">
        <f t="shared" si="9"/>
        <v>5</v>
      </c>
      <c r="Q163" s="8" t="s">
        <v>8310</v>
      </c>
      <c r="R163" s="8" t="s">
        <v>8314</v>
      </c>
      <c r="S163" s="12">
        <f t="shared" si="10"/>
        <v>41792.687442129631</v>
      </c>
      <c r="T163" s="12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15.54</v>
      </c>
      <c r="P164" s="8">
        <f t="shared" si="9"/>
        <v>43.5</v>
      </c>
      <c r="Q164" s="8" t="s">
        <v>8310</v>
      </c>
      <c r="R164" s="8" t="s">
        <v>8314</v>
      </c>
      <c r="S164" s="12">
        <f t="shared" si="10"/>
        <v>41835.126805555556</v>
      </c>
      <c r="T164" s="12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8" t="e">
        <f t="shared" si="9"/>
        <v>#DIV/0!</v>
      </c>
      <c r="Q165" s="8" t="s">
        <v>8310</v>
      </c>
      <c r="R165" s="8" t="s">
        <v>8314</v>
      </c>
      <c r="S165" s="12">
        <f t="shared" si="10"/>
        <v>42243.961273148147</v>
      </c>
      <c r="T165" s="12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</v>
      </c>
      <c r="P166" s="8">
        <f t="shared" si="9"/>
        <v>91.43</v>
      </c>
      <c r="Q166" s="8" t="s">
        <v>8310</v>
      </c>
      <c r="R166" s="8" t="s">
        <v>8314</v>
      </c>
      <c r="S166" s="12">
        <f t="shared" si="10"/>
        <v>41841.762743055559</v>
      </c>
      <c r="T166" s="12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8" t="e">
        <f t="shared" si="9"/>
        <v>#DIV/0!</v>
      </c>
      <c r="Q167" s="8" t="s">
        <v>8310</v>
      </c>
      <c r="R167" s="8" t="s">
        <v>8314</v>
      </c>
      <c r="S167" s="12">
        <f t="shared" si="10"/>
        <v>42351.658842592587</v>
      </c>
      <c r="T167" s="12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8">
        <f t="shared" si="9"/>
        <v>3000</v>
      </c>
      <c r="Q168" s="8" t="s">
        <v>8310</v>
      </c>
      <c r="R168" s="8" t="s">
        <v>8314</v>
      </c>
      <c r="S168" s="12">
        <f t="shared" si="10"/>
        <v>42721.075949074075</v>
      </c>
      <c r="T168" s="12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8">
        <f t="shared" si="9"/>
        <v>5.5</v>
      </c>
      <c r="Q169" s="8" t="s">
        <v>8310</v>
      </c>
      <c r="R169" s="8" t="s">
        <v>8314</v>
      </c>
      <c r="S169" s="12">
        <f t="shared" si="10"/>
        <v>42160.927488425921</v>
      </c>
      <c r="T169" s="12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4.0599999999999996</v>
      </c>
      <c r="P170" s="8">
        <f t="shared" si="9"/>
        <v>108.33</v>
      </c>
      <c r="Q170" s="8" t="s">
        <v>8310</v>
      </c>
      <c r="R170" s="8" t="s">
        <v>8314</v>
      </c>
      <c r="S170" s="12">
        <f t="shared" si="10"/>
        <v>42052.83530092593</v>
      </c>
      <c r="T170" s="12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</v>
      </c>
      <c r="P171" s="8">
        <f t="shared" si="9"/>
        <v>56</v>
      </c>
      <c r="Q171" s="8" t="s">
        <v>8310</v>
      </c>
      <c r="R171" s="8" t="s">
        <v>8314</v>
      </c>
      <c r="S171" s="12">
        <f t="shared" si="10"/>
        <v>41900.505312499998</v>
      </c>
      <c r="T171" s="12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8">
        <f t="shared" si="9"/>
        <v>32.5</v>
      </c>
      <c r="Q172" s="8" t="s">
        <v>8310</v>
      </c>
      <c r="R172" s="8" t="s">
        <v>8314</v>
      </c>
      <c r="S172" s="12">
        <f t="shared" si="10"/>
        <v>42216.977812500001</v>
      </c>
      <c r="T172" s="12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0</v>
      </c>
      <c r="P173" s="8">
        <f t="shared" si="9"/>
        <v>1</v>
      </c>
      <c r="Q173" s="8" t="s">
        <v>8310</v>
      </c>
      <c r="R173" s="8" t="s">
        <v>8314</v>
      </c>
      <c r="S173" s="12">
        <f t="shared" si="10"/>
        <v>42534.180717592593</v>
      </c>
      <c r="T173" s="12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8" t="e">
        <f t="shared" si="9"/>
        <v>#DIV/0!</v>
      </c>
      <c r="Q174" s="8" t="s">
        <v>8310</v>
      </c>
      <c r="R174" s="8" t="s">
        <v>8314</v>
      </c>
      <c r="S174" s="12">
        <f t="shared" si="10"/>
        <v>42047.394942129627</v>
      </c>
      <c r="T174" s="12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8" t="e">
        <f t="shared" si="9"/>
        <v>#DIV/0!</v>
      </c>
      <c r="Q175" s="8" t="s">
        <v>8310</v>
      </c>
      <c r="R175" s="8" t="s">
        <v>8314</v>
      </c>
      <c r="S175" s="12">
        <f t="shared" si="10"/>
        <v>42033.573009259257</v>
      </c>
      <c r="T175" s="12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8" t="e">
        <f t="shared" si="9"/>
        <v>#DIV/0!</v>
      </c>
      <c r="Q176" s="8" t="s">
        <v>8310</v>
      </c>
      <c r="R176" s="8" t="s">
        <v>8314</v>
      </c>
      <c r="S176" s="12">
        <f t="shared" si="10"/>
        <v>42072.758981481486</v>
      </c>
      <c r="T176" s="12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6.49</v>
      </c>
      <c r="P177" s="8">
        <f t="shared" si="9"/>
        <v>49.88</v>
      </c>
      <c r="Q177" s="8" t="s">
        <v>8310</v>
      </c>
      <c r="R177" s="8" t="s">
        <v>8314</v>
      </c>
      <c r="S177" s="12">
        <f t="shared" si="10"/>
        <v>41855.777905092589</v>
      </c>
      <c r="T177" s="12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8" t="e">
        <f t="shared" si="9"/>
        <v>#DIV/0!</v>
      </c>
      <c r="Q178" s="8" t="s">
        <v>8310</v>
      </c>
      <c r="R178" s="8" t="s">
        <v>8314</v>
      </c>
      <c r="S178" s="12">
        <f t="shared" si="10"/>
        <v>42191.824062500003</v>
      </c>
      <c r="T178" s="12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8">
        <f t="shared" si="9"/>
        <v>25.71</v>
      </c>
      <c r="Q179" s="8" t="s">
        <v>8310</v>
      </c>
      <c r="R179" s="8" t="s">
        <v>8314</v>
      </c>
      <c r="S179" s="12">
        <f t="shared" si="10"/>
        <v>42070.047754629632</v>
      </c>
      <c r="T179" s="12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8" t="e">
        <f t="shared" si="9"/>
        <v>#DIV/0!</v>
      </c>
      <c r="Q180" s="8" t="s">
        <v>8310</v>
      </c>
      <c r="R180" s="8" t="s">
        <v>8314</v>
      </c>
      <c r="S180" s="12">
        <f t="shared" si="10"/>
        <v>42304.955381944441</v>
      </c>
      <c r="T180" s="12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8">
        <f t="shared" si="9"/>
        <v>100</v>
      </c>
      <c r="Q181" s="8" t="s">
        <v>8310</v>
      </c>
      <c r="R181" s="8" t="s">
        <v>8314</v>
      </c>
      <c r="S181" s="12">
        <f t="shared" si="10"/>
        <v>42403.080497685187</v>
      </c>
      <c r="T181" s="12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33.42</v>
      </c>
      <c r="P182" s="8">
        <f t="shared" si="9"/>
        <v>30.85</v>
      </c>
      <c r="Q182" s="8" t="s">
        <v>8310</v>
      </c>
      <c r="R182" s="8" t="s">
        <v>8314</v>
      </c>
      <c r="S182" s="12">
        <f t="shared" si="10"/>
        <v>42067.991238425922</v>
      </c>
      <c r="T182" s="12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</v>
      </c>
      <c r="P183" s="8">
        <f t="shared" si="9"/>
        <v>180.5</v>
      </c>
      <c r="Q183" s="8" t="s">
        <v>8310</v>
      </c>
      <c r="R183" s="8" t="s">
        <v>8314</v>
      </c>
      <c r="S183" s="12">
        <f t="shared" si="10"/>
        <v>42147.741840277777</v>
      </c>
      <c r="T183" s="12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8" t="e">
        <f t="shared" si="9"/>
        <v>#DIV/0!</v>
      </c>
      <c r="Q184" s="8" t="s">
        <v>8310</v>
      </c>
      <c r="R184" s="8" t="s">
        <v>8314</v>
      </c>
      <c r="S184" s="12">
        <f t="shared" si="10"/>
        <v>42712.011944444443</v>
      </c>
      <c r="T184" s="12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35.86</v>
      </c>
      <c r="P185" s="8">
        <f t="shared" si="9"/>
        <v>373.5</v>
      </c>
      <c r="Q185" s="8" t="s">
        <v>8310</v>
      </c>
      <c r="R185" s="8" t="s">
        <v>8314</v>
      </c>
      <c r="S185" s="12">
        <f t="shared" si="10"/>
        <v>41939.810300925928</v>
      </c>
      <c r="T185" s="12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</v>
      </c>
      <c r="P186" s="8">
        <f t="shared" si="9"/>
        <v>25.5</v>
      </c>
      <c r="Q186" s="8" t="s">
        <v>8310</v>
      </c>
      <c r="R186" s="8" t="s">
        <v>8314</v>
      </c>
      <c r="S186" s="12">
        <f t="shared" si="10"/>
        <v>41825.791226851856</v>
      </c>
      <c r="T186" s="12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8">
        <f t="shared" si="9"/>
        <v>220</v>
      </c>
      <c r="Q187" s="8" t="s">
        <v>8310</v>
      </c>
      <c r="R187" s="8" t="s">
        <v>8314</v>
      </c>
      <c r="S187" s="12">
        <f t="shared" si="10"/>
        <v>42570.91133101852</v>
      </c>
      <c r="T187" s="12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8" t="e">
        <f t="shared" si="9"/>
        <v>#DIV/0!</v>
      </c>
      <c r="Q188" s="8" t="s">
        <v>8310</v>
      </c>
      <c r="R188" s="8" t="s">
        <v>8314</v>
      </c>
      <c r="S188" s="12">
        <f t="shared" si="10"/>
        <v>42767.812893518523</v>
      </c>
      <c r="T188" s="12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8">
        <f t="shared" si="9"/>
        <v>160</v>
      </c>
      <c r="Q189" s="8" t="s">
        <v>8310</v>
      </c>
      <c r="R189" s="8" t="s">
        <v>8314</v>
      </c>
      <c r="S189" s="12">
        <f t="shared" si="10"/>
        <v>42182.234456018516</v>
      </c>
      <c r="T189" s="12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8" t="e">
        <f t="shared" si="9"/>
        <v>#DIV/0!</v>
      </c>
      <c r="Q190" s="8" t="s">
        <v>8310</v>
      </c>
      <c r="R190" s="8" t="s">
        <v>8314</v>
      </c>
      <c r="S190" s="12">
        <f t="shared" si="10"/>
        <v>41857.18304398148</v>
      </c>
      <c r="T190" s="12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7.0000000000000007E-2</v>
      </c>
      <c r="P191" s="8">
        <f t="shared" si="9"/>
        <v>69</v>
      </c>
      <c r="Q191" s="8" t="s">
        <v>8310</v>
      </c>
      <c r="R191" s="8" t="s">
        <v>8314</v>
      </c>
      <c r="S191" s="12">
        <f t="shared" si="10"/>
        <v>42556.690706018519</v>
      </c>
      <c r="T191" s="12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0.42</v>
      </c>
      <c r="P192" s="8">
        <f t="shared" si="9"/>
        <v>50</v>
      </c>
      <c r="Q192" s="8" t="s">
        <v>8310</v>
      </c>
      <c r="R192" s="8" t="s">
        <v>8314</v>
      </c>
      <c r="S192" s="12">
        <f t="shared" si="10"/>
        <v>42527.650995370372</v>
      </c>
      <c r="T192" s="12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8">
        <f t="shared" si="9"/>
        <v>83.33</v>
      </c>
      <c r="Q193" s="8" t="s">
        <v>8310</v>
      </c>
      <c r="R193" s="8" t="s">
        <v>8314</v>
      </c>
      <c r="S193" s="12">
        <f t="shared" si="10"/>
        <v>42239.441412037035</v>
      </c>
      <c r="T193" s="12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0</v>
      </c>
      <c r="P194" s="8">
        <f t="shared" si="9"/>
        <v>5.67</v>
      </c>
      <c r="Q194" s="8" t="s">
        <v>8310</v>
      </c>
      <c r="R194" s="8" t="s">
        <v>8314</v>
      </c>
      <c r="S194" s="12">
        <f t="shared" si="10"/>
        <v>41899.792037037041</v>
      </c>
      <c r="T194" s="12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ROUND(100*(E195/D195), 2)</f>
        <v>0</v>
      </c>
      <c r="P195" s="8" t="e">
        <f t="shared" ref="P195:P258" si="13">ROUND(E195/L195,2)</f>
        <v>#DIV/0!</v>
      </c>
      <c r="Q195" s="8" t="s">
        <v>8310</v>
      </c>
      <c r="R195" s="8" t="s">
        <v>8314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8">
        <f t="shared" si="13"/>
        <v>1</v>
      </c>
      <c r="Q196" s="8" t="s">
        <v>8310</v>
      </c>
      <c r="R196" s="8" t="s">
        <v>8314</v>
      </c>
      <c r="S196" s="12">
        <f t="shared" si="14"/>
        <v>42375.996886574074</v>
      </c>
      <c r="T196" s="12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8" t="e">
        <f t="shared" si="13"/>
        <v>#DIV/0!</v>
      </c>
      <c r="Q197" s="8" t="s">
        <v>8310</v>
      </c>
      <c r="R197" s="8" t="s">
        <v>8314</v>
      </c>
      <c r="S197" s="12">
        <f t="shared" si="14"/>
        <v>42135.67050925926</v>
      </c>
      <c r="T197" s="12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41.86</v>
      </c>
      <c r="P198" s="8">
        <f t="shared" si="13"/>
        <v>77.11</v>
      </c>
      <c r="Q198" s="8" t="s">
        <v>8310</v>
      </c>
      <c r="R198" s="8" t="s">
        <v>8314</v>
      </c>
      <c r="S198" s="12">
        <f t="shared" si="14"/>
        <v>42259.542800925927</v>
      </c>
      <c r="T198" s="12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8">
        <f t="shared" si="13"/>
        <v>32.75</v>
      </c>
      <c r="Q199" s="8" t="s">
        <v>8310</v>
      </c>
      <c r="R199" s="8" t="s">
        <v>8314</v>
      </c>
      <c r="S199" s="12">
        <f t="shared" si="14"/>
        <v>42741.848379629635</v>
      </c>
      <c r="T199" s="12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1.1200000000000001</v>
      </c>
      <c r="P200" s="8">
        <f t="shared" si="13"/>
        <v>46.5</v>
      </c>
      <c r="Q200" s="8" t="s">
        <v>8310</v>
      </c>
      <c r="R200" s="8" t="s">
        <v>8314</v>
      </c>
      <c r="S200" s="12">
        <f t="shared" si="14"/>
        <v>41887.383356481485</v>
      </c>
      <c r="T200" s="12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8" t="e">
        <f t="shared" si="13"/>
        <v>#DIV/0!</v>
      </c>
      <c r="Q201" s="8" t="s">
        <v>8310</v>
      </c>
      <c r="R201" s="8" t="s">
        <v>8314</v>
      </c>
      <c r="S201" s="12">
        <f t="shared" si="14"/>
        <v>42584.123865740738</v>
      </c>
      <c r="T201" s="12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</v>
      </c>
      <c r="P202" s="8">
        <f t="shared" si="13"/>
        <v>87.31</v>
      </c>
      <c r="Q202" s="8" t="s">
        <v>8310</v>
      </c>
      <c r="R202" s="8" t="s">
        <v>8314</v>
      </c>
      <c r="S202" s="12">
        <f t="shared" si="14"/>
        <v>41867.083368055559</v>
      </c>
      <c r="T202" s="12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</v>
      </c>
      <c r="P203" s="8">
        <f t="shared" si="13"/>
        <v>54.29</v>
      </c>
      <c r="Q203" s="8" t="s">
        <v>8310</v>
      </c>
      <c r="R203" s="8" t="s">
        <v>8314</v>
      </c>
      <c r="S203" s="12">
        <f t="shared" si="14"/>
        <v>42023.818622685183</v>
      </c>
      <c r="T203" s="12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8" t="e">
        <f t="shared" si="13"/>
        <v>#DIV/0!</v>
      </c>
      <c r="Q204" s="8" t="s">
        <v>8310</v>
      </c>
      <c r="R204" s="8" t="s">
        <v>8314</v>
      </c>
      <c r="S204" s="12">
        <f t="shared" si="14"/>
        <v>42255.927824074075</v>
      </c>
      <c r="T204" s="12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8">
        <f t="shared" si="13"/>
        <v>93.25</v>
      </c>
      <c r="Q205" s="8" t="s">
        <v>8310</v>
      </c>
      <c r="R205" s="8" t="s">
        <v>8314</v>
      </c>
      <c r="S205" s="12">
        <f t="shared" si="14"/>
        <v>41973.847962962958</v>
      </c>
      <c r="T205" s="12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</v>
      </c>
      <c r="P206" s="8">
        <f t="shared" si="13"/>
        <v>117.68</v>
      </c>
      <c r="Q206" s="8" t="s">
        <v>8310</v>
      </c>
      <c r="R206" s="8" t="s">
        <v>8314</v>
      </c>
      <c r="S206" s="12">
        <f t="shared" si="14"/>
        <v>42556.583368055552</v>
      </c>
      <c r="T206" s="12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8">
        <f t="shared" si="13"/>
        <v>76.47</v>
      </c>
      <c r="Q207" s="8" t="s">
        <v>8310</v>
      </c>
      <c r="R207" s="8" t="s">
        <v>8314</v>
      </c>
      <c r="S207" s="12">
        <f t="shared" si="14"/>
        <v>42248.632199074069</v>
      </c>
      <c r="T207" s="12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8" t="e">
        <f t="shared" si="13"/>
        <v>#DIV/0!</v>
      </c>
      <c r="Q208" s="8" t="s">
        <v>8310</v>
      </c>
      <c r="R208" s="8" t="s">
        <v>8314</v>
      </c>
      <c r="S208" s="12">
        <f t="shared" si="14"/>
        <v>42567.004432870366</v>
      </c>
      <c r="T208" s="12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</v>
      </c>
      <c r="P209" s="8">
        <f t="shared" si="13"/>
        <v>163.85</v>
      </c>
      <c r="Q209" s="8" t="s">
        <v>8310</v>
      </c>
      <c r="R209" s="8" t="s">
        <v>8314</v>
      </c>
      <c r="S209" s="12">
        <f t="shared" si="14"/>
        <v>41978.197199074071</v>
      </c>
      <c r="T209" s="12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8" t="e">
        <f t="shared" si="13"/>
        <v>#DIV/0!</v>
      </c>
      <c r="Q210" s="8" t="s">
        <v>8310</v>
      </c>
      <c r="R210" s="8" t="s">
        <v>8314</v>
      </c>
      <c r="S210" s="12">
        <f t="shared" si="14"/>
        <v>41959.369988425926</v>
      </c>
      <c r="T210" s="12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8" t="e">
        <f t="shared" si="13"/>
        <v>#DIV/0!</v>
      </c>
      <c r="Q211" s="8" t="s">
        <v>8310</v>
      </c>
      <c r="R211" s="8" t="s">
        <v>8314</v>
      </c>
      <c r="S211" s="12">
        <f t="shared" si="14"/>
        <v>42165.922858796301</v>
      </c>
      <c r="T211" s="12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8">
        <f t="shared" si="13"/>
        <v>91.82</v>
      </c>
      <c r="Q212" s="8" t="s">
        <v>8310</v>
      </c>
      <c r="R212" s="8" t="s">
        <v>8314</v>
      </c>
      <c r="S212" s="12">
        <f t="shared" si="14"/>
        <v>42249.064722222218</v>
      </c>
      <c r="T212" s="12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8">
        <f t="shared" si="13"/>
        <v>185.83</v>
      </c>
      <c r="Q213" s="8" t="s">
        <v>8310</v>
      </c>
      <c r="R213" s="8" t="s">
        <v>8314</v>
      </c>
      <c r="S213" s="12">
        <f t="shared" si="14"/>
        <v>42236.159918981488</v>
      </c>
      <c r="T213" s="12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0.02</v>
      </c>
      <c r="P214" s="8">
        <f t="shared" si="13"/>
        <v>1</v>
      </c>
      <c r="Q214" s="8" t="s">
        <v>8310</v>
      </c>
      <c r="R214" s="8" t="s">
        <v>8314</v>
      </c>
      <c r="S214" s="12">
        <f t="shared" si="14"/>
        <v>42416.881018518514</v>
      </c>
      <c r="T214" s="12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8">
        <f t="shared" si="13"/>
        <v>20</v>
      </c>
      <c r="Q215" s="8" t="s">
        <v>8310</v>
      </c>
      <c r="R215" s="8" t="s">
        <v>8314</v>
      </c>
      <c r="S215" s="12">
        <f t="shared" si="14"/>
        <v>42202.594293981485</v>
      </c>
      <c r="T215" s="12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0.01</v>
      </c>
      <c r="P216" s="8">
        <f t="shared" si="13"/>
        <v>1</v>
      </c>
      <c r="Q216" s="8" t="s">
        <v>8310</v>
      </c>
      <c r="R216" s="8" t="s">
        <v>8314</v>
      </c>
      <c r="S216" s="12">
        <f t="shared" si="14"/>
        <v>42009.64061342593</v>
      </c>
      <c r="T216" s="12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0.23</v>
      </c>
      <c r="P217" s="8">
        <f t="shared" si="13"/>
        <v>10</v>
      </c>
      <c r="Q217" s="8" t="s">
        <v>8310</v>
      </c>
      <c r="R217" s="8" t="s">
        <v>8314</v>
      </c>
      <c r="S217" s="12">
        <f t="shared" si="14"/>
        <v>42375.230115740742</v>
      </c>
      <c r="T217" s="12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55.7</v>
      </c>
      <c r="P218" s="8">
        <f t="shared" si="13"/>
        <v>331.54</v>
      </c>
      <c r="Q218" s="8" t="s">
        <v>8310</v>
      </c>
      <c r="R218" s="8" t="s">
        <v>8314</v>
      </c>
      <c r="S218" s="12">
        <f t="shared" si="14"/>
        <v>42066.958761574075</v>
      </c>
      <c r="T218" s="12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</v>
      </c>
      <c r="P219" s="8">
        <f t="shared" si="13"/>
        <v>314.29000000000002</v>
      </c>
      <c r="Q219" s="8" t="s">
        <v>8310</v>
      </c>
      <c r="R219" s="8" t="s">
        <v>8314</v>
      </c>
      <c r="S219" s="12">
        <f t="shared" si="14"/>
        <v>41970.64061342593</v>
      </c>
      <c r="T219" s="12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8">
        <f t="shared" si="13"/>
        <v>100</v>
      </c>
      <c r="Q220" s="8" t="s">
        <v>8310</v>
      </c>
      <c r="R220" s="8" t="s">
        <v>8314</v>
      </c>
      <c r="S220" s="12">
        <f t="shared" si="14"/>
        <v>42079.628344907411</v>
      </c>
      <c r="T220" s="12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</v>
      </c>
      <c r="P221" s="8">
        <f t="shared" si="13"/>
        <v>115.99</v>
      </c>
      <c r="Q221" s="8" t="s">
        <v>8310</v>
      </c>
      <c r="R221" s="8" t="s">
        <v>8314</v>
      </c>
      <c r="S221" s="12">
        <f t="shared" si="14"/>
        <v>42429.326678240745</v>
      </c>
      <c r="T221" s="12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8">
        <f t="shared" si="13"/>
        <v>120</v>
      </c>
      <c r="Q222" s="8" t="s">
        <v>8310</v>
      </c>
      <c r="R222" s="8" t="s">
        <v>8314</v>
      </c>
      <c r="S222" s="12">
        <f t="shared" si="14"/>
        <v>42195.643865740742</v>
      </c>
      <c r="T222" s="12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8" t="e">
        <f t="shared" si="13"/>
        <v>#DIV/0!</v>
      </c>
      <c r="Q223" s="8" t="s">
        <v>8310</v>
      </c>
      <c r="R223" s="8" t="s">
        <v>8314</v>
      </c>
      <c r="S223" s="12">
        <f t="shared" si="14"/>
        <v>42031.837546296301</v>
      </c>
      <c r="T223" s="12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8">
        <f t="shared" si="13"/>
        <v>65</v>
      </c>
      <c r="Q224" s="8" t="s">
        <v>8310</v>
      </c>
      <c r="R224" s="8" t="s">
        <v>8314</v>
      </c>
      <c r="S224" s="12">
        <f t="shared" si="14"/>
        <v>42031.769884259258</v>
      </c>
      <c r="T224" s="12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8" t="e">
        <f t="shared" si="13"/>
        <v>#DIV/0!</v>
      </c>
      <c r="Q225" s="8" t="s">
        <v>8310</v>
      </c>
      <c r="R225" s="8" t="s">
        <v>8314</v>
      </c>
      <c r="S225" s="12">
        <f t="shared" si="14"/>
        <v>42482.048032407409</v>
      </c>
      <c r="T225" s="12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8" t="e">
        <f t="shared" si="13"/>
        <v>#DIV/0!</v>
      </c>
      <c r="Q226" s="8" t="s">
        <v>8310</v>
      </c>
      <c r="R226" s="8" t="s">
        <v>8314</v>
      </c>
      <c r="S226" s="12">
        <f t="shared" si="14"/>
        <v>42135.235254629632</v>
      </c>
      <c r="T226" s="12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8" t="e">
        <f t="shared" si="13"/>
        <v>#DIV/0!</v>
      </c>
      <c r="Q227" s="8" t="s">
        <v>8310</v>
      </c>
      <c r="R227" s="8" t="s">
        <v>8314</v>
      </c>
      <c r="S227" s="12">
        <f t="shared" si="14"/>
        <v>42438.961273148147</v>
      </c>
      <c r="T227" s="12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</v>
      </c>
      <c r="P228" s="8">
        <f t="shared" si="13"/>
        <v>125</v>
      </c>
      <c r="Q228" s="8" t="s">
        <v>8310</v>
      </c>
      <c r="R228" s="8" t="s">
        <v>8314</v>
      </c>
      <c r="S228" s="12">
        <f t="shared" si="14"/>
        <v>42106.666018518517</v>
      </c>
      <c r="T228" s="12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8" t="e">
        <f t="shared" si="13"/>
        <v>#DIV/0!</v>
      </c>
      <c r="Q229" s="8" t="s">
        <v>8310</v>
      </c>
      <c r="R229" s="8" t="s">
        <v>8314</v>
      </c>
      <c r="S229" s="12">
        <f t="shared" si="14"/>
        <v>42164.893993055557</v>
      </c>
      <c r="T229" s="12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8" t="e">
        <f t="shared" si="13"/>
        <v>#DIV/0!</v>
      </c>
      <c r="Q230" s="8" t="s">
        <v>8310</v>
      </c>
      <c r="R230" s="8" t="s">
        <v>8314</v>
      </c>
      <c r="S230" s="12">
        <f t="shared" si="14"/>
        <v>42096.686400462961</v>
      </c>
      <c r="T230" s="12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8" t="e">
        <f t="shared" si="13"/>
        <v>#DIV/0!</v>
      </c>
      <c r="Q231" s="8" t="s">
        <v>8310</v>
      </c>
      <c r="R231" s="8" t="s">
        <v>8314</v>
      </c>
      <c r="S231" s="12">
        <f t="shared" si="14"/>
        <v>42383.933993055558</v>
      </c>
      <c r="T231" s="12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8">
        <f t="shared" si="13"/>
        <v>30</v>
      </c>
      <c r="Q232" s="8" t="s">
        <v>8310</v>
      </c>
      <c r="R232" s="8" t="s">
        <v>8314</v>
      </c>
      <c r="S232" s="12">
        <f t="shared" si="14"/>
        <v>42129.777210648142</v>
      </c>
      <c r="T232" s="12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8" t="e">
        <f t="shared" si="13"/>
        <v>#DIV/0!</v>
      </c>
      <c r="Q233" s="8" t="s">
        <v>8310</v>
      </c>
      <c r="R233" s="8" t="s">
        <v>8314</v>
      </c>
      <c r="S233" s="12">
        <f t="shared" si="14"/>
        <v>42341.958923611113</v>
      </c>
      <c r="T233" s="12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8">
        <f t="shared" si="13"/>
        <v>15.71</v>
      </c>
      <c r="Q234" s="8" t="s">
        <v>8310</v>
      </c>
      <c r="R234" s="8" t="s">
        <v>8314</v>
      </c>
      <c r="S234" s="12">
        <f t="shared" si="14"/>
        <v>42032.82576388889</v>
      </c>
      <c r="T234" s="12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8" t="e">
        <f t="shared" si="13"/>
        <v>#DIV/0!</v>
      </c>
      <c r="Q235" s="8" t="s">
        <v>8310</v>
      </c>
      <c r="R235" s="8" t="s">
        <v>8314</v>
      </c>
      <c r="S235" s="12">
        <f t="shared" si="14"/>
        <v>42612.911712962959</v>
      </c>
      <c r="T235" s="12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8">
        <f t="shared" si="13"/>
        <v>80.2</v>
      </c>
      <c r="Q236" s="8" t="s">
        <v>8310</v>
      </c>
      <c r="R236" s="8" t="s">
        <v>8314</v>
      </c>
      <c r="S236" s="12">
        <f t="shared" si="14"/>
        <v>42136.035405092596</v>
      </c>
      <c r="T236" s="12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8" t="e">
        <f t="shared" si="13"/>
        <v>#DIV/0!</v>
      </c>
      <c r="Q237" s="8" t="s">
        <v>8310</v>
      </c>
      <c r="R237" s="8" t="s">
        <v>8314</v>
      </c>
      <c r="S237" s="12">
        <f t="shared" si="14"/>
        <v>42164.908530092594</v>
      </c>
      <c r="T237" s="12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8" t="e">
        <f t="shared" si="13"/>
        <v>#DIV/0!</v>
      </c>
      <c r="Q238" s="8" t="s">
        <v>8310</v>
      </c>
      <c r="R238" s="8" t="s">
        <v>8314</v>
      </c>
      <c r="S238" s="12">
        <f t="shared" si="14"/>
        <v>42321.08447916666</v>
      </c>
      <c r="T238" s="12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</v>
      </c>
      <c r="P239" s="8">
        <f t="shared" si="13"/>
        <v>50</v>
      </c>
      <c r="Q239" s="8" t="s">
        <v>8310</v>
      </c>
      <c r="R239" s="8" t="s">
        <v>8314</v>
      </c>
      <c r="S239" s="12">
        <f t="shared" si="14"/>
        <v>42377.577187499999</v>
      </c>
      <c r="T239" s="12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8" t="e">
        <f t="shared" si="13"/>
        <v>#DIV/0!</v>
      </c>
      <c r="Q240" s="8" t="s">
        <v>8310</v>
      </c>
      <c r="R240" s="8" t="s">
        <v>8314</v>
      </c>
      <c r="S240" s="12">
        <f t="shared" si="14"/>
        <v>42713.962499999994</v>
      </c>
      <c r="T240" s="12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8">
        <f t="shared" si="13"/>
        <v>50</v>
      </c>
      <c r="Q241" s="8" t="s">
        <v>8310</v>
      </c>
      <c r="R241" s="8" t="s">
        <v>8314</v>
      </c>
      <c r="S241" s="12">
        <f t="shared" si="14"/>
        <v>42297.110300925924</v>
      </c>
      <c r="T241" s="12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</v>
      </c>
      <c r="P242" s="8">
        <f t="shared" si="13"/>
        <v>117.85</v>
      </c>
      <c r="Q242" s="8" t="s">
        <v>8310</v>
      </c>
      <c r="R242" s="8" t="s">
        <v>8315</v>
      </c>
      <c r="S242" s="12">
        <f t="shared" si="14"/>
        <v>41354.708460648151</v>
      </c>
      <c r="T242" s="12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112.64</v>
      </c>
      <c r="P243" s="8">
        <f t="shared" si="13"/>
        <v>109.04</v>
      </c>
      <c r="Q243" s="8" t="s">
        <v>8310</v>
      </c>
      <c r="R243" s="8" t="s">
        <v>8315</v>
      </c>
      <c r="S243" s="12">
        <f t="shared" si="14"/>
        <v>41949.697962962964</v>
      </c>
      <c r="T243" s="12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</v>
      </c>
      <c r="P244" s="8">
        <f t="shared" si="13"/>
        <v>73.02</v>
      </c>
      <c r="Q244" s="8" t="s">
        <v>8310</v>
      </c>
      <c r="R244" s="8" t="s">
        <v>8315</v>
      </c>
      <c r="S244" s="12">
        <f t="shared" si="14"/>
        <v>40862.492939814816</v>
      </c>
      <c r="T244" s="12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</v>
      </c>
      <c r="P245" s="8">
        <f t="shared" si="13"/>
        <v>78.2</v>
      </c>
      <c r="Q245" s="8" t="s">
        <v>8310</v>
      </c>
      <c r="R245" s="8" t="s">
        <v>8315</v>
      </c>
      <c r="S245" s="12">
        <f t="shared" si="14"/>
        <v>41662.047500000001</v>
      </c>
      <c r="T245" s="12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113.76</v>
      </c>
      <c r="P246" s="8">
        <f t="shared" si="13"/>
        <v>47.4</v>
      </c>
      <c r="Q246" s="8" t="s">
        <v>8310</v>
      </c>
      <c r="R246" s="8" t="s">
        <v>8315</v>
      </c>
      <c r="S246" s="12">
        <f t="shared" si="14"/>
        <v>40213.323599537034</v>
      </c>
      <c r="T246" s="12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103.72</v>
      </c>
      <c r="P247" s="8">
        <f t="shared" si="13"/>
        <v>54.02</v>
      </c>
      <c r="Q247" s="8" t="s">
        <v>8310</v>
      </c>
      <c r="R247" s="8" t="s">
        <v>8315</v>
      </c>
      <c r="S247" s="12">
        <f t="shared" si="14"/>
        <v>41107.053067129629</v>
      </c>
      <c r="T247" s="12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305.45999999999998</v>
      </c>
      <c r="P248" s="8">
        <f t="shared" si="13"/>
        <v>68.489999999999995</v>
      </c>
      <c r="Q248" s="8" t="s">
        <v>8310</v>
      </c>
      <c r="R248" s="8" t="s">
        <v>8315</v>
      </c>
      <c r="S248" s="12">
        <f t="shared" si="14"/>
        <v>40480.363483796296</v>
      </c>
      <c r="T248" s="12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8">
        <f t="shared" si="13"/>
        <v>108.15</v>
      </c>
      <c r="Q249" s="8" t="s">
        <v>8310</v>
      </c>
      <c r="R249" s="8" t="s">
        <v>8315</v>
      </c>
      <c r="S249" s="12">
        <f t="shared" si="14"/>
        <v>40430.604328703703</v>
      </c>
      <c r="T249" s="12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</v>
      </c>
      <c r="P250" s="8">
        <f t="shared" si="13"/>
        <v>589.95000000000005</v>
      </c>
      <c r="Q250" s="8" t="s">
        <v>8310</v>
      </c>
      <c r="R250" s="8" t="s">
        <v>8315</v>
      </c>
      <c r="S250" s="12">
        <f t="shared" si="14"/>
        <v>40870.774409722224</v>
      </c>
      <c r="T250" s="12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8">
        <f t="shared" si="13"/>
        <v>48.05</v>
      </c>
      <c r="Q251" s="8" t="s">
        <v>8310</v>
      </c>
      <c r="R251" s="8" t="s">
        <v>8315</v>
      </c>
      <c r="S251" s="12">
        <f t="shared" si="14"/>
        <v>40332.923842592594</v>
      </c>
      <c r="T251" s="12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</v>
      </c>
      <c r="P252" s="8">
        <f t="shared" si="13"/>
        <v>72.48</v>
      </c>
      <c r="Q252" s="8" t="s">
        <v>8310</v>
      </c>
      <c r="R252" s="8" t="s">
        <v>8315</v>
      </c>
      <c r="S252" s="12">
        <f t="shared" si="14"/>
        <v>41401.565868055557</v>
      </c>
      <c r="T252" s="12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</v>
      </c>
      <c r="P253" s="8">
        <f t="shared" si="13"/>
        <v>57.08</v>
      </c>
      <c r="Q253" s="8" t="s">
        <v>8310</v>
      </c>
      <c r="R253" s="8" t="s">
        <v>8315</v>
      </c>
      <c r="S253" s="12">
        <f t="shared" si="14"/>
        <v>41013.787569444445</v>
      </c>
      <c r="T253" s="12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8">
        <f t="shared" si="13"/>
        <v>85.44</v>
      </c>
      <c r="Q254" s="8" t="s">
        <v>8310</v>
      </c>
      <c r="R254" s="8" t="s">
        <v>8315</v>
      </c>
      <c r="S254" s="12">
        <f t="shared" si="14"/>
        <v>40266.662708333337</v>
      </c>
      <c r="T254" s="12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</v>
      </c>
      <c r="P255" s="8">
        <f t="shared" si="13"/>
        <v>215.86</v>
      </c>
      <c r="Q255" s="8" t="s">
        <v>8310</v>
      </c>
      <c r="R255" s="8" t="s">
        <v>8315</v>
      </c>
      <c r="S255" s="12">
        <f t="shared" si="14"/>
        <v>40924.650868055556</v>
      </c>
      <c r="T255" s="12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116.95</v>
      </c>
      <c r="P256" s="8">
        <f t="shared" si="13"/>
        <v>89.39</v>
      </c>
      <c r="Q256" s="8" t="s">
        <v>8310</v>
      </c>
      <c r="R256" s="8" t="s">
        <v>8315</v>
      </c>
      <c r="S256" s="12">
        <f t="shared" si="14"/>
        <v>42263.952662037031</v>
      </c>
      <c r="T256" s="12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</v>
      </c>
      <c r="P257" s="8">
        <f t="shared" si="13"/>
        <v>45.42</v>
      </c>
      <c r="Q257" s="8" t="s">
        <v>8310</v>
      </c>
      <c r="R257" s="8" t="s">
        <v>8315</v>
      </c>
      <c r="S257" s="12">
        <f t="shared" si="14"/>
        <v>40588.526412037041</v>
      </c>
      <c r="T257" s="12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8">
        <f t="shared" si="13"/>
        <v>65.760000000000005</v>
      </c>
      <c r="Q258" s="8" t="s">
        <v>8310</v>
      </c>
      <c r="R258" s="8" t="s">
        <v>8315</v>
      </c>
      <c r="S258" s="12">
        <f t="shared" si="14"/>
        <v>41319.769293981481</v>
      </c>
      <c r="T258" s="12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ROUND(100*(E259/D259), 2)</f>
        <v>106.73</v>
      </c>
      <c r="P259" s="8">
        <f t="shared" ref="P259:P322" si="17">ROUND(E259/L259,2)</f>
        <v>66.7</v>
      </c>
      <c r="Q259" s="8" t="s">
        <v>8310</v>
      </c>
      <c r="R259" s="8" t="s">
        <v>8315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8">
        <f t="shared" si="17"/>
        <v>83.35</v>
      </c>
      <c r="Q260" s="8" t="s">
        <v>8310</v>
      </c>
      <c r="R260" s="8" t="s">
        <v>8315</v>
      </c>
      <c r="S260" s="12">
        <f t="shared" si="18"/>
        <v>40682.051689814813</v>
      </c>
      <c r="T260" s="12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131.94</v>
      </c>
      <c r="P261" s="8">
        <f t="shared" si="17"/>
        <v>105.05</v>
      </c>
      <c r="Q261" s="8" t="s">
        <v>8310</v>
      </c>
      <c r="R261" s="8" t="s">
        <v>8315</v>
      </c>
      <c r="S261" s="12">
        <f t="shared" si="18"/>
        <v>42072.738067129627</v>
      </c>
      <c r="T261" s="12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8">
        <f t="shared" si="17"/>
        <v>120.91</v>
      </c>
      <c r="Q262" s="8" t="s">
        <v>8310</v>
      </c>
      <c r="R262" s="8" t="s">
        <v>8315</v>
      </c>
      <c r="S262" s="12">
        <f t="shared" si="18"/>
        <v>40330.755543981482</v>
      </c>
      <c r="T262" s="12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8">
        <f t="shared" si="17"/>
        <v>97.64</v>
      </c>
      <c r="Q263" s="8" t="s">
        <v>8310</v>
      </c>
      <c r="R263" s="8" t="s">
        <v>8315</v>
      </c>
      <c r="S263" s="12">
        <f t="shared" si="18"/>
        <v>41017.885462962964</v>
      </c>
      <c r="T263" s="12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8">
        <f t="shared" si="17"/>
        <v>41.38</v>
      </c>
      <c r="Q264" s="8" t="s">
        <v>8310</v>
      </c>
      <c r="R264" s="8" t="s">
        <v>8315</v>
      </c>
      <c r="S264" s="12">
        <f t="shared" si="18"/>
        <v>40555.24800925926</v>
      </c>
      <c r="T264" s="12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</v>
      </c>
      <c r="P265" s="8">
        <f t="shared" si="17"/>
        <v>30.65</v>
      </c>
      <c r="Q265" s="8" t="s">
        <v>8310</v>
      </c>
      <c r="R265" s="8" t="s">
        <v>8315</v>
      </c>
      <c r="S265" s="12">
        <f t="shared" si="18"/>
        <v>41149.954791666663</v>
      </c>
      <c r="T265" s="12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118.2</v>
      </c>
      <c r="P266" s="8">
        <f t="shared" si="17"/>
        <v>64.95</v>
      </c>
      <c r="Q266" s="8" t="s">
        <v>8310</v>
      </c>
      <c r="R266" s="8" t="s">
        <v>8315</v>
      </c>
      <c r="S266" s="12">
        <f t="shared" si="18"/>
        <v>41010.620312500003</v>
      </c>
      <c r="T266" s="12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8">
        <f t="shared" si="17"/>
        <v>95.78</v>
      </c>
      <c r="Q267" s="8" t="s">
        <v>8310</v>
      </c>
      <c r="R267" s="8" t="s">
        <v>8315</v>
      </c>
      <c r="S267" s="12">
        <f t="shared" si="18"/>
        <v>40267.245717592588</v>
      </c>
      <c r="T267" s="12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8">
        <f t="shared" si="17"/>
        <v>40.42</v>
      </c>
      <c r="Q268" s="8" t="s">
        <v>8310</v>
      </c>
      <c r="R268" s="8" t="s">
        <v>8315</v>
      </c>
      <c r="S268" s="12">
        <f t="shared" si="18"/>
        <v>40205.174849537041</v>
      </c>
      <c r="T268" s="12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131.63</v>
      </c>
      <c r="P269" s="8">
        <f t="shared" si="17"/>
        <v>78.58</v>
      </c>
      <c r="Q269" s="8" t="s">
        <v>8310</v>
      </c>
      <c r="R269" s="8" t="s">
        <v>8315</v>
      </c>
      <c r="S269" s="12">
        <f t="shared" si="18"/>
        <v>41785.452534722222</v>
      </c>
      <c r="T269" s="12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8">
        <f t="shared" si="17"/>
        <v>50.18</v>
      </c>
      <c r="Q270" s="8" t="s">
        <v>8310</v>
      </c>
      <c r="R270" s="8" t="s">
        <v>8315</v>
      </c>
      <c r="S270" s="12">
        <f t="shared" si="18"/>
        <v>40809.15252314815</v>
      </c>
      <c r="T270" s="12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147.22999999999999</v>
      </c>
      <c r="P271" s="8">
        <f t="shared" si="17"/>
        <v>92.25</v>
      </c>
      <c r="Q271" s="8" t="s">
        <v>8310</v>
      </c>
      <c r="R271" s="8" t="s">
        <v>8315</v>
      </c>
      <c r="S271" s="12">
        <f t="shared" si="18"/>
        <v>42758.197013888886</v>
      </c>
      <c r="T271" s="12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152.61000000000001</v>
      </c>
      <c r="P272" s="8">
        <f t="shared" si="17"/>
        <v>57.54</v>
      </c>
      <c r="Q272" s="8" t="s">
        <v>8310</v>
      </c>
      <c r="R272" s="8" t="s">
        <v>8315</v>
      </c>
      <c r="S272" s="12">
        <f t="shared" si="18"/>
        <v>40637.866550925923</v>
      </c>
      <c r="T272" s="12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104.68</v>
      </c>
      <c r="P273" s="8">
        <f t="shared" si="17"/>
        <v>109.42</v>
      </c>
      <c r="Q273" s="8" t="s">
        <v>8310</v>
      </c>
      <c r="R273" s="8" t="s">
        <v>8315</v>
      </c>
      <c r="S273" s="12">
        <f t="shared" si="18"/>
        <v>41612.10024305556</v>
      </c>
      <c r="T273" s="12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</v>
      </c>
      <c r="P274" s="8">
        <f t="shared" si="17"/>
        <v>81.89</v>
      </c>
      <c r="Q274" s="8" t="s">
        <v>8310</v>
      </c>
      <c r="R274" s="8" t="s">
        <v>8315</v>
      </c>
      <c r="S274" s="12">
        <f t="shared" si="18"/>
        <v>40235.900358796294</v>
      </c>
      <c r="T274" s="12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107.78</v>
      </c>
      <c r="P275" s="8">
        <f t="shared" si="17"/>
        <v>45.67</v>
      </c>
      <c r="Q275" s="8" t="s">
        <v>8310</v>
      </c>
      <c r="R275" s="8" t="s">
        <v>8315</v>
      </c>
      <c r="S275" s="12">
        <f t="shared" si="18"/>
        <v>40697.498449074075</v>
      </c>
      <c r="T275" s="12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8">
        <f t="shared" si="17"/>
        <v>55.22</v>
      </c>
      <c r="Q276" s="8" t="s">
        <v>8310</v>
      </c>
      <c r="R276" s="8" t="s">
        <v>8315</v>
      </c>
      <c r="S276" s="12">
        <f t="shared" si="18"/>
        <v>40969.912372685183</v>
      </c>
      <c r="T276" s="12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108.4</v>
      </c>
      <c r="P277" s="8">
        <f t="shared" si="17"/>
        <v>65.3</v>
      </c>
      <c r="Q277" s="8" t="s">
        <v>8310</v>
      </c>
      <c r="R277" s="8" t="s">
        <v>8315</v>
      </c>
      <c r="S277" s="12">
        <f t="shared" si="18"/>
        <v>41193.032013888893</v>
      </c>
      <c r="T277" s="12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8">
        <f t="shared" si="17"/>
        <v>95.23</v>
      </c>
      <c r="Q278" s="8" t="s">
        <v>8310</v>
      </c>
      <c r="R278" s="8" t="s">
        <v>8315</v>
      </c>
      <c r="S278" s="12">
        <f t="shared" si="18"/>
        <v>40967.081874999996</v>
      </c>
      <c r="T278" s="12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</v>
      </c>
      <c r="P279" s="8">
        <f t="shared" si="17"/>
        <v>75.44</v>
      </c>
      <c r="Q279" s="8" t="s">
        <v>8310</v>
      </c>
      <c r="R279" s="8" t="s">
        <v>8315</v>
      </c>
      <c r="S279" s="12">
        <f t="shared" si="18"/>
        <v>42117.891423611116</v>
      </c>
      <c r="T279" s="12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150.35</v>
      </c>
      <c r="P280" s="8">
        <f t="shared" si="17"/>
        <v>97.82</v>
      </c>
      <c r="Q280" s="8" t="s">
        <v>8310</v>
      </c>
      <c r="R280" s="8" t="s">
        <v>8315</v>
      </c>
      <c r="S280" s="12">
        <f t="shared" si="18"/>
        <v>41164.040960648148</v>
      </c>
      <c r="T280" s="12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157.32</v>
      </c>
      <c r="P281" s="8">
        <f t="shared" si="17"/>
        <v>87.69</v>
      </c>
      <c r="Q281" s="8" t="s">
        <v>8310</v>
      </c>
      <c r="R281" s="8" t="s">
        <v>8315</v>
      </c>
      <c r="S281" s="12">
        <f t="shared" si="18"/>
        <v>42759.244166666671</v>
      </c>
      <c r="T281" s="12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156.13999999999999</v>
      </c>
      <c r="P282" s="8">
        <f t="shared" si="17"/>
        <v>54.75</v>
      </c>
      <c r="Q282" s="8" t="s">
        <v>8310</v>
      </c>
      <c r="R282" s="8" t="s">
        <v>8315</v>
      </c>
      <c r="S282" s="12">
        <f t="shared" si="18"/>
        <v>41744.590682870366</v>
      </c>
      <c r="T282" s="12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120.59</v>
      </c>
      <c r="P283" s="8">
        <f t="shared" si="17"/>
        <v>83.95</v>
      </c>
      <c r="Q283" s="8" t="s">
        <v>8310</v>
      </c>
      <c r="R283" s="8" t="s">
        <v>8315</v>
      </c>
      <c r="S283" s="12">
        <f t="shared" si="18"/>
        <v>39950.163344907407</v>
      </c>
      <c r="T283" s="12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101.19</v>
      </c>
      <c r="P284" s="8">
        <f t="shared" si="17"/>
        <v>254.39</v>
      </c>
      <c r="Q284" s="8" t="s">
        <v>8310</v>
      </c>
      <c r="R284" s="8" t="s">
        <v>8315</v>
      </c>
      <c r="S284" s="12">
        <f t="shared" si="18"/>
        <v>40194.920046296298</v>
      </c>
      <c r="T284" s="12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</v>
      </c>
      <c r="P285" s="8">
        <f t="shared" si="17"/>
        <v>101.83</v>
      </c>
      <c r="Q285" s="8" t="s">
        <v>8310</v>
      </c>
      <c r="R285" s="8" t="s">
        <v>8315</v>
      </c>
      <c r="S285" s="12">
        <f t="shared" si="18"/>
        <v>40675.71</v>
      </c>
      <c r="T285" s="12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104.63</v>
      </c>
      <c r="P286" s="8">
        <f t="shared" si="17"/>
        <v>55.07</v>
      </c>
      <c r="Q286" s="8" t="s">
        <v>8310</v>
      </c>
      <c r="R286" s="8" t="s">
        <v>8315</v>
      </c>
      <c r="S286" s="12">
        <f t="shared" si="18"/>
        <v>40904.738194444442</v>
      </c>
      <c r="T286" s="12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228.83</v>
      </c>
      <c r="P287" s="8">
        <f t="shared" si="17"/>
        <v>56.9</v>
      </c>
      <c r="Q287" s="8" t="s">
        <v>8310</v>
      </c>
      <c r="R287" s="8" t="s">
        <v>8315</v>
      </c>
      <c r="S287" s="12">
        <f t="shared" si="18"/>
        <v>41506.756111111114</v>
      </c>
      <c r="T287" s="12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</v>
      </c>
      <c r="P288" s="8">
        <f t="shared" si="17"/>
        <v>121.28</v>
      </c>
      <c r="Q288" s="8" t="s">
        <v>8310</v>
      </c>
      <c r="R288" s="8" t="s">
        <v>8315</v>
      </c>
      <c r="S288" s="12">
        <f t="shared" si="18"/>
        <v>41313.816249999996</v>
      </c>
      <c r="T288" s="12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176.3</v>
      </c>
      <c r="P289" s="8">
        <f t="shared" si="17"/>
        <v>91.19</v>
      </c>
      <c r="Q289" s="8" t="s">
        <v>8310</v>
      </c>
      <c r="R289" s="8" t="s">
        <v>8315</v>
      </c>
      <c r="S289" s="12">
        <f t="shared" si="18"/>
        <v>41184.277986111112</v>
      </c>
      <c r="T289" s="12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</v>
      </c>
      <c r="P290" s="8">
        <f t="shared" si="17"/>
        <v>115.45</v>
      </c>
      <c r="Q290" s="8" t="s">
        <v>8310</v>
      </c>
      <c r="R290" s="8" t="s">
        <v>8315</v>
      </c>
      <c r="S290" s="12">
        <f t="shared" si="18"/>
        <v>41051.168900462959</v>
      </c>
      <c r="T290" s="12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</v>
      </c>
      <c r="P291" s="8">
        <f t="shared" si="17"/>
        <v>67.77</v>
      </c>
      <c r="Q291" s="8" t="s">
        <v>8310</v>
      </c>
      <c r="R291" s="8" t="s">
        <v>8315</v>
      </c>
      <c r="S291" s="12">
        <f t="shared" si="18"/>
        <v>41550.456412037034</v>
      </c>
      <c r="T291" s="12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</v>
      </c>
      <c r="P292" s="8">
        <f t="shared" si="17"/>
        <v>28.58</v>
      </c>
      <c r="Q292" s="8" t="s">
        <v>8310</v>
      </c>
      <c r="R292" s="8" t="s">
        <v>8315</v>
      </c>
      <c r="S292" s="12">
        <f t="shared" si="18"/>
        <v>40526.36917824074</v>
      </c>
      <c r="T292" s="12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8">
        <f t="shared" si="17"/>
        <v>46.88</v>
      </c>
      <c r="Q293" s="8" t="s">
        <v>8310</v>
      </c>
      <c r="R293" s="8" t="s">
        <v>8315</v>
      </c>
      <c r="S293" s="12">
        <f t="shared" si="18"/>
        <v>41376.769050925926</v>
      </c>
      <c r="T293" s="12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101.51</v>
      </c>
      <c r="P294" s="8">
        <f t="shared" si="17"/>
        <v>154.41999999999999</v>
      </c>
      <c r="Q294" s="8" t="s">
        <v>8310</v>
      </c>
      <c r="R294" s="8" t="s">
        <v>8315</v>
      </c>
      <c r="S294" s="12">
        <f t="shared" si="18"/>
        <v>40812.803229166668</v>
      </c>
      <c r="T294" s="12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</v>
      </c>
      <c r="P295" s="8">
        <f t="shared" si="17"/>
        <v>201.22</v>
      </c>
      <c r="Q295" s="8" t="s">
        <v>8310</v>
      </c>
      <c r="R295" s="8" t="s">
        <v>8315</v>
      </c>
      <c r="S295" s="12">
        <f t="shared" si="18"/>
        <v>41719.667986111112</v>
      </c>
      <c r="T295" s="12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8">
        <f t="shared" si="17"/>
        <v>100</v>
      </c>
      <c r="Q296" s="8" t="s">
        <v>8310</v>
      </c>
      <c r="R296" s="8" t="s">
        <v>8315</v>
      </c>
      <c r="S296" s="12">
        <f t="shared" si="18"/>
        <v>40343.084421296298</v>
      </c>
      <c r="T296" s="12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133.11000000000001</v>
      </c>
      <c r="P297" s="8">
        <f t="shared" si="17"/>
        <v>100.08</v>
      </c>
      <c r="Q297" s="8" t="s">
        <v>8310</v>
      </c>
      <c r="R297" s="8" t="s">
        <v>8315</v>
      </c>
      <c r="S297" s="12">
        <f t="shared" si="18"/>
        <v>41519.004733796297</v>
      </c>
      <c r="T297" s="12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118.73</v>
      </c>
      <c r="P298" s="8">
        <f t="shared" si="17"/>
        <v>230.09</v>
      </c>
      <c r="Q298" s="8" t="s">
        <v>8310</v>
      </c>
      <c r="R298" s="8" t="s">
        <v>8315</v>
      </c>
      <c r="S298" s="12">
        <f t="shared" si="18"/>
        <v>41134.475497685184</v>
      </c>
      <c r="T298" s="12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8">
        <f t="shared" si="17"/>
        <v>141.75</v>
      </c>
      <c r="Q299" s="8" t="s">
        <v>8310</v>
      </c>
      <c r="R299" s="8" t="s">
        <v>8315</v>
      </c>
      <c r="S299" s="12">
        <f t="shared" si="18"/>
        <v>42089.72802083334</v>
      </c>
      <c r="T299" s="12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</v>
      </c>
      <c r="P300" s="8">
        <f t="shared" si="17"/>
        <v>56.34</v>
      </c>
      <c r="Q300" s="8" t="s">
        <v>8310</v>
      </c>
      <c r="R300" s="8" t="s">
        <v>8315</v>
      </c>
      <c r="S300" s="12">
        <f t="shared" si="18"/>
        <v>41709.463518518518</v>
      </c>
      <c r="T300" s="12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</v>
      </c>
      <c r="P301" s="8">
        <f t="shared" si="17"/>
        <v>73.34</v>
      </c>
      <c r="Q301" s="8" t="s">
        <v>8310</v>
      </c>
      <c r="R301" s="8" t="s">
        <v>8315</v>
      </c>
      <c r="S301" s="12">
        <f t="shared" si="18"/>
        <v>40469.225231481483</v>
      </c>
      <c r="T301" s="12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</v>
      </c>
      <c r="P302" s="8">
        <f t="shared" si="17"/>
        <v>85.34</v>
      </c>
      <c r="Q302" s="8" t="s">
        <v>8310</v>
      </c>
      <c r="R302" s="8" t="s">
        <v>8315</v>
      </c>
      <c r="S302" s="12">
        <f t="shared" si="18"/>
        <v>40626.959930555553</v>
      </c>
      <c r="T302" s="12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118.74</v>
      </c>
      <c r="P303" s="8">
        <f t="shared" si="17"/>
        <v>61.5</v>
      </c>
      <c r="Q303" s="8" t="s">
        <v>8310</v>
      </c>
      <c r="R303" s="8" t="s">
        <v>8315</v>
      </c>
      <c r="S303" s="12">
        <f t="shared" si="18"/>
        <v>41312.737673611111</v>
      </c>
      <c r="T303" s="12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8">
        <f t="shared" si="17"/>
        <v>93.02</v>
      </c>
      <c r="Q304" s="8" t="s">
        <v>8310</v>
      </c>
      <c r="R304" s="8" t="s">
        <v>8315</v>
      </c>
      <c r="S304" s="12">
        <f t="shared" si="18"/>
        <v>40933.856921296298</v>
      </c>
      <c r="T304" s="12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137.47</v>
      </c>
      <c r="P305" s="8">
        <f t="shared" si="17"/>
        <v>50.29</v>
      </c>
      <c r="Q305" s="8" t="s">
        <v>8310</v>
      </c>
      <c r="R305" s="8" t="s">
        <v>8315</v>
      </c>
      <c r="S305" s="12">
        <f t="shared" si="18"/>
        <v>41032.071134259262</v>
      </c>
      <c r="T305" s="12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231.65</v>
      </c>
      <c r="P306" s="8">
        <f t="shared" si="17"/>
        <v>106.43</v>
      </c>
      <c r="Q306" s="8" t="s">
        <v>8310</v>
      </c>
      <c r="R306" s="8" t="s">
        <v>8315</v>
      </c>
      <c r="S306" s="12">
        <f t="shared" si="18"/>
        <v>41114.094872685186</v>
      </c>
      <c r="T306" s="12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130.33000000000001</v>
      </c>
      <c r="P307" s="8">
        <f t="shared" si="17"/>
        <v>51.72</v>
      </c>
      <c r="Q307" s="8" t="s">
        <v>8310</v>
      </c>
      <c r="R307" s="8" t="s">
        <v>8315</v>
      </c>
      <c r="S307" s="12">
        <f t="shared" si="18"/>
        <v>40948.630196759259</v>
      </c>
      <c r="T307" s="12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8">
        <f t="shared" si="17"/>
        <v>36.61</v>
      </c>
      <c r="Q308" s="8" t="s">
        <v>8310</v>
      </c>
      <c r="R308" s="8" t="s">
        <v>8315</v>
      </c>
      <c r="S308" s="12">
        <f t="shared" si="18"/>
        <v>41333.837187500001</v>
      </c>
      <c r="T308" s="12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111.32</v>
      </c>
      <c r="P309" s="8">
        <f t="shared" si="17"/>
        <v>42.52</v>
      </c>
      <c r="Q309" s="8" t="s">
        <v>8310</v>
      </c>
      <c r="R309" s="8" t="s">
        <v>8315</v>
      </c>
      <c r="S309" s="12">
        <f t="shared" si="18"/>
        <v>41282.944456018515</v>
      </c>
      <c r="T309" s="12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105.57</v>
      </c>
      <c r="P310" s="8">
        <f t="shared" si="17"/>
        <v>62.71</v>
      </c>
      <c r="Q310" s="8" t="s">
        <v>8310</v>
      </c>
      <c r="R310" s="8" t="s">
        <v>8315</v>
      </c>
      <c r="S310" s="12">
        <f t="shared" si="18"/>
        <v>40567.694560185184</v>
      </c>
      <c r="T310" s="12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</v>
      </c>
      <c r="P311" s="8">
        <f t="shared" si="17"/>
        <v>89.96</v>
      </c>
      <c r="Q311" s="8" t="s">
        <v>8310</v>
      </c>
      <c r="R311" s="8" t="s">
        <v>8315</v>
      </c>
      <c r="S311" s="12">
        <f t="shared" si="18"/>
        <v>41134.751550925925</v>
      </c>
      <c r="T311" s="12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104.13</v>
      </c>
      <c r="P312" s="8">
        <f t="shared" si="17"/>
        <v>28.92</v>
      </c>
      <c r="Q312" s="8" t="s">
        <v>8310</v>
      </c>
      <c r="R312" s="8" t="s">
        <v>8315</v>
      </c>
      <c r="S312" s="12">
        <f t="shared" si="18"/>
        <v>40821.183136574073</v>
      </c>
      <c r="T312" s="12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</v>
      </c>
      <c r="P313" s="8">
        <f t="shared" si="17"/>
        <v>138.80000000000001</v>
      </c>
      <c r="Q313" s="8" t="s">
        <v>8310</v>
      </c>
      <c r="R313" s="8" t="s">
        <v>8315</v>
      </c>
      <c r="S313" s="12">
        <f t="shared" si="18"/>
        <v>40868.219814814816</v>
      </c>
      <c r="T313" s="12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111.88</v>
      </c>
      <c r="P314" s="8">
        <f t="shared" si="17"/>
        <v>61.3</v>
      </c>
      <c r="Q314" s="8" t="s">
        <v>8310</v>
      </c>
      <c r="R314" s="8" t="s">
        <v>8315</v>
      </c>
      <c r="S314" s="12">
        <f t="shared" si="18"/>
        <v>41348.877685185187</v>
      </c>
      <c r="T314" s="12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104.74</v>
      </c>
      <c r="P315" s="8">
        <f t="shared" si="17"/>
        <v>80.2</v>
      </c>
      <c r="Q315" s="8" t="s">
        <v>8310</v>
      </c>
      <c r="R315" s="8" t="s">
        <v>8315</v>
      </c>
      <c r="S315" s="12">
        <f t="shared" si="18"/>
        <v>40357.227939814817</v>
      </c>
      <c r="T315" s="12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</v>
      </c>
      <c r="P316" s="8">
        <f t="shared" si="17"/>
        <v>32.1</v>
      </c>
      <c r="Q316" s="8" t="s">
        <v>8310</v>
      </c>
      <c r="R316" s="8" t="s">
        <v>8315</v>
      </c>
      <c r="S316" s="12">
        <f t="shared" si="18"/>
        <v>41304.833194444444</v>
      </c>
      <c r="T316" s="12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101.25</v>
      </c>
      <c r="P317" s="8">
        <f t="shared" si="17"/>
        <v>200.89</v>
      </c>
      <c r="Q317" s="8" t="s">
        <v>8310</v>
      </c>
      <c r="R317" s="8" t="s">
        <v>8315</v>
      </c>
      <c r="S317" s="12">
        <f t="shared" si="18"/>
        <v>41113.77238425926</v>
      </c>
      <c r="T317" s="12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</v>
      </c>
      <c r="P318" s="8">
        <f t="shared" si="17"/>
        <v>108.01</v>
      </c>
      <c r="Q318" s="8" t="s">
        <v>8310</v>
      </c>
      <c r="R318" s="8" t="s">
        <v>8315</v>
      </c>
      <c r="S318" s="12">
        <f t="shared" si="18"/>
        <v>41950.923576388886</v>
      </c>
      <c r="T318" s="12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</v>
      </c>
      <c r="P319" s="8">
        <f t="shared" si="17"/>
        <v>95.7</v>
      </c>
      <c r="Q319" s="8" t="s">
        <v>8310</v>
      </c>
      <c r="R319" s="8" t="s">
        <v>8315</v>
      </c>
      <c r="S319" s="12">
        <f t="shared" si="18"/>
        <v>41589.676886574074</v>
      </c>
      <c r="T319" s="12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8">
        <f t="shared" si="17"/>
        <v>49.88</v>
      </c>
      <c r="Q320" s="8" t="s">
        <v>8310</v>
      </c>
      <c r="R320" s="8" t="s">
        <v>8315</v>
      </c>
      <c r="S320" s="12">
        <f t="shared" si="18"/>
        <v>41330.038784722223</v>
      </c>
      <c r="T320" s="12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8">
        <f t="shared" si="17"/>
        <v>110.47</v>
      </c>
      <c r="Q321" s="8" t="s">
        <v>8310</v>
      </c>
      <c r="R321" s="8" t="s">
        <v>8315</v>
      </c>
      <c r="S321" s="12">
        <f t="shared" si="18"/>
        <v>40123.83829861111</v>
      </c>
      <c r="T321" s="12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</v>
      </c>
      <c r="P322" s="8">
        <f t="shared" si="17"/>
        <v>134.91</v>
      </c>
      <c r="Q322" s="8" t="s">
        <v>8310</v>
      </c>
      <c r="R322" s="8" t="s">
        <v>8315</v>
      </c>
      <c r="S322" s="12">
        <f t="shared" si="18"/>
        <v>42331.551307870366</v>
      </c>
      <c r="T322" s="12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ROUND(100*(E323/D323), 2)</f>
        <v>102.66</v>
      </c>
      <c r="P323" s="8">
        <f t="shared" ref="P323:P386" si="21">ROUND(E323/L323,2)</f>
        <v>106.62</v>
      </c>
      <c r="Q323" s="8" t="s">
        <v>8310</v>
      </c>
      <c r="R323" s="8" t="s">
        <v>8315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</v>
      </c>
      <c r="P324" s="8">
        <f t="shared" si="21"/>
        <v>145.04</v>
      </c>
      <c r="Q324" s="8" t="s">
        <v>8310</v>
      </c>
      <c r="R324" s="8" t="s">
        <v>8315</v>
      </c>
      <c r="S324" s="12">
        <f t="shared" si="22"/>
        <v>42473.57</v>
      </c>
      <c r="T324" s="12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</v>
      </c>
      <c r="P325" s="8">
        <f t="shared" si="21"/>
        <v>114.59</v>
      </c>
      <c r="Q325" s="8" t="s">
        <v>8310</v>
      </c>
      <c r="R325" s="8" t="s">
        <v>8315</v>
      </c>
      <c r="S325" s="12">
        <f t="shared" si="22"/>
        <v>42697.32136574074</v>
      </c>
      <c r="T325" s="12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8">
        <f t="shared" si="21"/>
        <v>105.32</v>
      </c>
      <c r="Q326" s="8" t="s">
        <v>8310</v>
      </c>
      <c r="R326" s="8" t="s">
        <v>8315</v>
      </c>
      <c r="S326" s="12">
        <f t="shared" si="22"/>
        <v>42184.626250000001</v>
      </c>
      <c r="T326" s="12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104.4</v>
      </c>
      <c r="P327" s="8">
        <f t="shared" si="21"/>
        <v>70.92</v>
      </c>
      <c r="Q327" s="8" t="s">
        <v>8310</v>
      </c>
      <c r="R327" s="8" t="s">
        <v>8315</v>
      </c>
      <c r="S327" s="12">
        <f t="shared" si="22"/>
        <v>42689.187881944439</v>
      </c>
      <c r="T327" s="12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112.93</v>
      </c>
      <c r="P328" s="8">
        <f t="shared" si="21"/>
        <v>147.16999999999999</v>
      </c>
      <c r="Q328" s="8" t="s">
        <v>8310</v>
      </c>
      <c r="R328" s="8" t="s">
        <v>8315</v>
      </c>
      <c r="S328" s="12">
        <f t="shared" si="22"/>
        <v>42775.314884259264</v>
      </c>
      <c r="T328" s="12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8">
        <f t="shared" si="21"/>
        <v>160.47</v>
      </c>
      <c r="Q329" s="8" t="s">
        <v>8310</v>
      </c>
      <c r="R329" s="8" t="s">
        <v>8315</v>
      </c>
      <c r="S329" s="12">
        <f t="shared" si="22"/>
        <v>42058.235289351855</v>
      </c>
      <c r="T329" s="12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</v>
      </c>
      <c r="P330" s="8">
        <f t="shared" si="21"/>
        <v>156.05000000000001</v>
      </c>
      <c r="Q330" s="8" t="s">
        <v>8310</v>
      </c>
      <c r="R330" s="8" t="s">
        <v>8315</v>
      </c>
      <c r="S330" s="12">
        <f t="shared" si="22"/>
        <v>42278.946620370371</v>
      </c>
      <c r="T330" s="12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8">
        <f t="shared" si="21"/>
        <v>63.17</v>
      </c>
      <c r="Q331" s="8" t="s">
        <v>8310</v>
      </c>
      <c r="R331" s="8" t="s">
        <v>8315</v>
      </c>
      <c r="S331" s="12">
        <f t="shared" si="22"/>
        <v>42291.46674768519</v>
      </c>
      <c r="T331" s="12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101.83</v>
      </c>
      <c r="P332" s="8">
        <f t="shared" si="21"/>
        <v>104.82</v>
      </c>
      <c r="Q332" s="8" t="s">
        <v>8310</v>
      </c>
      <c r="R332" s="8" t="s">
        <v>8315</v>
      </c>
      <c r="S332" s="12">
        <f t="shared" si="22"/>
        <v>41379.515775462962</v>
      </c>
      <c r="T332" s="12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106.61</v>
      </c>
      <c r="P333" s="8">
        <f t="shared" si="21"/>
        <v>97.36</v>
      </c>
      <c r="Q333" s="8" t="s">
        <v>8310</v>
      </c>
      <c r="R333" s="8" t="s">
        <v>8315</v>
      </c>
      <c r="S333" s="12">
        <f t="shared" si="22"/>
        <v>42507.581412037034</v>
      </c>
      <c r="T333" s="12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113.02</v>
      </c>
      <c r="P334" s="8">
        <f t="shared" si="21"/>
        <v>203.63</v>
      </c>
      <c r="Q334" s="8" t="s">
        <v>8310</v>
      </c>
      <c r="R334" s="8" t="s">
        <v>8315</v>
      </c>
      <c r="S334" s="12">
        <f t="shared" si="22"/>
        <v>42263.680289351847</v>
      </c>
      <c r="T334" s="12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125.23</v>
      </c>
      <c r="P335" s="8">
        <f t="shared" si="21"/>
        <v>188.31</v>
      </c>
      <c r="Q335" s="8" t="s">
        <v>8310</v>
      </c>
      <c r="R335" s="8" t="s">
        <v>8315</v>
      </c>
      <c r="S335" s="12">
        <f t="shared" si="22"/>
        <v>42437.636469907404</v>
      </c>
      <c r="T335" s="12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8">
        <f t="shared" si="21"/>
        <v>146.65</v>
      </c>
      <c r="Q336" s="8" t="s">
        <v>8310</v>
      </c>
      <c r="R336" s="8" t="s">
        <v>8315</v>
      </c>
      <c r="S336" s="12">
        <f t="shared" si="22"/>
        <v>42101.682372685187</v>
      </c>
      <c r="T336" s="12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</v>
      </c>
      <c r="P337" s="8">
        <f t="shared" si="21"/>
        <v>109.19</v>
      </c>
      <c r="Q337" s="8" t="s">
        <v>8310</v>
      </c>
      <c r="R337" s="8" t="s">
        <v>8315</v>
      </c>
      <c r="S337" s="12">
        <f t="shared" si="22"/>
        <v>42101.737442129626</v>
      </c>
      <c r="T337" s="12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116.84</v>
      </c>
      <c r="P338" s="8">
        <f t="shared" si="21"/>
        <v>59.25</v>
      </c>
      <c r="Q338" s="8" t="s">
        <v>8310</v>
      </c>
      <c r="R338" s="8" t="s">
        <v>8315</v>
      </c>
      <c r="S338" s="12">
        <f t="shared" si="22"/>
        <v>42291.596273148149</v>
      </c>
      <c r="T338" s="12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101.17</v>
      </c>
      <c r="P339" s="8">
        <f t="shared" si="21"/>
        <v>97.9</v>
      </c>
      <c r="Q339" s="8" t="s">
        <v>8310</v>
      </c>
      <c r="R339" s="8" t="s">
        <v>8315</v>
      </c>
      <c r="S339" s="12">
        <f t="shared" si="22"/>
        <v>42047.128564814819</v>
      </c>
      <c r="T339" s="12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</v>
      </c>
      <c r="P340" s="8">
        <f t="shared" si="21"/>
        <v>70</v>
      </c>
      <c r="Q340" s="8" t="s">
        <v>8310</v>
      </c>
      <c r="R340" s="8" t="s">
        <v>8315</v>
      </c>
      <c r="S340" s="12">
        <f t="shared" si="22"/>
        <v>42559.755671296298</v>
      </c>
      <c r="T340" s="12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</v>
      </c>
      <c r="P341" s="8">
        <f t="shared" si="21"/>
        <v>72.87</v>
      </c>
      <c r="Q341" s="8" t="s">
        <v>8310</v>
      </c>
      <c r="R341" s="8" t="s">
        <v>8315</v>
      </c>
      <c r="S341" s="12">
        <f t="shared" si="22"/>
        <v>42093.760046296295</v>
      </c>
      <c r="T341" s="12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</v>
      </c>
      <c r="P342" s="8">
        <f t="shared" si="21"/>
        <v>146.35</v>
      </c>
      <c r="Q342" s="8" t="s">
        <v>8310</v>
      </c>
      <c r="R342" s="8" t="s">
        <v>8315</v>
      </c>
      <c r="S342" s="12">
        <f t="shared" si="22"/>
        <v>42772.669062500005</v>
      </c>
      <c r="T342" s="12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</v>
      </c>
      <c r="P343" s="8">
        <f t="shared" si="21"/>
        <v>67.91</v>
      </c>
      <c r="Q343" s="8" t="s">
        <v>8310</v>
      </c>
      <c r="R343" s="8" t="s">
        <v>8315</v>
      </c>
      <c r="S343" s="12">
        <f t="shared" si="22"/>
        <v>41894.879606481481</v>
      </c>
      <c r="T343" s="12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100.37</v>
      </c>
      <c r="P344" s="8">
        <f t="shared" si="21"/>
        <v>169.85</v>
      </c>
      <c r="Q344" s="8" t="s">
        <v>8310</v>
      </c>
      <c r="R344" s="8" t="s">
        <v>8315</v>
      </c>
      <c r="S344" s="12">
        <f t="shared" si="22"/>
        <v>42459.780844907407</v>
      </c>
      <c r="T344" s="12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102.03</v>
      </c>
      <c r="P345" s="8">
        <f t="shared" si="21"/>
        <v>58.41</v>
      </c>
      <c r="Q345" s="8" t="s">
        <v>8310</v>
      </c>
      <c r="R345" s="8" t="s">
        <v>8315</v>
      </c>
      <c r="S345" s="12">
        <f t="shared" si="22"/>
        <v>41926.73778935185</v>
      </c>
      <c r="T345" s="12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</v>
      </c>
      <c r="P346" s="8">
        <f t="shared" si="21"/>
        <v>119.99</v>
      </c>
      <c r="Q346" s="8" t="s">
        <v>8310</v>
      </c>
      <c r="R346" s="8" t="s">
        <v>8315</v>
      </c>
      <c r="S346" s="12">
        <f t="shared" si="22"/>
        <v>42111.970995370371</v>
      </c>
      <c r="T346" s="12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123.28</v>
      </c>
      <c r="P347" s="8">
        <f t="shared" si="21"/>
        <v>99.86</v>
      </c>
      <c r="Q347" s="8" t="s">
        <v>8310</v>
      </c>
      <c r="R347" s="8" t="s">
        <v>8315</v>
      </c>
      <c r="S347" s="12">
        <f t="shared" si="22"/>
        <v>42114.944328703699</v>
      </c>
      <c r="T347" s="12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170.29</v>
      </c>
      <c r="P348" s="8">
        <f t="shared" si="21"/>
        <v>90.58</v>
      </c>
      <c r="Q348" s="8" t="s">
        <v>8310</v>
      </c>
      <c r="R348" s="8" t="s">
        <v>8315</v>
      </c>
      <c r="S348" s="12">
        <f t="shared" si="22"/>
        <v>42261.500243055561</v>
      </c>
      <c r="T348" s="12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</v>
      </c>
      <c r="P349" s="8">
        <f t="shared" si="21"/>
        <v>117.77</v>
      </c>
      <c r="Q349" s="8" t="s">
        <v>8310</v>
      </c>
      <c r="R349" s="8" t="s">
        <v>8315</v>
      </c>
      <c r="S349" s="12">
        <f t="shared" si="22"/>
        <v>42292.495474537034</v>
      </c>
      <c r="T349" s="12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8">
        <f t="shared" si="21"/>
        <v>86.55</v>
      </c>
      <c r="Q350" s="8" t="s">
        <v>8310</v>
      </c>
      <c r="R350" s="8" t="s">
        <v>8315</v>
      </c>
      <c r="S350" s="12">
        <f t="shared" si="22"/>
        <v>42207.58699074074</v>
      </c>
      <c r="T350" s="12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106.64</v>
      </c>
      <c r="P351" s="8">
        <f t="shared" si="21"/>
        <v>71.900000000000006</v>
      </c>
      <c r="Q351" s="8" t="s">
        <v>8310</v>
      </c>
      <c r="R351" s="8" t="s">
        <v>8315</v>
      </c>
      <c r="S351" s="12">
        <f t="shared" si="22"/>
        <v>42760.498935185184</v>
      </c>
      <c r="T351" s="12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114.76</v>
      </c>
      <c r="P352" s="8">
        <f t="shared" si="21"/>
        <v>129.82</v>
      </c>
      <c r="Q352" s="8" t="s">
        <v>8310</v>
      </c>
      <c r="R352" s="8" t="s">
        <v>8315</v>
      </c>
      <c r="S352" s="12">
        <f t="shared" si="22"/>
        <v>42586.066076388888</v>
      </c>
      <c r="T352" s="12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</v>
      </c>
      <c r="P353" s="8">
        <f t="shared" si="21"/>
        <v>44.91</v>
      </c>
      <c r="Q353" s="8" t="s">
        <v>8310</v>
      </c>
      <c r="R353" s="8" t="s">
        <v>8315</v>
      </c>
      <c r="S353" s="12">
        <f t="shared" si="22"/>
        <v>42427.964745370366</v>
      </c>
      <c r="T353" s="12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8">
        <f t="shared" si="21"/>
        <v>40.76</v>
      </c>
      <c r="Q354" s="8" t="s">
        <v>8310</v>
      </c>
      <c r="R354" s="8" t="s">
        <v>8315</v>
      </c>
      <c r="S354" s="12">
        <f t="shared" si="22"/>
        <v>41890.167453703703</v>
      </c>
      <c r="T354" s="12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108.62</v>
      </c>
      <c r="P355" s="8">
        <f t="shared" si="21"/>
        <v>103.52</v>
      </c>
      <c r="Q355" s="8" t="s">
        <v>8310</v>
      </c>
      <c r="R355" s="8" t="s">
        <v>8315</v>
      </c>
      <c r="S355" s="12">
        <f t="shared" si="22"/>
        <v>42297.791886574079</v>
      </c>
      <c r="T355" s="12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</v>
      </c>
      <c r="P356" s="8">
        <f t="shared" si="21"/>
        <v>125.45</v>
      </c>
      <c r="Q356" s="8" t="s">
        <v>8310</v>
      </c>
      <c r="R356" s="8" t="s">
        <v>8315</v>
      </c>
      <c r="S356" s="12">
        <f t="shared" si="22"/>
        <v>42438.827789351853</v>
      </c>
      <c r="T356" s="12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116.26</v>
      </c>
      <c r="P357" s="8">
        <f t="shared" si="21"/>
        <v>246.61</v>
      </c>
      <c r="Q357" s="8" t="s">
        <v>8310</v>
      </c>
      <c r="R357" s="8" t="s">
        <v>8315</v>
      </c>
      <c r="S357" s="12">
        <f t="shared" si="22"/>
        <v>41943.293912037036</v>
      </c>
      <c r="T357" s="12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</v>
      </c>
      <c r="P358" s="8">
        <f t="shared" si="21"/>
        <v>79.400000000000006</v>
      </c>
      <c r="Q358" s="8" t="s">
        <v>8310</v>
      </c>
      <c r="R358" s="8" t="s">
        <v>8315</v>
      </c>
      <c r="S358" s="12">
        <f t="shared" si="22"/>
        <v>42415.803159722222</v>
      </c>
      <c r="T358" s="12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8">
        <f t="shared" si="21"/>
        <v>86.14</v>
      </c>
      <c r="Q359" s="8" t="s">
        <v>8310</v>
      </c>
      <c r="R359" s="8" t="s">
        <v>8315</v>
      </c>
      <c r="S359" s="12">
        <f t="shared" si="22"/>
        <v>42078.222187499996</v>
      </c>
      <c r="T359" s="12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103.09</v>
      </c>
      <c r="P360" s="8">
        <f t="shared" si="21"/>
        <v>193.05</v>
      </c>
      <c r="Q360" s="8" t="s">
        <v>8310</v>
      </c>
      <c r="R360" s="8" t="s">
        <v>8315</v>
      </c>
      <c r="S360" s="12">
        <f t="shared" si="22"/>
        <v>42507.860196759255</v>
      </c>
      <c r="T360" s="12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104.86</v>
      </c>
      <c r="P361" s="8">
        <f t="shared" si="21"/>
        <v>84.02</v>
      </c>
      <c r="Q361" s="8" t="s">
        <v>8310</v>
      </c>
      <c r="R361" s="8" t="s">
        <v>8315</v>
      </c>
      <c r="S361" s="12">
        <f t="shared" si="22"/>
        <v>41935.070486111108</v>
      </c>
      <c r="T361" s="12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101.38</v>
      </c>
      <c r="P362" s="8">
        <f t="shared" si="21"/>
        <v>139.83000000000001</v>
      </c>
      <c r="Q362" s="8" t="s">
        <v>8310</v>
      </c>
      <c r="R362" s="8" t="s">
        <v>8315</v>
      </c>
      <c r="S362" s="12">
        <f t="shared" si="22"/>
        <v>42163.897916666669</v>
      </c>
      <c r="T362" s="12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111.08</v>
      </c>
      <c r="P363" s="8">
        <f t="shared" si="21"/>
        <v>109.82</v>
      </c>
      <c r="Q363" s="8" t="s">
        <v>8310</v>
      </c>
      <c r="R363" s="8" t="s">
        <v>8315</v>
      </c>
      <c r="S363" s="12">
        <f t="shared" si="22"/>
        <v>41936.001226851848</v>
      </c>
      <c r="T363" s="12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124.16</v>
      </c>
      <c r="P364" s="8">
        <f t="shared" si="21"/>
        <v>139.53</v>
      </c>
      <c r="Q364" s="8" t="s">
        <v>8310</v>
      </c>
      <c r="R364" s="8" t="s">
        <v>8315</v>
      </c>
      <c r="S364" s="12">
        <f t="shared" si="22"/>
        <v>41837.210543981484</v>
      </c>
      <c r="T364" s="12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</v>
      </c>
      <c r="P365" s="8">
        <f t="shared" si="21"/>
        <v>347.85</v>
      </c>
      <c r="Q365" s="8" t="s">
        <v>8310</v>
      </c>
      <c r="R365" s="8" t="s">
        <v>8315</v>
      </c>
      <c r="S365" s="12">
        <f t="shared" si="22"/>
        <v>40255.744629629626</v>
      </c>
      <c r="T365" s="12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</v>
      </c>
      <c r="P366" s="8">
        <f t="shared" si="21"/>
        <v>68.239999999999995</v>
      </c>
      <c r="Q366" s="8" t="s">
        <v>8310</v>
      </c>
      <c r="R366" s="8" t="s">
        <v>8315</v>
      </c>
      <c r="S366" s="12">
        <f t="shared" si="22"/>
        <v>41780.859629629631</v>
      </c>
      <c r="T366" s="12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</v>
      </c>
      <c r="P367" s="8">
        <f t="shared" si="21"/>
        <v>239.94</v>
      </c>
      <c r="Q367" s="8" t="s">
        <v>8310</v>
      </c>
      <c r="R367" s="8" t="s">
        <v>8315</v>
      </c>
      <c r="S367" s="12">
        <f t="shared" si="22"/>
        <v>41668.606469907405</v>
      </c>
      <c r="T367" s="12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101.32</v>
      </c>
      <c r="P368" s="8">
        <f t="shared" si="21"/>
        <v>287.31</v>
      </c>
      <c r="Q368" s="8" t="s">
        <v>8310</v>
      </c>
      <c r="R368" s="8" t="s">
        <v>8315</v>
      </c>
      <c r="S368" s="12">
        <f t="shared" si="22"/>
        <v>41019.793032407404</v>
      </c>
      <c r="T368" s="12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</v>
      </c>
      <c r="P369" s="8">
        <f t="shared" si="21"/>
        <v>86.85</v>
      </c>
      <c r="Q369" s="8" t="s">
        <v>8310</v>
      </c>
      <c r="R369" s="8" t="s">
        <v>8315</v>
      </c>
      <c r="S369" s="12">
        <f t="shared" si="22"/>
        <v>41355.577291666668</v>
      </c>
      <c r="T369" s="12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</v>
      </c>
      <c r="P370" s="8">
        <f t="shared" si="21"/>
        <v>81.849999999999994</v>
      </c>
      <c r="Q370" s="8" t="s">
        <v>8310</v>
      </c>
      <c r="R370" s="8" t="s">
        <v>8315</v>
      </c>
      <c r="S370" s="12">
        <f t="shared" si="22"/>
        <v>42043.605578703704</v>
      </c>
      <c r="T370" s="12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110.16</v>
      </c>
      <c r="P371" s="8">
        <f t="shared" si="21"/>
        <v>42.87</v>
      </c>
      <c r="Q371" s="8" t="s">
        <v>8310</v>
      </c>
      <c r="R371" s="8" t="s">
        <v>8315</v>
      </c>
      <c r="S371" s="12">
        <f t="shared" si="22"/>
        <v>40893.551724537036</v>
      </c>
      <c r="T371" s="12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8">
        <f t="shared" si="21"/>
        <v>709.42</v>
      </c>
      <c r="Q372" s="8" t="s">
        <v>8310</v>
      </c>
      <c r="R372" s="8" t="s">
        <v>8315</v>
      </c>
      <c r="S372" s="12">
        <f t="shared" si="22"/>
        <v>42711.795138888891</v>
      </c>
      <c r="T372" s="12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114.17</v>
      </c>
      <c r="P373" s="8">
        <f t="shared" si="21"/>
        <v>161.26</v>
      </c>
      <c r="Q373" s="8" t="s">
        <v>8310</v>
      </c>
      <c r="R373" s="8" t="s">
        <v>8315</v>
      </c>
      <c r="S373" s="12">
        <f t="shared" si="22"/>
        <v>41261.767812500002</v>
      </c>
      <c r="T373" s="12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</v>
      </c>
      <c r="P374" s="8">
        <f t="shared" si="21"/>
        <v>41.78</v>
      </c>
      <c r="Q374" s="8" t="s">
        <v>8310</v>
      </c>
      <c r="R374" s="8" t="s">
        <v>8315</v>
      </c>
      <c r="S374" s="12">
        <f t="shared" si="22"/>
        <v>42425.576898148152</v>
      </c>
      <c r="T374" s="12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106.67</v>
      </c>
      <c r="P375" s="8">
        <f t="shared" si="21"/>
        <v>89.89</v>
      </c>
      <c r="Q375" s="8" t="s">
        <v>8310</v>
      </c>
      <c r="R375" s="8" t="s">
        <v>8315</v>
      </c>
      <c r="S375" s="12">
        <f t="shared" si="22"/>
        <v>41078.91201388889</v>
      </c>
      <c r="T375" s="12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8">
        <f t="shared" si="21"/>
        <v>45.05</v>
      </c>
      <c r="Q376" s="8" t="s">
        <v>8310</v>
      </c>
      <c r="R376" s="8" t="s">
        <v>8315</v>
      </c>
      <c r="S376" s="12">
        <f t="shared" si="22"/>
        <v>40757.889247685183</v>
      </c>
      <c r="T376" s="12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8">
        <f t="shared" si="21"/>
        <v>42.86</v>
      </c>
      <c r="Q377" s="8" t="s">
        <v>8310</v>
      </c>
      <c r="R377" s="8" t="s">
        <v>8315</v>
      </c>
      <c r="S377" s="12">
        <f t="shared" si="22"/>
        <v>41657.985081018516</v>
      </c>
      <c r="T377" s="12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105.96</v>
      </c>
      <c r="P378" s="8">
        <f t="shared" si="21"/>
        <v>54.08</v>
      </c>
      <c r="Q378" s="8" t="s">
        <v>8310</v>
      </c>
      <c r="R378" s="8" t="s">
        <v>8315</v>
      </c>
      <c r="S378" s="12">
        <f t="shared" si="22"/>
        <v>42576.452731481477</v>
      </c>
      <c r="T378" s="12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114.4</v>
      </c>
      <c r="P379" s="8">
        <f t="shared" si="21"/>
        <v>103.22</v>
      </c>
      <c r="Q379" s="8" t="s">
        <v>8310</v>
      </c>
      <c r="R379" s="8" t="s">
        <v>8315</v>
      </c>
      <c r="S379" s="12">
        <f t="shared" si="22"/>
        <v>42292.250787037032</v>
      </c>
      <c r="T379" s="12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111.77</v>
      </c>
      <c r="P380" s="8">
        <f t="shared" si="21"/>
        <v>40.4</v>
      </c>
      <c r="Q380" s="8" t="s">
        <v>8310</v>
      </c>
      <c r="R380" s="8" t="s">
        <v>8315</v>
      </c>
      <c r="S380" s="12">
        <f t="shared" si="22"/>
        <v>42370.571851851855</v>
      </c>
      <c r="T380" s="12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</v>
      </c>
      <c r="P381" s="8">
        <f t="shared" si="21"/>
        <v>116.86</v>
      </c>
      <c r="Q381" s="8" t="s">
        <v>8310</v>
      </c>
      <c r="R381" s="8" t="s">
        <v>8315</v>
      </c>
      <c r="S381" s="12">
        <f t="shared" si="22"/>
        <v>40987.688333333332</v>
      </c>
      <c r="T381" s="12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8">
        <f t="shared" si="21"/>
        <v>115.51</v>
      </c>
      <c r="Q382" s="8" t="s">
        <v>8310</v>
      </c>
      <c r="R382" s="8" t="s">
        <v>8315</v>
      </c>
      <c r="S382" s="12">
        <f t="shared" si="22"/>
        <v>42367.719814814816</v>
      </c>
      <c r="T382" s="12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104.73</v>
      </c>
      <c r="P383" s="8">
        <f t="shared" si="21"/>
        <v>104.31</v>
      </c>
      <c r="Q383" s="8" t="s">
        <v>8310</v>
      </c>
      <c r="R383" s="8" t="s">
        <v>8315</v>
      </c>
      <c r="S383" s="12">
        <f t="shared" si="22"/>
        <v>41085.698113425926</v>
      </c>
      <c r="T383" s="12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</v>
      </c>
      <c r="P384" s="8">
        <f t="shared" si="21"/>
        <v>69.77</v>
      </c>
      <c r="Q384" s="8" t="s">
        <v>8310</v>
      </c>
      <c r="R384" s="8" t="s">
        <v>8315</v>
      </c>
      <c r="S384" s="12">
        <f t="shared" si="22"/>
        <v>41144.709490740745</v>
      </c>
      <c r="T384" s="12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206.71</v>
      </c>
      <c r="P385" s="8">
        <f t="shared" si="21"/>
        <v>43.02</v>
      </c>
      <c r="Q385" s="8" t="s">
        <v>8310</v>
      </c>
      <c r="R385" s="8" t="s">
        <v>8315</v>
      </c>
      <c r="S385" s="12">
        <f t="shared" si="22"/>
        <v>41755.117581018516</v>
      </c>
      <c r="T385" s="12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112.11</v>
      </c>
      <c r="P386" s="8">
        <f t="shared" si="21"/>
        <v>58.54</v>
      </c>
      <c r="Q386" s="8" t="s">
        <v>8310</v>
      </c>
      <c r="R386" s="8" t="s">
        <v>8315</v>
      </c>
      <c r="S386" s="12">
        <f t="shared" si="22"/>
        <v>41980.781793981485</v>
      </c>
      <c r="T386" s="12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ROUND(100*(E387/D387), 2)</f>
        <v>105.98</v>
      </c>
      <c r="P387" s="8">
        <f t="shared" ref="P387:P450" si="25">ROUND(E387/L387,2)</f>
        <v>111.8</v>
      </c>
      <c r="Q387" s="8" t="s">
        <v>8310</v>
      </c>
      <c r="R387" s="8" t="s">
        <v>8315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100.17</v>
      </c>
      <c r="P388" s="8">
        <f t="shared" si="25"/>
        <v>46.23</v>
      </c>
      <c r="Q388" s="8" t="s">
        <v>8310</v>
      </c>
      <c r="R388" s="8" t="s">
        <v>8315</v>
      </c>
      <c r="S388" s="12">
        <f t="shared" si="26"/>
        <v>42211.951284722221</v>
      </c>
      <c r="T388" s="12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213.99</v>
      </c>
      <c r="P389" s="8">
        <f t="shared" si="25"/>
        <v>144.69</v>
      </c>
      <c r="Q389" s="8" t="s">
        <v>8310</v>
      </c>
      <c r="R389" s="8" t="s">
        <v>8315</v>
      </c>
      <c r="S389" s="12">
        <f t="shared" si="26"/>
        <v>42200.67659722222</v>
      </c>
      <c r="T389" s="12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</v>
      </c>
      <c r="P390" s="8">
        <f t="shared" si="25"/>
        <v>88.85</v>
      </c>
      <c r="Q390" s="8" t="s">
        <v>8310</v>
      </c>
      <c r="R390" s="8" t="s">
        <v>8315</v>
      </c>
      <c r="S390" s="12">
        <f t="shared" si="26"/>
        <v>42549.076157407413</v>
      </c>
      <c r="T390" s="12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181.54</v>
      </c>
      <c r="P391" s="8">
        <f t="shared" si="25"/>
        <v>81.75</v>
      </c>
      <c r="Q391" s="8" t="s">
        <v>8310</v>
      </c>
      <c r="R391" s="8" t="s">
        <v>8315</v>
      </c>
      <c r="S391" s="12">
        <f t="shared" si="26"/>
        <v>41674.063078703701</v>
      </c>
      <c r="T391" s="12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8">
        <f t="shared" si="25"/>
        <v>71.430000000000007</v>
      </c>
      <c r="Q392" s="8" t="s">
        <v>8310</v>
      </c>
      <c r="R392" s="8" t="s">
        <v>8315</v>
      </c>
      <c r="S392" s="12">
        <f t="shared" si="26"/>
        <v>42112.036712962959</v>
      </c>
      <c r="T392" s="12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8">
        <f t="shared" si="25"/>
        <v>104.26</v>
      </c>
      <c r="Q393" s="8" t="s">
        <v>8310</v>
      </c>
      <c r="R393" s="8" t="s">
        <v>8315</v>
      </c>
      <c r="S393" s="12">
        <f t="shared" si="26"/>
        <v>40865.042256944449</v>
      </c>
      <c r="T393" s="12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</v>
      </c>
      <c r="P394" s="8">
        <f t="shared" si="25"/>
        <v>90.62</v>
      </c>
      <c r="Q394" s="8" t="s">
        <v>8310</v>
      </c>
      <c r="R394" s="8" t="s">
        <v>8315</v>
      </c>
      <c r="S394" s="12">
        <f t="shared" si="26"/>
        <v>40763.717256944445</v>
      </c>
      <c r="T394" s="12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110.45</v>
      </c>
      <c r="P395" s="8">
        <f t="shared" si="25"/>
        <v>157.33000000000001</v>
      </c>
      <c r="Q395" s="8" t="s">
        <v>8310</v>
      </c>
      <c r="R395" s="8" t="s">
        <v>8315</v>
      </c>
      <c r="S395" s="12">
        <f t="shared" si="26"/>
        <v>41526.708935185183</v>
      </c>
      <c r="T395" s="12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</v>
      </c>
      <c r="P396" s="8">
        <f t="shared" si="25"/>
        <v>105.18</v>
      </c>
      <c r="Q396" s="8" t="s">
        <v>8310</v>
      </c>
      <c r="R396" s="8" t="s">
        <v>8315</v>
      </c>
      <c r="S396" s="12">
        <f t="shared" si="26"/>
        <v>42417.818078703705</v>
      </c>
      <c r="T396" s="12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</v>
      </c>
      <c r="P397" s="8">
        <f t="shared" si="25"/>
        <v>58.72</v>
      </c>
      <c r="Q397" s="8" t="s">
        <v>8310</v>
      </c>
      <c r="R397" s="8" t="s">
        <v>8315</v>
      </c>
      <c r="S397" s="12">
        <f t="shared" si="26"/>
        <v>40990.909259259257</v>
      </c>
      <c r="T397" s="12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106.67</v>
      </c>
      <c r="P398" s="8">
        <f t="shared" si="25"/>
        <v>81.63</v>
      </c>
      <c r="Q398" s="8" t="s">
        <v>8310</v>
      </c>
      <c r="R398" s="8" t="s">
        <v>8315</v>
      </c>
      <c r="S398" s="12">
        <f t="shared" si="26"/>
        <v>41082.564884259256</v>
      </c>
      <c r="T398" s="12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</v>
      </c>
      <c r="P399" s="8">
        <f t="shared" si="25"/>
        <v>56.46</v>
      </c>
      <c r="Q399" s="8" t="s">
        <v>8310</v>
      </c>
      <c r="R399" s="8" t="s">
        <v>8315</v>
      </c>
      <c r="S399" s="12">
        <f t="shared" si="26"/>
        <v>40379.776435185187</v>
      </c>
      <c r="T399" s="12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</v>
      </c>
      <c r="P400" s="8">
        <f t="shared" si="25"/>
        <v>140.1</v>
      </c>
      <c r="Q400" s="8" t="s">
        <v>8310</v>
      </c>
      <c r="R400" s="8" t="s">
        <v>8315</v>
      </c>
      <c r="S400" s="12">
        <f t="shared" si="26"/>
        <v>42078.793124999997</v>
      </c>
      <c r="T400" s="12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106.81</v>
      </c>
      <c r="P401" s="8">
        <f t="shared" si="25"/>
        <v>224.85</v>
      </c>
      <c r="Q401" s="8" t="s">
        <v>8310</v>
      </c>
      <c r="R401" s="8" t="s">
        <v>8315</v>
      </c>
      <c r="S401" s="12">
        <f t="shared" si="26"/>
        <v>42687.875775462962</v>
      </c>
      <c r="T401" s="12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</v>
      </c>
      <c r="P402" s="8">
        <f t="shared" si="25"/>
        <v>181.13</v>
      </c>
      <c r="Q402" s="8" t="s">
        <v>8310</v>
      </c>
      <c r="R402" s="8" t="s">
        <v>8315</v>
      </c>
      <c r="S402" s="12">
        <f t="shared" si="26"/>
        <v>41745.635960648149</v>
      </c>
      <c r="T402" s="12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</v>
      </c>
      <c r="P403" s="8">
        <f t="shared" si="25"/>
        <v>711.04</v>
      </c>
      <c r="Q403" s="8" t="s">
        <v>8310</v>
      </c>
      <c r="R403" s="8" t="s">
        <v>8315</v>
      </c>
      <c r="S403" s="12">
        <f t="shared" si="26"/>
        <v>40732.842245370368</v>
      </c>
      <c r="T403" s="12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8">
        <f t="shared" si="25"/>
        <v>65.88</v>
      </c>
      <c r="Q404" s="8" t="s">
        <v>8310</v>
      </c>
      <c r="R404" s="8" t="s">
        <v>8315</v>
      </c>
      <c r="S404" s="12">
        <f t="shared" si="26"/>
        <v>42292.539548611108</v>
      </c>
      <c r="T404" s="12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105.26</v>
      </c>
      <c r="P405" s="8">
        <f t="shared" si="25"/>
        <v>75.19</v>
      </c>
      <c r="Q405" s="8" t="s">
        <v>8310</v>
      </c>
      <c r="R405" s="8" t="s">
        <v>8315</v>
      </c>
      <c r="S405" s="12">
        <f t="shared" si="26"/>
        <v>40718.310659722221</v>
      </c>
      <c r="T405" s="12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</v>
      </c>
      <c r="P406" s="8">
        <f t="shared" si="25"/>
        <v>133.13999999999999</v>
      </c>
      <c r="Q406" s="8" t="s">
        <v>8310</v>
      </c>
      <c r="R406" s="8" t="s">
        <v>8315</v>
      </c>
      <c r="S406" s="12">
        <f t="shared" si="26"/>
        <v>41646.628032407411</v>
      </c>
      <c r="T406" s="12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107.66</v>
      </c>
      <c r="P407" s="8">
        <f t="shared" si="25"/>
        <v>55.2</v>
      </c>
      <c r="Q407" s="8" t="s">
        <v>8310</v>
      </c>
      <c r="R407" s="8" t="s">
        <v>8315</v>
      </c>
      <c r="S407" s="12">
        <f t="shared" si="26"/>
        <v>41674.08494212963</v>
      </c>
      <c r="T407" s="12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</v>
      </c>
      <c r="P408" s="8">
        <f t="shared" si="25"/>
        <v>86.16</v>
      </c>
      <c r="Q408" s="8" t="s">
        <v>8310</v>
      </c>
      <c r="R408" s="8" t="s">
        <v>8315</v>
      </c>
      <c r="S408" s="12">
        <f t="shared" si="26"/>
        <v>40638.162465277775</v>
      </c>
      <c r="T408" s="12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</v>
      </c>
      <c r="P409" s="8">
        <f t="shared" si="25"/>
        <v>92.32</v>
      </c>
      <c r="Q409" s="8" t="s">
        <v>8310</v>
      </c>
      <c r="R409" s="8" t="s">
        <v>8315</v>
      </c>
      <c r="S409" s="12">
        <f t="shared" si="26"/>
        <v>40806.870949074073</v>
      </c>
      <c r="T409" s="12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101.44</v>
      </c>
      <c r="P410" s="8">
        <f t="shared" si="25"/>
        <v>160.16</v>
      </c>
      <c r="Q410" s="8" t="s">
        <v>8310</v>
      </c>
      <c r="R410" s="8" t="s">
        <v>8315</v>
      </c>
      <c r="S410" s="12">
        <f t="shared" si="26"/>
        <v>41543.735995370371</v>
      </c>
      <c r="T410" s="12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8">
        <f t="shared" si="25"/>
        <v>45.6</v>
      </c>
      <c r="Q411" s="8" t="s">
        <v>8310</v>
      </c>
      <c r="R411" s="8" t="s">
        <v>8315</v>
      </c>
      <c r="S411" s="12">
        <f t="shared" si="26"/>
        <v>42543.862777777773</v>
      </c>
      <c r="T411" s="12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128.30000000000001</v>
      </c>
      <c r="P412" s="8">
        <f t="shared" si="25"/>
        <v>183.29</v>
      </c>
      <c r="Q412" s="8" t="s">
        <v>8310</v>
      </c>
      <c r="R412" s="8" t="s">
        <v>8315</v>
      </c>
      <c r="S412" s="12">
        <f t="shared" si="26"/>
        <v>42113.981446759266</v>
      </c>
      <c r="T412" s="12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8">
        <f t="shared" si="25"/>
        <v>125.79</v>
      </c>
      <c r="Q413" s="8" t="s">
        <v>8310</v>
      </c>
      <c r="R413" s="8" t="s">
        <v>8315</v>
      </c>
      <c r="S413" s="12">
        <f t="shared" si="26"/>
        <v>41598.17597222222</v>
      </c>
      <c r="T413" s="12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8">
        <f t="shared" si="25"/>
        <v>57.65</v>
      </c>
      <c r="Q414" s="8" t="s">
        <v>8310</v>
      </c>
      <c r="R414" s="8" t="s">
        <v>8315</v>
      </c>
      <c r="S414" s="12">
        <f t="shared" si="26"/>
        <v>41099.742800925924</v>
      </c>
      <c r="T414" s="12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105.09</v>
      </c>
      <c r="P415" s="8">
        <f t="shared" si="25"/>
        <v>78.66</v>
      </c>
      <c r="Q415" s="8" t="s">
        <v>8310</v>
      </c>
      <c r="R415" s="8" t="s">
        <v>8315</v>
      </c>
      <c r="S415" s="12">
        <f t="shared" si="26"/>
        <v>41079.877442129626</v>
      </c>
      <c r="T415" s="12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</v>
      </c>
      <c r="P416" s="8">
        <f t="shared" si="25"/>
        <v>91.48</v>
      </c>
      <c r="Q416" s="8" t="s">
        <v>8310</v>
      </c>
      <c r="R416" s="8" t="s">
        <v>8315</v>
      </c>
      <c r="S416" s="12">
        <f t="shared" si="26"/>
        <v>41529.063252314816</v>
      </c>
      <c r="T416" s="12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102.15</v>
      </c>
      <c r="P417" s="8">
        <f t="shared" si="25"/>
        <v>68.099999999999994</v>
      </c>
      <c r="Q417" s="8" t="s">
        <v>8310</v>
      </c>
      <c r="R417" s="8" t="s">
        <v>8315</v>
      </c>
      <c r="S417" s="12">
        <f t="shared" si="26"/>
        <v>41904.851875</v>
      </c>
      <c r="T417" s="12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120.22</v>
      </c>
      <c r="P418" s="8">
        <f t="shared" si="25"/>
        <v>48.09</v>
      </c>
      <c r="Q418" s="8" t="s">
        <v>8310</v>
      </c>
      <c r="R418" s="8" t="s">
        <v>8315</v>
      </c>
      <c r="S418" s="12">
        <f t="shared" si="26"/>
        <v>41648.396192129629</v>
      </c>
      <c r="T418" s="12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100.25</v>
      </c>
      <c r="P419" s="8">
        <f t="shared" si="25"/>
        <v>202.42</v>
      </c>
      <c r="Q419" s="8" t="s">
        <v>8310</v>
      </c>
      <c r="R419" s="8" t="s">
        <v>8315</v>
      </c>
      <c r="S419" s="12">
        <f t="shared" si="26"/>
        <v>41360.970601851855</v>
      </c>
      <c r="T419" s="12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</v>
      </c>
      <c r="P420" s="8">
        <f t="shared" si="25"/>
        <v>216.75</v>
      </c>
      <c r="Q420" s="8" t="s">
        <v>8310</v>
      </c>
      <c r="R420" s="8" t="s">
        <v>8315</v>
      </c>
      <c r="S420" s="12">
        <f t="shared" si="26"/>
        <v>42178.282372685186</v>
      </c>
      <c r="T420" s="12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100.44</v>
      </c>
      <c r="P421" s="8">
        <f t="shared" si="25"/>
        <v>110.07</v>
      </c>
      <c r="Q421" s="8" t="s">
        <v>8310</v>
      </c>
      <c r="R421" s="8" t="s">
        <v>8315</v>
      </c>
      <c r="S421" s="12">
        <f t="shared" si="26"/>
        <v>41394.842442129629</v>
      </c>
      <c r="T421" s="12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0.44</v>
      </c>
      <c r="P422" s="8">
        <f t="shared" si="25"/>
        <v>4.83</v>
      </c>
      <c r="Q422" s="8" t="s">
        <v>8310</v>
      </c>
      <c r="R422" s="8" t="s">
        <v>8316</v>
      </c>
      <c r="S422" s="12">
        <f t="shared" si="26"/>
        <v>41682.23646990741</v>
      </c>
      <c r="T422" s="12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2.0099999999999998</v>
      </c>
      <c r="P423" s="8">
        <f t="shared" si="25"/>
        <v>50.17</v>
      </c>
      <c r="Q423" s="8" t="s">
        <v>8310</v>
      </c>
      <c r="R423" s="8" t="s">
        <v>8316</v>
      </c>
      <c r="S423" s="12">
        <f t="shared" si="26"/>
        <v>42177.491388888884</v>
      </c>
      <c r="T423" s="12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1.08</v>
      </c>
      <c r="P424" s="8">
        <f t="shared" si="25"/>
        <v>35.83</v>
      </c>
      <c r="Q424" s="8" t="s">
        <v>8310</v>
      </c>
      <c r="R424" s="8" t="s">
        <v>8316</v>
      </c>
      <c r="S424" s="12">
        <f t="shared" si="26"/>
        <v>41863.260381944441</v>
      </c>
      <c r="T424" s="12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0.77</v>
      </c>
      <c r="P425" s="8">
        <f t="shared" si="25"/>
        <v>11.77</v>
      </c>
      <c r="Q425" s="8" t="s">
        <v>8310</v>
      </c>
      <c r="R425" s="8" t="s">
        <v>8316</v>
      </c>
      <c r="S425" s="12">
        <f t="shared" si="26"/>
        <v>41400.92627314815</v>
      </c>
      <c r="T425" s="12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6.8</v>
      </c>
      <c r="P426" s="8">
        <f t="shared" si="25"/>
        <v>40.78</v>
      </c>
      <c r="Q426" s="8" t="s">
        <v>8310</v>
      </c>
      <c r="R426" s="8" t="s">
        <v>8316</v>
      </c>
      <c r="S426" s="12">
        <f t="shared" si="26"/>
        <v>40934.376145833332</v>
      </c>
      <c r="T426" s="12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0.01</v>
      </c>
      <c r="P427" s="8">
        <f t="shared" si="25"/>
        <v>3</v>
      </c>
      <c r="Q427" s="8" t="s">
        <v>8310</v>
      </c>
      <c r="R427" s="8" t="s">
        <v>8316</v>
      </c>
      <c r="S427" s="12">
        <f t="shared" si="26"/>
        <v>42275.861157407402</v>
      </c>
      <c r="T427" s="12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1.33</v>
      </c>
      <c r="P428" s="8">
        <f t="shared" si="25"/>
        <v>16.63</v>
      </c>
      <c r="Q428" s="8" t="s">
        <v>8310</v>
      </c>
      <c r="R428" s="8" t="s">
        <v>8316</v>
      </c>
      <c r="S428" s="12">
        <f t="shared" si="26"/>
        <v>42400.711967592593</v>
      </c>
      <c r="T428" s="12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8" t="e">
        <f t="shared" si="25"/>
        <v>#DIV/0!</v>
      </c>
      <c r="Q429" s="8" t="s">
        <v>8310</v>
      </c>
      <c r="R429" s="8" t="s">
        <v>8316</v>
      </c>
      <c r="S429" s="12">
        <f t="shared" si="26"/>
        <v>42285.909027777772</v>
      </c>
      <c r="T429" s="12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</v>
      </c>
      <c r="P430" s="8">
        <f t="shared" si="25"/>
        <v>52</v>
      </c>
      <c r="Q430" s="8" t="s">
        <v>8310</v>
      </c>
      <c r="R430" s="8" t="s">
        <v>8316</v>
      </c>
      <c r="S430" s="12">
        <f t="shared" si="26"/>
        <v>41778.766724537039</v>
      </c>
      <c r="T430" s="12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8" t="e">
        <f t="shared" si="25"/>
        <v>#DIV/0!</v>
      </c>
      <c r="Q431" s="8" t="s">
        <v>8310</v>
      </c>
      <c r="R431" s="8" t="s">
        <v>8316</v>
      </c>
      <c r="S431" s="12">
        <f t="shared" si="26"/>
        <v>40070.901412037041</v>
      </c>
      <c r="T431" s="12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8">
        <f t="shared" si="25"/>
        <v>4.8</v>
      </c>
      <c r="Q432" s="8" t="s">
        <v>8310</v>
      </c>
      <c r="R432" s="8" t="s">
        <v>8316</v>
      </c>
      <c r="S432" s="12">
        <f t="shared" si="26"/>
        <v>41513.107256944444</v>
      </c>
      <c r="T432" s="12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</v>
      </c>
      <c r="P433" s="8">
        <f t="shared" si="25"/>
        <v>51.88</v>
      </c>
      <c r="Q433" s="8" t="s">
        <v>8310</v>
      </c>
      <c r="R433" s="8" t="s">
        <v>8316</v>
      </c>
      <c r="S433" s="12">
        <f t="shared" si="26"/>
        <v>42526.871331018512</v>
      </c>
      <c r="T433" s="12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8">
        <f t="shared" si="25"/>
        <v>71.25</v>
      </c>
      <c r="Q434" s="8" t="s">
        <v>8310</v>
      </c>
      <c r="R434" s="8" t="s">
        <v>8316</v>
      </c>
      <c r="S434" s="12">
        <f t="shared" si="26"/>
        <v>42238.726631944446</v>
      </c>
      <c r="T434" s="12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8" t="e">
        <f t="shared" si="25"/>
        <v>#DIV/0!</v>
      </c>
      <c r="Q435" s="8" t="s">
        <v>8310</v>
      </c>
      <c r="R435" s="8" t="s">
        <v>8316</v>
      </c>
      <c r="S435" s="12">
        <f t="shared" si="26"/>
        <v>42228.629884259266</v>
      </c>
      <c r="T435" s="12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8">
        <f t="shared" si="25"/>
        <v>62.5</v>
      </c>
      <c r="Q436" s="8" t="s">
        <v>8310</v>
      </c>
      <c r="R436" s="8" t="s">
        <v>8316</v>
      </c>
      <c r="S436" s="12">
        <f t="shared" si="26"/>
        <v>41576.834513888891</v>
      </c>
      <c r="T436" s="12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0</v>
      </c>
      <c r="P437" s="8">
        <f t="shared" si="25"/>
        <v>1</v>
      </c>
      <c r="Q437" s="8" t="s">
        <v>8310</v>
      </c>
      <c r="R437" s="8" t="s">
        <v>8316</v>
      </c>
      <c r="S437" s="12">
        <f t="shared" si="26"/>
        <v>41500.747453703705</v>
      </c>
      <c r="T437" s="12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8" t="e">
        <f t="shared" si="25"/>
        <v>#DIV/0!</v>
      </c>
      <c r="Q438" s="8" t="s">
        <v>8310</v>
      </c>
      <c r="R438" s="8" t="s">
        <v>8316</v>
      </c>
      <c r="S438" s="12">
        <f t="shared" si="26"/>
        <v>41456.36241898148</v>
      </c>
      <c r="T438" s="12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8" t="e">
        <f t="shared" si="25"/>
        <v>#DIV/0!</v>
      </c>
      <c r="Q439" s="8" t="s">
        <v>8310</v>
      </c>
      <c r="R439" s="8" t="s">
        <v>8316</v>
      </c>
      <c r="S439" s="12">
        <f t="shared" si="26"/>
        <v>42591.31858796296</v>
      </c>
      <c r="T439" s="12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9.3800000000000008</v>
      </c>
      <c r="P440" s="8">
        <f t="shared" si="25"/>
        <v>170.55</v>
      </c>
      <c r="Q440" s="8" t="s">
        <v>8310</v>
      </c>
      <c r="R440" s="8" t="s">
        <v>8316</v>
      </c>
      <c r="S440" s="12">
        <f t="shared" si="26"/>
        <v>42296.261087962965</v>
      </c>
      <c r="T440" s="12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8" t="e">
        <f t="shared" si="25"/>
        <v>#DIV/0!</v>
      </c>
      <c r="Q441" s="8" t="s">
        <v>8310</v>
      </c>
      <c r="R441" s="8" t="s">
        <v>8316</v>
      </c>
      <c r="S441" s="12">
        <f t="shared" si="26"/>
        <v>41919.761782407404</v>
      </c>
      <c r="T441" s="12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8">
        <f t="shared" si="25"/>
        <v>5</v>
      </c>
      <c r="Q442" s="8" t="s">
        <v>8310</v>
      </c>
      <c r="R442" s="8" t="s">
        <v>8316</v>
      </c>
      <c r="S442" s="12">
        <f t="shared" si="26"/>
        <v>42423.985567129625</v>
      </c>
      <c r="T442" s="12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8" t="e">
        <f t="shared" si="25"/>
        <v>#DIV/0!</v>
      </c>
      <c r="Q443" s="8" t="s">
        <v>8310</v>
      </c>
      <c r="R443" s="8" t="s">
        <v>8316</v>
      </c>
      <c r="S443" s="12">
        <f t="shared" si="26"/>
        <v>41550.793935185182</v>
      </c>
      <c r="T443" s="12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39.36</v>
      </c>
      <c r="P444" s="8">
        <f t="shared" si="25"/>
        <v>393.59</v>
      </c>
      <c r="Q444" s="8" t="s">
        <v>8310</v>
      </c>
      <c r="R444" s="8" t="s">
        <v>8316</v>
      </c>
      <c r="S444" s="12">
        <f t="shared" si="26"/>
        <v>42024.888692129629</v>
      </c>
      <c r="T444" s="12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8">
        <f t="shared" si="25"/>
        <v>5</v>
      </c>
      <c r="Q445" s="8" t="s">
        <v>8310</v>
      </c>
      <c r="R445" s="8" t="s">
        <v>8316</v>
      </c>
      <c r="S445" s="12">
        <f t="shared" si="26"/>
        <v>41650.015057870369</v>
      </c>
      <c r="T445" s="12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8">
        <f t="shared" si="25"/>
        <v>50</v>
      </c>
      <c r="Q446" s="8" t="s">
        <v>8310</v>
      </c>
      <c r="R446" s="8" t="s">
        <v>8316</v>
      </c>
      <c r="S446" s="12">
        <f t="shared" si="26"/>
        <v>40894.906956018516</v>
      </c>
      <c r="T446" s="12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0</v>
      </c>
      <c r="P447" s="8">
        <f t="shared" si="25"/>
        <v>1</v>
      </c>
      <c r="Q447" s="8" t="s">
        <v>8310</v>
      </c>
      <c r="R447" s="8" t="s">
        <v>8316</v>
      </c>
      <c r="S447" s="12">
        <f t="shared" si="26"/>
        <v>42130.335358796292</v>
      </c>
      <c r="T447" s="12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7.3</v>
      </c>
      <c r="P448" s="8">
        <f t="shared" si="25"/>
        <v>47.88</v>
      </c>
      <c r="Q448" s="8" t="s">
        <v>8310</v>
      </c>
      <c r="R448" s="8" t="s">
        <v>8316</v>
      </c>
      <c r="S448" s="12">
        <f t="shared" si="26"/>
        <v>42037.083564814813</v>
      </c>
      <c r="T448" s="12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0.02</v>
      </c>
      <c r="P449" s="8">
        <f t="shared" si="25"/>
        <v>5</v>
      </c>
      <c r="Q449" s="8" t="s">
        <v>8310</v>
      </c>
      <c r="R449" s="8" t="s">
        <v>8316</v>
      </c>
      <c r="S449" s="12">
        <f t="shared" si="26"/>
        <v>41331.555127314816</v>
      </c>
      <c r="T449" s="12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</v>
      </c>
      <c r="P450" s="8">
        <f t="shared" si="25"/>
        <v>20.5</v>
      </c>
      <c r="Q450" s="8" t="s">
        <v>8310</v>
      </c>
      <c r="R450" s="8" t="s">
        <v>8316</v>
      </c>
      <c r="S450" s="12">
        <f t="shared" si="26"/>
        <v>41753.758043981477</v>
      </c>
      <c r="T450" s="12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ROUND(100*(E451/D451), 2)</f>
        <v>2.25</v>
      </c>
      <c r="P451" s="8">
        <f t="shared" ref="P451:P514" si="29">ROUND(E451/L451,2)</f>
        <v>9</v>
      </c>
      <c r="Q451" s="8" t="s">
        <v>8310</v>
      </c>
      <c r="R451" s="8" t="s">
        <v>8316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</v>
      </c>
      <c r="P452" s="8">
        <f t="shared" si="29"/>
        <v>56.57</v>
      </c>
      <c r="Q452" s="8" t="s">
        <v>8310</v>
      </c>
      <c r="R452" s="8" t="s">
        <v>8316</v>
      </c>
      <c r="S452" s="12">
        <f t="shared" si="30"/>
        <v>41654.946759259255</v>
      </c>
      <c r="T452" s="12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8" t="e">
        <f>ROUND(E453/L453,2)</f>
        <v>#DIV/0!</v>
      </c>
      <c r="Q453" s="8" t="s">
        <v>8310</v>
      </c>
      <c r="R453" s="8" t="s">
        <v>8316</v>
      </c>
      <c r="S453" s="12">
        <f t="shared" si="30"/>
        <v>41634.715173611112</v>
      </c>
      <c r="T453" s="12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8">
        <f t="shared" si="29"/>
        <v>40</v>
      </c>
      <c r="Q454" s="8" t="s">
        <v>8310</v>
      </c>
      <c r="R454" s="8" t="s">
        <v>8316</v>
      </c>
      <c r="S454" s="12">
        <f t="shared" si="30"/>
        <v>42107.703877314809</v>
      </c>
      <c r="T454" s="12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0.03</v>
      </c>
      <c r="P455" s="8">
        <f t="shared" si="29"/>
        <v>13</v>
      </c>
      <c r="Q455" s="8" t="s">
        <v>8310</v>
      </c>
      <c r="R455" s="8" t="s">
        <v>8316</v>
      </c>
      <c r="S455" s="12">
        <f t="shared" si="30"/>
        <v>42038.824988425928</v>
      </c>
      <c r="T455" s="12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</v>
      </c>
      <c r="P456" s="8">
        <f t="shared" si="29"/>
        <v>16.399999999999999</v>
      </c>
      <c r="Q456" s="8" t="s">
        <v>8310</v>
      </c>
      <c r="R456" s="8" t="s">
        <v>8316</v>
      </c>
      <c r="S456" s="12">
        <f t="shared" si="30"/>
        <v>41938.717256944445</v>
      </c>
      <c r="T456" s="12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7.0000000000000007E-2</v>
      </c>
      <c r="P457" s="8">
        <f t="shared" si="29"/>
        <v>22.5</v>
      </c>
      <c r="Q457" s="8" t="s">
        <v>8310</v>
      </c>
      <c r="R457" s="8" t="s">
        <v>8316</v>
      </c>
      <c r="S457" s="12">
        <f t="shared" si="30"/>
        <v>40971.002569444441</v>
      </c>
      <c r="T457" s="12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0.69</v>
      </c>
      <c r="P458" s="8">
        <f t="shared" si="29"/>
        <v>20.329999999999998</v>
      </c>
      <c r="Q458" s="8" t="s">
        <v>8310</v>
      </c>
      <c r="R458" s="8" t="s">
        <v>8316</v>
      </c>
      <c r="S458" s="12">
        <f t="shared" si="30"/>
        <v>41547.694456018515</v>
      </c>
      <c r="T458" s="12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8" t="e">
        <f t="shared" si="29"/>
        <v>#DIV/0!</v>
      </c>
      <c r="Q459" s="8" t="s">
        <v>8310</v>
      </c>
      <c r="R459" s="8" t="s">
        <v>8316</v>
      </c>
      <c r="S459" s="12">
        <f t="shared" si="30"/>
        <v>41837.767500000002</v>
      </c>
      <c r="T459" s="12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8">
        <f t="shared" si="29"/>
        <v>16.760000000000002</v>
      </c>
      <c r="Q460" s="8" t="s">
        <v>8310</v>
      </c>
      <c r="R460" s="8" t="s">
        <v>8316</v>
      </c>
      <c r="S460" s="12">
        <f t="shared" si="30"/>
        <v>41378.69976851852</v>
      </c>
      <c r="T460" s="12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0.06</v>
      </c>
      <c r="P461" s="8">
        <f t="shared" si="29"/>
        <v>25</v>
      </c>
      <c r="Q461" s="8" t="s">
        <v>8310</v>
      </c>
      <c r="R461" s="8" t="s">
        <v>8316</v>
      </c>
      <c r="S461" s="12">
        <f t="shared" si="30"/>
        <v>40800.6403587963</v>
      </c>
      <c r="T461" s="12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0.28999999999999998</v>
      </c>
      <c r="P462" s="8">
        <f t="shared" si="29"/>
        <v>12.5</v>
      </c>
      <c r="Q462" s="8" t="s">
        <v>8310</v>
      </c>
      <c r="R462" s="8" t="s">
        <v>8316</v>
      </c>
      <c r="S462" s="12">
        <f t="shared" si="30"/>
        <v>41759.542534722219</v>
      </c>
      <c r="T462" s="12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8" t="e">
        <f t="shared" si="29"/>
        <v>#DIV/0!</v>
      </c>
      <c r="Q463" s="8" t="s">
        <v>8310</v>
      </c>
      <c r="R463" s="8" t="s">
        <v>8316</v>
      </c>
      <c r="S463" s="12">
        <f t="shared" si="30"/>
        <v>41407.84684027778</v>
      </c>
      <c r="T463" s="12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8" t="e">
        <f t="shared" si="29"/>
        <v>#DIV/0!</v>
      </c>
      <c r="Q464" s="8" t="s">
        <v>8310</v>
      </c>
      <c r="R464" s="8" t="s">
        <v>8316</v>
      </c>
      <c r="S464" s="12">
        <f t="shared" si="30"/>
        <v>40705.126631944448</v>
      </c>
      <c r="T464" s="12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</v>
      </c>
      <c r="P465" s="8">
        <f t="shared" si="29"/>
        <v>113.64</v>
      </c>
      <c r="Q465" s="8" t="s">
        <v>8310</v>
      </c>
      <c r="R465" s="8" t="s">
        <v>8316</v>
      </c>
      <c r="S465" s="12">
        <f t="shared" si="30"/>
        <v>40750.710104166668</v>
      </c>
      <c r="T465" s="12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0.1</v>
      </c>
      <c r="P466" s="8">
        <f t="shared" si="29"/>
        <v>1</v>
      </c>
      <c r="Q466" s="8" t="s">
        <v>8310</v>
      </c>
      <c r="R466" s="8" t="s">
        <v>8316</v>
      </c>
      <c r="S466" s="12">
        <f t="shared" si="30"/>
        <v>42488.848784722228</v>
      </c>
      <c r="T466" s="12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</v>
      </c>
      <c r="P467" s="8">
        <f t="shared" si="29"/>
        <v>17.25</v>
      </c>
      <c r="Q467" s="8" t="s">
        <v>8310</v>
      </c>
      <c r="R467" s="8" t="s">
        <v>8316</v>
      </c>
      <c r="S467" s="12">
        <f t="shared" si="30"/>
        <v>41801.120069444441</v>
      </c>
      <c r="T467" s="12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8">
        <f t="shared" si="29"/>
        <v>15.2</v>
      </c>
      <c r="Q468" s="8" t="s">
        <v>8310</v>
      </c>
      <c r="R468" s="8" t="s">
        <v>8316</v>
      </c>
      <c r="S468" s="12">
        <f t="shared" si="30"/>
        <v>41129.942870370374</v>
      </c>
      <c r="T468" s="12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21.58</v>
      </c>
      <c r="P469" s="8">
        <f t="shared" si="29"/>
        <v>110.64</v>
      </c>
      <c r="Q469" s="8" t="s">
        <v>8310</v>
      </c>
      <c r="R469" s="8" t="s">
        <v>8316</v>
      </c>
      <c r="S469" s="12">
        <f t="shared" si="30"/>
        <v>41135.679791666669</v>
      </c>
      <c r="T469" s="12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8" t="e">
        <f t="shared" si="29"/>
        <v>#DIV/0!</v>
      </c>
      <c r="Q470" s="8" t="s">
        <v>8310</v>
      </c>
      <c r="R470" s="8" t="s">
        <v>8316</v>
      </c>
      <c r="S470" s="12">
        <f t="shared" si="30"/>
        <v>41041.167627314811</v>
      </c>
      <c r="T470" s="12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8" t="e">
        <f t="shared" si="29"/>
        <v>#DIV/0!</v>
      </c>
      <c r="Q471" s="8" t="s">
        <v>8310</v>
      </c>
      <c r="R471" s="8" t="s">
        <v>8316</v>
      </c>
      <c r="S471" s="12">
        <f t="shared" si="30"/>
        <v>41827.989861111113</v>
      </c>
      <c r="T471" s="12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8">
        <f t="shared" si="29"/>
        <v>25.5</v>
      </c>
      <c r="Q472" s="8" t="s">
        <v>8310</v>
      </c>
      <c r="R472" s="8" t="s">
        <v>8316</v>
      </c>
      <c r="S472" s="12">
        <f t="shared" si="30"/>
        <v>41605.167696759258</v>
      </c>
      <c r="T472" s="12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</v>
      </c>
      <c r="P473" s="8">
        <f t="shared" si="29"/>
        <v>38.479999999999997</v>
      </c>
      <c r="Q473" s="8" t="s">
        <v>8310</v>
      </c>
      <c r="R473" s="8" t="s">
        <v>8316</v>
      </c>
      <c r="S473" s="12">
        <f t="shared" si="30"/>
        <v>41703.721979166665</v>
      </c>
      <c r="T473" s="12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17.63</v>
      </c>
      <c r="P474" s="8">
        <f t="shared" si="29"/>
        <v>28.2</v>
      </c>
      <c r="Q474" s="8" t="s">
        <v>8310</v>
      </c>
      <c r="R474" s="8" t="s">
        <v>8316</v>
      </c>
      <c r="S474" s="12">
        <f t="shared" si="30"/>
        <v>41844.922662037039</v>
      </c>
      <c r="T474" s="12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8">
        <f t="shared" si="29"/>
        <v>61.5</v>
      </c>
      <c r="Q475" s="8" t="s">
        <v>8310</v>
      </c>
      <c r="R475" s="8" t="s">
        <v>8316</v>
      </c>
      <c r="S475" s="12">
        <f t="shared" si="30"/>
        <v>41869.698136574072</v>
      </c>
      <c r="T475" s="12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0.03</v>
      </c>
      <c r="P476" s="8">
        <f t="shared" si="29"/>
        <v>1</v>
      </c>
      <c r="Q476" s="8" t="s">
        <v>8310</v>
      </c>
      <c r="R476" s="8" t="s">
        <v>8316</v>
      </c>
      <c r="S476" s="12">
        <f t="shared" si="30"/>
        <v>42753.329039351855</v>
      </c>
      <c r="T476" s="12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8" t="e">
        <f t="shared" si="29"/>
        <v>#DIV/0!</v>
      </c>
      <c r="Q477" s="8" t="s">
        <v>8310</v>
      </c>
      <c r="R477" s="8" t="s">
        <v>8316</v>
      </c>
      <c r="S477" s="12">
        <f t="shared" si="30"/>
        <v>42100.086145833338</v>
      </c>
      <c r="T477" s="12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</v>
      </c>
      <c r="P478" s="8">
        <f t="shared" si="29"/>
        <v>39.57</v>
      </c>
      <c r="Q478" s="8" t="s">
        <v>8310</v>
      </c>
      <c r="R478" s="8" t="s">
        <v>8316</v>
      </c>
      <c r="S478" s="12">
        <f t="shared" si="30"/>
        <v>41757.975011574075</v>
      </c>
      <c r="T478" s="12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8" t="e">
        <f t="shared" si="29"/>
        <v>#DIV/0!</v>
      </c>
      <c r="Q479" s="8" t="s">
        <v>8310</v>
      </c>
      <c r="R479" s="8" t="s">
        <v>8316</v>
      </c>
      <c r="S479" s="12">
        <f t="shared" si="30"/>
        <v>40987.83488425926</v>
      </c>
      <c r="T479" s="12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8" t="e">
        <f t="shared" si="29"/>
        <v>#DIV/0!</v>
      </c>
      <c r="Q480" s="8" t="s">
        <v>8310</v>
      </c>
      <c r="R480" s="8" t="s">
        <v>8316</v>
      </c>
      <c r="S480" s="12">
        <f t="shared" si="30"/>
        <v>42065.910983796297</v>
      </c>
      <c r="T480" s="12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8">
        <f t="shared" si="29"/>
        <v>88.8</v>
      </c>
      <c r="Q481" s="8" t="s">
        <v>8310</v>
      </c>
      <c r="R481" s="8" t="s">
        <v>8316</v>
      </c>
      <c r="S481" s="12">
        <f t="shared" si="30"/>
        <v>41904.407812500001</v>
      </c>
      <c r="T481" s="12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8">
        <f t="shared" si="29"/>
        <v>55.46</v>
      </c>
      <c r="Q482" s="8" t="s">
        <v>8310</v>
      </c>
      <c r="R482" s="8" t="s">
        <v>8316</v>
      </c>
      <c r="S482" s="12">
        <f t="shared" si="30"/>
        <v>41465.500173611108</v>
      </c>
      <c r="T482" s="12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8">
        <f t="shared" si="29"/>
        <v>87.14</v>
      </c>
      <c r="Q483" s="8" t="s">
        <v>8310</v>
      </c>
      <c r="R483" s="8" t="s">
        <v>8316</v>
      </c>
      <c r="S483" s="12">
        <f t="shared" si="30"/>
        <v>41162.672326388885</v>
      </c>
      <c r="T483" s="12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8">
        <f t="shared" si="29"/>
        <v>10</v>
      </c>
      <c r="Q484" s="8" t="s">
        <v>8310</v>
      </c>
      <c r="R484" s="8" t="s">
        <v>8316</v>
      </c>
      <c r="S484" s="12">
        <f t="shared" si="30"/>
        <v>42447.896875000006</v>
      </c>
      <c r="T484" s="12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8">
        <f t="shared" si="29"/>
        <v>51.22</v>
      </c>
      <c r="Q485" s="8" t="s">
        <v>8310</v>
      </c>
      <c r="R485" s="8" t="s">
        <v>8316</v>
      </c>
      <c r="S485" s="12">
        <f t="shared" si="30"/>
        <v>41243.197592592594</v>
      </c>
      <c r="T485" s="12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0.19</v>
      </c>
      <c r="P486" s="8">
        <f t="shared" si="29"/>
        <v>13.55</v>
      </c>
      <c r="Q486" s="8" t="s">
        <v>8310</v>
      </c>
      <c r="R486" s="8" t="s">
        <v>8316</v>
      </c>
      <c r="S486" s="12">
        <f t="shared" si="30"/>
        <v>42272.93949074074</v>
      </c>
      <c r="T486" s="12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21.91</v>
      </c>
      <c r="P487" s="8">
        <f t="shared" si="29"/>
        <v>66.52</v>
      </c>
      <c r="Q487" s="8" t="s">
        <v>8310</v>
      </c>
      <c r="R487" s="8" t="s">
        <v>8316</v>
      </c>
      <c r="S487" s="12">
        <f t="shared" si="30"/>
        <v>41381.50577546296</v>
      </c>
      <c r="T487" s="12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0.01</v>
      </c>
      <c r="P488" s="8">
        <f t="shared" si="29"/>
        <v>50</v>
      </c>
      <c r="Q488" s="8" t="s">
        <v>8310</v>
      </c>
      <c r="R488" s="8" t="s">
        <v>8316</v>
      </c>
      <c r="S488" s="12">
        <f t="shared" si="30"/>
        <v>41761.94258101852</v>
      </c>
      <c r="T488" s="12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8" t="e">
        <f t="shared" si="29"/>
        <v>#DIV/0!</v>
      </c>
      <c r="Q489" s="8" t="s">
        <v>8310</v>
      </c>
      <c r="R489" s="8" t="s">
        <v>8316</v>
      </c>
      <c r="S489" s="12">
        <f t="shared" si="30"/>
        <v>42669.594837962963</v>
      </c>
      <c r="T489" s="12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8" t="e">
        <f t="shared" si="29"/>
        <v>#DIV/0!</v>
      </c>
      <c r="Q490" s="8" t="s">
        <v>8310</v>
      </c>
      <c r="R490" s="8" t="s">
        <v>8316</v>
      </c>
      <c r="S490" s="12">
        <f t="shared" si="30"/>
        <v>42714.054398148146</v>
      </c>
      <c r="T490" s="12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0.28999999999999998</v>
      </c>
      <c r="P491" s="8">
        <f t="shared" si="29"/>
        <v>71.67</v>
      </c>
      <c r="Q491" s="8" t="s">
        <v>8310</v>
      </c>
      <c r="R491" s="8" t="s">
        <v>8316</v>
      </c>
      <c r="S491" s="12">
        <f t="shared" si="30"/>
        <v>40882.481666666667</v>
      </c>
      <c r="T491" s="12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8" t="e">
        <f t="shared" si="29"/>
        <v>#DIV/0!</v>
      </c>
      <c r="Q492" s="8" t="s">
        <v>8310</v>
      </c>
      <c r="R492" s="8" t="s">
        <v>8316</v>
      </c>
      <c r="S492" s="12">
        <f t="shared" si="30"/>
        <v>41113.968576388892</v>
      </c>
      <c r="T492" s="12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8" t="e">
        <f t="shared" si="29"/>
        <v>#DIV/0!</v>
      </c>
      <c r="Q493" s="8" t="s">
        <v>8310</v>
      </c>
      <c r="R493" s="8" t="s">
        <v>8316</v>
      </c>
      <c r="S493" s="12">
        <f t="shared" si="30"/>
        <v>42366.982627314821</v>
      </c>
      <c r="T493" s="12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8" t="e">
        <f t="shared" si="29"/>
        <v>#DIV/0!</v>
      </c>
      <c r="Q494" s="8" t="s">
        <v>8310</v>
      </c>
      <c r="R494" s="8" t="s">
        <v>8316</v>
      </c>
      <c r="S494" s="12">
        <f t="shared" si="30"/>
        <v>42596.03506944445</v>
      </c>
      <c r="T494" s="12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8" t="e">
        <f t="shared" si="29"/>
        <v>#DIV/0!</v>
      </c>
      <c r="Q495" s="8" t="s">
        <v>8310</v>
      </c>
      <c r="R495" s="8" t="s">
        <v>8316</v>
      </c>
      <c r="S495" s="12">
        <f t="shared" si="30"/>
        <v>42114.726134259254</v>
      </c>
      <c r="T495" s="12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0.16</v>
      </c>
      <c r="P496" s="8">
        <f t="shared" si="29"/>
        <v>10.33</v>
      </c>
      <c r="Q496" s="8" t="s">
        <v>8310</v>
      </c>
      <c r="R496" s="8" t="s">
        <v>8316</v>
      </c>
      <c r="S496" s="12">
        <f t="shared" si="30"/>
        <v>41799.830613425926</v>
      </c>
      <c r="T496" s="12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8" t="e">
        <f t="shared" si="29"/>
        <v>#DIV/0!</v>
      </c>
      <c r="Q497" s="8" t="s">
        <v>8310</v>
      </c>
      <c r="R497" s="8" t="s">
        <v>8316</v>
      </c>
      <c r="S497" s="12">
        <f t="shared" si="30"/>
        <v>42171.827604166669</v>
      </c>
      <c r="T497" s="12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0</v>
      </c>
      <c r="P498" s="8">
        <f t="shared" si="29"/>
        <v>1</v>
      </c>
      <c r="Q498" s="8" t="s">
        <v>8310</v>
      </c>
      <c r="R498" s="8" t="s">
        <v>8316</v>
      </c>
      <c r="S498" s="12">
        <f t="shared" si="30"/>
        <v>41620.93141203704</v>
      </c>
      <c r="T498" s="12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0.67</v>
      </c>
      <c r="P499" s="8">
        <f t="shared" si="29"/>
        <v>10</v>
      </c>
      <c r="Q499" s="8" t="s">
        <v>8310</v>
      </c>
      <c r="R499" s="8" t="s">
        <v>8316</v>
      </c>
      <c r="S499" s="12">
        <f t="shared" si="30"/>
        <v>41945.037789351853</v>
      </c>
      <c r="T499" s="12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4.5999999999999996</v>
      </c>
      <c r="P500" s="8">
        <f t="shared" si="29"/>
        <v>136.09</v>
      </c>
      <c r="Q500" s="8" t="s">
        <v>8310</v>
      </c>
      <c r="R500" s="8" t="s">
        <v>8316</v>
      </c>
      <c r="S500" s="12">
        <f t="shared" si="30"/>
        <v>40858.762141203704</v>
      </c>
      <c r="T500" s="12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8">
        <f t="shared" si="29"/>
        <v>73.459999999999994</v>
      </c>
      <c r="Q501" s="8" t="s">
        <v>8310</v>
      </c>
      <c r="R501" s="8" t="s">
        <v>8316</v>
      </c>
      <c r="S501" s="12">
        <f t="shared" si="30"/>
        <v>40043.895462962959</v>
      </c>
      <c r="T501" s="12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3.31</v>
      </c>
      <c r="P502" s="8">
        <f t="shared" si="29"/>
        <v>53.75</v>
      </c>
      <c r="Q502" s="8" t="s">
        <v>8310</v>
      </c>
      <c r="R502" s="8" t="s">
        <v>8316</v>
      </c>
      <c r="S502" s="12">
        <f t="shared" si="30"/>
        <v>40247.886006944449</v>
      </c>
      <c r="T502" s="12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8" t="e">
        <f t="shared" si="29"/>
        <v>#DIV/0!</v>
      </c>
      <c r="Q503" s="8" t="s">
        <v>8310</v>
      </c>
      <c r="R503" s="8" t="s">
        <v>8316</v>
      </c>
      <c r="S503" s="12">
        <f t="shared" si="30"/>
        <v>40703.234386574077</v>
      </c>
      <c r="T503" s="12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8">
        <f t="shared" si="29"/>
        <v>57.5</v>
      </c>
      <c r="Q504" s="8" t="s">
        <v>8310</v>
      </c>
      <c r="R504" s="8" t="s">
        <v>8316</v>
      </c>
      <c r="S504" s="12">
        <f t="shared" si="30"/>
        <v>40956.553530092591</v>
      </c>
      <c r="T504" s="12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</v>
      </c>
      <c r="P505" s="8">
        <f t="shared" si="29"/>
        <v>12.67</v>
      </c>
      <c r="Q505" s="8" t="s">
        <v>8310</v>
      </c>
      <c r="R505" s="8" t="s">
        <v>8316</v>
      </c>
      <c r="S505" s="12">
        <f t="shared" si="30"/>
        <v>41991.526655092588</v>
      </c>
      <c r="T505" s="12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1.37</v>
      </c>
      <c r="P506" s="8">
        <f t="shared" si="29"/>
        <v>67</v>
      </c>
      <c r="Q506" s="8" t="s">
        <v>8310</v>
      </c>
      <c r="R506" s="8" t="s">
        <v>8316</v>
      </c>
      <c r="S506" s="12">
        <f t="shared" si="30"/>
        <v>40949.98364583333</v>
      </c>
      <c r="T506" s="12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</v>
      </c>
      <c r="P507" s="8">
        <f t="shared" si="29"/>
        <v>3.71</v>
      </c>
      <c r="Q507" s="8" t="s">
        <v>8310</v>
      </c>
      <c r="R507" s="8" t="s">
        <v>8316</v>
      </c>
      <c r="S507" s="12">
        <f t="shared" si="30"/>
        <v>42318.098217592589</v>
      </c>
      <c r="T507" s="12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0.13</v>
      </c>
      <c r="P508" s="8">
        <f t="shared" si="29"/>
        <v>250</v>
      </c>
      <c r="Q508" s="8" t="s">
        <v>8310</v>
      </c>
      <c r="R508" s="8" t="s">
        <v>8316</v>
      </c>
      <c r="S508" s="12">
        <f t="shared" si="30"/>
        <v>41466.552314814813</v>
      </c>
      <c r="T508" s="12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8">
        <f t="shared" si="29"/>
        <v>64</v>
      </c>
      <c r="Q509" s="8" t="s">
        <v>8310</v>
      </c>
      <c r="R509" s="8" t="s">
        <v>8316</v>
      </c>
      <c r="S509" s="12">
        <f t="shared" si="30"/>
        <v>41156.958993055552</v>
      </c>
      <c r="T509" s="12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8">
        <f t="shared" si="29"/>
        <v>133.33000000000001</v>
      </c>
      <c r="Q510" s="8" t="s">
        <v>8310</v>
      </c>
      <c r="R510" s="8" t="s">
        <v>8316</v>
      </c>
      <c r="S510" s="12">
        <f t="shared" si="30"/>
        <v>40995.024317129632</v>
      </c>
      <c r="T510" s="12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8">
        <f t="shared" si="29"/>
        <v>10</v>
      </c>
      <c r="Q511" s="8" t="s">
        <v>8310</v>
      </c>
      <c r="R511" s="8" t="s">
        <v>8316</v>
      </c>
      <c r="S511" s="12">
        <f t="shared" si="30"/>
        <v>42153.631597222222</v>
      </c>
      <c r="T511" s="12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8" t="e">
        <f t="shared" si="29"/>
        <v>#DIV/0!</v>
      </c>
      <c r="Q512" s="8" t="s">
        <v>8310</v>
      </c>
      <c r="R512" s="8" t="s">
        <v>8316</v>
      </c>
      <c r="S512" s="12">
        <f t="shared" si="30"/>
        <v>42400.176377314812</v>
      </c>
      <c r="T512" s="12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8">
        <f t="shared" si="29"/>
        <v>30</v>
      </c>
      <c r="Q513" s="8" t="s">
        <v>8310</v>
      </c>
      <c r="R513" s="8" t="s">
        <v>8316</v>
      </c>
      <c r="S513" s="12">
        <f t="shared" si="30"/>
        <v>41340.303032407406</v>
      </c>
      <c r="T513" s="12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0.14000000000000001</v>
      </c>
      <c r="P514" s="8">
        <f t="shared" si="29"/>
        <v>5.5</v>
      </c>
      <c r="Q514" s="8" t="s">
        <v>8310</v>
      </c>
      <c r="R514" s="8" t="s">
        <v>8316</v>
      </c>
      <c r="S514" s="12">
        <f t="shared" si="30"/>
        <v>42649.742210648154</v>
      </c>
      <c r="T514" s="12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ROUND(100*(E515/D515), 2)</f>
        <v>13.92</v>
      </c>
      <c r="P515" s="8">
        <f t="shared" ref="P515:P578" si="33">ROUND(E515/L515,2)</f>
        <v>102.38</v>
      </c>
      <c r="Q515" s="8" t="s">
        <v>8310</v>
      </c>
      <c r="R515" s="8" t="s">
        <v>8316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</v>
      </c>
      <c r="P516" s="8">
        <f t="shared" si="33"/>
        <v>16.670000000000002</v>
      </c>
      <c r="Q516" s="8" t="s">
        <v>8310</v>
      </c>
      <c r="R516" s="8" t="s">
        <v>8316</v>
      </c>
      <c r="S516" s="12">
        <f t="shared" si="34"/>
        <v>41830.613969907405</v>
      </c>
      <c r="T516" s="12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</v>
      </c>
      <c r="P517" s="8">
        <f t="shared" si="33"/>
        <v>725.03</v>
      </c>
      <c r="Q517" s="8" t="s">
        <v>8310</v>
      </c>
      <c r="R517" s="8" t="s">
        <v>8316</v>
      </c>
      <c r="S517" s="12">
        <f t="shared" si="34"/>
        <v>42327.490752314814</v>
      </c>
      <c r="T517" s="12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8" t="e">
        <f t="shared" si="33"/>
        <v>#DIV/0!</v>
      </c>
      <c r="Q518" s="8" t="s">
        <v>8310</v>
      </c>
      <c r="R518" s="8" t="s">
        <v>8316</v>
      </c>
      <c r="S518" s="12">
        <f t="shared" si="34"/>
        <v>42091.778703703705</v>
      </c>
      <c r="T518" s="12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1.37</v>
      </c>
      <c r="P519" s="8">
        <f t="shared" si="33"/>
        <v>68.33</v>
      </c>
      <c r="Q519" s="8" t="s">
        <v>8310</v>
      </c>
      <c r="R519" s="8" t="s">
        <v>8316</v>
      </c>
      <c r="S519" s="12">
        <f t="shared" si="34"/>
        <v>42738.615289351852</v>
      </c>
      <c r="T519" s="12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8" t="e">
        <f t="shared" si="33"/>
        <v>#DIV/0!</v>
      </c>
      <c r="Q520" s="8" t="s">
        <v>8310</v>
      </c>
      <c r="R520" s="8" t="s">
        <v>8316</v>
      </c>
      <c r="S520" s="12">
        <f t="shared" si="34"/>
        <v>42223.616018518514</v>
      </c>
      <c r="T520" s="12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</v>
      </c>
      <c r="P521" s="8">
        <f t="shared" si="33"/>
        <v>39.229999999999997</v>
      </c>
      <c r="Q521" s="8" t="s">
        <v>8310</v>
      </c>
      <c r="R521" s="8" t="s">
        <v>8316</v>
      </c>
      <c r="S521" s="12">
        <f t="shared" si="34"/>
        <v>41218.391446759262</v>
      </c>
      <c r="T521" s="12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8">
        <f t="shared" si="33"/>
        <v>150.15</v>
      </c>
      <c r="Q522" s="8" t="s">
        <v>8317</v>
      </c>
      <c r="R522" s="8" t="s">
        <v>8318</v>
      </c>
      <c r="S522" s="12">
        <f t="shared" si="34"/>
        <v>42318.702094907407</v>
      </c>
      <c r="T522" s="12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8">
        <f t="shared" si="33"/>
        <v>93.43</v>
      </c>
      <c r="Q523" s="8" t="s">
        <v>8317</v>
      </c>
      <c r="R523" s="8" t="s">
        <v>8318</v>
      </c>
      <c r="S523" s="12">
        <f t="shared" si="34"/>
        <v>42646.092812499999</v>
      </c>
      <c r="T523" s="12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114.67</v>
      </c>
      <c r="P524" s="8">
        <f t="shared" si="33"/>
        <v>110.97</v>
      </c>
      <c r="Q524" s="8" t="s">
        <v>8317</v>
      </c>
      <c r="R524" s="8" t="s">
        <v>8318</v>
      </c>
      <c r="S524" s="12">
        <f t="shared" si="34"/>
        <v>42430.040798611109</v>
      </c>
      <c r="T524" s="12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8">
        <f t="shared" si="33"/>
        <v>71.790000000000006</v>
      </c>
      <c r="Q525" s="8" t="s">
        <v>8317</v>
      </c>
      <c r="R525" s="8" t="s">
        <v>8318</v>
      </c>
      <c r="S525" s="12">
        <f t="shared" si="34"/>
        <v>42238.13282407407</v>
      </c>
      <c r="T525" s="12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</v>
      </c>
      <c r="P526" s="8">
        <f t="shared" si="33"/>
        <v>29.26</v>
      </c>
      <c r="Q526" s="8" t="s">
        <v>8317</v>
      </c>
      <c r="R526" s="8" t="s">
        <v>8318</v>
      </c>
      <c r="S526" s="12">
        <f t="shared" si="34"/>
        <v>42492.717233796298</v>
      </c>
      <c r="T526" s="12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8">
        <f t="shared" si="33"/>
        <v>1000</v>
      </c>
      <c r="Q527" s="8" t="s">
        <v>8317</v>
      </c>
      <c r="R527" s="8" t="s">
        <v>8318</v>
      </c>
      <c r="S527" s="12">
        <f t="shared" si="34"/>
        <v>41850.400937500002</v>
      </c>
      <c r="T527" s="12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114</v>
      </c>
      <c r="P528" s="8">
        <f t="shared" si="33"/>
        <v>74.349999999999994</v>
      </c>
      <c r="Q528" s="8" t="s">
        <v>8317</v>
      </c>
      <c r="R528" s="8" t="s">
        <v>8318</v>
      </c>
      <c r="S528" s="12">
        <f t="shared" si="34"/>
        <v>42192.591944444444</v>
      </c>
      <c r="T528" s="12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8">
        <f t="shared" si="33"/>
        <v>63.83</v>
      </c>
      <c r="Q529" s="8" t="s">
        <v>8317</v>
      </c>
      <c r="R529" s="8" t="s">
        <v>8318</v>
      </c>
      <c r="S529" s="12">
        <f t="shared" si="34"/>
        <v>42753.205625000002</v>
      </c>
      <c r="T529" s="12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</v>
      </c>
      <c r="P530" s="8">
        <f t="shared" si="33"/>
        <v>44.33</v>
      </c>
      <c r="Q530" s="8" t="s">
        <v>8317</v>
      </c>
      <c r="R530" s="8" t="s">
        <v>8318</v>
      </c>
      <c r="S530" s="12">
        <f t="shared" si="34"/>
        <v>42155.920219907406</v>
      </c>
      <c r="T530" s="12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130.41999999999999</v>
      </c>
      <c r="P531" s="8">
        <f t="shared" si="33"/>
        <v>86.94</v>
      </c>
      <c r="Q531" s="8" t="s">
        <v>8317</v>
      </c>
      <c r="R531" s="8" t="s">
        <v>8318</v>
      </c>
      <c r="S531" s="12">
        <f t="shared" si="34"/>
        <v>42725.031180555554</v>
      </c>
      <c r="T531" s="12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</v>
      </c>
      <c r="P532" s="8">
        <f t="shared" si="33"/>
        <v>126.55</v>
      </c>
      <c r="Q532" s="8" t="s">
        <v>8317</v>
      </c>
      <c r="R532" s="8" t="s">
        <v>8318</v>
      </c>
      <c r="S532" s="12">
        <f t="shared" si="34"/>
        <v>42157.591064814813</v>
      </c>
      <c r="T532" s="12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8">
        <f t="shared" si="33"/>
        <v>129.03</v>
      </c>
      <c r="Q533" s="8" t="s">
        <v>8317</v>
      </c>
      <c r="R533" s="8" t="s">
        <v>8318</v>
      </c>
      <c r="S533" s="12">
        <f t="shared" si="34"/>
        <v>42676.065150462964</v>
      </c>
      <c r="T533" s="12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8">
        <f t="shared" si="33"/>
        <v>71.239999999999995</v>
      </c>
      <c r="Q534" s="8" t="s">
        <v>8317</v>
      </c>
      <c r="R534" s="8" t="s">
        <v>8318</v>
      </c>
      <c r="S534" s="12">
        <f t="shared" si="34"/>
        <v>42473.007037037038</v>
      </c>
      <c r="T534" s="12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8">
        <f t="shared" si="33"/>
        <v>117.88</v>
      </c>
      <c r="Q535" s="8" t="s">
        <v>8317</v>
      </c>
      <c r="R535" s="8" t="s">
        <v>8318</v>
      </c>
      <c r="S535" s="12">
        <f t="shared" si="34"/>
        <v>42482.43478009259</v>
      </c>
      <c r="T535" s="12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104.67</v>
      </c>
      <c r="P536" s="8">
        <f t="shared" si="33"/>
        <v>327.08</v>
      </c>
      <c r="Q536" s="8" t="s">
        <v>8317</v>
      </c>
      <c r="R536" s="8" t="s">
        <v>8318</v>
      </c>
      <c r="S536" s="12">
        <f t="shared" si="34"/>
        <v>42270.810995370368</v>
      </c>
      <c r="T536" s="12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102.5</v>
      </c>
      <c r="P537" s="8">
        <f t="shared" si="33"/>
        <v>34.75</v>
      </c>
      <c r="Q537" s="8" t="s">
        <v>8317</v>
      </c>
      <c r="R537" s="8" t="s">
        <v>8318</v>
      </c>
      <c r="S537" s="12">
        <f t="shared" si="34"/>
        <v>42711.545196759253</v>
      </c>
      <c r="T537" s="12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118.26</v>
      </c>
      <c r="P538" s="8">
        <f t="shared" si="33"/>
        <v>100.06</v>
      </c>
      <c r="Q538" s="8" t="s">
        <v>8317</v>
      </c>
      <c r="R538" s="8" t="s">
        <v>8318</v>
      </c>
      <c r="S538" s="12">
        <f t="shared" si="34"/>
        <v>42179.344988425932</v>
      </c>
      <c r="T538" s="12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8">
        <f t="shared" si="33"/>
        <v>40.85</v>
      </c>
      <c r="Q539" s="8" t="s">
        <v>8317</v>
      </c>
      <c r="R539" s="8" t="s">
        <v>8318</v>
      </c>
      <c r="S539" s="12">
        <f t="shared" si="34"/>
        <v>42282.768414351856</v>
      </c>
      <c r="T539" s="12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8">
        <f t="shared" si="33"/>
        <v>252.02</v>
      </c>
      <c r="Q540" s="8" t="s">
        <v>8317</v>
      </c>
      <c r="R540" s="8" t="s">
        <v>8318</v>
      </c>
      <c r="S540" s="12">
        <f t="shared" si="34"/>
        <v>42473.794710648144</v>
      </c>
      <c r="T540" s="12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</v>
      </c>
      <c r="P541" s="8">
        <f t="shared" si="33"/>
        <v>25.16</v>
      </c>
      <c r="Q541" s="8" t="s">
        <v>8317</v>
      </c>
      <c r="R541" s="8" t="s">
        <v>8318</v>
      </c>
      <c r="S541" s="12">
        <f t="shared" si="34"/>
        <v>42535.049849537041</v>
      </c>
      <c r="T541" s="12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0.01</v>
      </c>
      <c r="P542" s="8">
        <f t="shared" si="33"/>
        <v>1</v>
      </c>
      <c r="Q542" s="8" t="s">
        <v>8319</v>
      </c>
      <c r="R542" s="8" t="s">
        <v>8320</v>
      </c>
      <c r="S542" s="12">
        <f t="shared" si="34"/>
        <v>42009.817199074074</v>
      </c>
      <c r="T542" s="12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0.56000000000000005</v>
      </c>
      <c r="P543" s="8">
        <f t="shared" si="33"/>
        <v>25</v>
      </c>
      <c r="Q543" s="8" t="s">
        <v>8319</v>
      </c>
      <c r="R543" s="8" t="s">
        <v>8320</v>
      </c>
      <c r="S543" s="12">
        <f t="shared" si="34"/>
        <v>42276.046689814815</v>
      </c>
      <c r="T543" s="12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0</v>
      </c>
      <c r="P544" s="8">
        <f t="shared" si="33"/>
        <v>1</v>
      </c>
      <c r="Q544" s="8" t="s">
        <v>8319</v>
      </c>
      <c r="R544" s="8" t="s">
        <v>8320</v>
      </c>
      <c r="S544" s="12">
        <f t="shared" si="34"/>
        <v>42433.737453703703</v>
      </c>
      <c r="T544" s="12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0.32</v>
      </c>
      <c r="P545" s="8">
        <f t="shared" si="33"/>
        <v>35</v>
      </c>
      <c r="Q545" s="8" t="s">
        <v>8319</v>
      </c>
      <c r="R545" s="8" t="s">
        <v>8320</v>
      </c>
      <c r="S545" s="12">
        <f t="shared" si="34"/>
        <v>41914.092152777775</v>
      </c>
      <c r="T545" s="12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8">
        <f t="shared" si="33"/>
        <v>3</v>
      </c>
      <c r="Q546" s="8" t="s">
        <v>8319</v>
      </c>
      <c r="R546" s="8" t="s">
        <v>8320</v>
      </c>
      <c r="S546" s="12">
        <f t="shared" si="34"/>
        <v>42525.656944444447</v>
      </c>
      <c r="T546" s="12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</v>
      </c>
      <c r="P547" s="8">
        <f t="shared" si="33"/>
        <v>402.71</v>
      </c>
      <c r="Q547" s="8" t="s">
        <v>8319</v>
      </c>
      <c r="R547" s="8" t="s">
        <v>8320</v>
      </c>
      <c r="S547" s="12">
        <f t="shared" si="34"/>
        <v>42283.592465277776</v>
      </c>
      <c r="T547" s="12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0.09</v>
      </c>
      <c r="P548" s="8">
        <f t="shared" si="33"/>
        <v>26</v>
      </c>
      <c r="Q548" s="8" t="s">
        <v>8319</v>
      </c>
      <c r="R548" s="8" t="s">
        <v>8320</v>
      </c>
      <c r="S548" s="12">
        <f t="shared" si="34"/>
        <v>42249.667997685188</v>
      </c>
      <c r="T548" s="12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8" t="e">
        <f t="shared" si="33"/>
        <v>#DIV/0!</v>
      </c>
      <c r="Q549" s="8" t="s">
        <v>8319</v>
      </c>
      <c r="R549" s="8" t="s">
        <v>8320</v>
      </c>
      <c r="S549" s="12">
        <f t="shared" si="34"/>
        <v>42380.696342592593</v>
      </c>
      <c r="T549" s="12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8">
        <f t="shared" si="33"/>
        <v>9</v>
      </c>
      <c r="Q550" s="8" t="s">
        <v>8319</v>
      </c>
      <c r="R550" s="8" t="s">
        <v>8320</v>
      </c>
      <c r="S550" s="12">
        <f t="shared" si="34"/>
        <v>42276.903333333335</v>
      </c>
      <c r="T550" s="12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2.72</v>
      </c>
      <c r="P551" s="8">
        <f t="shared" si="33"/>
        <v>8.5</v>
      </c>
      <c r="Q551" s="8" t="s">
        <v>8319</v>
      </c>
      <c r="R551" s="8" t="s">
        <v>8320</v>
      </c>
      <c r="S551" s="12">
        <f t="shared" si="34"/>
        <v>42163.636828703704</v>
      </c>
      <c r="T551" s="12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</v>
      </c>
      <c r="P552" s="8">
        <f t="shared" si="33"/>
        <v>8.75</v>
      </c>
      <c r="Q552" s="8" t="s">
        <v>8319</v>
      </c>
      <c r="R552" s="8" t="s">
        <v>8320</v>
      </c>
      <c r="S552" s="12">
        <f t="shared" si="34"/>
        <v>42753.678761574076</v>
      </c>
      <c r="T552" s="12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</v>
      </c>
      <c r="P553" s="8">
        <f t="shared" si="33"/>
        <v>135.04</v>
      </c>
      <c r="Q553" s="8" t="s">
        <v>8319</v>
      </c>
      <c r="R553" s="8" t="s">
        <v>8320</v>
      </c>
      <c r="S553" s="12">
        <f t="shared" si="34"/>
        <v>42173.275740740741</v>
      </c>
      <c r="T553" s="12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8" t="e">
        <f t="shared" si="33"/>
        <v>#DIV/0!</v>
      </c>
      <c r="Q554" s="8" t="s">
        <v>8319</v>
      </c>
      <c r="R554" s="8" t="s">
        <v>8320</v>
      </c>
      <c r="S554" s="12">
        <f t="shared" si="34"/>
        <v>42318.616851851853</v>
      </c>
      <c r="T554" s="12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</v>
      </c>
      <c r="P555" s="8">
        <f t="shared" si="33"/>
        <v>20.5</v>
      </c>
      <c r="Q555" s="8" t="s">
        <v>8319</v>
      </c>
      <c r="R555" s="8" t="s">
        <v>8320</v>
      </c>
      <c r="S555" s="12">
        <f t="shared" si="34"/>
        <v>41927.71980324074</v>
      </c>
      <c r="T555" s="12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36.590000000000003</v>
      </c>
      <c r="P556" s="8">
        <f t="shared" si="33"/>
        <v>64.36</v>
      </c>
      <c r="Q556" s="8" t="s">
        <v>8319</v>
      </c>
      <c r="R556" s="8" t="s">
        <v>8320</v>
      </c>
      <c r="S556" s="12">
        <f t="shared" si="34"/>
        <v>41901.684861111113</v>
      </c>
      <c r="T556" s="12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8" t="e">
        <f t="shared" si="33"/>
        <v>#DIV/0!</v>
      </c>
      <c r="Q557" s="8" t="s">
        <v>8319</v>
      </c>
      <c r="R557" s="8" t="s">
        <v>8320</v>
      </c>
      <c r="S557" s="12">
        <f t="shared" si="34"/>
        <v>42503.353506944448</v>
      </c>
      <c r="T557" s="12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8">
        <f t="shared" si="33"/>
        <v>200</v>
      </c>
      <c r="Q558" s="8" t="s">
        <v>8319</v>
      </c>
      <c r="R558" s="8" t="s">
        <v>8320</v>
      </c>
      <c r="S558" s="12">
        <f t="shared" si="34"/>
        <v>42345.860150462962</v>
      </c>
      <c r="T558" s="12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</v>
      </c>
      <c r="P559" s="8">
        <f t="shared" si="33"/>
        <v>68.3</v>
      </c>
      <c r="Q559" s="8" t="s">
        <v>8319</v>
      </c>
      <c r="R559" s="8" t="s">
        <v>8320</v>
      </c>
      <c r="S559" s="12">
        <f t="shared" si="34"/>
        <v>42676.942164351851</v>
      </c>
      <c r="T559" s="12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8" t="e">
        <f t="shared" si="33"/>
        <v>#DIV/0!</v>
      </c>
      <c r="Q560" s="8" t="s">
        <v>8319</v>
      </c>
      <c r="R560" s="8" t="s">
        <v>8320</v>
      </c>
      <c r="S560" s="12">
        <f t="shared" si="34"/>
        <v>42057.883159722223</v>
      </c>
      <c r="T560" s="12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0.02</v>
      </c>
      <c r="P561" s="8">
        <f t="shared" si="33"/>
        <v>50</v>
      </c>
      <c r="Q561" s="8" t="s">
        <v>8319</v>
      </c>
      <c r="R561" s="8" t="s">
        <v>8320</v>
      </c>
      <c r="S561" s="12">
        <f t="shared" si="34"/>
        <v>42321.283101851848</v>
      </c>
      <c r="T561" s="12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0.01</v>
      </c>
      <c r="P562" s="8">
        <f t="shared" si="33"/>
        <v>4</v>
      </c>
      <c r="Q562" s="8" t="s">
        <v>8319</v>
      </c>
      <c r="R562" s="8" t="s">
        <v>8320</v>
      </c>
      <c r="S562" s="12">
        <f t="shared" si="34"/>
        <v>41960.771354166667</v>
      </c>
      <c r="T562" s="12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0.37</v>
      </c>
      <c r="P563" s="8">
        <f t="shared" si="33"/>
        <v>27.5</v>
      </c>
      <c r="Q563" s="8" t="s">
        <v>8319</v>
      </c>
      <c r="R563" s="8" t="s">
        <v>8320</v>
      </c>
      <c r="S563" s="12">
        <f t="shared" si="34"/>
        <v>42268.658715277779</v>
      </c>
      <c r="T563" s="12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8" t="e">
        <f t="shared" si="33"/>
        <v>#DIV/0!</v>
      </c>
      <c r="Q564" s="8" t="s">
        <v>8319</v>
      </c>
      <c r="R564" s="8" t="s">
        <v>8320</v>
      </c>
      <c r="S564" s="12">
        <f t="shared" si="34"/>
        <v>42692.389062500006</v>
      </c>
      <c r="T564" s="12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0.09</v>
      </c>
      <c r="P565" s="8">
        <f t="shared" si="33"/>
        <v>34</v>
      </c>
      <c r="Q565" s="8" t="s">
        <v>8319</v>
      </c>
      <c r="R565" s="8" t="s">
        <v>8320</v>
      </c>
      <c r="S565" s="12">
        <f t="shared" si="34"/>
        <v>42022.069988425923</v>
      </c>
      <c r="T565" s="12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0.01</v>
      </c>
      <c r="P566" s="8">
        <f t="shared" si="33"/>
        <v>1</v>
      </c>
      <c r="Q566" s="8" t="s">
        <v>8319</v>
      </c>
      <c r="R566" s="8" t="s">
        <v>8320</v>
      </c>
      <c r="S566" s="12">
        <f t="shared" si="34"/>
        <v>42411.942997685182</v>
      </c>
      <c r="T566" s="12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8" t="e">
        <f t="shared" si="33"/>
        <v>#DIV/0!</v>
      </c>
      <c r="Q567" s="8" t="s">
        <v>8319</v>
      </c>
      <c r="R567" s="8" t="s">
        <v>8320</v>
      </c>
      <c r="S567" s="12">
        <f t="shared" si="34"/>
        <v>42165.785289351858</v>
      </c>
      <c r="T567" s="12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8">
        <f t="shared" si="33"/>
        <v>1</v>
      </c>
      <c r="Q568" s="8" t="s">
        <v>8319</v>
      </c>
      <c r="R568" s="8" t="s">
        <v>8320</v>
      </c>
      <c r="S568" s="12">
        <f t="shared" si="34"/>
        <v>42535.68440972222</v>
      </c>
      <c r="T568" s="12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8" t="e">
        <f t="shared" si="33"/>
        <v>#DIV/0!</v>
      </c>
      <c r="Q569" s="8" t="s">
        <v>8319</v>
      </c>
      <c r="R569" s="8" t="s">
        <v>8320</v>
      </c>
      <c r="S569" s="12">
        <f t="shared" si="34"/>
        <v>41975.842523148152</v>
      </c>
      <c r="T569" s="12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8">
        <f t="shared" si="33"/>
        <v>49</v>
      </c>
      <c r="Q570" s="8" t="s">
        <v>8319</v>
      </c>
      <c r="R570" s="8" t="s">
        <v>8320</v>
      </c>
      <c r="S570" s="12">
        <f t="shared" si="34"/>
        <v>42348.9215625</v>
      </c>
      <c r="T570" s="12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8">
        <f t="shared" si="33"/>
        <v>20</v>
      </c>
      <c r="Q571" s="8" t="s">
        <v>8319</v>
      </c>
      <c r="R571" s="8" t="s">
        <v>8320</v>
      </c>
      <c r="S571" s="12">
        <f t="shared" si="34"/>
        <v>42340.847361111111</v>
      </c>
      <c r="T571" s="12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0.17</v>
      </c>
      <c r="P572" s="8">
        <f t="shared" si="33"/>
        <v>142</v>
      </c>
      <c r="Q572" s="8" t="s">
        <v>8319</v>
      </c>
      <c r="R572" s="8" t="s">
        <v>8320</v>
      </c>
      <c r="S572" s="12">
        <f t="shared" si="34"/>
        <v>42388.798252314817</v>
      </c>
      <c r="T572" s="12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</v>
      </c>
      <c r="P573" s="8">
        <f t="shared" si="33"/>
        <v>53</v>
      </c>
      <c r="Q573" s="8" t="s">
        <v>8319</v>
      </c>
      <c r="R573" s="8" t="s">
        <v>8320</v>
      </c>
      <c r="S573" s="12">
        <f t="shared" si="34"/>
        <v>42192.816238425927</v>
      </c>
      <c r="T573" s="12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8" t="e">
        <f t="shared" si="33"/>
        <v>#DIV/0!</v>
      </c>
      <c r="Q574" s="8" t="s">
        <v>8319</v>
      </c>
      <c r="R574" s="8" t="s">
        <v>8320</v>
      </c>
      <c r="S574" s="12">
        <f t="shared" si="34"/>
        <v>42282.71629629629</v>
      </c>
      <c r="T574" s="12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0.39</v>
      </c>
      <c r="P575" s="8">
        <f t="shared" si="33"/>
        <v>38.44</v>
      </c>
      <c r="Q575" s="8" t="s">
        <v>8319</v>
      </c>
      <c r="R575" s="8" t="s">
        <v>8320</v>
      </c>
      <c r="S575" s="12">
        <f t="shared" si="34"/>
        <v>41963.050127314811</v>
      </c>
      <c r="T575" s="12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0.72</v>
      </c>
      <c r="P576" s="8">
        <f t="shared" si="33"/>
        <v>20</v>
      </c>
      <c r="Q576" s="8" t="s">
        <v>8319</v>
      </c>
      <c r="R576" s="8" t="s">
        <v>8320</v>
      </c>
      <c r="S576" s="12">
        <f t="shared" si="34"/>
        <v>42632.443368055552</v>
      </c>
      <c r="T576" s="12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</v>
      </c>
      <c r="P577" s="8">
        <f t="shared" si="33"/>
        <v>64.75</v>
      </c>
      <c r="Q577" s="8" t="s">
        <v>8319</v>
      </c>
      <c r="R577" s="8" t="s">
        <v>8320</v>
      </c>
      <c r="S577" s="12">
        <f t="shared" si="34"/>
        <v>42138.692627314813</v>
      </c>
      <c r="T577" s="12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0</v>
      </c>
      <c r="P578" s="8">
        <f t="shared" si="33"/>
        <v>1</v>
      </c>
      <c r="Q578" s="8" t="s">
        <v>8319</v>
      </c>
      <c r="R578" s="8" t="s">
        <v>8320</v>
      </c>
      <c r="S578" s="12">
        <f t="shared" si="34"/>
        <v>42031.471666666665</v>
      </c>
      <c r="T578" s="12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ROUND(100*(E579/D579), 2)</f>
        <v>0.2</v>
      </c>
      <c r="P579" s="8">
        <f t="shared" ref="P579:P642" si="37">ROUND(E579/L579,2)</f>
        <v>10</v>
      </c>
      <c r="Q579" s="8" t="s">
        <v>8319</v>
      </c>
      <c r="R579" s="8" t="s">
        <v>8320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0.01</v>
      </c>
      <c r="P580" s="8">
        <f t="shared" si="37"/>
        <v>2</v>
      </c>
      <c r="Q580" s="8" t="s">
        <v>8319</v>
      </c>
      <c r="R580" s="8" t="s">
        <v>8320</v>
      </c>
      <c r="S580" s="12">
        <f t="shared" si="38"/>
        <v>42230.578622685185</v>
      </c>
      <c r="T580" s="12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1.46</v>
      </c>
      <c r="P581" s="8">
        <f t="shared" si="37"/>
        <v>35</v>
      </c>
      <c r="Q581" s="8" t="s">
        <v>8319</v>
      </c>
      <c r="R581" s="8" t="s">
        <v>8320</v>
      </c>
      <c r="S581" s="12">
        <f t="shared" si="38"/>
        <v>41968.852118055554</v>
      </c>
      <c r="T581" s="12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0.03</v>
      </c>
      <c r="P582" s="8">
        <f t="shared" si="37"/>
        <v>1</v>
      </c>
      <c r="Q582" s="8" t="s">
        <v>8319</v>
      </c>
      <c r="R582" s="8" t="s">
        <v>8320</v>
      </c>
      <c r="S582" s="12">
        <f t="shared" si="38"/>
        <v>42605.908182870371</v>
      </c>
      <c r="T582" s="12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8" t="e">
        <f t="shared" si="37"/>
        <v>#DIV/0!</v>
      </c>
      <c r="Q583" s="8" t="s">
        <v>8319</v>
      </c>
      <c r="R583" s="8" t="s">
        <v>8320</v>
      </c>
      <c r="S583" s="12">
        <f t="shared" si="38"/>
        <v>42188.012777777782</v>
      </c>
      <c r="T583" s="12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8" t="e">
        <f t="shared" si="37"/>
        <v>#DIV/0!</v>
      </c>
      <c r="Q584" s="8" t="s">
        <v>8319</v>
      </c>
      <c r="R584" s="8" t="s">
        <v>8320</v>
      </c>
      <c r="S584" s="12">
        <f t="shared" si="38"/>
        <v>42055.739803240736</v>
      </c>
      <c r="T584" s="12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0.01</v>
      </c>
      <c r="P585" s="8">
        <f t="shared" si="37"/>
        <v>1</v>
      </c>
      <c r="Q585" s="8" t="s">
        <v>8319</v>
      </c>
      <c r="R585" s="8" t="s">
        <v>8320</v>
      </c>
      <c r="S585" s="12">
        <f t="shared" si="38"/>
        <v>42052.93850694444</v>
      </c>
      <c r="T585" s="12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8">
        <f t="shared" si="37"/>
        <v>5</v>
      </c>
      <c r="Q586" s="8" t="s">
        <v>8319</v>
      </c>
      <c r="R586" s="8" t="s">
        <v>8320</v>
      </c>
      <c r="S586" s="12">
        <f t="shared" si="38"/>
        <v>42049.716620370367</v>
      </c>
      <c r="T586" s="12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8" t="e">
        <f t="shared" si="37"/>
        <v>#DIV/0!</v>
      </c>
      <c r="Q587" s="8" t="s">
        <v>8319</v>
      </c>
      <c r="R587" s="8" t="s">
        <v>8320</v>
      </c>
      <c r="S587" s="12">
        <f t="shared" si="38"/>
        <v>42283.3909375</v>
      </c>
      <c r="T587" s="12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0.56000000000000005</v>
      </c>
      <c r="P588" s="8">
        <f t="shared" si="37"/>
        <v>14</v>
      </c>
      <c r="Q588" s="8" t="s">
        <v>8319</v>
      </c>
      <c r="R588" s="8" t="s">
        <v>8320</v>
      </c>
      <c r="S588" s="12">
        <f t="shared" si="38"/>
        <v>42020.854247685187</v>
      </c>
      <c r="T588" s="12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</v>
      </c>
      <c r="P589" s="8">
        <f t="shared" si="37"/>
        <v>389.29</v>
      </c>
      <c r="Q589" s="8" t="s">
        <v>8319</v>
      </c>
      <c r="R589" s="8" t="s">
        <v>8320</v>
      </c>
      <c r="S589" s="12">
        <f t="shared" si="38"/>
        <v>42080.757326388892</v>
      </c>
      <c r="T589" s="12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</v>
      </c>
      <c r="P590" s="8">
        <f t="shared" si="37"/>
        <v>150.5</v>
      </c>
      <c r="Q590" s="8" t="s">
        <v>8319</v>
      </c>
      <c r="R590" s="8" t="s">
        <v>8320</v>
      </c>
      <c r="S590" s="12">
        <f t="shared" si="38"/>
        <v>42631.769513888896</v>
      </c>
      <c r="T590" s="12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0.01</v>
      </c>
      <c r="P591" s="8">
        <f t="shared" si="37"/>
        <v>1</v>
      </c>
      <c r="Q591" s="8" t="s">
        <v>8319</v>
      </c>
      <c r="R591" s="8" t="s">
        <v>8320</v>
      </c>
      <c r="S591" s="12">
        <f t="shared" si="38"/>
        <v>42178.614571759259</v>
      </c>
      <c r="T591" s="12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8">
        <f t="shared" si="37"/>
        <v>24.78</v>
      </c>
      <c r="Q592" s="8" t="s">
        <v>8319</v>
      </c>
      <c r="R592" s="8" t="s">
        <v>8320</v>
      </c>
      <c r="S592" s="12">
        <f t="shared" si="38"/>
        <v>42377.554756944446</v>
      </c>
      <c r="T592" s="12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0.06</v>
      </c>
      <c r="P593" s="8">
        <f t="shared" si="37"/>
        <v>30.5</v>
      </c>
      <c r="Q593" s="8" t="s">
        <v>8319</v>
      </c>
      <c r="R593" s="8" t="s">
        <v>8320</v>
      </c>
      <c r="S593" s="12">
        <f t="shared" si="38"/>
        <v>42177.543171296296</v>
      </c>
      <c r="T593" s="12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</v>
      </c>
      <c r="P594" s="8">
        <f t="shared" si="37"/>
        <v>250</v>
      </c>
      <c r="Q594" s="8" t="s">
        <v>8319</v>
      </c>
      <c r="R594" s="8" t="s">
        <v>8320</v>
      </c>
      <c r="S594" s="12">
        <f t="shared" si="38"/>
        <v>41946.232175925928</v>
      </c>
      <c r="T594" s="12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8">
        <f t="shared" si="37"/>
        <v>16.43</v>
      </c>
      <c r="Q595" s="8" t="s">
        <v>8319</v>
      </c>
      <c r="R595" s="8" t="s">
        <v>8320</v>
      </c>
      <c r="S595" s="12">
        <f t="shared" si="38"/>
        <v>42070.677604166667</v>
      </c>
      <c r="T595" s="12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</v>
      </c>
      <c r="P596" s="8">
        <f t="shared" si="37"/>
        <v>13</v>
      </c>
      <c r="Q596" s="8" t="s">
        <v>8319</v>
      </c>
      <c r="R596" s="8" t="s">
        <v>8320</v>
      </c>
      <c r="S596" s="12">
        <f t="shared" si="38"/>
        <v>42446.780162037037</v>
      </c>
      <c r="T596" s="12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0.43</v>
      </c>
      <c r="P597" s="8">
        <f t="shared" si="37"/>
        <v>53.25</v>
      </c>
      <c r="Q597" s="8" t="s">
        <v>8319</v>
      </c>
      <c r="R597" s="8" t="s">
        <v>8320</v>
      </c>
      <c r="S597" s="12">
        <f t="shared" si="38"/>
        <v>42083.069884259254</v>
      </c>
      <c r="T597" s="12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8">
        <f t="shared" si="37"/>
        <v>3</v>
      </c>
      <c r="Q598" s="8" t="s">
        <v>8319</v>
      </c>
      <c r="R598" s="8" t="s">
        <v>8320</v>
      </c>
      <c r="S598" s="12">
        <f t="shared" si="38"/>
        <v>42646.896898148145</v>
      </c>
      <c r="T598" s="12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0.27</v>
      </c>
      <c r="P599" s="8">
        <f t="shared" si="37"/>
        <v>10</v>
      </c>
      <c r="Q599" s="8" t="s">
        <v>8319</v>
      </c>
      <c r="R599" s="8" t="s">
        <v>8320</v>
      </c>
      <c r="S599" s="12">
        <f t="shared" si="38"/>
        <v>42545.705266203702</v>
      </c>
      <c r="T599" s="12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8">
        <f t="shared" si="37"/>
        <v>121.43</v>
      </c>
      <c r="Q600" s="8" t="s">
        <v>8319</v>
      </c>
      <c r="R600" s="8" t="s">
        <v>8320</v>
      </c>
      <c r="S600" s="12">
        <f t="shared" si="38"/>
        <v>41948.00209490741</v>
      </c>
      <c r="T600" s="12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0.06</v>
      </c>
      <c r="P601" s="8">
        <f t="shared" si="37"/>
        <v>15.5</v>
      </c>
      <c r="Q601" s="8" t="s">
        <v>8319</v>
      </c>
      <c r="R601" s="8" t="s">
        <v>8320</v>
      </c>
      <c r="S601" s="12">
        <f t="shared" si="38"/>
        <v>42047.812523148154</v>
      </c>
      <c r="T601" s="12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8">
        <f t="shared" si="37"/>
        <v>100</v>
      </c>
      <c r="Q602" s="8" t="s">
        <v>8319</v>
      </c>
      <c r="R602" s="8" t="s">
        <v>8320</v>
      </c>
      <c r="S602" s="12">
        <f t="shared" si="38"/>
        <v>42073.798171296294</v>
      </c>
      <c r="T602" s="12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</v>
      </c>
      <c r="P603" s="8">
        <f t="shared" si="37"/>
        <v>23.33</v>
      </c>
      <c r="Q603" s="8" t="s">
        <v>8319</v>
      </c>
      <c r="R603" s="8" t="s">
        <v>8320</v>
      </c>
      <c r="S603" s="12">
        <f t="shared" si="38"/>
        <v>41969.858090277776</v>
      </c>
      <c r="T603" s="12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8" t="e">
        <f t="shared" si="37"/>
        <v>#DIV/0!</v>
      </c>
      <c r="Q604" s="8" t="s">
        <v>8319</v>
      </c>
      <c r="R604" s="8" t="s">
        <v>8320</v>
      </c>
      <c r="S604" s="12">
        <f t="shared" si="38"/>
        <v>42143.79415509259</v>
      </c>
      <c r="T604" s="12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</v>
      </c>
      <c r="P605" s="8">
        <f t="shared" si="37"/>
        <v>45.39</v>
      </c>
      <c r="Q605" s="8" t="s">
        <v>8319</v>
      </c>
      <c r="R605" s="8" t="s">
        <v>8320</v>
      </c>
      <c r="S605" s="12">
        <f t="shared" si="38"/>
        <v>41835.639155092591</v>
      </c>
      <c r="T605" s="12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8" t="e">
        <f t="shared" si="37"/>
        <v>#DIV/0!</v>
      </c>
      <c r="Q606" s="8" t="s">
        <v>8319</v>
      </c>
      <c r="R606" s="8" t="s">
        <v>8320</v>
      </c>
      <c r="S606" s="12">
        <f t="shared" si="38"/>
        <v>41849.035370370373</v>
      </c>
      <c r="T606" s="12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8">
        <f t="shared" si="37"/>
        <v>16.38</v>
      </c>
      <c r="Q607" s="8" t="s">
        <v>8319</v>
      </c>
      <c r="R607" s="8" t="s">
        <v>8320</v>
      </c>
      <c r="S607" s="12">
        <f t="shared" si="38"/>
        <v>42194.357731481476</v>
      </c>
      <c r="T607" s="12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8">
        <f t="shared" si="37"/>
        <v>10</v>
      </c>
      <c r="Q608" s="8" t="s">
        <v>8319</v>
      </c>
      <c r="R608" s="8" t="s">
        <v>8320</v>
      </c>
      <c r="S608" s="12">
        <f t="shared" si="38"/>
        <v>42102.650567129633</v>
      </c>
      <c r="T608" s="12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8" t="e">
        <f t="shared" si="37"/>
        <v>#DIV/0!</v>
      </c>
      <c r="Q609" s="8" t="s">
        <v>8319</v>
      </c>
      <c r="R609" s="8" t="s">
        <v>8320</v>
      </c>
      <c r="S609" s="12">
        <f t="shared" si="38"/>
        <v>42300.825648148151</v>
      </c>
      <c r="T609" s="12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</v>
      </c>
      <c r="P610" s="8">
        <f t="shared" si="37"/>
        <v>292.2</v>
      </c>
      <c r="Q610" s="8" t="s">
        <v>8319</v>
      </c>
      <c r="R610" s="8" t="s">
        <v>8320</v>
      </c>
      <c r="S610" s="12">
        <f t="shared" si="38"/>
        <v>42140.921064814815</v>
      </c>
      <c r="T610" s="12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</v>
      </c>
      <c r="P611" s="8">
        <f t="shared" si="37"/>
        <v>5</v>
      </c>
      <c r="Q611" s="8" t="s">
        <v>8319</v>
      </c>
      <c r="R611" s="8" t="s">
        <v>8320</v>
      </c>
      <c r="S611" s="12">
        <f t="shared" si="38"/>
        <v>42307.034074074079</v>
      </c>
      <c r="T611" s="12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8" t="e">
        <f t="shared" si="37"/>
        <v>#DIV/0!</v>
      </c>
      <c r="Q612" s="8" t="s">
        <v>8319</v>
      </c>
      <c r="R612" s="8" t="s">
        <v>8320</v>
      </c>
      <c r="S612" s="12">
        <f t="shared" si="38"/>
        <v>42086.83085648148</v>
      </c>
      <c r="T612" s="12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8" t="e">
        <f t="shared" si="37"/>
        <v>#DIV/0!</v>
      </c>
      <c r="Q613" s="8" t="s">
        <v>8319</v>
      </c>
      <c r="R613" s="8" t="s">
        <v>8320</v>
      </c>
      <c r="S613" s="12">
        <f t="shared" si="38"/>
        <v>42328.560613425929</v>
      </c>
      <c r="T613" s="12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8" t="e">
        <f t="shared" si="37"/>
        <v>#DIV/0!</v>
      </c>
      <c r="Q614" s="8" t="s">
        <v>8319</v>
      </c>
      <c r="R614" s="8" t="s">
        <v>8320</v>
      </c>
      <c r="S614" s="12">
        <f t="shared" si="38"/>
        <v>42585.031782407401</v>
      </c>
      <c r="T614" s="12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</v>
      </c>
      <c r="P615" s="8">
        <f t="shared" si="37"/>
        <v>105.93</v>
      </c>
      <c r="Q615" s="8" t="s">
        <v>8319</v>
      </c>
      <c r="R615" s="8" t="s">
        <v>8320</v>
      </c>
      <c r="S615" s="12">
        <f t="shared" si="38"/>
        <v>42247.496759259258</v>
      </c>
      <c r="T615" s="12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8" t="e">
        <f t="shared" si="37"/>
        <v>#DIV/0!</v>
      </c>
      <c r="Q616" s="8" t="s">
        <v>8319</v>
      </c>
      <c r="R616" s="8" t="s">
        <v>8320</v>
      </c>
      <c r="S616" s="12">
        <f t="shared" si="38"/>
        <v>42515.061805555553</v>
      </c>
      <c r="T616" s="12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8" t="e">
        <f t="shared" si="37"/>
        <v>#DIV/0!</v>
      </c>
      <c r="Q617" s="8" t="s">
        <v>8319</v>
      </c>
      <c r="R617" s="8" t="s">
        <v>8320</v>
      </c>
      <c r="S617" s="12">
        <f t="shared" si="38"/>
        <v>42242.122210648144</v>
      </c>
      <c r="T617" s="12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8" t="e">
        <f t="shared" si="37"/>
        <v>#DIV/0!</v>
      </c>
      <c r="Q618" s="8" t="s">
        <v>8319</v>
      </c>
      <c r="R618" s="8" t="s">
        <v>8320</v>
      </c>
      <c r="S618" s="12">
        <f t="shared" si="38"/>
        <v>42761.376238425932</v>
      </c>
      <c r="T618" s="12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8">
        <f t="shared" si="37"/>
        <v>20</v>
      </c>
      <c r="Q619" s="8" t="s">
        <v>8319</v>
      </c>
      <c r="R619" s="8" t="s">
        <v>8320</v>
      </c>
      <c r="S619" s="12">
        <f t="shared" si="38"/>
        <v>42087.343090277776</v>
      </c>
      <c r="T619" s="12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8" t="e">
        <f t="shared" si="37"/>
        <v>#DIV/0!</v>
      </c>
      <c r="Q620" s="8" t="s">
        <v>8319</v>
      </c>
      <c r="R620" s="8" t="s">
        <v>8320</v>
      </c>
      <c r="S620" s="12">
        <f t="shared" si="38"/>
        <v>42317.810219907406</v>
      </c>
      <c r="T620" s="12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0</v>
      </c>
      <c r="P621" s="8">
        <f t="shared" si="37"/>
        <v>1</v>
      </c>
      <c r="Q621" s="8" t="s">
        <v>8319</v>
      </c>
      <c r="R621" s="8" t="s">
        <v>8320</v>
      </c>
      <c r="S621" s="12">
        <f t="shared" si="38"/>
        <v>41908.650347222225</v>
      </c>
      <c r="T621" s="12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8">
        <f t="shared" si="37"/>
        <v>300</v>
      </c>
      <c r="Q622" s="8" t="s">
        <v>8319</v>
      </c>
      <c r="R622" s="8" t="s">
        <v>8320</v>
      </c>
      <c r="S622" s="12">
        <f t="shared" si="38"/>
        <v>41831.716874999998</v>
      </c>
      <c r="T622" s="12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</v>
      </c>
      <c r="P623" s="8">
        <f t="shared" si="37"/>
        <v>87</v>
      </c>
      <c r="Q623" s="8" t="s">
        <v>8319</v>
      </c>
      <c r="R623" s="8" t="s">
        <v>8320</v>
      </c>
      <c r="S623" s="12">
        <f t="shared" si="38"/>
        <v>42528.987696759257</v>
      </c>
      <c r="T623" s="12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</v>
      </c>
      <c r="P624" s="8">
        <f t="shared" si="37"/>
        <v>37.89</v>
      </c>
      <c r="Q624" s="8" t="s">
        <v>8319</v>
      </c>
      <c r="R624" s="8" t="s">
        <v>8320</v>
      </c>
      <c r="S624" s="12">
        <f t="shared" si="38"/>
        <v>42532.774745370371</v>
      </c>
      <c r="T624" s="12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8" t="e">
        <f t="shared" si="37"/>
        <v>#DIV/0!</v>
      </c>
      <c r="Q625" s="8" t="s">
        <v>8319</v>
      </c>
      <c r="R625" s="8" t="s">
        <v>8320</v>
      </c>
      <c r="S625" s="12">
        <f t="shared" si="38"/>
        <v>42122.009224537032</v>
      </c>
      <c r="T625" s="12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8" t="e">
        <f t="shared" si="37"/>
        <v>#DIV/0!</v>
      </c>
      <c r="Q626" s="8" t="s">
        <v>8319</v>
      </c>
      <c r="R626" s="8" t="s">
        <v>8320</v>
      </c>
      <c r="S626" s="12">
        <f t="shared" si="38"/>
        <v>42108.988900462966</v>
      </c>
      <c r="T626" s="12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8" t="e">
        <f t="shared" si="37"/>
        <v>#DIV/0!</v>
      </c>
      <c r="Q627" s="8" t="s">
        <v>8319</v>
      </c>
      <c r="R627" s="8" t="s">
        <v>8320</v>
      </c>
      <c r="S627" s="12">
        <f t="shared" si="38"/>
        <v>42790.895567129628</v>
      </c>
      <c r="T627" s="12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</v>
      </c>
      <c r="P628" s="8">
        <f t="shared" si="37"/>
        <v>111.41</v>
      </c>
      <c r="Q628" s="8" t="s">
        <v>8319</v>
      </c>
      <c r="R628" s="8" t="s">
        <v>8320</v>
      </c>
      <c r="S628" s="12">
        <f t="shared" si="38"/>
        <v>42198.559479166666</v>
      </c>
      <c r="T628" s="12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8">
        <f t="shared" si="37"/>
        <v>90</v>
      </c>
      <c r="Q629" s="8" t="s">
        <v>8319</v>
      </c>
      <c r="R629" s="8" t="s">
        <v>8320</v>
      </c>
      <c r="S629" s="12">
        <f t="shared" si="38"/>
        <v>42384.306840277779</v>
      </c>
      <c r="T629" s="12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8" t="e">
        <f t="shared" si="37"/>
        <v>#DIV/0!</v>
      </c>
      <c r="Q630" s="8" t="s">
        <v>8319</v>
      </c>
      <c r="R630" s="8" t="s">
        <v>8320</v>
      </c>
      <c r="S630" s="12">
        <f t="shared" si="38"/>
        <v>41803.692789351851</v>
      </c>
      <c r="T630" s="12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0.18</v>
      </c>
      <c r="P631" s="8">
        <f t="shared" si="37"/>
        <v>116.67</v>
      </c>
      <c r="Q631" s="8" t="s">
        <v>8319</v>
      </c>
      <c r="R631" s="8" t="s">
        <v>8320</v>
      </c>
      <c r="S631" s="12">
        <f t="shared" si="38"/>
        <v>42474.637824074074</v>
      </c>
      <c r="T631" s="12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0.08</v>
      </c>
      <c r="P632" s="8">
        <f t="shared" si="37"/>
        <v>10</v>
      </c>
      <c r="Q632" s="8" t="s">
        <v>8319</v>
      </c>
      <c r="R632" s="8" t="s">
        <v>8320</v>
      </c>
      <c r="S632" s="12">
        <f t="shared" si="38"/>
        <v>42223.619456018518</v>
      </c>
      <c r="T632" s="12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8">
        <f t="shared" si="37"/>
        <v>76.67</v>
      </c>
      <c r="Q633" s="8" t="s">
        <v>8319</v>
      </c>
      <c r="R633" s="8" t="s">
        <v>8320</v>
      </c>
      <c r="S633" s="12">
        <f t="shared" si="38"/>
        <v>42489.772326388891</v>
      </c>
      <c r="T633" s="12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8" t="e">
        <f t="shared" si="37"/>
        <v>#DIV/0!</v>
      </c>
      <c r="Q634" s="8" t="s">
        <v>8319</v>
      </c>
      <c r="R634" s="8" t="s">
        <v>8320</v>
      </c>
      <c r="S634" s="12">
        <f t="shared" si="38"/>
        <v>42303.659317129626</v>
      </c>
      <c r="T634" s="12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8">
        <f t="shared" si="37"/>
        <v>49.8</v>
      </c>
      <c r="Q635" s="8" t="s">
        <v>8319</v>
      </c>
      <c r="R635" s="8" t="s">
        <v>8320</v>
      </c>
      <c r="S635" s="12">
        <f t="shared" si="38"/>
        <v>42507.29932870371</v>
      </c>
      <c r="T635" s="12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8">
        <f t="shared" si="37"/>
        <v>1</v>
      </c>
      <c r="Q636" s="8" t="s">
        <v>8319</v>
      </c>
      <c r="R636" s="8" t="s">
        <v>8320</v>
      </c>
      <c r="S636" s="12">
        <f t="shared" si="38"/>
        <v>42031.928576388891</v>
      </c>
      <c r="T636" s="12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0.01</v>
      </c>
      <c r="P637" s="8">
        <f t="shared" si="37"/>
        <v>2</v>
      </c>
      <c r="Q637" s="8" t="s">
        <v>8319</v>
      </c>
      <c r="R637" s="8" t="s">
        <v>8320</v>
      </c>
      <c r="S637" s="12">
        <f t="shared" si="38"/>
        <v>42076.092152777783</v>
      </c>
      <c r="T637" s="12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8">
        <f t="shared" si="37"/>
        <v>4</v>
      </c>
      <c r="Q638" s="8" t="s">
        <v>8319</v>
      </c>
      <c r="R638" s="8" t="s">
        <v>8320</v>
      </c>
      <c r="S638" s="12">
        <f t="shared" si="38"/>
        <v>42131.455439814818</v>
      </c>
      <c r="T638" s="12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8" t="e">
        <f t="shared" si="37"/>
        <v>#DIV/0!</v>
      </c>
      <c r="Q639" s="8" t="s">
        <v>8319</v>
      </c>
      <c r="R639" s="8" t="s">
        <v>8320</v>
      </c>
      <c r="S639" s="12">
        <f t="shared" si="38"/>
        <v>42762.962013888886</v>
      </c>
      <c r="T639" s="12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0.01</v>
      </c>
      <c r="P640" s="8">
        <f t="shared" si="37"/>
        <v>3</v>
      </c>
      <c r="Q640" s="8" t="s">
        <v>8319</v>
      </c>
      <c r="R640" s="8" t="s">
        <v>8320</v>
      </c>
      <c r="S640" s="12">
        <f t="shared" si="38"/>
        <v>42759.593310185184</v>
      </c>
      <c r="T640" s="12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0</v>
      </c>
      <c r="P641" s="8">
        <f t="shared" si="37"/>
        <v>1</v>
      </c>
      <c r="Q641" s="8" t="s">
        <v>8319</v>
      </c>
      <c r="R641" s="8" t="s">
        <v>8320</v>
      </c>
      <c r="S641" s="12">
        <f t="shared" si="38"/>
        <v>41865.583275462966</v>
      </c>
      <c r="T641" s="12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144.29</v>
      </c>
      <c r="P642" s="8">
        <f t="shared" si="37"/>
        <v>50.5</v>
      </c>
      <c r="Q642" s="8" t="s">
        <v>8319</v>
      </c>
      <c r="R642" s="8" t="s">
        <v>8321</v>
      </c>
      <c r="S642" s="12">
        <f t="shared" si="38"/>
        <v>42683.420312500006</v>
      </c>
      <c r="T642" s="12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ROUND(100*(E643/D643), 2)</f>
        <v>119.16</v>
      </c>
      <c r="P643" s="8">
        <f t="shared" ref="P643:P706" si="41">ROUND(E643/L643,2)</f>
        <v>151.32</v>
      </c>
      <c r="Q643" s="8" t="s">
        <v>8319</v>
      </c>
      <c r="R643" s="8" t="s">
        <v>8321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1460.49</v>
      </c>
      <c r="P644" s="8">
        <f t="shared" si="41"/>
        <v>134.36000000000001</v>
      </c>
      <c r="Q644" s="8" t="s">
        <v>8319</v>
      </c>
      <c r="R644" s="8" t="s">
        <v>8321</v>
      </c>
      <c r="S644" s="12">
        <f t="shared" si="42"/>
        <v>42199.651319444441</v>
      </c>
      <c r="T644" s="12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105.81</v>
      </c>
      <c r="P645" s="8">
        <f t="shared" si="41"/>
        <v>174.03</v>
      </c>
      <c r="Q645" s="8" t="s">
        <v>8319</v>
      </c>
      <c r="R645" s="8" t="s">
        <v>8321</v>
      </c>
      <c r="S645" s="12">
        <f t="shared" si="42"/>
        <v>42100.642071759255</v>
      </c>
      <c r="T645" s="12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300.12</v>
      </c>
      <c r="P646" s="8">
        <f t="shared" si="41"/>
        <v>73.489999999999995</v>
      </c>
      <c r="Q646" s="8" t="s">
        <v>8319</v>
      </c>
      <c r="R646" s="8" t="s">
        <v>8321</v>
      </c>
      <c r="S646" s="12">
        <f t="shared" si="42"/>
        <v>41898.665960648148</v>
      </c>
      <c r="T646" s="12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8">
        <f t="shared" si="41"/>
        <v>23.52</v>
      </c>
      <c r="Q647" s="8" t="s">
        <v>8319</v>
      </c>
      <c r="R647" s="8" t="s">
        <v>8321</v>
      </c>
      <c r="S647" s="12">
        <f t="shared" si="42"/>
        <v>42564.026319444441</v>
      </c>
      <c r="T647" s="12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131.88</v>
      </c>
      <c r="P648" s="8">
        <f t="shared" si="41"/>
        <v>39.07</v>
      </c>
      <c r="Q648" s="8" t="s">
        <v>8319</v>
      </c>
      <c r="R648" s="8" t="s">
        <v>8321</v>
      </c>
      <c r="S648" s="12">
        <f t="shared" si="42"/>
        <v>41832.852627314816</v>
      </c>
      <c r="T648" s="12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8">
        <f t="shared" si="41"/>
        <v>125.94</v>
      </c>
      <c r="Q649" s="8" t="s">
        <v>8319</v>
      </c>
      <c r="R649" s="8" t="s">
        <v>8321</v>
      </c>
      <c r="S649" s="12">
        <f t="shared" si="42"/>
        <v>42416.767928240741</v>
      </c>
      <c r="T649" s="12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</v>
      </c>
      <c r="P650" s="8">
        <f t="shared" si="41"/>
        <v>1644</v>
      </c>
      <c r="Q650" s="8" t="s">
        <v>8319</v>
      </c>
      <c r="R650" s="8" t="s">
        <v>8321</v>
      </c>
      <c r="S650" s="12">
        <f t="shared" si="42"/>
        <v>41891.693379629629</v>
      </c>
      <c r="T650" s="12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8">
        <f t="shared" si="41"/>
        <v>42.67</v>
      </c>
      <c r="Q651" s="8" t="s">
        <v>8319</v>
      </c>
      <c r="R651" s="8" t="s">
        <v>8321</v>
      </c>
      <c r="S651" s="12">
        <f t="shared" si="42"/>
        <v>41877.912187499998</v>
      </c>
      <c r="T651" s="12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8">
        <f t="shared" si="41"/>
        <v>35.130000000000003</v>
      </c>
      <c r="Q652" s="8" t="s">
        <v>8319</v>
      </c>
      <c r="R652" s="8" t="s">
        <v>8321</v>
      </c>
      <c r="S652" s="12">
        <f t="shared" si="42"/>
        <v>41932.036851851852</v>
      </c>
      <c r="T652" s="12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100.53</v>
      </c>
      <c r="P653" s="8">
        <f t="shared" si="41"/>
        <v>239.35</v>
      </c>
      <c r="Q653" s="8" t="s">
        <v>8319</v>
      </c>
      <c r="R653" s="8" t="s">
        <v>8321</v>
      </c>
      <c r="S653" s="12">
        <f t="shared" si="42"/>
        <v>41956.017488425925</v>
      </c>
      <c r="T653" s="12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100.47</v>
      </c>
      <c r="P654" s="8">
        <f t="shared" si="41"/>
        <v>107.64</v>
      </c>
      <c r="Q654" s="8" t="s">
        <v>8319</v>
      </c>
      <c r="R654" s="8" t="s">
        <v>8321</v>
      </c>
      <c r="S654" s="12">
        <f t="shared" si="42"/>
        <v>42675.690393518518</v>
      </c>
      <c r="T654" s="12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141.44999999999999</v>
      </c>
      <c r="P655" s="8">
        <f t="shared" si="41"/>
        <v>95.83</v>
      </c>
      <c r="Q655" s="8" t="s">
        <v>8319</v>
      </c>
      <c r="R655" s="8" t="s">
        <v>8321</v>
      </c>
      <c r="S655" s="12">
        <f t="shared" si="42"/>
        <v>42199.618518518517</v>
      </c>
      <c r="T655" s="12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267.29000000000002</v>
      </c>
      <c r="P656" s="8">
        <f t="shared" si="41"/>
        <v>31.66</v>
      </c>
      <c r="Q656" s="8" t="s">
        <v>8319</v>
      </c>
      <c r="R656" s="8" t="s">
        <v>8321</v>
      </c>
      <c r="S656" s="12">
        <f t="shared" si="42"/>
        <v>42163.957326388889</v>
      </c>
      <c r="T656" s="12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146.88999999999999</v>
      </c>
      <c r="P657" s="8">
        <f t="shared" si="41"/>
        <v>42.89</v>
      </c>
      <c r="Q657" s="8" t="s">
        <v>8319</v>
      </c>
      <c r="R657" s="8" t="s">
        <v>8321</v>
      </c>
      <c r="S657" s="12">
        <f t="shared" si="42"/>
        <v>42045.957314814819</v>
      </c>
      <c r="T657" s="12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8">
        <f t="shared" si="41"/>
        <v>122.74</v>
      </c>
      <c r="Q658" s="8" t="s">
        <v>8319</v>
      </c>
      <c r="R658" s="8" t="s">
        <v>8321</v>
      </c>
      <c r="S658" s="12">
        <f t="shared" si="42"/>
        <v>42417.804618055554</v>
      </c>
      <c r="T658" s="12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125.7</v>
      </c>
      <c r="P659" s="8">
        <f t="shared" si="41"/>
        <v>190.45</v>
      </c>
      <c r="Q659" s="8" t="s">
        <v>8319</v>
      </c>
      <c r="R659" s="8" t="s">
        <v>8321</v>
      </c>
      <c r="S659" s="12">
        <f t="shared" si="42"/>
        <v>42331.84574074074</v>
      </c>
      <c r="T659" s="12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</v>
      </c>
      <c r="P660" s="8">
        <f t="shared" si="41"/>
        <v>109.34</v>
      </c>
      <c r="Q660" s="8" t="s">
        <v>8319</v>
      </c>
      <c r="R660" s="8" t="s">
        <v>8321</v>
      </c>
      <c r="S660" s="12">
        <f t="shared" si="42"/>
        <v>42179.160752314812</v>
      </c>
      <c r="T660" s="12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100.57</v>
      </c>
      <c r="P661" s="8">
        <f t="shared" si="41"/>
        <v>143.66999999999999</v>
      </c>
      <c r="Q661" s="8" t="s">
        <v>8319</v>
      </c>
      <c r="R661" s="8" t="s">
        <v>8321</v>
      </c>
      <c r="S661" s="12">
        <f t="shared" si="42"/>
        <v>42209.593692129631</v>
      </c>
      <c r="T661" s="12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3.06</v>
      </c>
      <c r="P662" s="8">
        <f t="shared" si="41"/>
        <v>84.94</v>
      </c>
      <c r="Q662" s="8" t="s">
        <v>8319</v>
      </c>
      <c r="R662" s="8" t="s">
        <v>8321</v>
      </c>
      <c r="S662" s="12">
        <f t="shared" si="42"/>
        <v>41922.741655092592</v>
      </c>
      <c r="T662" s="12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8">
        <f t="shared" si="41"/>
        <v>10.56</v>
      </c>
      <c r="Q663" s="8" t="s">
        <v>8319</v>
      </c>
      <c r="R663" s="8" t="s">
        <v>8321</v>
      </c>
      <c r="S663" s="12">
        <f t="shared" si="42"/>
        <v>42636.645358796297</v>
      </c>
      <c r="T663" s="12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8">
        <f t="shared" si="41"/>
        <v>39</v>
      </c>
      <c r="Q664" s="8" t="s">
        <v>8319</v>
      </c>
      <c r="R664" s="8" t="s">
        <v>8321</v>
      </c>
      <c r="S664" s="12">
        <f t="shared" si="42"/>
        <v>41990.438043981485</v>
      </c>
      <c r="T664" s="12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</v>
      </c>
      <c r="P665" s="8">
        <f t="shared" si="41"/>
        <v>100</v>
      </c>
      <c r="Q665" s="8" t="s">
        <v>8319</v>
      </c>
      <c r="R665" s="8" t="s">
        <v>8321</v>
      </c>
      <c r="S665" s="12">
        <f t="shared" si="42"/>
        <v>42173.843240740738</v>
      </c>
      <c r="T665" s="12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</v>
      </c>
      <c r="P666" s="8">
        <f t="shared" si="41"/>
        <v>31.17</v>
      </c>
      <c r="Q666" s="8" t="s">
        <v>8319</v>
      </c>
      <c r="R666" s="8" t="s">
        <v>8321</v>
      </c>
      <c r="S666" s="12">
        <f t="shared" si="42"/>
        <v>42077.666377314818</v>
      </c>
      <c r="T666" s="12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8">
        <f t="shared" si="41"/>
        <v>155.33000000000001</v>
      </c>
      <c r="Q667" s="8" t="s">
        <v>8319</v>
      </c>
      <c r="R667" s="8" t="s">
        <v>8321</v>
      </c>
      <c r="S667" s="12">
        <f t="shared" si="42"/>
        <v>42688.711354166662</v>
      </c>
      <c r="T667" s="12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0</v>
      </c>
      <c r="P668" s="8">
        <f t="shared" si="41"/>
        <v>2</v>
      </c>
      <c r="Q668" s="8" t="s">
        <v>8319</v>
      </c>
      <c r="R668" s="8" t="s">
        <v>8321</v>
      </c>
      <c r="S668" s="12">
        <f t="shared" si="42"/>
        <v>41838.832152777781</v>
      </c>
      <c r="T668" s="12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8">
        <f t="shared" si="41"/>
        <v>178.93</v>
      </c>
      <c r="Q669" s="8" t="s">
        <v>8319</v>
      </c>
      <c r="R669" s="8" t="s">
        <v>8321</v>
      </c>
      <c r="S669" s="12">
        <f t="shared" si="42"/>
        <v>42632.373414351852</v>
      </c>
      <c r="T669" s="12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4.5599999999999996</v>
      </c>
      <c r="P670" s="8">
        <f t="shared" si="41"/>
        <v>27.36</v>
      </c>
      <c r="Q670" s="8" t="s">
        <v>8319</v>
      </c>
      <c r="R670" s="8" t="s">
        <v>8321</v>
      </c>
      <c r="S670" s="12">
        <f t="shared" si="42"/>
        <v>42090.831273148149</v>
      </c>
      <c r="T670" s="12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21.51</v>
      </c>
      <c r="P671" s="8">
        <f t="shared" si="41"/>
        <v>1536.25</v>
      </c>
      <c r="Q671" s="8" t="s">
        <v>8319</v>
      </c>
      <c r="R671" s="8" t="s">
        <v>8321</v>
      </c>
      <c r="S671" s="12">
        <f t="shared" si="42"/>
        <v>42527.625671296293</v>
      </c>
      <c r="T671" s="12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29.28</v>
      </c>
      <c r="P672" s="8">
        <f t="shared" si="41"/>
        <v>85</v>
      </c>
      <c r="Q672" s="8" t="s">
        <v>8319</v>
      </c>
      <c r="R672" s="8" t="s">
        <v>8321</v>
      </c>
      <c r="S672" s="12">
        <f t="shared" si="42"/>
        <v>42506.709722222222</v>
      </c>
      <c r="T672" s="12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39.43</v>
      </c>
      <c r="P673" s="8">
        <f t="shared" si="41"/>
        <v>788.53</v>
      </c>
      <c r="Q673" s="8" t="s">
        <v>8319</v>
      </c>
      <c r="R673" s="8" t="s">
        <v>8321</v>
      </c>
      <c r="S673" s="12">
        <f t="shared" si="42"/>
        <v>41984.692731481482</v>
      </c>
      <c r="T673" s="12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21.63</v>
      </c>
      <c r="P674" s="8">
        <f t="shared" si="41"/>
        <v>50.3</v>
      </c>
      <c r="Q674" s="8" t="s">
        <v>8319</v>
      </c>
      <c r="R674" s="8" t="s">
        <v>8321</v>
      </c>
      <c r="S674" s="12">
        <f t="shared" si="42"/>
        <v>41974.219490740739</v>
      </c>
      <c r="T674" s="12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0.21</v>
      </c>
      <c r="P675" s="8">
        <f t="shared" si="41"/>
        <v>68.33</v>
      </c>
      <c r="Q675" s="8" t="s">
        <v>8319</v>
      </c>
      <c r="R675" s="8" t="s">
        <v>8321</v>
      </c>
      <c r="S675" s="12">
        <f t="shared" si="42"/>
        <v>41838.840474537035</v>
      </c>
      <c r="T675" s="12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8">
        <f t="shared" si="41"/>
        <v>7.5</v>
      </c>
      <c r="Q676" s="8" t="s">
        <v>8319</v>
      </c>
      <c r="R676" s="8" t="s">
        <v>8321</v>
      </c>
      <c r="S676" s="12">
        <f t="shared" si="42"/>
        <v>41803.116053240738</v>
      </c>
      <c r="T676" s="12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8">
        <f t="shared" si="41"/>
        <v>34.270000000000003</v>
      </c>
      <c r="Q677" s="8" t="s">
        <v>8319</v>
      </c>
      <c r="R677" s="8" t="s">
        <v>8321</v>
      </c>
      <c r="S677" s="12">
        <f t="shared" si="42"/>
        <v>41975.930601851855</v>
      </c>
      <c r="T677" s="12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</v>
      </c>
      <c r="P678" s="8">
        <f t="shared" si="41"/>
        <v>61.29</v>
      </c>
      <c r="Q678" s="8" t="s">
        <v>8319</v>
      </c>
      <c r="R678" s="8" t="s">
        <v>8321</v>
      </c>
      <c r="S678" s="12">
        <f t="shared" si="42"/>
        <v>42012.768298611118</v>
      </c>
      <c r="T678" s="12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</v>
      </c>
      <c r="P679" s="8">
        <f t="shared" si="41"/>
        <v>133.25</v>
      </c>
      <c r="Q679" s="8" t="s">
        <v>8319</v>
      </c>
      <c r="R679" s="8" t="s">
        <v>8321</v>
      </c>
      <c r="S679" s="12">
        <f t="shared" si="42"/>
        <v>42504.403877314813</v>
      </c>
      <c r="T679" s="12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</v>
      </c>
      <c r="P680" s="8">
        <f t="shared" si="41"/>
        <v>65.180000000000007</v>
      </c>
      <c r="Q680" s="8" t="s">
        <v>8319</v>
      </c>
      <c r="R680" s="8" t="s">
        <v>8321</v>
      </c>
      <c r="S680" s="12">
        <f t="shared" si="42"/>
        <v>42481.376597222217</v>
      </c>
      <c r="T680" s="12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15.49</v>
      </c>
      <c r="P681" s="8">
        <f t="shared" si="41"/>
        <v>93.9</v>
      </c>
      <c r="Q681" s="8" t="s">
        <v>8319</v>
      </c>
      <c r="R681" s="8" t="s">
        <v>8321</v>
      </c>
      <c r="S681" s="12">
        <f t="shared" si="42"/>
        <v>42556.695706018523</v>
      </c>
      <c r="T681" s="12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</v>
      </c>
      <c r="P682" s="8">
        <f t="shared" si="41"/>
        <v>150.65</v>
      </c>
      <c r="Q682" s="8" t="s">
        <v>8319</v>
      </c>
      <c r="R682" s="8" t="s">
        <v>8321</v>
      </c>
      <c r="S682" s="12">
        <f t="shared" si="42"/>
        <v>41864.501516203702</v>
      </c>
      <c r="T682" s="12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8">
        <f t="shared" si="41"/>
        <v>1</v>
      </c>
      <c r="Q683" s="8" t="s">
        <v>8319</v>
      </c>
      <c r="R683" s="8" t="s">
        <v>8321</v>
      </c>
      <c r="S683" s="12">
        <f t="shared" si="42"/>
        <v>42639.805601851855</v>
      </c>
      <c r="T683" s="12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0.11</v>
      </c>
      <c r="P684" s="8">
        <f t="shared" si="41"/>
        <v>13.25</v>
      </c>
      <c r="Q684" s="8" t="s">
        <v>8319</v>
      </c>
      <c r="R684" s="8" t="s">
        <v>8321</v>
      </c>
      <c r="S684" s="12">
        <f t="shared" si="42"/>
        <v>42778.765300925923</v>
      </c>
      <c r="T684" s="12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</v>
      </c>
      <c r="P685" s="8">
        <f t="shared" si="41"/>
        <v>99.33</v>
      </c>
      <c r="Q685" s="8" t="s">
        <v>8319</v>
      </c>
      <c r="R685" s="8" t="s">
        <v>8321</v>
      </c>
      <c r="S685" s="12">
        <f t="shared" si="42"/>
        <v>42634.900046296301</v>
      </c>
      <c r="T685" s="12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</v>
      </c>
      <c r="P686" s="8">
        <f t="shared" si="41"/>
        <v>177.39</v>
      </c>
      <c r="Q686" s="8" t="s">
        <v>8319</v>
      </c>
      <c r="R686" s="8" t="s">
        <v>8321</v>
      </c>
      <c r="S686" s="12">
        <f t="shared" si="42"/>
        <v>41809.473275462966</v>
      </c>
      <c r="T686" s="12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</v>
      </c>
      <c r="P687" s="8">
        <f t="shared" si="41"/>
        <v>55.3</v>
      </c>
      <c r="Q687" s="8" t="s">
        <v>8319</v>
      </c>
      <c r="R687" s="8" t="s">
        <v>8321</v>
      </c>
      <c r="S687" s="12">
        <f t="shared" si="42"/>
        <v>41971.866574074069</v>
      </c>
      <c r="T687" s="12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8" t="e">
        <f t="shared" si="41"/>
        <v>#DIV/0!</v>
      </c>
      <c r="Q688" s="8" t="s">
        <v>8319</v>
      </c>
      <c r="R688" s="8" t="s">
        <v>8321</v>
      </c>
      <c r="S688" s="12">
        <f t="shared" si="42"/>
        <v>42189.673263888893</v>
      </c>
      <c r="T688" s="12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8">
        <f t="shared" si="41"/>
        <v>591.66999999999996</v>
      </c>
      <c r="Q689" s="8" t="s">
        <v>8319</v>
      </c>
      <c r="R689" s="8" t="s">
        <v>8321</v>
      </c>
      <c r="S689" s="12">
        <f t="shared" si="42"/>
        <v>42711.750613425931</v>
      </c>
      <c r="T689" s="12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8">
        <f t="shared" si="41"/>
        <v>405.5</v>
      </c>
      <c r="Q690" s="8" t="s">
        <v>8319</v>
      </c>
      <c r="R690" s="8" t="s">
        <v>8321</v>
      </c>
      <c r="S690" s="12">
        <f t="shared" si="42"/>
        <v>42262.104780092588</v>
      </c>
      <c r="T690" s="12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57.65</v>
      </c>
      <c r="P691" s="8">
        <f t="shared" si="41"/>
        <v>343.15</v>
      </c>
      <c r="Q691" s="8" t="s">
        <v>8319</v>
      </c>
      <c r="R691" s="8" t="s">
        <v>8321</v>
      </c>
      <c r="S691" s="12">
        <f t="shared" si="42"/>
        <v>42675.66778935185</v>
      </c>
      <c r="T691" s="12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8">
        <f t="shared" si="41"/>
        <v>72.59</v>
      </c>
      <c r="Q692" s="8" t="s">
        <v>8319</v>
      </c>
      <c r="R692" s="8" t="s">
        <v>8321</v>
      </c>
      <c r="S692" s="12">
        <f t="shared" si="42"/>
        <v>42579.634733796294</v>
      </c>
      <c r="T692" s="12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8">
        <f t="shared" si="41"/>
        <v>26</v>
      </c>
      <c r="Q693" s="8" t="s">
        <v>8319</v>
      </c>
      <c r="R693" s="8" t="s">
        <v>8321</v>
      </c>
      <c r="S693" s="12">
        <f t="shared" si="42"/>
        <v>42158.028310185182</v>
      </c>
      <c r="T693" s="12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6.53</v>
      </c>
      <c r="P694" s="8">
        <f t="shared" si="41"/>
        <v>6.5</v>
      </c>
      <c r="Q694" s="8" t="s">
        <v>8319</v>
      </c>
      <c r="R694" s="8" t="s">
        <v>8321</v>
      </c>
      <c r="S694" s="12">
        <f t="shared" si="42"/>
        <v>42696.37572916667</v>
      </c>
      <c r="T694" s="12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35.340000000000003</v>
      </c>
      <c r="P695" s="8">
        <f t="shared" si="41"/>
        <v>119.39</v>
      </c>
      <c r="Q695" s="8" t="s">
        <v>8319</v>
      </c>
      <c r="R695" s="8" t="s">
        <v>8321</v>
      </c>
      <c r="S695" s="12">
        <f t="shared" si="42"/>
        <v>42094.808182870373</v>
      </c>
      <c r="T695" s="12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</v>
      </c>
      <c r="P696" s="8">
        <f t="shared" si="41"/>
        <v>84.29</v>
      </c>
      <c r="Q696" s="8" t="s">
        <v>8319</v>
      </c>
      <c r="R696" s="8" t="s">
        <v>8321</v>
      </c>
      <c r="S696" s="12">
        <f t="shared" si="42"/>
        <v>42737.663877314815</v>
      </c>
      <c r="T696" s="12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8">
        <f t="shared" si="41"/>
        <v>90.86</v>
      </c>
      <c r="Q697" s="8" t="s">
        <v>8319</v>
      </c>
      <c r="R697" s="8" t="s">
        <v>8321</v>
      </c>
      <c r="S697" s="12">
        <f t="shared" si="42"/>
        <v>41913.521064814813</v>
      </c>
      <c r="T697" s="12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0</v>
      </c>
      <c r="P698" s="8">
        <f t="shared" si="41"/>
        <v>1</v>
      </c>
      <c r="Q698" s="8" t="s">
        <v>8319</v>
      </c>
      <c r="R698" s="8" t="s">
        <v>8321</v>
      </c>
      <c r="S698" s="12">
        <f t="shared" si="42"/>
        <v>41815.927106481482</v>
      </c>
      <c r="T698" s="12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46.38</v>
      </c>
      <c r="P699" s="8">
        <f t="shared" si="41"/>
        <v>20.34</v>
      </c>
      <c r="Q699" s="8" t="s">
        <v>8319</v>
      </c>
      <c r="R699" s="8" t="s">
        <v>8321</v>
      </c>
      <c r="S699" s="12">
        <f t="shared" si="42"/>
        <v>42388.523020833338</v>
      </c>
      <c r="T699" s="12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8">
        <f t="shared" si="41"/>
        <v>530.69000000000005</v>
      </c>
      <c r="Q700" s="8" t="s">
        <v>8319</v>
      </c>
      <c r="R700" s="8" t="s">
        <v>8321</v>
      </c>
      <c r="S700" s="12">
        <f t="shared" si="42"/>
        <v>41866.931076388886</v>
      </c>
      <c r="T700" s="12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</v>
      </c>
      <c r="P701" s="8">
        <f t="shared" si="41"/>
        <v>120.39</v>
      </c>
      <c r="Q701" s="8" t="s">
        <v>8319</v>
      </c>
      <c r="R701" s="8" t="s">
        <v>8321</v>
      </c>
      <c r="S701" s="12">
        <f t="shared" si="42"/>
        <v>41563.485509259262</v>
      </c>
      <c r="T701" s="12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2.69</v>
      </c>
      <c r="P702" s="8">
        <f t="shared" si="41"/>
        <v>13</v>
      </c>
      <c r="Q702" s="8" t="s">
        <v>8319</v>
      </c>
      <c r="R702" s="8" t="s">
        <v>8321</v>
      </c>
      <c r="S702" s="12">
        <f t="shared" si="42"/>
        <v>42715.688437500001</v>
      </c>
      <c r="T702" s="12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8">
        <f t="shared" si="41"/>
        <v>291.33</v>
      </c>
      <c r="Q703" s="8" t="s">
        <v>8319</v>
      </c>
      <c r="R703" s="8" t="s">
        <v>8321</v>
      </c>
      <c r="S703" s="12">
        <f t="shared" si="42"/>
        <v>41813.662962962961</v>
      </c>
      <c r="T703" s="12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</v>
      </c>
      <c r="P704" s="8">
        <f t="shared" si="41"/>
        <v>124.92</v>
      </c>
      <c r="Q704" s="8" t="s">
        <v>8319</v>
      </c>
      <c r="R704" s="8" t="s">
        <v>8321</v>
      </c>
      <c r="S704" s="12">
        <f t="shared" si="42"/>
        <v>42668.726701388892</v>
      </c>
      <c r="T704" s="12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8">
        <f t="shared" si="41"/>
        <v>119.57</v>
      </c>
      <c r="Q705" s="8" t="s">
        <v>8319</v>
      </c>
      <c r="R705" s="8" t="s">
        <v>8321</v>
      </c>
      <c r="S705" s="12">
        <f t="shared" si="42"/>
        <v>42711.950798611113</v>
      </c>
      <c r="T705" s="12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</v>
      </c>
      <c r="P706" s="8">
        <f t="shared" si="41"/>
        <v>120.25</v>
      </c>
      <c r="Q706" s="8" t="s">
        <v>8319</v>
      </c>
      <c r="R706" s="8" t="s">
        <v>8321</v>
      </c>
      <c r="S706" s="12">
        <f t="shared" si="42"/>
        <v>42726.192916666667</v>
      </c>
      <c r="T706" s="12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ROUND(100*(E707/D707), 2)</f>
        <v>0.98</v>
      </c>
      <c r="P707" s="8">
        <f t="shared" ref="P707:P770" si="45">ROUND(E707/L707,2)</f>
        <v>195.4</v>
      </c>
      <c r="Q707" s="8" t="s">
        <v>8319</v>
      </c>
      <c r="R707" s="8" t="s">
        <v>8321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8" t="e">
        <f t="shared" si="45"/>
        <v>#DIV/0!</v>
      </c>
      <c r="Q708" s="8" t="s">
        <v>8319</v>
      </c>
      <c r="R708" s="8" t="s">
        <v>8321</v>
      </c>
      <c r="S708" s="12">
        <f t="shared" si="46"/>
        <v>42676.995173611111</v>
      </c>
      <c r="T708" s="12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78.930000000000007</v>
      </c>
      <c r="P709" s="8">
        <f t="shared" si="45"/>
        <v>117.7</v>
      </c>
      <c r="Q709" s="8" t="s">
        <v>8319</v>
      </c>
      <c r="R709" s="8" t="s">
        <v>8321</v>
      </c>
      <c r="S709" s="12">
        <f t="shared" si="46"/>
        <v>42696.663506944446</v>
      </c>
      <c r="T709" s="12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</v>
      </c>
      <c r="P710" s="8">
        <f t="shared" si="45"/>
        <v>23.95</v>
      </c>
      <c r="Q710" s="8" t="s">
        <v>8319</v>
      </c>
      <c r="R710" s="8" t="s">
        <v>8321</v>
      </c>
      <c r="S710" s="12">
        <f t="shared" si="46"/>
        <v>41835.581018518518</v>
      </c>
      <c r="T710" s="12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0.41</v>
      </c>
      <c r="P711" s="8">
        <f t="shared" si="45"/>
        <v>30.5</v>
      </c>
      <c r="Q711" s="8" t="s">
        <v>8319</v>
      </c>
      <c r="R711" s="8" t="s">
        <v>8321</v>
      </c>
      <c r="S711" s="12">
        <f t="shared" si="46"/>
        <v>41948.041192129633</v>
      </c>
      <c r="T711" s="12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8" t="e">
        <f t="shared" si="45"/>
        <v>#DIV/0!</v>
      </c>
      <c r="Q712" s="8" t="s">
        <v>8319</v>
      </c>
      <c r="R712" s="8" t="s">
        <v>8321</v>
      </c>
      <c r="S712" s="12">
        <f t="shared" si="46"/>
        <v>41837.984976851854</v>
      </c>
      <c r="T712" s="12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</v>
      </c>
      <c r="P713" s="8">
        <f t="shared" si="45"/>
        <v>99.97</v>
      </c>
      <c r="Q713" s="8" t="s">
        <v>8319</v>
      </c>
      <c r="R713" s="8" t="s">
        <v>8321</v>
      </c>
      <c r="S713" s="12">
        <f t="shared" si="46"/>
        <v>42678.459120370375</v>
      </c>
      <c r="T713" s="12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0.22</v>
      </c>
      <c r="P714" s="8">
        <f t="shared" si="45"/>
        <v>26.25</v>
      </c>
      <c r="Q714" s="8" t="s">
        <v>8319</v>
      </c>
      <c r="R714" s="8" t="s">
        <v>8321</v>
      </c>
      <c r="S714" s="12">
        <f t="shared" si="46"/>
        <v>42384.680925925932</v>
      </c>
      <c r="T714" s="12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0.8</v>
      </c>
      <c r="P715" s="8">
        <f t="shared" si="45"/>
        <v>199</v>
      </c>
      <c r="Q715" s="8" t="s">
        <v>8319</v>
      </c>
      <c r="R715" s="8" t="s">
        <v>8321</v>
      </c>
      <c r="S715" s="12">
        <f t="shared" si="46"/>
        <v>42496.529305555552</v>
      </c>
      <c r="T715" s="12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</v>
      </c>
      <c r="P716" s="8">
        <f t="shared" si="45"/>
        <v>80.319999999999993</v>
      </c>
      <c r="Q716" s="8" t="s">
        <v>8319</v>
      </c>
      <c r="R716" s="8" t="s">
        <v>8321</v>
      </c>
      <c r="S716" s="12">
        <f t="shared" si="46"/>
        <v>42734.787986111114</v>
      </c>
      <c r="T716" s="12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</v>
      </c>
      <c r="P717" s="8">
        <f t="shared" si="45"/>
        <v>115.75</v>
      </c>
      <c r="Q717" s="8" t="s">
        <v>8319</v>
      </c>
      <c r="R717" s="8" t="s">
        <v>8321</v>
      </c>
      <c r="S717" s="12">
        <f t="shared" si="46"/>
        <v>42273.090740740736</v>
      </c>
      <c r="T717" s="12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10.210000000000001</v>
      </c>
      <c r="P718" s="8">
        <f t="shared" si="45"/>
        <v>44.69</v>
      </c>
      <c r="Q718" s="8" t="s">
        <v>8319</v>
      </c>
      <c r="R718" s="8" t="s">
        <v>8321</v>
      </c>
      <c r="S718" s="12">
        <f t="shared" si="46"/>
        <v>41940.658645833333</v>
      </c>
      <c r="T718" s="12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0.31</v>
      </c>
      <c r="P719" s="8">
        <f t="shared" si="45"/>
        <v>76.25</v>
      </c>
      <c r="Q719" s="8" t="s">
        <v>8319</v>
      </c>
      <c r="R719" s="8" t="s">
        <v>8321</v>
      </c>
      <c r="S719" s="12">
        <f t="shared" si="46"/>
        <v>41857.854189814818</v>
      </c>
      <c r="T719" s="12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8">
        <f t="shared" si="45"/>
        <v>22.5</v>
      </c>
      <c r="Q720" s="8" t="s">
        <v>8319</v>
      </c>
      <c r="R720" s="8" t="s">
        <v>8321</v>
      </c>
      <c r="S720" s="12">
        <f t="shared" si="46"/>
        <v>42752.845451388886</v>
      </c>
      <c r="T720" s="12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</v>
      </c>
      <c r="P721" s="8">
        <f t="shared" si="45"/>
        <v>19.399999999999999</v>
      </c>
      <c r="Q721" s="8" t="s">
        <v>8319</v>
      </c>
      <c r="R721" s="8" t="s">
        <v>8321</v>
      </c>
      <c r="S721" s="12">
        <f t="shared" si="46"/>
        <v>42409.040231481486</v>
      </c>
      <c r="T721" s="12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143.94999999999999</v>
      </c>
      <c r="P722" s="8">
        <f t="shared" si="45"/>
        <v>66.709999999999994</v>
      </c>
      <c r="Q722" s="8" t="s">
        <v>8322</v>
      </c>
      <c r="R722" s="8" t="s">
        <v>8323</v>
      </c>
      <c r="S722" s="12">
        <f t="shared" si="46"/>
        <v>40909.649201388893</v>
      </c>
      <c r="T722" s="12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122.11</v>
      </c>
      <c r="P723" s="8">
        <f t="shared" si="45"/>
        <v>84.14</v>
      </c>
      <c r="Q723" s="8" t="s">
        <v>8322</v>
      </c>
      <c r="R723" s="8" t="s">
        <v>8323</v>
      </c>
      <c r="S723" s="12">
        <f t="shared" si="46"/>
        <v>41807.571840277778</v>
      </c>
      <c r="T723" s="12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132.02000000000001</v>
      </c>
      <c r="P724" s="8">
        <f t="shared" si="45"/>
        <v>215.73</v>
      </c>
      <c r="Q724" s="8" t="s">
        <v>8322</v>
      </c>
      <c r="R724" s="8" t="s">
        <v>8323</v>
      </c>
      <c r="S724" s="12">
        <f t="shared" si="46"/>
        <v>40977.805300925924</v>
      </c>
      <c r="T724" s="12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</v>
      </c>
      <c r="P725" s="8">
        <f t="shared" si="45"/>
        <v>54.69</v>
      </c>
      <c r="Q725" s="8" t="s">
        <v>8322</v>
      </c>
      <c r="R725" s="8" t="s">
        <v>8323</v>
      </c>
      <c r="S725" s="12">
        <f t="shared" si="46"/>
        <v>42184.816539351858</v>
      </c>
      <c r="T725" s="12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</v>
      </c>
      <c r="P726" s="8">
        <f t="shared" si="45"/>
        <v>51.63</v>
      </c>
      <c r="Q726" s="8" t="s">
        <v>8322</v>
      </c>
      <c r="R726" s="8" t="s">
        <v>8323</v>
      </c>
      <c r="S726" s="12">
        <f t="shared" si="46"/>
        <v>40694.638460648144</v>
      </c>
      <c r="T726" s="12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</v>
      </c>
      <c r="P727" s="8">
        <f t="shared" si="45"/>
        <v>143.36000000000001</v>
      </c>
      <c r="Q727" s="8" t="s">
        <v>8322</v>
      </c>
      <c r="R727" s="8" t="s">
        <v>8323</v>
      </c>
      <c r="S727" s="12">
        <f t="shared" si="46"/>
        <v>42321.626296296294</v>
      </c>
      <c r="T727" s="12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8">
        <f t="shared" si="45"/>
        <v>72.430000000000007</v>
      </c>
      <c r="Q728" s="8" t="s">
        <v>8322</v>
      </c>
      <c r="R728" s="8" t="s">
        <v>8323</v>
      </c>
      <c r="S728" s="12">
        <f t="shared" si="46"/>
        <v>41346.042673611111</v>
      </c>
      <c r="T728" s="12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</v>
      </c>
      <c r="P729" s="8">
        <f t="shared" si="45"/>
        <v>36.53</v>
      </c>
      <c r="Q729" s="8" t="s">
        <v>8322</v>
      </c>
      <c r="R729" s="8" t="s">
        <v>8323</v>
      </c>
      <c r="S729" s="12">
        <f t="shared" si="46"/>
        <v>41247.020243055551</v>
      </c>
      <c r="T729" s="12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105.57</v>
      </c>
      <c r="P730" s="8">
        <f t="shared" si="45"/>
        <v>60.9</v>
      </c>
      <c r="Q730" s="8" t="s">
        <v>8322</v>
      </c>
      <c r="R730" s="8" t="s">
        <v>8323</v>
      </c>
      <c r="S730" s="12">
        <f t="shared" si="46"/>
        <v>40731.837465277778</v>
      </c>
      <c r="T730" s="12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8">
        <f t="shared" si="45"/>
        <v>43.55</v>
      </c>
      <c r="Q731" s="8" t="s">
        <v>8322</v>
      </c>
      <c r="R731" s="8" t="s">
        <v>8323</v>
      </c>
      <c r="S731" s="12">
        <f t="shared" si="46"/>
        <v>41111.185891203706</v>
      </c>
      <c r="T731" s="12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8">
        <f t="shared" si="45"/>
        <v>99.77</v>
      </c>
      <c r="Q732" s="8" t="s">
        <v>8322</v>
      </c>
      <c r="R732" s="8" t="s">
        <v>8323</v>
      </c>
      <c r="S732" s="12">
        <f t="shared" si="46"/>
        <v>40854.745266203703</v>
      </c>
      <c r="T732" s="12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8">
        <f t="shared" si="45"/>
        <v>88.73</v>
      </c>
      <c r="Q733" s="8" t="s">
        <v>8322</v>
      </c>
      <c r="R733" s="8" t="s">
        <v>8323</v>
      </c>
      <c r="S733" s="12">
        <f t="shared" si="46"/>
        <v>40879.795682870368</v>
      </c>
      <c r="T733" s="12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8">
        <f t="shared" si="45"/>
        <v>4.92</v>
      </c>
      <c r="Q734" s="8" t="s">
        <v>8322</v>
      </c>
      <c r="R734" s="8" t="s">
        <v>8323</v>
      </c>
      <c r="S734" s="12">
        <f t="shared" si="46"/>
        <v>41486.424317129626</v>
      </c>
      <c r="T734" s="12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8">
        <f t="shared" si="45"/>
        <v>17.82</v>
      </c>
      <c r="Q735" s="8" t="s">
        <v>8322</v>
      </c>
      <c r="R735" s="8" t="s">
        <v>8323</v>
      </c>
      <c r="S735" s="12">
        <f t="shared" si="46"/>
        <v>41598.420046296298</v>
      </c>
      <c r="T735" s="12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125.53</v>
      </c>
      <c r="P736" s="8">
        <f t="shared" si="45"/>
        <v>187.19</v>
      </c>
      <c r="Q736" s="8" t="s">
        <v>8322</v>
      </c>
      <c r="R736" s="8" t="s">
        <v>8323</v>
      </c>
      <c r="S736" s="12">
        <f t="shared" si="46"/>
        <v>42102.164583333331</v>
      </c>
      <c r="T736" s="12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114.41</v>
      </c>
      <c r="P737" s="8">
        <f t="shared" si="45"/>
        <v>234.81</v>
      </c>
      <c r="Q737" s="8" t="s">
        <v>8322</v>
      </c>
      <c r="R737" s="8" t="s">
        <v>8323</v>
      </c>
      <c r="S737" s="12">
        <f t="shared" si="46"/>
        <v>41946.029467592591</v>
      </c>
      <c r="T737" s="12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315.14</v>
      </c>
      <c r="P738" s="8">
        <f t="shared" si="45"/>
        <v>105.05</v>
      </c>
      <c r="Q738" s="8" t="s">
        <v>8322</v>
      </c>
      <c r="R738" s="8" t="s">
        <v>8323</v>
      </c>
      <c r="S738" s="12">
        <f t="shared" si="46"/>
        <v>41579.734259259261</v>
      </c>
      <c r="T738" s="12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122.4</v>
      </c>
      <c r="P739" s="8">
        <f t="shared" si="45"/>
        <v>56.67</v>
      </c>
      <c r="Q739" s="8" t="s">
        <v>8322</v>
      </c>
      <c r="R739" s="8" t="s">
        <v>8323</v>
      </c>
      <c r="S739" s="12">
        <f t="shared" si="46"/>
        <v>41667.275312500002</v>
      </c>
      <c r="T739" s="12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</v>
      </c>
      <c r="P740" s="8">
        <f t="shared" si="45"/>
        <v>39.049999999999997</v>
      </c>
      <c r="Q740" s="8" t="s">
        <v>8322</v>
      </c>
      <c r="R740" s="8" t="s">
        <v>8323</v>
      </c>
      <c r="S740" s="12">
        <f t="shared" si="46"/>
        <v>41943.604097222218</v>
      </c>
      <c r="T740" s="12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158.33000000000001</v>
      </c>
      <c r="P741" s="8">
        <f t="shared" si="45"/>
        <v>68.349999999999994</v>
      </c>
      <c r="Q741" s="8" t="s">
        <v>8322</v>
      </c>
      <c r="R741" s="8" t="s">
        <v>8323</v>
      </c>
      <c r="S741" s="12">
        <f t="shared" si="46"/>
        <v>41829.502650462964</v>
      </c>
      <c r="T741" s="12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8">
        <f t="shared" si="45"/>
        <v>169.58</v>
      </c>
      <c r="Q742" s="8" t="s">
        <v>8322</v>
      </c>
      <c r="R742" s="8" t="s">
        <v>8323</v>
      </c>
      <c r="S742" s="12">
        <f t="shared" si="46"/>
        <v>42162.146782407406</v>
      </c>
      <c r="T742" s="12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102.26</v>
      </c>
      <c r="P743" s="8">
        <f t="shared" si="45"/>
        <v>141.41999999999999</v>
      </c>
      <c r="Q743" s="8" t="s">
        <v>8322</v>
      </c>
      <c r="R743" s="8" t="s">
        <v>8323</v>
      </c>
      <c r="S743" s="12">
        <f t="shared" si="46"/>
        <v>41401.648217592592</v>
      </c>
      <c r="T743" s="12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</v>
      </c>
      <c r="P744" s="8">
        <f t="shared" si="45"/>
        <v>67.39</v>
      </c>
      <c r="Q744" s="8" t="s">
        <v>8322</v>
      </c>
      <c r="R744" s="8" t="s">
        <v>8323</v>
      </c>
      <c r="S744" s="12">
        <f t="shared" si="46"/>
        <v>41689.917962962965</v>
      </c>
      <c r="T744" s="12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8">
        <f t="shared" si="45"/>
        <v>54.27</v>
      </c>
      <c r="Q745" s="8" t="s">
        <v>8322</v>
      </c>
      <c r="R745" s="8" t="s">
        <v>8323</v>
      </c>
      <c r="S745" s="12">
        <f t="shared" si="46"/>
        <v>40990.709317129629</v>
      </c>
      <c r="T745" s="12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</v>
      </c>
      <c r="P746" s="8">
        <f t="shared" si="45"/>
        <v>82.52</v>
      </c>
      <c r="Q746" s="8" t="s">
        <v>8322</v>
      </c>
      <c r="R746" s="8" t="s">
        <v>8323</v>
      </c>
      <c r="S746" s="12">
        <f t="shared" si="46"/>
        <v>41226.95721064815</v>
      </c>
      <c r="T746" s="12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179.1</v>
      </c>
      <c r="P747" s="8">
        <f t="shared" si="45"/>
        <v>53.73</v>
      </c>
      <c r="Q747" s="8" t="s">
        <v>8322</v>
      </c>
      <c r="R747" s="8" t="s">
        <v>8323</v>
      </c>
      <c r="S747" s="12">
        <f t="shared" si="46"/>
        <v>41367.572280092594</v>
      </c>
      <c r="T747" s="12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</v>
      </c>
      <c r="P748" s="8">
        <f t="shared" si="45"/>
        <v>34.21</v>
      </c>
      <c r="Q748" s="8" t="s">
        <v>8322</v>
      </c>
      <c r="R748" s="8" t="s">
        <v>8323</v>
      </c>
      <c r="S748" s="12">
        <f t="shared" si="46"/>
        <v>41157.042928240742</v>
      </c>
      <c r="T748" s="12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</v>
      </c>
      <c r="P749" s="8">
        <f t="shared" si="45"/>
        <v>127.33</v>
      </c>
      <c r="Q749" s="8" t="s">
        <v>8322</v>
      </c>
      <c r="R749" s="8" t="s">
        <v>8323</v>
      </c>
      <c r="S749" s="12">
        <f t="shared" si="46"/>
        <v>41988.548831018517</v>
      </c>
      <c r="T749" s="12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8">
        <f t="shared" si="45"/>
        <v>45.57</v>
      </c>
      <c r="Q750" s="8" t="s">
        <v>8322</v>
      </c>
      <c r="R750" s="8" t="s">
        <v>8323</v>
      </c>
      <c r="S750" s="12">
        <f t="shared" si="46"/>
        <v>41831.846828703703</v>
      </c>
      <c r="T750" s="12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8">
        <f t="shared" si="45"/>
        <v>95.96</v>
      </c>
      <c r="Q751" s="8" t="s">
        <v>8322</v>
      </c>
      <c r="R751" s="8" t="s">
        <v>8323</v>
      </c>
      <c r="S751" s="12">
        <f t="shared" si="46"/>
        <v>42733.94131944445</v>
      </c>
      <c r="T751" s="12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102.59</v>
      </c>
      <c r="P752" s="8">
        <f t="shared" si="45"/>
        <v>77.27</v>
      </c>
      <c r="Q752" s="8" t="s">
        <v>8322</v>
      </c>
      <c r="R752" s="8" t="s">
        <v>8323</v>
      </c>
      <c r="S752" s="12">
        <f t="shared" si="46"/>
        <v>41299.878148148149</v>
      </c>
      <c r="T752" s="12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8">
        <f t="shared" si="45"/>
        <v>57.34</v>
      </c>
      <c r="Q753" s="8" t="s">
        <v>8322</v>
      </c>
      <c r="R753" s="8" t="s">
        <v>8323</v>
      </c>
      <c r="S753" s="12">
        <f t="shared" si="46"/>
        <v>40713.630497685182</v>
      </c>
      <c r="T753" s="12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8">
        <f t="shared" si="45"/>
        <v>53.19</v>
      </c>
      <c r="Q754" s="8" t="s">
        <v>8322</v>
      </c>
      <c r="R754" s="8" t="s">
        <v>8323</v>
      </c>
      <c r="S754" s="12">
        <f t="shared" si="46"/>
        <v>42639.421493055561</v>
      </c>
      <c r="T754" s="12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8">
        <f t="shared" si="45"/>
        <v>492.31</v>
      </c>
      <c r="Q755" s="8" t="s">
        <v>8322</v>
      </c>
      <c r="R755" s="8" t="s">
        <v>8323</v>
      </c>
      <c r="S755" s="12">
        <f t="shared" si="46"/>
        <v>42019.590173611112</v>
      </c>
      <c r="T755" s="12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</v>
      </c>
      <c r="P756" s="8">
        <f t="shared" si="45"/>
        <v>42.35</v>
      </c>
      <c r="Q756" s="8" t="s">
        <v>8322</v>
      </c>
      <c r="R756" s="8" t="s">
        <v>8323</v>
      </c>
      <c r="S756" s="12">
        <f t="shared" si="46"/>
        <v>41249.749085648145</v>
      </c>
      <c r="T756" s="12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101.91</v>
      </c>
      <c r="P757" s="8">
        <f t="shared" si="45"/>
        <v>37.47</v>
      </c>
      <c r="Q757" s="8" t="s">
        <v>8322</v>
      </c>
      <c r="R757" s="8" t="s">
        <v>8323</v>
      </c>
      <c r="S757" s="12">
        <f t="shared" si="46"/>
        <v>41383.605057870373</v>
      </c>
      <c r="T757" s="12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</v>
      </c>
      <c r="P758" s="8">
        <f t="shared" si="45"/>
        <v>37.450000000000003</v>
      </c>
      <c r="Q758" s="8" t="s">
        <v>8322</v>
      </c>
      <c r="R758" s="8" t="s">
        <v>8323</v>
      </c>
      <c r="S758" s="12">
        <f t="shared" si="46"/>
        <v>40590.766886574071</v>
      </c>
      <c r="T758" s="12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8">
        <f t="shared" si="45"/>
        <v>33.06</v>
      </c>
      <c r="Q759" s="8" t="s">
        <v>8322</v>
      </c>
      <c r="R759" s="8" t="s">
        <v>8323</v>
      </c>
      <c r="S759" s="12">
        <f t="shared" si="46"/>
        <v>41235.054560185185</v>
      </c>
      <c r="T759" s="12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8">
        <f t="shared" si="45"/>
        <v>134.21</v>
      </c>
      <c r="Q760" s="8" t="s">
        <v>8322</v>
      </c>
      <c r="R760" s="8" t="s">
        <v>8323</v>
      </c>
      <c r="S760" s="12">
        <f t="shared" si="46"/>
        <v>40429.836435185185</v>
      </c>
      <c r="T760" s="12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</v>
      </c>
      <c r="P761" s="8">
        <f t="shared" si="45"/>
        <v>51.47</v>
      </c>
      <c r="Q761" s="8" t="s">
        <v>8322</v>
      </c>
      <c r="R761" s="8" t="s">
        <v>8323</v>
      </c>
      <c r="S761" s="12">
        <f t="shared" si="46"/>
        <v>41789.330312500002</v>
      </c>
      <c r="T761" s="12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8" t="e">
        <f t="shared" si="45"/>
        <v>#DIV/0!</v>
      </c>
      <c r="Q762" s="8" t="s">
        <v>8322</v>
      </c>
      <c r="R762" s="8" t="s">
        <v>8324</v>
      </c>
      <c r="S762" s="12">
        <f t="shared" si="46"/>
        <v>42670.764039351852</v>
      </c>
      <c r="T762" s="12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8">
        <f t="shared" si="45"/>
        <v>39.17</v>
      </c>
      <c r="Q763" s="8" t="s">
        <v>8322</v>
      </c>
      <c r="R763" s="8" t="s">
        <v>8324</v>
      </c>
      <c r="S763" s="12">
        <f t="shared" si="46"/>
        <v>41642.751458333332</v>
      </c>
      <c r="T763" s="12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8" t="e">
        <f t="shared" si="45"/>
        <v>#DIV/0!</v>
      </c>
      <c r="Q764" s="8" t="s">
        <v>8322</v>
      </c>
      <c r="R764" s="8" t="s">
        <v>8324</v>
      </c>
      <c r="S764" s="12">
        <f t="shared" si="46"/>
        <v>42690.858449074076</v>
      </c>
      <c r="T764" s="12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0.12</v>
      </c>
      <c r="P765" s="8">
        <f t="shared" si="45"/>
        <v>5</v>
      </c>
      <c r="Q765" s="8" t="s">
        <v>8322</v>
      </c>
      <c r="R765" s="8" t="s">
        <v>8324</v>
      </c>
      <c r="S765" s="12">
        <f t="shared" si="46"/>
        <v>41471.446851851848</v>
      </c>
      <c r="T765" s="12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8" t="e">
        <f t="shared" si="45"/>
        <v>#DIV/0!</v>
      </c>
      <c r="Q766" s="8" t="s">
        <v>8322</v>
      </c>
      <c r="R766" s="8" t="s">
        <v>8324</v>
      </c>
      <c r="S766" s="12">
        <f t="shared" si="46"/>
        <v>42227.173159722224</v>
      </c>
      <c r="T766" s="12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</v>
      </c>
      <c r="P767" s="8">
        <f t="shared" si="45"/>
        <v>57.3</v>
      </c>
      <c r="Q767" s="8" t="s">
        <v>8322</v>
      </c>
      <c r="R767" s="8" t="s">
        <v>8324</v>
      </c>
      <c r="S767" s="12">
        <f t="shared" si="46"/>
        <v>41901.542638888888</v>
      </c>
      <c r="T767" s="12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8" t="e">
        <f t="shared" si="45"/>
        <v>#DIV/0!</v>
      </c>
      <c r="Q768" s="8" t="s">
        <v>8322</v>
      </c>
      <c r="R768" s="8" t="s">
        <v>8324</v>
      </c>
      <c r="S768" s="12">
        <f t="shared" si="46"/>
        <v>42021.783368055556</v>
      </c>
      <c r="T768" s="12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8">
        <f t="shared" si="45"/>
        <v>59</v>
      </c>
      <c r="Q769" s="8" t="s">
        <v>8322</v>
      </c>
      <c r="R769" s="8" t="s">
        <v>8324</v>
      </c>
      <c r="S769" s="12">
        <f t="shared" si="46"/>
        <v>42115.143634259264</v>
      </c>
      <c r="T769" s="12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8" t="e">
        <f t="shared" si="45"/>
        <v>#DIV/0!</v>
      </c>
      <c r="Q770" s="8" t="s">
        <v>8322</v>
      </c>
      <c r="R770" s="8" t="s">
        <v>8324</v>
      </c>
      <c r="S770" s="12">
        <f t="shared" si="46"/>
        <v>41594.207060185188</v>
      </c>
      <c r="T770" s="12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ROUND(100*(E771/D771), 2)</f>
        <v>41.4</v>
      </c>
      <c r="P771" s="8">
        <f t="shared" ref="P771:P834" si="49">ROUND(E771/L771,2)</f>
        <v>31.85</v>
      </c>
      <c r="Q771" s="8" t="s">
        <v>8322</v>
      </c>
      <c r="R771" s="8" t="s">
        <v>8324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8" t="e">
        <f t="shared" si="49"/>
        <v>#DIV/0!</v>
      </c>
      <c r="Q772" s="8" t="s">
        <v>8322</v>
      </c>
      <c r="R772" s="8" t="s">
        <v>8324</v>
      </c>
      <c r="S772" s="12">
        <f t="shared" si="50"/>
        <v>41289.999641203707</v>
      </c>
      <c r="T772" s="12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0.03</v>
      </c>
      <c r="P773" s="8">
        <f t="shared" si="49"/>
        <v>10</v>
      </c>
      <c r="Q773" s="8" t="s">
        <v>8322</v>
      </c>
      <c r="R773" s="8" t="s">
        <v>8324</v>
      </c>
      <c r="S773" s="12">
        <f t="shared" si="50"/>
        <v>42349.824097222227</v>
      </c>
      <c r="T773" s="12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</v>
      </c>
      <c r="P774" s="8">
        <f t="shared" si="49"/>
        <v>50</v>
      </c>
      <c r="Q774" s="8" t="s">
        <v>8322</v>
      </c>
      <c r="R774" s="8" t="s">
        <v>8324</v>
      </c>
      <c r="S774" s="12">
        <f t="shared" si="50"/>
        <v>40068.056932870371</v>
      </c>
      <c r="T774" s="12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</v>
      </c>
      <c r="P775" s="8">
        <f t="shared" si="49"/>
        <v>16</v>
      </c>
      <c r="Q775" s="8" t="s">
        <v>8322</v>
      </c>
      <c r="R775" s="8" t="s">
        <v>8324</v>
      </c>
      <c r="S775" s="12">
        <f t="shared" si="50"/>
        <v>42100.735937499994</v>
      </c>
      <c r="T775" s="12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70.2</v>
      </c>
      <c r="P776" s="8">
        <f t="shared" si="49"/>
        <v>39</v>
      </c>
      <c r="Q776" s="8" t="s">
        <v>8322</v>
      </c>
      <c r="R776" s="8" t="s">
        <v>8324</v>
      </c>
      <c r="S776" s="12">
        <f t="shared" si="50"/>
        <v>41663.780300925922</v>
      </c>
      <c r="T776" s="12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</v>
      </c>
      <c r="P777" s="8">
        <f t="shared" si="49"/>
        <v>34</v>
      </c>
      <c r="Q777" s="8" t="s">
        <v>8322</v>
      </c>
      <c r="R777" s="8" t="s">
        <v>8324</v>
      </c>
      <c r="S777" s="12">
        <f t="shared" si="50"/>
        <v>40863.060127314813</v>
      </c>
      <c r="T777" s="12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8">
        <f t="shared" si="49"/>
        <v>63.12</v>
      </c>
      <c r="Q778" s="8" t="s">
        <v>8322</v>
      </c>
      <c r="R778" s="8" t="s">
        <v>8324</v>
      </c>
      <c r="S778" s="12">
        <f t="shared" si="50"/>
        <v>42250.685706018514</v>
      </c>
      <c r="T778" s="12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</v>
      </c>
      <c r="P779" s="8">
        <f t="shared" si="49"/>
        <v>7</v>
      </c>
      <c r="Q779" s="8" t="s">
        <v>8322</v>
      </c>
      <c r="R779" s="8" t="s">
        <v>8324</v>
      </c>
      <c r="S779" s="12">
        <f t="shared" si="50"/>
        <v>41456.981215277774</v>
      </c>
      <c r="T779" s="12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8">
        <f t="shared" si="49"/>
        <v>2</v>
      </c>
      <c r="Q780" s="8" t="s">
        <v>8322</v>
      </c>
      <c r="R780" s="8" t="s">
        <v>8324</v>
      </c>
      <c r="S780" s="12">
        <f t="shared" si="50"/>
        <v>41729.702314814815</v>
      </c>
      <c r="T780" s="12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2.67</v>
      </c>
      <c r="P781" s="8">
        <f t="shared" si="49"/>
        <v>66.67</v>
      </c>
      <c r="Q781" s="8" t="s">
        <v>8322</v>
      </c>
      <c r="R781" s="8" t="s">
        <v>8324</v>
      </c>
      <c r="S781" s="12">
        <f t="shared" si="50"/>
        <v>40436.68408564815</v>
      </c>
      <c r="T781" s="12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8">
        <f t="shared" si="49"/>
        <v>38.520000000000003</v>
      </c>
      <c r="Q782" s="8" t="s">
        <v>8325</v>
      </c>
      <c r="R782" s="8" t="s">
        <v>8326</v>
      </c>
      <c r="S782" s="12">
        <f t="shared" si="50"/>
        <v>40636.673900462964</v>
      </c>
      <c r="T782" s="12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</v>
      </c>
      <c r="P783" s="8">
        <f t="shared" si="49"/>
        <v>42.61</v>
      </c>
      <c r="Q783" s="8" t="s">
        <v>8325</v>
      </c>
      <c r="R783" s="8" t="s">
        <v>8326</v>
      </c>
      <c r="S783" s="12">
        <f t="shared" si="50"/>
        <v>41403.000856481485</v>
      </c>
      <c r="T783" s="12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8">
        <f t="shared" si="49"/>
        <v>50</v>
      </c>
      <c r="Q784" s="8" t="s">
        <v>8325</v>
      </c>
      <c r="R784" s="8" t="s">
        <v>8326</v>
      </c>
      <c r="S784" s="12">
        <f t="shared" si="50"/>
        <v>41116.758125</v>
      </c>
      <c r="T784" s="12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</v>
      </c>
      <c r="P785" s="8">
        <f t="shared" si="49"/>
        <v>63.49</v>
      </c>
      <c r="Q785" s="8" t="s">
        <v>8325</v>
      </c>
      <c r="R785" s="8" t="s">
        <v>8326</v>
      </c>
      <c r="S785" s="12">
        <f t="shared" si="50"/>
        <v>40987.773715277777</v>
      </c>
      <c r="T785" s="12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102.5</v>
      </c>
      <c r="P786" s="8">
        <f t="shared" si="49"/>
        <v>102.5</v>
      </c>
      <c r="Q786" s="8" t="s">
        <v>8325</v>
      </c>
      <c r="R786" s="8" t="s">
        <v>8326</v>
      </c>
      <c r="S786" s="12">
        <f t="shared" si="50"/>
        <v>41675.149525462963</v>
      </c>
      <c r="T786" s="12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180.63</v>
      </c>
      <c r="P787" s="8">
        <f t="shared" si="49"/>
        <v>31.14</v>
      </c>
      <c r="Q787" s="8" t="s">
        <v>8325</v>
      </c>
      <c r="R787" s="8" t="s">
        <v>8326</v>
      </c>
      <c r="S787" s="12">
        <f t="shared" si="50"/>
        <v>41303.593923611108</v>
      </c>
      <c r="T787" s="12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142.80000000000001</v>
      </c>
      <c r="P788" s="8">
        <f t="shared" si="49"/>
        <v>162.27000000000001</v>
      </c>
      <c r="Q788" s="8" t="s">
        <v>8325</v>
      </c>
      <c r="R788" s="8" t="s">
        <v>8326</v>
      </c>
      <c r="S788" s="12">
        <f t="shared" si="50"/>
        <v>40983.055949074071</v>
      </c>
      <c r="T788" s="12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114.17</v>
      </c>
      <c r="P789" s="8">
        <f t="shared" si="49"/>
        <v>80.59</v>
      </c>
      <c r="Q789" s="8" t="s">
        <v>8325</v>
      </c>
      <c r="R789" s="8" t="s">
        <v>8326</v>
      </c>
      <c r="S789" s="12">
        <f t="shared" si="50"/>
        <v>41549.627615740741</v>
      </c>
      <c r="T789" s="12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203.51</v>
      </c>
      <c r="P790" s="8">
        <f t="shared" si="49"/>
        <v>59.85</v>
      </c>
      <c r="Q790" s="8" t="s">
        <v>8325</v>
      </c>
      <c r="R790" s="8" t="s">
        <v>8326</v>
      </c>
      <c r="S790" s="12">
        <f t="shared" si="50"/>
        <v>41059.006805555553</v>
      </c>
      <c r="T790" s="12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</v>
      </c>
      <c r="P791" s="8">
        <f t="shared" si="49"/>
        <v>132.86000000000001</v>
      </c>
      <c r="Q791" s="8" t="s">
        <v>8325</v>
      </c>
      <c r="R791" s="8" t="s">
        <v>8326</v>
      </c>
      <c r="S791" s="12">
        <f t="shared" si="50"/>
        <v>41277.186111111114</v>
      </c>
      <c r="T791" s="12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</v>
      </c>
      <c r="P792" s="8">
        <f t="shared" si="49"/>
        <v>92.55</v>
      </c>
      <c r="Q792" s="8" t="s">
        <v>8325</v>
      </c>
      <c r="R792" s="8" t="s">
        <v>8326</v>
      </c>
      <c r="S792" s="12">
        <f t="shared" si="50"/>
        <v>41276.047905092593</v>
      </c>
      <c r="T792" s="12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103.87</v>
      </c>
      <c r="P793" s="8">
        <f t="shared" si="49"/>
        <v>60.86</v>
      </c>
      <c r="Q793" s="8" t="s">
        <v>8325</v>
      </c>
      <c r="R793" s="8" t="s">
        <v>8326</v>
      </c>
      <c r="S793" s="12">
        <f t="shared" si="50"/>
        <v>41557.780624999999</v>
      </c>
      <c r="T793" s="12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</v>
      </c>
      <c r="P794" s="8">
        <f t="shared" si="49"/>
        <v>41.85</v>
      </c>
      <c r="Q794" s="8" t="s">
        <v>8325</v>
      </c>
      <c r="R794" s="8" t="s">
        <v>8326</v>
      </c>
      <c r="S794" s="12">
        <f t="shared" si="50"/>
        <v>41555.873645833337</v>
      </c>
      <c r="T794" s="12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102.78</v>
      </c>
      <c r="P795" s="8">
        <f t="shared" si="49"/>
        <v>88.33</v>
      </c>
      <c r="Q795" s="8" t="s">
        <v>8325</v>
      </c>
      <c r="R795" s="8" t="s">
        <v>8326</v>
      </c>
      <c r="S795" s="12">
        <f t="shared" si="50"/>
        <v>41442.741249999999</v>
      </c>
      <c r="T795" s="12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</v>
      </c>
      <c r="P796" s="8">
        <f t="shared" si="49"/>
        <v>158.96</v>
      </c>
      <c r="Q796" s="8" t="s">
        <v>8325</v>
      </c>
      <c r="R796" s="8" t="s">
        <v>8326</v>
      </c>
      <c r="S796" s="12">
        <f t="shared" si="50"/>
        <v>40736.115011574075</v>
      </c>
      <c r="T796" s="12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111.79</v>
      </c>
      <c r="P797" s="8">
        <f t="shared" si="49"/>
        <v>85.05</v>
      </c>
      <c r="Q797" s="8" t="s">
        <v>8325</v>
      </c>
      <c r="R797" s="8" t="s">
        <v>8326</v>
      </c>
      <c r="S797" s="12">
        <f t="shared" si="50"/>
        <v>40963.613032407404</v>
      </c>
      <c r="T797" s="12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</v>
      </c>
      <c r="P798" s="8">
        <f t="shared" si="49"/>
        <v>112.61</v>
      </c>
      <c r="Q798" s="8" t="s">
        <v>8325</v>
      </c>
      <c r="R798" s="8" t="s">
        <v>8326</v>
      </c>
      <c r="S798" s="12">
        <f t="shared" si="50"/>
        <v>41502.882928240739</v>
      </c>
      <c r="T798" s="12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</v>
      </c>
      <c r="P799" s="8">
        <f t="shared" si="49"/>
        <v>45.44</v>
      </c>
      <c r="Q799" s="8" t="s">
        <v>8325</v>
      </c>
      <c r="R799" s="8" t="s">
        <v>8326</v>
      </c>
      <c r="S799" s="12">
        <f t="shared" si="50"/>
        <v>40996.994074074071</v>
      </c>
      <c r="T799" s="12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114.89</v>
      </c>
      <c r="P800" s="8">
        <f t="shared" si="49"/>
        <v>46.22</v>
      </c>
      <c r="Q800" s="8" t="s">
        <v>8325</v>
      </c>
      <c r="R800" s="8" t="s">
        <v>8326</v>
      </c>
      <c r="S800" s="12">
        <f t="shared" si="50"/>
        <v>41882.590127314819</v>
      </c>
      <c r="T800" s="12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8">
        <f t="shared" si="49"/>
        <v>178.61</v>
      </c>
      <c r="Q801" s="8" t="s">
        <v>8325</v>
      </c>
      <c r="R801" s="8" t="s">
        <v>8326</v>
      </c>
      <c r="S801" s="12">
        <f t="shared" si="50"/>
        <v>40996.667199074072</v>
      </c>
      <c r="T801" s="12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</v>
      </c>
      <c r="P802" s="8">
        <f t="shared" si="49"/>
        <v>40.75</v>
      </c>
      <c r="Q802" s="8" t="s">
        <v>8325</v>
      </c>
      <c r="R802" s="8" t="s">
        <v>8326</v>
      </c>
      <c r="S802" s="12">
        <f t="shared" si="50"/>
        <v>41863.433495370373</v>
      </c>
      <c r="T802" s="12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</v>
      </c>
      <c r="P803" s="8">
        <f t="shared" si="49"/>
        <v>43.73</v>
      </c>
      <c r="Q803" s="8" t="s">
        <v>8325</v>
      </c>
      <c r="R803" s="8" t="s">
        <v>8326</v>
      </c>
      <c r="S803" s="12">
        <f t="shared" si="50"/>
        <v>40695.795370370368</v>
      </c>
      <c r="T803" s="12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</v>
      </c>
      <c r="P804" s="8">
        <f t="shared" si="49"/>
        <v>81.069999999999993</v>
      </c>
      <c r="Q804" s="8" t="s">
        <v>8325</v>
      </c>
      <c r="R804" s="8" t="s">
        <v>8326</v>
      </c>
      <c r="S804" s="12">
        <f t="shared" si="50"/>
        <v>41123.022268518522</v>
      </c>
      <c r="T804" s="12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</v>
      </c>
      <c r="P805" s="8">
        <f t="shared" si="49"/>
        <v>74.61</v>
      </c>
      <c r="Q805" s="8" t="s">
        <v>8325</v>
      </c>
      <c r="R805" s="8" t="s">
        <v>8326</v>
      </c>
      <c r="S805" s="12">
        <f t="shared" si="50"/>
        <v>40665.949976851851</v>
      </c>
      <c r="T805" s="12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8">
        <f t="shared" si="49"/>
        <v>305.56</v>
      </c>
      <c r="Q806" s="8" t="s">
        <v>8325</v>
      </c>
      <c r="R806" s="8" t="s">
        <v>8326</v>
      </c>
      <c r="S806" s="12">
        <f t="shared" si="50"/>
        <v>40730.105625000004</v>
      </c>
      <c r="T806" s="12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8">
        <f t="shared" si="49"/>
        <v>58.33</v>
      </c>
      <c r="Q807" s="8" t="s">
        <v>8325</v>
      </c>
      <c r="R807" s="8" t="s">
        <v>8326</v>
      </c>
      <c r="S807" s="12">
        <f t="shared" si="50"/>
        <v>40690.823055555556</v>
      </c>
      <c r="T807" s="12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104.44</v>
      </c>
      <c r="P808" s="8">
        <f t="shared" si="49"/>
        <v>117.68</v>
      </c>
      <c r="Q808" s="8" t="s">
        <v>8325</v>
      </c>
      <c r="R808" s="8" t="s">
        <v>8326</v>
      </c>
      <c r="S808" s="12">
        <f t="shared" si="50"/>
        <v>40763.691423611112</v>
      </c>
      <c r="T808" s="12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105.13</v>
      </c>
      <c r="P809" s="8">
        <f t="shared" si="49"/>
        <v>73.77</v>
      </c>
      <c r="Q809" s="8" t="s">
        <v>8325</v>
      </c>
      <c r="R809" s="8" t="s">
        <v>8326</v>
      </c>
      <c r="S809" s="12">
        <f t="shared" si="50"/>
        <v>42759.628599537042</v>
      </c>
      <c r="T809" s="12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8">
        <f t="shared" si="49"/>
        <v>104.65</v>
      </c>
      <c r="Q810" s="8" t="s">
        <v>8325</v>
      </c>
      <c r="R810" s="8" t="s">
        <v>8326</v>
      </c>
      <c r="S810" s="12">
        <f t="shared" si="50"/>
        <v>41962.100532407407</v>
      </c>
      <c r="T810" s="12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103.78</v>
      </c>
      <c r="P811" s="8">
        <f t="shared" si="49"/>
        <v>79.83</v>
      </c>
      <c r="Q811" s="8" t="s">
        <v>8325</v>
      </c>
      <c r="R811" s="8" t="s">
        <v>8326</v>
      </c>
      <c r="S811" s="12">
        <f t="shared" si="50"/>
        <v>41628.833680555559</v>
      </c>
      <c r="T811" s="12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8">
        <f t="shared" si="49"/>
        <v>58.33</v>
      </c>
      <c r="Q812" s="8" t="s">
        <v>8325</v>
      </c>
      <c r="R812" s="8" t="s">
        <v>8326</v>
      </c>
      <c r="S812" s="12">
        <f t="shared" si="50"/>
        <v>41123.056273148148</v>
      </c>
      <c r="T812" s="12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8">
        <f t="shared" si="49"/>
        <v>86.67</v>
      </c>
      <c r="Q813" s="8" t="s">
        <v>8325</v>
      </c>
      <c r="R813" s="8" t="s">
        <v>8326</v>
      </c>
      <c r="S813" s="12">
        <f t="shared" si="50"/>
        <v>41443.643541666665</v>
      </c>
      <c r="T813" s="12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151.83000000000001</v>
      </c>
      <c r="P814" s="8">
        <f t="shared" si="49"/>
        <v>27.61</v>
      </c>
      <c r="Q814" s="8" t="s">
        <v>8325</v>
      </c>
      <c r="R814" s="8" t="s">
        <v>8326</v>
      </c>
      <c r="S814" s="12">
        <f t="shared" si="50"/>
        <v>41282.017962962964</v>
      </c>
      <c r="T814" s="12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160</v>
      </c>
      <c r="P815" s="8">
        <f t="shared" si="49"/>
        <v>25</v>
      </c>
      <c r="Q815" s="8" t="s">
        <v>8325</v>
      </c>
      <c r="R815" s="8" t="s">
        <v>8326</v>
      </c>
      <c r="S815" s="12">
        <f t="shared" si="50"/>
        <v>41080.960243055553</v>
      </c>
      <c r="T815" s="12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8">
        <f t="shared" si="49"/>
        <v>45.46</v>
      </c>
      <c r="Q816" s="8" t="s">
        <v>8325</v>
      </c>
      <c r="R816" s="8" t="s">
        <v>8326</v>
      </c>
      <c r="S816" s="12">
        <f t="shared" si="50"/>
        <v>40679.743067129632</v>
      </c>
      <c r="T816" s="12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8">
        <f t="shared" si="49"/>
        <v>99.53</v>
      </c>
      <c r="Q817" s="8" t="s">
        <v>8325</v>
      </c>
      <c r="R817" s="8" t="s">
        <v>8326</v>
      </c>
      <c r="S817" s="12">
        <f t="shared" si="50"/>
        <v>41914.917858796296</v>
      </c>
      <c r="T817" s="12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</v>
      </c>
      <c r="P818" s="8">
        <f t="shared" si="49"/>
        <v>39.31</v>
      </c>
      <c r="Q818" s="8" t="s">
        <v>8325</v>
      </c>
      <c r="R818" s="8" t="s">
        <v>8326</v>
      </c>
      <c r="S818" s="12">
        <f t="shared" si="50"/>
        <v>41341.870868055557</v>
      </c>
      <c r="T818" s="12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137.11000000000001</v>
      </c>
      <c r="P819" s="8">
        <f t="shared" si="49"/>
        <v>89.42</v>
      </c>
      <c r="Q819" s="8" t="s">
        <v>8325</v>
      </c>
      <c r="R819" s="8" t="s">
        <v>8326</v>
      </c>
      <c r="S819" s="12">
        <f t="shared" si="50"/>
        <v>40925.599664351852</v>
      </c>
      <c r="T819" s="12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</v>
      </c>
      <c r="P820" s="8">
        <f t="shared" si="49"/>
        <v>28.68</v>
      </c>
      <c r="Q820" s="8" t="s">
        <v>8325</v>
      </c>
      <c r="R820" s="8" t="s">
        <v>8326</v>
      </c>
      <c r="S820" s="12">
        <f t="shared" si="50"/>
        <v>41120.882881944446</v>
      </c>
      <c r="T820" s="12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108.75</v>
      </c>
      <c r="P821" s="8">
        <f t="shared" si="49"/>
        <v>31.07</v>
      </c>
      <c r="Q821" s="8" t="s">
        <v>8325</v>
      </c>
      <c r="R821" s="8" t="s">
        <v>8326</v>
      </c>
      <c r="S821" s="12">
        <f t="shared" si="50"/>
        <v>41619.998310185183</v>
      </c>
      <c r="T821" s="12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8">
        <f t="shared" si="49"/>
        <v>70.55</v>
      </c>
      <c r="Q822" s="8" t="s">
        <v>8325</v>
      </c>
      <c r="R822" s="8" t="s">
        <v>8326</v>
      </c>
      <c r="S822" s="12">
        <f t="shared" si="50"/>
        <v>41768.841921296298</v>
      </c>
      <c r="T822" s="12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8">
        <f t="shared" si="49"/>
        <v>224.13</v>
      </c>
      <c r="Q823" s="8" t="s">
        <v>8325</v>
      </c>
      <c r="R823" s="8" t="s">
        <v>8326</v>
      </c>
      <c r="S823" s="12">
        <f t="shared" si="50"/>
        <v>42093.922048611115</v>
      </c>
      <c r="T823" s="12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119.17</v>
      </c>
      <c r="P824" s="8">
        <f t="shared" si="49"/>
        <v>51.81</v>
      </c>
      <c r="Q824" s="8" t="s">
        <v>8325</v>
      </c>
      <c r="R824" s="8" t="s">
        <v>8326</v>
      </c>
      <c r="S824" s="12">
        <f t="shared" si="50"/>
        <v>41157.947337962964</v>
      </c>
      <c r="T824" s="12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8">
        <f t="shared" si="49"/>
        <v>43.52</v>
      </c>
      <c r="Q825" s="8" t="s">
        <v>8325</v>
      </c>
      <c r="R825" s="8" t="s">
        <v>8326</v>
      </c>
      <c r="S825" s="12">
        <f t="shared" si="50"/>
        <v>42055.972824074073</v>
      </c>
      <c r="T825" s="12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</v>
      </c>
      <c r="P826" s="8">
        <f t="shared" si="49"/>
        <v>39.82</v>
      </c>
      <c r="Q826" s="8" t="s">
        <v>8325</v>
      </c>
      <c r="R826" s="8" t="s">
        <v>8326</v>
      </c>
      <c r="S826" s="12">
        <f t="shared" si="50"/>
        <v>40250.242106481484</v>
      </c>
      <c r="T826" s="12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</v>
      </c>
      <c r="P827" s="8">
        <f t="shared" si="49"/>
        <v>126.81</v>
      </c>
      <c r="Q827" s="8" t="s">
        <v>8325</v>
      </c>
      <c r="R827" s="8" t="s">
        <v>8326</v>
      </c>
      <c r="S827" s="12">
        <f t="shared" si="50"/>
        <v>41186.306527777779</v>
      </c>
      <c r="T827" s="12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</v>
      </c>
      <c r="P828" s="8">
        <f t="shared" si="49"/>
        <v>113.88</v>
      </c>
      <c r="Q828" s="8" t="s">
        <v>8325</v>
      </c>
      <c r="R828" s="8" t="s">
        <v>8326</v>
      </c>
      <c r="S828" s="12">
        <f t="shared" si="50"/>
        <v>40973.038541666669</v>
      </c>
      <c r="T828" s="12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</v>
      </c>
      <c r="P829" s="8">
        <f t="shared" si="49"/>
        <v>28.18</v>
      </c>
      <c r="Q829" s="8" t="s">
        <v>8325</v>
      </c>
      <c r="R829" s="8" t="s">
        <v>8326</v>
      </c>
      <c r="S829" s="12">
        <f t="shared" si="50"/>
        <v>40927.473460648151</v>
      </c>
      <c r="T829" s="12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8">
        <f t="shared" si="49"/>
        <v>36.61</v>
      </c>
      <c r="Q830" s="8" t="s">
        <v>8325</v>
      </c>
      <c r="R830" s="8" t="s">
        <v>8326</v>
      </c>
      <c r="S830" s="12">
        <f t="shared" si="50"/>
        <v>41073.050717592596</v>
      </c>
      <c r="T830" s="12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8">
        <f t="shared" si="49"/>
        <v>32.5</v>
      </c>
      <c r="Q831" s="8" t="s">
        <v>8325</v>
      </c>
      <c r="R831" s="8" t="s">
        <v>8326</v>
      </c>
      <c r="S831" s="12">
        <f t="shared" si="50"/>
        <v>42504.801388888889</v>
      </c>
      <c r="T831" s="12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</v>
      </c>
      <c r="P832" s="8">
        <f t="shared" si="49"/>
        <v>60.66</v>
      </c>
      <c r="Q832" s="8" t="s">
        <v>8325</v>
      </c>
      <c r="R832" s="8" t="s">
        <v>8326</v>
      </c>
      <c r="S832" s="12">
        <f t="shared" si="50"/>
        <v>41325.525752314818</v>
      </c>
      <c r="T832" s="12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</v>
      </c>
      <c r="P833" s="8">
        <f t="shared" si="49"/>
        <v>175</v>
      </c>
      <c r="Q833" s="8" t="s">
        <v>8325</v>
      </c>
      <c r="R833" s="8" t="s">
        <v>8326</v>
      </c>
      <c r="S833" s="12">
        <f t="shared" si="50"/>
        <v>40996.646921296298</v>
      </c>
      <c r="T833" s="12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100.61</v>
      </c>
      <c r="P834" s="8">
        <f t="shared" si="49"/>
        <v>97.99</v>
      </c>
      <c r="Q834" s="8" t="s">
        <v>8325</v>
      </c>
      <c r="R834" s="8" t="s">
        <v>8326</v>
      </c>
      <c r="S834" s="12">
        <f t="shared" si="50"/>
        <v>40869.675173611111</v>
      </c>
      <c r="T834" s="12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ROUND(100*(E835/D835), 2)</f>
        <v>101.67</v>
      </c>
      <c r="P835" s="8">
        <f t="shared" ref="P835:P898" si="53">ROUND(E835/L835,2)</f>
        <v>148.78</v>
      </c>
      <c r="Q835" s="8" t="s">
        <v>8325</v>
      </c>
      <c r="R835" s="8" t="s">
        <v>8326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131.02000000000001</v>
      </c>
      <c r="P836" s="8">
        <f t="shared" si="53"/>
        <v>96.08</v>
      </c>
      <c r="Q836" s="8" t="s">
        <v>8325</v>
      </c>
      <c r="R836" s="8" t="s">
        <v>8326</v>
      </c>
      <c r="S836" s="12">
        <f t="shared" si="54"/>
        <v>41422.822824074072</v>
      </c>
      <c r="T836" s="12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</v>
      </c>
      <c r="P837" s="8">
        <f t="shared" si="53"/>
        <v>58.63</v>
      </c>
      <c r="Q837" s="8" t="s">
        <v>8325</v>
      </c>
      <c r="R837" s="8" t="s">
        <v>8326</v>
      </c>
      <c r="S837" s="12">
        <f t="shared" si="54"/>
        <v>41005.45784722222</v>
      </c>
      <c r="T837" s="12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</v>
      </c>
      <c r="P838" s="8">
        <f t="shared" si="53"/>
        <v>109.71</v>
      </c>
      <c r="Q838" s="8" t="s">
        <v>8325</v>
      </c>
      <c r="R838" s="8" t="s">
        <v>8326</v>
      </c>
      <c r="S838" s="12">
        <f t="shared" si="54"/>
        <v>41524.056921296295</v>
      </c>
      <c r="T838" s="12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8">
        <f t="shared" si="53"/>
        <v>49.11</v>
      </c>
      <c r="Q839" s="8" t="s">
        <v>8325</v>
      </c>
      <c r="R839" s="8" t="s">
        <v>8326</v>
      </c>
      <c r="S839" s="12">
        <f t="shared" si="54"/>
        <v>41730.998402777775</v>
      </c>
      <c r="T839" s="12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8">
        <f t="shared" si="53"/>
        <v>47.67</v>
      </c>
      <c r="Q840" s="8" t="s">
        <v>8325</v>
      </c>
      <c r="R840" s="8" t="s">
        <v>8326</v>
      </c>
      <c r="S840" s="12">
        <f t="shared" si="54"/>
        <v>40895.897974537038</v>
      </c>
      <c r="T840" s="12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116.62</v>
      </c>
      <c r="P841" s="8">
        <f t="shared" si="53"/>
        <v>60.74</v>
      </c>
      <c r="Q841" s="8" t="s">
        <v>8325</v>
      </c>
      <c r="R841" s="8" t="s">
        <v>8326</v>
      </c>
      <c r="S841" s="12">
        <f t="shared" si="54"/>
        <v>41144.763379629629</v>
      </c>
      <c r="T841" s="12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120.42</v>
      </c>
      <c r="P842" s="8">
        <f t="shared" si="53"/>
        <v>63.38</v>
      </c>
      <c r="Q842" s="8" t="s">
        <v>8325</v>
      </c>
      <c r="R842" s="8" t="s">
        <v>8327</v>
      </c>
      <c r="S842" s="12">
        <f t="shared" si="54"/>
        <v>42607.226701388892</v>
      </c>
      <c r="T842" s="12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</v>
      </c>
      <c r="P843" s="8">
        <f t="shared" si="53"/>
        <v>53.89</v>
      </c>
      <c r="Q843" s="8" t="s">
        <v>8325</v>
      </c>
      <c r="R843" s="8" t="s">
        <v>8327</v>
      </c>
      <c r="S843" s="12">
        <f t="shared" si="54"/>
        <v>41923.838692129626</v>
      </c>
      <c r="T843" s="12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8">
        <f t="shared" si="53"/>
        <v>66.87</v>
      </c>
      <c r="Q844" s="8" t="s">
        <v>8325</v>
      </c>
      <c r="R844" s="8" t="s">
        <v>8327</v>
      </c>
      <c r="S844" s="12">
        <f t="shared" si="54"/>
        <v>41526.592395833337</v>
      </c>
      <c r="T844" s="12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</v>
      </c>
      <c r="P845" s="8">
        <f t="shared" si="53"/>
        <v>63.1</v>
      </c>
      <c r="Q845" s="8" t="s">
        <v>8325</v>
      </c>
      <c r="R845" s="8" t="s">
        <v>8327</v>
      </c>
      <c r="S845" s="12">
        <f t="shared" si="54"/>
        <v>42695.257870370369</v>
      </c>
      <c r="T845" s="12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</v>
      </c>
      <c r="P846" s="8">
        <f t="shared" si="53"/>
        <v>36.630000000000003</v>
      </c>
      <c r="Q846" s="8" t="s">
        <v>8325</v>
      </c>
      <c r="R846" s="8" t="s">
        <v>8327</v>
      </c>
      <c r="S846" s="12">
        <f t="shared" si="54"/>
        <v>41905.684629629628</v>
      </c>
      <c r="T846" s="12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</v>
      </c>
      <c r="P847" s="8">
        <f t="shared" si="53"/>
        <v>34.01</v>
      </c>
      <c r="Q847" s="8" t="s">
        <v>8325</v>
      </c>
      <c r="R847" s="8" t="s">
        <v>8327</v>
      </c>
      <c r="S847" s="12">
        <f t="shared" si="54"/>
        <v>42578.205972222218</v>
      </c>
      <c r="T847" s="12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</v>
      </c>
      <c r="P848" s="8">
        <f t="shared" si="53"/>
        <v>28.55</v>
      </c>
      <c r="Q848" s="8" t="s">
        <v>8325</v>
      </c>
      <c r="R848" s="8" t="s">
        <v>8327</v>
      </c>
      <c r="S848" s="12">
        <f t="shared" si="54"/>
        <v>41694.391840277778</v>
      </c>
      <c r="T848" s="12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8">
        <f t="shared" si="53"/>
        <v>10</v>
      </c>
      <c r="Q849" s="8" t="s">
        <v>8325</v>
      </c>
      <c r="R849" s="8" t="s">
        <v>8327</v>
      </c>
      <c r="S849" s="12">
        <f t="shared" si="54"/>
        <v>42165.79833333334</v>
      </c>
      <c r="T849" s="12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8">
        <f t="shared" si="53"/>
        <v>18.75</v>
      </c>
      <c r="Q850" s="8" t="s">
        <v>8325</v>
      </c>
      <c r="R850" s="8" t="s">
        <v>8327</v>
      </c>
      <c r="S850" s="12">
        <f t="shared" si="54"/>
        <v>42078.792048611111</v>
      </c>
      <c r="T850" s="12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8">
        <f t="shared" si="53"/>
        <v>41.7</v>
      </c>
      <c r="Q851" s="8" t="s">
        <v>8325</v>
      </c>
      <c r="R851" s="8" t="s">
        <v>8327</v>
      </c>
      <c r="S851" s="12">
        <f t="shared" si="54"/>
        <v>42051.148888888885</v>
      </c>
      <c r="T851" s="12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155.18</v>
      </c>
      <c r="P852" s="8">
        <f t="shared" si="53"/>
        <v>46.67</v>
      </c>
      <c r="Q852" s="8" t="s">
        <v>8325</v>
      </c>
      <c r="R852" s="8" t="s">
        <v>8327</v>
      </c>
      <c r="S852" s="12">
        <f t="shared" si="54"/>
        <v>42452.827743055561</v>
      </c>
      <c r="T852" s="12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8">
        <f t="shared" si="53"/>
        <v>37.270000000000003</v>
      </c>
      <c r="Q853" s="8" t="s">
        <v>8325</v>
      </c>
      <c r="R853" s="8" t="s">
        <v>8327</v>
      </c>
      <c r="S853" s="12">
        <f t="shared" si="54"/>
        <v>42522.880243055552</v>
      </c>
      <c r="T853" s="12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</v>
      </c>
      <c r="P854" s="8">
        <f t="shared" si="53"/>
        <v>59.26</v>
      </c>
      <c r="Q854" s="8" t="s">
        <v>8325</v>
      </c>
      <c r="R854" s="8" t="s">
        <v>8327</v>
      </c>
      <c r="S854" s="12">
        <f t="shared" si="54"/>
        <v>42656.805497685185</v>
      </c>
      <c r="T854" s="12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8">
        <f t="shared" si="53"/>
        <v>30</v>
      </c>
      <c r="Q855" s="8" t="s">
        <v>8325</v>
      </c>
      <c r="R855" s="8" t="s">
        <v>8327</v>
      </c>
      <c r="S855" s="12">
        <f t="shared" si="54"/>
        <v>42021.832280092596</v>
      </c>
      <c r="T855" s="12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</v>
      </c>
      <c r="P856" s="8">
        <f t="shared" si="53"/>
        <v>65.86</v>
      </c>
      <c r="Q856" s="8" t="s">
        <v>8325</v>
      </c>
      <c r="R856" s="8" t="s">
        <v>8327</v>
      </c>
      <c r="S856" s="12">
        <f t="shared" si="54"/>
        <v>42702.212337962963</v>
      </c>
      <c r="T856" s="12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103.45</v>
      </c>
      <c r="P857" s="8">
        <f t="shared" si="53"/>
        <v>31.91</v>
      </c>
      <c r="Q857" s="8" t="s">
        <v>8325</v>
      </c>
      <c r="R857" s="8" t="s">
        <v>8327</v>
      </c>
      <c r="S857" s="12">
        <f t="shared" si="54"/>
        <v>42545.125196759262</v>
      </c>
      <c r="T857" s="12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</v>
      </c>
      <c r="P858" s="8">
        <f t="shared" si="53"/>
        <v>19.46</v>
      </c>
      <c r="Q858" s="8" t="s">
        <v>8325</v>
      </c>
      <c r="R858" s="8" t="s">
        <v>8327</v>
      </c>
      <c r="S858" s="12">
        <f t="shared" si="54"/>
        <v>42609.311990740738</v>
      </c>
      <c r="T858" s="12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8">
        <f t="shared" si="53"/>
        <v>50</v>
      </c>
      <c r="Q859" s="8" t="s">
        <v>8325</v>
      </c>
      <c r="R859" s="8" t="s">
        <v>8327</v>
      </c>
      <c r="S859" s="12">
        <f t="shared" si="54"/>
        <v>42291.581377314811</v>
      </c>
      <c r="T859" s="12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144.01</v>
      </c>
      <c r="P860" s="8">
        <f t="shared" si="53"/>
        <v>22.74</v>
      </c>
      <c r="Q860" s="8" t="s">
        <v>8325</v>
      </c>
      <c r="R860" s="8" t="s">
        <v>8327</v>
      </c>
      <c r="S860" s="12">
        <f t="shared" si="54"/>
        <v>42079.745578703703</v>
      </c>
      <c r="T860" s="12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104.68</v>
      </c>
      <c r="P861" s="8">
        <f t="shared" si="53"/>
        <v>42.72</v>
      </c>
      <c r="Q861" s="8" t="s">
        <v>8325</v>
      </c>
      <c r="R861" s="8" t="s">
        <v>8327</v>
      </c>
      <c r="S861" s="12">
        <f t="shared" si="54"/>
        <v>42128.820231481484</v>
      </c>
      <c r="T861" s="12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</v>
      </c>
      <c r="P862" s="8">
        <f t="shared" si="53"/>
        <v>52.92</v>
      </c>
      <c r="Q862" s="8" t="s">
        <v>8325</v>
      </c>
      <c r="R862" s="8" t="s">
        <v>8328</v>
      </c>
      <c r="S862" s="12">
        <f t="shared" si="54"/>
        <v>41570.482789351852</v>
      </c>
      <c r="T862" s="12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2.2400000000000002</v>
      </c>
      <c r="P863" s="8">
        <f t="shared" si="53"/>
        <v>50.5</v>
      </c>
      <c r="Q863" s="8" t="s">
        <v>8325</v>
      </c>
      <c r="R863" s="8" t="s">
        <v>8328</v>
      </c>
      <c r="S863" s="12">
        <f t="shared" si="54"/>
        <v>42599.965324074074</v>
      </c>
      <c r="T863" s="12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0.34</v>
      </c>
      <c r="P864" s="8">
        <f t="shared" si="53"/>
        <v>42.5</v>
      </c>
      <c r="Q864" s="8" t="s">
        <v>8325</v>
      </c>
      <c r="R864" s="8" t="s">
        <v>8328</v>
      </c>
      <c r="S864" s="12">
        <f t="shared" si="54"/>
        <v>41559.5549537037</v>
      </c>
      <c r="T864" s="12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8">
        <f t="shared" si="53"/>
        <v>18</v>
      </c>
      <c r="Q865" s="8" t="s">
        <v>8325</v>
      </c>
      <c r="R865" s="8" t="s">
        <v>8328</v>
      </c>
      <c r="S865" s="12">
        <f t="shared" si="54"/>
        <v>40921.117662037039</v>
      </c>
      <c r="T865" s="12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41.54</v>
      </c>
      <c r="P866" s="8">
        <f t="shared" si="53"/>
        <v>34.18</v>
      </c>
      <c r="Q866" s="8" t="s">
        <v>8325</v>
      </c>
      <c r="R866" s="8" t="s">
        <v>8328</v>
      </c>
      <c r="S866" s="12">
        <f t="shared" si="54"/>
        <v>41541.106921296298</v>
      </c>
      <c r="T866" s="12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2.0499999999999998</v>
      </c>
      <c r="P867" s="8">
        <f t="shared" si="53"/>
        <v>22.5</v>
      </c>
      <c r="Q867" s="8" t="s">
        <v>8325</v>
      </c>
      <c r="R867" s="8" t="s">
        <v>8328</v>
      </c>
      <c r="S867" s="12">
        <f t="shared" si="54"/>
        <v>41230.77311342593</v>
      </c>
      <c r="T867" s="12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18.29</v>
      </c>
      <c r="P868" s="8">
        <f t="shared" si="53"/>
        <v>58.18</v>
      </c>
      <c r="Q868" s="8" t="s">
        <v>8325</v>
      </c>
      <c r="R868" s="8" t="s">
        <v>8328</v>
      </c>
      <c r="S868" s="12">
        <f t="shared" si="54"/>
        <v>42025.637939814813</v>
      </c>
      <c r="T868" s="12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8">
        <f t="shared" si="53"/>
        <v>109.18</v>
      </c>
      <c r="Q869" s="8" t="s">
        <v>8325</v>
      </c>
      <c r="R869" s="8" t="s">
        <v>8328</v>
      </c>
      <c r="S869" s="12">
        <f t="shared" si="54"/>
        <v>40088.105393518519</v>
      </c>
      <c r="T869" s="12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</v>
      </c>
      <c r="P870" s="8">
        <f t="shared" si="53"/>
        <v>50</v>
      </c>
      <c r="Q870" s="8" t="s">
        <v>8325</v>
      </c>
      <c r="R870" s="8" t="s">
        <v>8328</v>
      </c>
      <c r="S870" s="12">
        <f t="shared" si="54"/>
        <v>41616.027754629627</v>
      </c>
      <c r="T870" s="12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11.82</v>
      </c>
      <c r="P871" s="8">
        <f t="shared" si="53"/>
        <v>346.67</v>
      </c>
      <c r="Q871" s="8" t="s">
        <v>8325</v>
      </c>
      <c r="R871" s="8" t="s">
        <v>8328</v>
      </c>
      <c r="S871" s="12">
        <f t="shared" si="54"/>
        <v>41342.845567129632</v>
      </c>
      <c r="T871" s="12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8">
        <f t="shared" si="53"/>
        <v>12.4</v>
      </c>
      <c r="Q872" s="8" t="s">
        <v>8325</v>
      </c>
      <c r="R872" s="8" t="s">
        <v>8328</v>
      </c>
      <c r="S872" s="12">
        <f t="shared" si="54"/>
        <v>41488.022256944445</v>
      </c>
      <c r="T872" s="12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5.42</v>
      </c>
      <c r="P873" s="8">
        <f t="shared" si="53"/>
        <v>27.08</v>
      </c>
      <c r="Q873" s="8" t="s">
        <v>8325</v>
      </c>
      <c r="R873" s="8" t="s">
        <v>8328</v>
      </c>
      <c r="S873" s="12">
        <f t="shared" si="54"/>
        <v>41577.561284722222</v>
      </c>
      <c r="T873" s="12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</v>
      </c>
      <c r="P874" s="8">
        <f t="shared" si="53"/>
        <v>32.5</v>
      </c>
      <c r="Q874" s="8" t="s">
        <v>8325</v>
      </c>
      <c r="R874" s="8" t="s">
        <v>8328</v>
      </c>
      <c r="S874" s="12">
        <f t="shared" si="54"/>
        <v>40567.825543981482</v>
      </c>
      <c r="T874" s="12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1.29</v>
      </c>
      <c r="P875" s="8">
        <f t="shared" si="53"/>
        <v>9</v>
      </c>
      <c r="Q875" s="8" t="s">
        <v>8325</v>
      </c>
      <c r="R875" s="8" t="s">
        <v>8328</v>
      </c>
      <c r="S875" s="12">
        <f t="shared" si="54"/>
        <v>41184.167129629634</v>
      </c>
      <c r="T875" s="12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</v>
      </c>
      <c r="P876" s="8">
        <f t="shared" si="53"/>
        <v>34.76</v>
      </c>
      <c r="Q876" s="8" t="s">
        <v>8325</v>
      </c>
      <c r="R876" s="8" t="s">
        <v>8328</v>
      </c>
      <c r="S876" s="12">
        <f t="shared" si="54"/>
        <v>41368.583726851852</v>
      </c>
      <c r="T876" s="12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8" t="e">
        <f t="shared" si="53"/>
        <v>#DIV/0!</v>
      </c>
      <c r="Q877" s="8" t="s">
        <v>8325</v>
      </c>
      <c r="R877" s="8" t="s">
        <v>8328</v>
      </c>
      <c r="S877" s="12">
        <f t="shared" si="54"/>
        <v>42248.723738425921</v>
      </c>
      <c r="T877" s="12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40.799999999999997</v>
      </c>
      <c r="P878" s="8">
        <f t="shared" si="53"/>
        <v>28.58</v>
      </c>
      <c r="Q878" s="8" t="s">
        <v>8325</v>
      </c>
      <c r="R878" s="8" t="s">
        <v>8328</v>
      </c>
      <c r="S878" s="12">
        <f t="shared" si="54"/>
        <v>41276.496840277774</v>
      </c>
      <c r="T878" s="12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8">
        <f t="shared" si="53"/>
        <v>46.59</v>
      </c>
      <c r="Q879" s="8" t="s">
        <v>8325</v>
      </c>
      <c r="R879" s="8" t="s">
        <v>8328</v>
      </c>
      <c r="S879" s="12">
        <f t="shared" si="54"/>
        <v>41597.788888888892</v>
      </c>
      <c r="T879" s="12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8">
        <f t="shared" si="53"/>
        <v>32.5</v>
      </c>
      <c r="Q880" s="8" t="s">
        <v>8325</v>
      </c>
      <c r="R880" s="8" t="s">
        <v>8328</v>
      </c>
      <c r="S880" s="12">
        <f t="shared" si="54"/>
        <v>40505.232916666668</v>
      </c>
      <c r="T880" s="12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30.67</v>
      </c>
      <c r="P881" s="8">
        <f t="shared" si="53"/>
        <v>21.47</v>
      </c>
      <c r="Q881" s="8" t="s">
        <v>8325</v>
      </c>
      <c r="R881" s="8" t="s">
        <v>8328</v>
      </c>
      <c r="S881" s="12">
        <f t="shared" si="54"/>
        <v>41037.829918981479</v>
      </c>
      <c r="T881" s="12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2.99</v>
      </c>
      <c r="P882" s="8">
        <f t="shared" si="53"/>
        <v>14.13</v>
      </c>
      <c r="Q882" s="8" t="s">
        <v>8325</v>
      </c>
      <c r="R882" s="8" t="s">
        <v>8329</v>
      </c>
      <c r="S882" s="12">
        <f t="shared" si="54"/>
        <v>41179.32104166667</v>
      </c>
      <c r="T882" s="12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8">
        <f t="shared" si="53"/>
        <v>30</v>
      </c>
      <c r="Q883" s="8" t="s">
        <v>8325</v>
      </c>
      <c r="R883" s="8" t="s">
        <v>8329</v>
      </c>
      <c r="S883" s="12">
        <f t="shared" si="54"/>
        <v>40877.25099537037</v>
      </c>
      <c r="T883" s="12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</v>
      </c>
      <c r="P884" s="8">
        <f t="shared" si="53"/>
        <v>21.57</v>
      </c>
      <c r="Q884" s="8" t="s">
        <v>8325</v>
      </c>
      <c r="R884" s="8" t="s">
        <v>8329</v>
      </c>
      <c r="S884" s="12">
        <f t="shared" si="54"/>
        <v>40759.860532407409</v>
      </c>
      <c r="T884" s="12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8">
        <f t="shared" si="53"/>
        <v>83.38</v>
      </c>
      <c r="Q885" s="8" t="s">
        <v>8325</v>
      </c>
      <c r="R885" s="8" t="s">
        <v>8329</v>
      </c>
      <c r="S885" s="12">
        <f t="shared" si="54"/>
        <v>42371.935590277775</v>
      </c>
      <c r="T885" s="12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8">
        <f t="shared" si="53"/>
        <v>10</v>
      </c>
      <c r="Q886" s="8" t="s">
        <v>8325</v>
      </c>
      <c r="R886" s="8" t="s">
        <v>8329</v>
      </c>
      <c r="S886" s="12">
        <f t="shared" si="54"/>
        <v>40981.802615740737</v>
      </c>
      <c r="T886" s="12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8">
        <f t="shared" si="53"/>
        <v>35.71</v>
      </c>
      <c r="Q887" s="8" t="s">
        <v>8325</v>
      </c>
      <c r="R887" s="8" t="s">
        <v>8329</v>
      </c>
      <c r="S887" s="12">
        <f t="shared" si="54"/>
        <v>42713.941099537042</v>
      </c>
      <c r="T887" s="12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8">
        <f t="shared" si="53"/>
        <v>29.29</v>
      </c>
      <c r="Q888" s="8" t="s">
        <v>8325</v>
      </c>
      <c r="R888" s="8" t="s">
        <v>8329</v>
      </c>
      <c r="S888" s="12">
        <f t="shared" si="54"/>
        <v>42603.870520833334</v>
      </c>
      <c r="T888" s="12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8" t="e">
        <f t="shared" si="53"/>
        <v>#DIV/0!</v>
      </c>
      <c r="Q889" s="8" t="s">
        <v>8325</v>
      </c>
      <c r="R889" s="8" t="s">
        <v>8329</v>
      </c>
      <c r="S889" s="12">
        <f t="shared" si="54"/>
        <v>41026.958969907406</v>
      </c>
      <c r="T889" s="12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7.2</v>
      </c>
      <c r="P890" s="8">
        <f t="shared" si="53"/>
        <v>18</v>
      </c>
      <c r="Q890" s="8" t="s">
        <v>8325</v>
      </c>
      <c r="R890" s="8" t="s">
        <v>8329</v>
      </c>
      <c r="S890" s="12">
        <f t="shared" si="54"/>
        <v>40751.753298611111</v>
      </c>
      <c r="T890" s="12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</v>
      </c>
      <c r="P891" s="8">
        <f t="shared" si="53"/>
        <v>73.760000000000005</v>
      </c>
      <c r="Q891" s="8" t="s">
        <v>8325</v>
      </c>
      <c r="R891" s="8" t="s">
        <v>8329</v>
      </c>
      <c r="S891" s="12">
        <f t="shared" si="54"/>
        <v>41887.784062500003</v>
      </c>
      <c r="T891" s="12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4.17</v>
      </c>
      <c r="P892" s="8">
        <f t="shared" si="53"/>
        <v>31.25</v>
      </c>
      <c r="Q892" s="8" t="s">
        <v>8325</v>
      </c>
      <c r="R892" s="8" t="s">
        <v>8329</v>
      </c>
      <c r="S892" s="12">
        <f t="shared" si="54"/>
        <v>41569.698831018519</v>
      </c>
      <c r="T892" s="12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8">
        <f t="shared" si="53"/>
        <v>28.89</v>
      </c>
      <c r="Q893" s="8" t="s">
        <v>8325</v>
      </c>
      <c r="R893" s="8" t="s">
        <v>8329</v>
      </c>
      <c r="S893" s="12">
        <f t="shared" si="54"/>
        <v>41842.031597222223</v>
      </c>
      <c r="T893" s="12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8">
        <f t="shared" si="53"/>
        <v>143.82</v>
      </c>
      <c r="Q894" s="8" t="s">
        <v>8325</v>
      </c>
      <c r="R894" s="8" t="s">
        <v>8329</v>
      </c>
      <c r="S894" s="12">
        <f t="shared" si="54"/>
        <v>40304.20003472222</v>
      </c>
      <c r="T894" s="12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8">
        <f t="shared" si="53"/>
        <v>40</v>
      </c>
      <c r="Q895" s="8" t="s">
        <v>8325</v>
      </c>
      <c r="R895" s="8" t="s">
        <v>8329</v>
      </c>
      <c r="S895" s="12">
        <f t="shared" si="54"/>
        <v>42065.897719907407</v>
      </c>
      <c r="T895" s="12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8">
        <f t="shared" si="53"/>
        <v>147.81</v>
      </c>
      <c r="Q896" s="8" t="s">
        <v>8325</v>
      </c>
      <c r="R896" s="8" t="s">
        <v>8329</v>
      </c>
      <c r="S896" s="12">
        <f t="shared" si="54"/>
        <v>42496.981597222228</v>
      </c>
      <c r="T896" s="12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2.44</v>
      </c>
      <c r="P897" s="8">
        <f t="shared" si="53"/>
        <v>27.86</v>
      </c>
      <c r="Q897" s="8" t="s">
        <v>8325</v>
      </c>
      <c r="R897" s="8" t="s">
        <v>8329</v>
      </c>
      <c r="S897" s="12">
        <f t="shared" si="54"/>
        <v>40431.127650462964</v>
      </c>
      <c r="T897" s="12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8">
        <f t="shared" si="53"/>
        <v>44.44</v>
      </c>
      <c r="Q898" s="8" t="s">
        <v>8325</v>
      </c>
      <c r="R898" s="8" t="s">
        <v>8329</v>
      </c>
      <c r="S898" s="12">
        <f t="shared" si="54"/>
        <v>42218.872986111113</v>
      </c>
      <c r="T898" s="12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ROUND(100*(E899/D899), 2)</f>
        <v>0</v>
      </c>
      <c r="P899" s="8" t="e">
        <f t="shared" ref="P899:P962" si="57">ROUND(E899/L899,2)</f>
        <v>#DIV/0!</v>
      </c>
      <c r="Q899" s="8" t="s">
        <v>8325</v>
      </c>
      <c r="R899" s="8" t="s">
        <v>8329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</v>
      </c>
      <c r="P900" s="8">
        <f t="shared" si="57"/>
        <v>35</v>
      </c>
      <c r="Q900" s="8" t="s">
        <v>8325</v>
      </c>
      <c r="R900" s="8" t="s">
        <v>8329</v>
      </c>
      <c r="S900" s="12">
        <f t="shared" si="58"/>
        <v>40878.758217592593</v>
      </c>
      <c r="T900" s="12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</v>
      </c>
      <c r="P901" s="8">
        <f t="shared" si="57"/>
        <v>35</v>
      </c>
      <c r="Q901" s="8" t="s">
        <v>8325</v>
      </c>
      <c r="R901" s="8" t="s">
        <v>8329</v>
      </c>
      <c r="S901" s="12">
        <f t="shared" si="58"/>
        <v>40646.099097222221</v>
      </c>
      <c r="T901" s="12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8">
        <f t="shared" si="57"/>
        <v>10.5</v>
      </c>
      <c r="Q902" s="8" t="s">
        <v>8325</v>
      </c>
      <c r="R902" s="8" t="s">
        <v>8328</v>
      </c>
      <c r="S902" s="12">
        <f t="shared" si="58"/>
        <v>42429.84956018519</v>
      </c>
      <c r="T902" s="12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8" t="e">
        <f t="shared" si="57"/>
        <v>#DIV/0!</v>
      </c>
      <c r="Q903" s="8" t="s">
        <v>8325</v>
      </c>
      <c r="R903" s="8" t="s">
        <v>8328</v>
      </c>
      <c r="S903" s="12">
        <f t="shared" si="58"/>
        <v>40291.81150462963</v>
      </c>
      <c r="T903" s="12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8">
        <f t="shared" si="57"/>
        <v>30</v>
      </c>
      <c r="Q904" s="8" t="s">
        <v>8325</v>
      </c>
      <c r="R904" s="8" t="s">
        <v>8328</v>
      </c>
      <c r="S904" s="12">
        <f t="shared" si="58"/>
        <v>41829.965532407405</v>
      </c>
      <c r="T904" s="12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8">
        <f t="shared" si="57"/>
        <v>40</v>
      </c>
      <c r="Q905" s="8" t="s">
        <v>8325</v>
      </c>
      <c r="R905" s="8" t="s">
        <v>8328</v>
      </c>
      <c r="S905" s="12">
        <f t="shared" si="58"/>
        <v>41149.796064814815</v>
      </c>
      <c r="T905" s="12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</v>
      </c>
      <c r="P906" s="8">
        <f t="shared" si="57"/>
        <v>50.33</v>
      </c>
      <c r="Q906" s="8" t="s">
        <v>8325</v>
      </c>
      <c r="R906" s="8" t="s">
        <v>8328</v>
      </c>
      <c r="S906" s="12">
        <f t="shared" si="58"/>
        <v>42342.080289351856</v>
      </c>
      <c r="T906" s="12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3.02</v>
      </c>
      <c r="P907" s="8">
        <f t="shared" si="57"/>
        <v>32.67</v>
      </c>
      <c r="Q907" s="8" t="s">
        <v>8325</v>
      </c>
      <c r="R907" s="8" t="s">
        <v>8328</v>
      </c>
      <c r="S907" s="12">
        <f t="shared" si="58"/>
        <v>40507.239884259259</v>
      </c>
      <c r="T907" s="12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8" t="e">
        <f t="shared" si="57"/>
        <v>#DIV/0!</v>
      </c>
      <c r="Q908" s="8" t="s">
        <v>8325</v>
      </c>
      <c r="R908" s="8" t="s">
        <v>8328</v>
      </c>
      <c r="S908" s="12">
        <f t="shared" si="58"/>
        <v>41681.189699074072</v>
      </c>
      <c r="T908" s="12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8" t="e">
        <f t="shared" si="57"/>
        <v>#DIV/0!</v>
      </c>
      <c r="Q909" s="8" t="s">
        <v>8325</v>
      </c>
      <c r="R909" s="8" t="s">
        <v>8328</v>
      </c>
      <c r="S909" s="12">
        <f t="shared" si="58"/>
        <v>40767.192395833335</v>
      </c>
      <c r="T909" s="12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8" t="e">
        <f t="shared" si="57"/>
        <v>#DIV/0!</v>
      </c>
      <c r="Q910" s="8" t="s">
        <v>8325</v>
      </c>
      <c r="R910" s="8" t="s">
        <v>8328</v>
      </c>
      <c r="S910" s="12">
        <f t="shared" si="58"/>
        <v>40340.801562499997</v>
      </c>
      <c r="T910" s="12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8">
        <f t="shared" si="57"/>
        <v>65</v>
      </c>
      <c r="Q911" s="8" t="s">
        <v>8325</v>
      </c>
      <c r="R911" s="8" t="s">
        <v>8328</v>
      </c>
      <c r="S911" s="12">
        <f t="shared" si="58"/>
        <v>41081.69027777778</v>
      </c>
      <c r="T911" s="12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</v>
      </c>
      <c r="P912" s="8">
        <f t="shared" si="57"/>
        <v>24.6</v>
      </c>
      <c r="Q912" s="8" t="s">
        <v>8325</v>
      </c>
      <c r="R912" s="8" t="s">
        <v>8328</v>
      </c>
      <c r="S912" s="12">
        <f t="shared" si="58"/>
        <v>42737.545358796298</v>
      </c>
      <c r="T912" s="12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8" t="e">
        <f t="shared" si="57"/>
        <v>#DIV/0!</v>
      </c>
      <c r="Q913" s="8" t="s">
        <v>8325</v>
      </c>
      <c r="R913" s="8" t="s">
        <v>8328</v>
      </c>
      <c r="S913" s="12">
        <f t="shared" si="58"/>
        <v>41642.005150462966</v>
      </c>
      <c r="T913" s="12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0.86</v>
      </c>
      <c r="P914" s="8">
        <f t="shared" si="57"/>
        <v>15</v>
      </c>
      <c r="Q914" s="8" t="s">
        <v>8325</v>
      </c>
      <c r="R914" s="8" t="s">
        <v>8328</v>
      </c>
      <c r="S914" s="12">
        <f t="shared" si="58"/>
        <v>41194.109340277777</v>
      </c>
      <c r="T914" s="12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6.61</v>
      </c>
      <c r="P915" s="8">
        <f t="shared" si="57"/>
        <v>82.58</v>
      </c>
      <c r="Q915" s="8" t="s">
        <v>8325</v>
      </c>
      <c r="R915" s="8" t="s">
        <v>8328</v>
      </c>
      <c r="S915" s="12">
        <f t="shared" si="58"/>
        <v>41004.139108796298</v>
      </c>
      <c r="T915" s="12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8" t="e">
        <f t="shared" si="57"/>
        <v>#DIV/0!</v>
      </c>
      <c r="Q916" s="8" t="s">
        <v>8325</v>
      </c>
      <c r="R916" s="8" t="s">
        <v>8328</v>
      </c>
      <c r="S916" s="12">
        <f t="shared" si="58"/>
        <v>41116.763275462967</v>
      </c>
      <c r="T916" s="12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5.77</v>
      </c>
      <c r="P917" s="8">
        <f t="shared" si="57"/>
        <v>41.67</v>
      </c>
      <c r="Q917" s="8" t="s">
        <v>8325</v>
      </c>
      <c r="R917" s="8" t="s">
        <v>8328</v>
      </c>
      <c r="S917" s="12">
        <f t="shared" si="58"/>
        <v>40937.679560185185</v>
      </c>
      <c r="T917" s="12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8" t="e">
        <f t="shared" si="57"/>
        <v>#DIV/0!</v>
      </c>
      <c r="Q918" s="8" t="s">
        <v>8325</v>
      </c>
      <c r="R918" s="8" t="s">
        <v>8328</v>
      </c>
      <c r="S918" s="12">
        <f t="shared" si="58"/>
        <v>40434.853402777779</v>
      </c>
      <c r="T918" s="12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8">
        <f t="shared" si="57"/>
        <v>30</v>
      </c>
      <c r="Q919" s="8" t="s">
        <v>8325</v>
      </c>
      <c r="R919" s="8" t="s">
        <v>8328</v>
      </c>
      <c r="S919" s="12">
        <f t="shared" si="58"/>
        <v>41802.94363425926</v>
      </c>
      <c r="T919" s="12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5.03</v>
      </c>
      <c r="P920" s="8">
        <f t="shared" si="57"/>
        <v>19.600000000000001</v>
      </c>
      <c r="Q920" s="8" t="s">
        <v>8325</v>
      </c>
      <c r="R920" s="8" t="s">
        <v>8328</v>
      </c>
      <c r="S920" s="12">
        <f t="shared" si="58"/>
        <v>41944.916215277779</v>
      </c>
      <c r="T920" s="12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8">
        <f t="shared" si="57"/>
        <v>100</v>
      </c>
      <c r="Q921" s="8" t="s">
        <v>8325</v>
      </c>
      <c r="R921" s="8" t="s">
        <v>8328</v>
      </c>
      <c r="S921" s="12">
        <f t="shared" si="58"/>
        <v>41227.641724537039</v>
      </c>
      <c r="T921" s="12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8" t="e">
        <f t="shared" si="57"/>
        <v>#DIV/0!</v>
      </c>
      <c r="Q922" s="8" t="s">
        <v>8325</v>
      </c>
      <c r="R922" s="8" t="s">
        <v>8328</v>
      </c>
      <c r="S922" s="12">
        <f t="shared" si="58"/>
        <v>41562.67155092593</v>
      </c>
      <c r="T922" s="12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8">
        <f t="shared" si="57"/>
        <v>231.75</v>
      </c>
      <c r="Q923" s="8" t="s">
        <v>8325</v>
      </c>
      <c r="R923" s="8" t="s">
        <v>8328</v>
      </c>
      <c r="S923" s="12">
        <f t="shared" si="58"/>
        <v>40847.171018518515</v>
      </c>
      <c r="T923" s="12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21.04</v>
      </c>
      <c r="P924" s="8">
        <f t="shared" si="57"/>
        <v>189.33</v>
      </c>
      <c r="Q924" s="8" t="s">
        <v>8325</v>
      </c>
      <c r="R924" s="8" t="s">
        <v>8328</v>
      </c>
      <c r="S924" s="12">
        <f t="shared" si="58"/>
        <v>41878.530011574076</v>
      </c>
      <c r="T924" s="12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2.2000000000000002</v>
      </c>
      <c r="P925" s="8">
        <f t="shared" si="57"/>
        <v>55</v>
      </c>
      <c r="Q925" s="8" t="s">
        <v>8325</v>
      </c>
      <c r="R925" s="8" t="s">
        <v>8328</v>
      </c>
      <c r="S925" s="12">
        <f t="shared" si="58"/>
        <v>41934.959756944445</v>
      </c>
      <c r="T925" s="12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8">
        <f t="shared" si="57"/>
        <v>21.8</v>
      </c>
      <c r="Q926" s="8" t="s">
        <v>8325</v>
      </c>
      <c r="R926" s="8" t="s">
        <v>8328</v>
      </c>
      <c r="S926" s="12">
        <f t="shared" si="58"/>
        <v>41288.942928240744</v>
      </c>
      <c r="T926" s="12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2.67</v>
      </c>
      <c r="P927" s="8">
        <f t="shared" si="57"/>
        <v>32</v>
      </c>
      <c r="Q927" s="8" t="s">
        <v>8325</v>
      </c>
      <c r="R927" s="8" t="s">
        <v>8328</v>
      </c>
      <c r="S927" s="12">
        <f t="shared" si="58"/>
        <v>41575.880914351852</v>
      </c>
      <c r="T927" s="12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8" t="e">
        <f t="shared" si="57"/>
        <v>#DIV/0!</v>
      </c>
      <c r="Q928" s="8" t="s">
        <v>8325</v>
      </c>
      <c r="R928" s="8" t="s">
        <v>8328</v>
      </c>
      <c r="S928" s="12">
        <f t="shared" si="58"/>
        <v>40338.02002314815</v>
      </c>
      <c r="T928" s="12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8" t="e">
        <f t="shared" si="57"/>
        <v>#DIV/0!</v>
      </c>
      <c r="Q929" s="8" t="s">
        <v>8325</v>
      </c>
      <c r="R929" s="8" t="s">
        <v>8328</v>
      </c>
      <c r="S929" s="12">
        <f t="shared" si="58"/>
        <v>41013.822858796295</v>
      </c>
      <c r="T929" s="12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</v>
      </c>
      <c r="P930" s="8">
        <f t="shared" si="57"/>
        <v>56.25</v>
      </c>
      <c r="Q930" s="8" t="s">
        <v>8325</v>
      </c>
      <c r="R930" s="8" t="s">
        <v>8328</v>
      </c>
      <c r="S930" s="12">
        <f t="shared" si="58"/>
        <v>41180.86241898148</v>
      </c>
      <c r="T930" s="12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8" t="e">
        <f t="shared" si="57"/>
        <v>#DIV/0!</v>
      </c>
      <c r="Q931" s="8" t="s">
        <v>8325</v>
      </c>
      <c r="R931" s="8" t="s">
        <v>8328</v>
      </c>
      <c r="S931" s="12">
        <f t="shared" si="58"/>
        <v>40978.238067129627</v>
      </c>
      <c r="T931" s="12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</v>
      </c>
      <c r="P932" s="8">
        <f t="shared" si="57"/>
        <v>69</v>
      </c>
      <c r="Q932" s="8" t="s">
        <v>8325</v>
      </c>
      <c r="R932" s="8" t="s">
        <v>8328</v>
      </c>
      <c r="S932" s="12">
        <f t="shared" si="58"/>
        <v>40312.915578703702</v>
      </c>
      <c r="T932" s="12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</v>
      </c>
      <c r="P933" s="8">
        <f t="shared" si="57"/>
        <v>18.71</v>
      </c>
      <c r="Q933" s="8" t="s">
        <v>8325</v>
      </c>
      <c r="R933" s="8" t="s">
        <v>8328</v>
      </c>
      <c r="S933" s="12">
        <f t="shared" si="58"/>
        <v>41680.359976851854</v>
      </c>
      <c r="T933" s="12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14.54</v>
      </c>
      <c r="P934" s="8">
        <f t="shared" si="57"/>
        <v>46.03</v>
      </c>
      <c r="Q934" s="8" t="s">
        <v>8325</v>
      </c>
      <c r="R934" s="8" t="s">
        <v>8328</v>
      </c>
      <c r="S934" s="12">
        <f t="shared" si="58"/>
        <v>41310.969270833331</v>
      </c>
      <c r="T934" s="12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8">
        <f t="shared" si="57"/>
        <v>60</v>
      </c>
      <c r="Q935" s="8" t="s">
        <v>8325</v>
      </c>
      <c r="R935" s="8" t="s">
        <v>8328</v>
      </c>
      <c r="S935" s="12">
        <f t="shared" si="58"/>
        <v>41711.169085648151</v>
      </c>
      <c r="T935" s="12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8">
        <f t="shared" si="57"/>
        <v>50.67</v>
      </c>
      <c r="Q936" s="8" t="s">
        <v>8325</v>
      </c>
      <c r="R936" s="8" t="s">
        <v>8328</v>
      </c>
      <c r="S936" s="12">
        <f t="shared" si="58"/>
        <v>41733.737083333333</v>
      </c>
      <c r="T936" s="12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1.43</v>
      </c>
      <c r="P937" s="8">
        <f t="shared" si="57"/>
        <v>25</v>
      </c>
      <c r="Q937" s="8" t="s">
        <v>8325</v>
      </c>
      <c r="R937" s="8" t="s">
        <v>8328</v>
      </c>
      <c r="S937" s="12">
        <f t="shared" si="58"/>
        <v>42368.333668981482</v>
      </c>
      <c r="T937" s="12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8" t="e">
        <f t="shared" si="57"/>
        <v>#DIV/0!</v>
      </c>
      <c r="Q938" s="8" t="s">
        <v>8325</v>
      </c>
      <c r="R938" s="8" t="s">
        <v>8328</v>
      </c>
      <c r="S938" s="12">
        <f t="shared" si="58"/>
        <v>40883.024178240739</v>
      </c>
      <c r="T938" s="12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1.1399999999999999</v>
      </c>
      <c r="P939" s="8">
        <f t="shared" si="57"/>
        <v>20</v>
      </c>
      <c r="Q939" s="8" t="s">
        <v>8325</v>
      </c>
      <c r="R939" s="8" t="s">
        <v>8328</v>
      </c>
      <c r="S939" s="12">
        <f t="shared" si="58"/>
        <v>41551.798113425924</v>
      </c>
      <c r="T939" s="12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0.36</v>
      </c>
      <c r="P940" s="8">
        <f t="shared" si="57"/>
        <v>25</v>
      </c>
      <c r="Q940" s="8" t="s">
        <v>8325</v>
      </c>
      <c r="R940" s="8" t="s">
        <v>8328</v>
      </c>
      <c r="S940" s="12">
        <f t="shared" si="58"/>
        <v>41124.479722222226</v>
      </c>
      <c r="T940" s="12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</v>
      </c>
      <c r="P941" s="8">
        <f t="shared" si="57"/>
        <v>20</v>
      </c>
      <c r="Q941" s="8" t="s">
        <v>8325</v>
      </c>
      <c r="R941" s="8" t="s">
        <v>8328</v>
      </c>
      <c r="S941" s="12">
        <f t="shared" si="58"/>
        <v>41416.763171296298</v>
      </c>
      <c r="T941" s="12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17.16</v>
      </c>
      <c r="P942" s="8">
        <f t="shared" si="57"/>
        <v>110.29</v>
      </c>
      <c r="Q942" s="8" t="s">
        <v>8319</v>
      </c>
      <c r="R942" s="8" t="s">
        <v>8321</v>
      </c>
      <c r="S942" s="12">
        <f t="shared" si="58"/>
        <v>42182.008402777778</v>
      </c>
      <c r="T942" s="12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2.3199999999999998</v>
      </c>
      <c r="P943" s="8">
        <f t="shared" si="57"/>
        <v>37.450000000000003</v>
      </c>
      <c r="Q943" s="8" t="s">
        <v>8319</v>
      </c>
      <c r="R943" s="8" t="s">
        <v>8321</v>
      </c>
      <c r="S943" s="12">
        <f t="shared" si="58"/>
        <v>42746.096585648149</v>
      </c>
      <c r="T943" s="12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8.91</v>
      </c>
      <c r="P944" s="8">
        <f t="shared" si="57"/>
        <v>41.75</v>
      </c>
      <c r="Q944" s="8" t="s">
        <v>8319</v>
      </c>
      <c r="R944" s="8" t="s">
        <v>8321</v>
      </c>
      <c r="S944" s="12">
        <f t="shared" si="58"/>
        <v>42382.843287037031</v>
      </c>
      <c r="T944" s="12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9.6300000000000008</v>
      </c>
      <c r="P945" s="8">
        <f t="shared" si="57"/>
        <v>24.08</v>
      </c>
      <c r="Q945" s="8" t="s">
        <v>8319</v>
      </c>
      <c r="R945" s="8" t="s">
        <v>8321</v>
      </c>
      <c r="S945" s="12">
        <f t="shared" si="58"/>
        <v>42673.66788194445</v>
      </c>
      <c r="T945" s="12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13.33</v>
      </c>
      <c r="P946" s="8">
        <f t="shared" si="57"/>
        <v>69.41</v>
      </c>
      <c r="Q946" s="8" t="s">
        <v>8319</v>
      </c>
      <c r="R946" s="8" t="s">
        <v>8321</v>
      </c>
      <c r="S946" s="12">
        <f t="shared" si="58"/>
        <v>42444.583912037036</v>
      </c>
      <c r="T946" s="12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</v>
      </c>
      <c r="P947" s="8">
        <f t="shared" si="57"/>
        <v>155.25</v>
      </c>
      <c r="Q947" s="8" t="s">
        <v>8319</v>
      </c>
      <c r="R947" s="8" t="s">
        <v>8321</v>
      </c>
      <c r="S947" s="12">
        <f t="shared" si="58"/>
        <v>42732.872986111113</v>
      </c>
      <c r="T947" s="12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1.91</v>
      </c>
      <c r="P948" s="8">
        <f t="shared" si="57"/>
        <v>57.2</v>
      </c>
      <c r="Q948" s="8" t="s">
        <v>8319</v>
      </c>
      <c r="R948" s="8" t="s">
        <v>8321</v>
      </c>
      <c r="S948" s="12">
        <f t="shared" si="58"/>
        <v>42592.750555555554</v>
      </c>
      <c r="T948" s="12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8" t="e">
        <f t="shared" si="57"/>
        <v>#DIV/0!</v>
      </c>
      <c r="Q949" s="8" t="s">
        <v>8319</v>
      </c>
      <c r="R949" s="8" t="s">
        <v>8321</v>
      </c>
      <c r="S949" s="12">
        <f t="shared" si="58"/>
        <v>42491.781319444446</v>
      </c>
      <c r="T949" s="12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8">
        <f t="shared" si="57"/>
        <v>60</v>
      </c>
      <c r="Q950" s="8" t="s">
        <v>8319</v>
      </c>
      <c r="R950" s="8" t="s">
        <v>8321</v>
      </c>
      <c r="S950" s="12">
        <f t="shared" si="58"/>
        <v>42411.828287037039</v>
      </c>
      <c r="T950" s="12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1.37</v>
      </c>
      <c r="P951" s="8">
        <f t="shared" si="57"/>
        <v>39</v>
      </c>
      <c r="Q951" s="8" t="s">
        <v>8319</v>
      </c>
      <c r="R951" s="8" t="s">
        <v>8321</v>
      </c>
      <c r="S951" s="12">
        <f t="shared" si="58"/>
        <v>42361.043703703705</v>
      </c>
      <c r="T951" s="12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8">
        <f t="shared" si="57"/>
        <v>58.42</v>
      </c>
      <c r="Q952" s="8" t="s">
        <v>8319</v>
      </c>
      <c r="R952" s="8" t="s">
        <v>8321</v>
      </c>
      <c r="S952" s="12">
        <f t="shared" si="58"/>
        <v>42356.750706018516</v>
      </c>
      <c r="T952" s="12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8">
        <f t="shared" si="57"/>
        <v>158.63999999999999</v>
      </c>
      <c r="Q953" s="8" t="s">
        <v>8319</v>
      </c>
      <c r="R953" s="8" t="s">
        <v>8321</v>
      </c>
      <c r="S953" s="12">
        <f t="shared" si="58"/>
        <v>42480.653611111105</v>
      </c>
      <c r="T953" s="12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</v>
      </c>
      <c r="P954" s="8">
        <f t="shared" si="57"/>
        <v>99.86</v>
      </c>
      <c r="Q954" s="8" t="s">
        <v>8319</v>
      </c>
      <c r="R954" s="8" t="s">
        <v>8321</v>
      </c>
      <c r="S954" s="12">
        <f t="shared" si="58"/>
        <v>42662.613564814819</v>
      </c>
      <c r="T954" s="12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8">
        <f t="shared" si="57"/>
        <v>25.2</v>
      </c>
      <c r="Q955" s="8" t="s">
        <v>8319</v>
      </c>
      <c r="R955" s="8" t="s">
        <v>8321</v>
      </c>
      <c r="S955" s="12">
        <f t="shared" si="58"/>
        <v>41999.164340277777</v>
      </c>
      <c r="T955" s="12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43.41</v>
      </c>
      <c r="P956" s="8">
        <f t="shared" si="57"/>
        <v>89.19</v>
      </c>
      <c r="Q956" s="8" t="s">
        <v>8319</v>
      </c>
      <c r="R956" s="8" t="s">
        <v>8321</v>
      </c>
      <c r="S956" s="12">
        <f t="shared" si="58"/>
        <v>42194.833784722221</v>
      </c>
      <c r="T956" s="12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</v>
      </c>
      <c r="P957" s="8">
        <f t="shared" si="57"/>
        <v>182.62</v>
      </c>
      <c r="Q957" s="8" t="s">
        <v>8319</v>
      </c>
      <c r="R957" s="8" t="s">
        <v>8321</v>
      </c>
      <c r="S957" s="12">
        <f t="shared" si="58"/>
        <v>42586.295138888891</v>
      </c>
      <c r="T957" s="12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</v>
      </c>
      <c r="P958" s="8">
        <f t="shared" si="57"/>
        <v>50.65</v>
      </c>
      <c r="Q958" s="8" t="s">
        <v>8319</v>
      </c>
      <c r="R958" s="8" t="s">
        <v>8321</v>
      </c>
      <c r="S958" s="12">
        <f t="shared" si="58"/>
        <v>42060.913877314815</v>
      </c>
      <c r="T958" s="12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</v>
      </c>
      <c r="P959" s="8">
        <f t="shared" si="57"/>
        <v>33.29</v>
      </c>
      <c r="Q959" s="8" t="s">
        <v>8319</v>
      </c>
      <c r="R959" s="8" t="s">
        <v>8321</v>
      </c>
      <c r="S959" s="12">
        <f t="shared" si="58"/>
        <v>42660.552465277782</v>
      </c>
      <c r="T959" s="12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11.33</v>
      </c>
      <c r="P960" s="8">
        <f t="shared" si="57"/>
        <v>51.82</v>
      </c>
      <c r="Q960" s="8" t="s">
        <v>8319</v>
      </c>
      <c r="R960" s="8" t="s">
        <v>8321</v>
      </c>
      <c r="S960" s="12">
        <f t="shared" si="58"/>
        <v>42082.802812499998</v>
      </c>
      <c r="T960" s="12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8">
        <f t="shared" si="57"/>
        <v>113.63</v>
      </c>
      <c r="Q961" s="8" t="s">
        <v>8319</v>
      </c>
      <c r="R961" s="8" t="s">
        <v>8321</v>
      </c>
      <c r="S961" s="12">
        <f t="shared" si="58"/>
        <v>41993.174363425926</v>
      </c>
      <c r="T961" s="12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</v>
      </c>
      <c r="P962" s="8">
        <f t="shared" si="57"/>
        <v>136.46</v>
      </c>
      <c r="Q962" s="8" t="s">
        <v>8319</v>
      </c>
      <c r="R962" s="8" t="s">
        <v>8321</v>
      </c>
      <c r="S962" s="12">
        <f t="shared" si="58"/>
        <v>42766.626793981486</v>
      </c>
      <c r="T962" s="12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ROUND(100*(E963/D963), 2)</f>
        <v>42.19</v>
      </c>
      <c r="P963" s="8">
        <f t="shared" ref="P963:P1026" si="61">ROUND(E963/L963,2)</f>
        <v>364.35</v>
      </c>
      <c r="Q963" s="8" t="s">
        <v>8319</v>
      </c>
      <c r="R963" s="8" t="s">
        <v>8321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8">
        <f t="shared" si="61"/>
        <v>19.239999999999998</v>
      </c>
      <c r="Q964" s="8" t="s">
        <v>8319</v>
      </c>
      <c r="R964" s="8" t="s">
        <v>8321</v>
      </c>
      <c r="S964" s="12">
        <f t="shared" si="62"/>
        <v>42373.712418981479</v>
      </c>
      <c r="T964" s="12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1.08</v>
      </c>
      <c r="P965" s="8">
        <f t="shared" si="61"/>
        <v>41.89</v>
      </c>
      <c r="Q965" s="8" t="s">
        <v>8319</v>
      </c>
      <c r="R965" s="8" t="s">
        <v>8321</v>
      </c>
      <c r="S965" s="12">
        <f t="shared" si="62"/>
        <v>42625.635636574079</v>
      </c>
      <c r="T965" s="12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0.8</v>
      </c>
      <c r="P966" s="8">
        <f t="shared" si="61"/>
        <v>30.31</v>
      </c>
      <c r="Q966" s="8" t="s">
        <v>8319</v>
      </c>
      <c r="R966" s="8" t="s">
        <v>8321</v>
      </c>
      <c r="S966" s="12">
        <f t="shared" si="62"/>
        <v>42208.628692129627</v>
      </c>
      <c r="T966" s="12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</v>
      </c>
      <c r="P967" s="8">
        <f t="shared" si="61"/>
        <v>49.67</v>
      </c>
      <c r="Q967" s="8" t="s">
        <v>8319</v>
      </c>
      <c r="R967" s="8" t="s">
        <v>8321</v>
      </c>
      <c r="S967" s="12">
        <f t="shared" si="62"/>
        <v>42637.016736111109</v>
      </c>
      <c r="T967" s="12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14.8</v>
      </c>
      <c r="P968" s="8">
        <f t="shared" si="61"/>
        <v>59.2</v>
      </c>
      <c r="Q968" s="8" t="s">
        <v>8319</v>
      </c>
      <c r="R968" s="8" t="s">
        <v>8321</v>
      </c>
      <c r="S968" s="12">
        <f t="shared" si="62"/>
        <v>42619.635787037041</v>
      </c>
      <c r="T968" s="12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17.809999999999999</v>
      </c>
      <c r="P969" s="8">
        <f t="shared" si="61"/>
        <v>43.98</v>
      </c>
      <c r="Q969" s="8" t="s">
        <v>8319</v>
      </c>
      <c r="R969" s="8" t="s">
        <v>8321</v>
      </c>
      <c r="S969" s="12">
        <f t="shared" si="62"/>
        <v>42422.254328703704</v>
      </c>
      <c r="T969" s="12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1.33</v>
      </c>
      <c r="P970" s="8">
        <f t="shared" si="61"/>
        <v>26.5</v>
      </c>
      <c r="Q970" s="8" t="s">
        <v>8319</v>
      </c>
      <c r="R970" s="8" t="s">
        <v>8321</v>
      </c>
      <c r="S970" s="12">
        <f t="shared" si="62"/>
        <v>41836.847615740742</v>
      </c>
      <c r="T970" s="12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46.67</v>
      </c>
      <c r="P971" s="8">
        <f t="shared" si="61"/>
        <v>1272.73</v>
      </c>
      <c r="Q971" s="8" t="s">
        <v>8319</v>
      </c>
      <c r="R971" s="8" t="s">
        <v>8321</v>
      </c>
      <c r="S971" s="12">
        <f t="shared" si="62"/>
        <v>42742.30332175926</v>
      </c>
      <c r="T971" s="12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8">
        <f t="shared" si="61"/>
        <v>164</v>
      </c>
      <c r="Q972" s="8" t="s">
        <v>8319</v>
      </c>
      <c r="R972" s="8" t="s">
        <v>8321</v>
      </c>
      <c r="S972" s="12">
        <f t="shared" si="62"/>
        <v>42721.220520833333</v>
      </c>
      <c r="T972" s="12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0.23</v>
      </c>
      <c r="P973" s="8">
        <f t="shared" si="61"/>
        <v>45.2</v>
      </c>
      <c r="Q973" s="8" t="s">
        <v>8319</v>
      </c>
      <c r="R973" s="8" t="s">
        <v>8321</v>
      </c>
      <c r="S973" s="12">
        <f t="shared" si="62"/>
        <v>42111.709027777775</v>
      </c>
      <c r="T973" s="12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34.630000000000003</v>
      </c>
      <c r="P974" s="8">
        <f t="shared" si="61"/>
        <v>153.88999999999999</v>
      </c>
      <c r="Q974" s="8" t="s">
        <v>8319</v>
      </c>
      <c r="R974" s="8" t="s">
        <v>8321</v>
      </c>
      <c r="S974" s="12">
        <f t="shared" si="62"/>
        <v>41856.865717592591</v>
      </c>
      <c r="T974" s="12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2.06</v>
      </c>
      <c r="P975" s="8">
        <f t="shared" si="61"/>
        <v>51.38</v>
      </c>
      <c r="Q975" s="8" t="s">
        <v>8319</v>
      </c>
      <c r="R975" s="8" t="s">
        <v>8321</v>
      </c>
      <c r="S975" s="12">
        <f t="shared" si="62"/>
        <v>42257.014965277776</v>
      </c>
      <c r="T975" s="12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0.56000000000000005</v>
      </c>
      <c r="P976" s="8">
        <f t="shared" si="61"/>
        <v>93.33</v>
      </c>
      <c r="Q976" s="8" t="s">
        <v>8319</v>
      </c>
      <c r="R976" s="8" t="s">
        <v>8321</v>
      </c>
      <c r="S976" s="12">
        <f t="shared" si="62"/>
        <v>42424.749490740738</v>
      </c>
      <c r="T976" s="12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2.61</v>
      </c>
      <c r="P977" s="8">
        <f t="shared" si="61"/>
        <v>108.63</v>
      </c>
      <c r="Q977" s="8" t="s">
        <v>8319</v>
      </c>
      <c r="R977" s="8" t="s">
        <v>8321</v>
      </c>
      <c r="S977" s="12">
        <f t="shared" si="62"/>
        <v>42489.696585648147</v>
      </c>
      <c r="T977" s="12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1.93</v>
      </c>
      <c r="P978" s="8">
        <f t="shared" si="61"/>
        <v>160.5</v>
      </c>
      <c r="Q978" s="8" t="s">
        <v>8319</v>
      </c>
      <c r="R978" s="8" t="s">
        <v>8321</v>
      </c>
      <c r="S978" s="12">
        <f t="shared" si="62"/>
        <v>42185.058993055558</v>
      </c>
      <c r="T978" s="12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33.67</v>
      </c>
      <c r="P979" s="8">
        <f t="shared" si="61"/>
        <v>75.75</v>
      </c>
      <c r="Q979" s="8" t="s">
        <v>8319</v>
      </c>
      <c r="R979" s="8" t="s">
        <v>8321</v>
      </c>
      <c r="S979" s="12">
        <f t="shared" si="62"/>
        <v>42391.942094907412</v>
      </c>
      <c r="T979" s="12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</v>
      </c>
      <c r="P980" s="8">
        <f t="shared" si="61"/>
        <v>790.84</v>
      </c>
      <c r="Q980" s="8" t="s">
        <v>8319</v>
      </c>
      <c r="R980" s="8" t="s">
        <v>8321</v>
      </c>
      <c r="S980" s="12">
        <f t="shared" si="62"/>
        <v>42395.309039351851</v>
      </c>
      <c r="T980" s="12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82.82</v>
      </c>
      <c r="P981" s="8">
        <f t="shared" si="61"/>
        <v>301.94</v>
      </c>
      <c r="Q981" s="8" t="s">
        <v>8319</v>
      </c>
      <c r="R981" s="8" t="s">
        <v>8321</v>
      </c>
      <c r="S981" s="12">
        <f t="shared" si="62"/>
        <v>42506.416990740734</v>
      </c>
      <c r="T981" s="12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</v>
      </c>
      <c r="P982" s="8">
        <f t="shared" si="61"/>
        <v>47.94</v>
      </c>
      <c r="Q982" s="8" t="s">
        <v>8319</v>
      </c>
      <c r="R982" s="8" t="s">
        <v>8321</v>
      </c>
      <c r="S982" s="12">
        <f t="shared" si="62"/>
        <v>41928.904189814813</v>
      </c>
      <c r="T982" s="12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0.01</v>
      </c>
      <c r="P983" s="8">
        <f t="shared" si="61"/>
        <v>2.75</v>
      </c>
      <c r="Q983" s="8" t="s">
        <v>8319</v>
      </c>
      <c r="R983" s="8" t="s">
        <v>8321</v>
      </c>
      <c r="S983" s="12">
        <f t="shared" si="62"/>
        <v>41830.947013888886</v>
      </c>
      <c r="T983" s="12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0.02</v>
      </c>
      <c r="P984" s="8">
        <f t="shared" si="61"/>
        <v>1</v>
      </c>
      <c r="Q984" s="8" t="s">
        <v>8319</v>
      </c>
      <c r="R984" s="8" t="s">
        <v>8321</v>
      </c>
      <c r="S984" s="12">
        <f t="shared" si="62"/>
        <v>42615.753310185188</v>
      </c>
      <c r="T984" s="12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29.51</v>
      </c>
      <c r="P985" s="8">
        <f t="shared" si="61"/>
        <v>171.79</v>
      </c>
      <c r="Q985" s="8" t="s">
        <v>8319</v>
      </c>
      <c r="R985" s="8" t="s">
        <v>8321</v>
      </c>
      <c r="S985" s="12">
        <f t="shared" si="62"/>
        <v>42574.667650462965</v>
      </c>
      <c r="T985" s="12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8">
        <f t="shared" si="61"/>
        <v>35.33</v>
      </c>
      <c r="Q986" s="8" t="s">
        <v>8319</v>
      </c>
      <c r="R986" s="8" t="s">
        <v>8321</v>
      </c>
      <c r="S986" s="12">
        <f t="shared" si="62"/>
        <v>42061.11583333333</v>
      </c>
      <c r="T986" s="12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</v>
      </c>
      <c r="P987" s="8">
        <f t="shared" si="61"/>
        <v>82.09</v>
      </c>
      <c r="Q987" s="8" t="s">
        <v>8319</v>
      </c>
      <c r="R987" s="8" t="s">
        <v>8321</v>
      </c>
      <c r="S987" s="12">
        <f t="shared" si="62"/>
        <v>42339.967708333337</v>
      </c>
      <c r="T987" s="12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8">
        <f t="shared" si="61"/>
        <v>110.87</v>
      </c>
      <c r="Q988" s="8" t="s">
        <v>8319</v>
      </c>
      <c r="R988" s="8" t="s">
        <v>8321</v>
      </c>
      <c r="S988" s="12">
        <f t="shared" si="62"/>
        <v>42324.767361111109</v>
      </c>
      <c r="T988" s="12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8">
        <f t="shared" si="61"/>
        <v>161.22</v>
      </c>
      <c r="Q989" s="8" t="s">
        <v>8319</v>
      </c>
      <c r="R989" s="8" t="s">
        <v>8321</v>
      </c>
      <c r="S989" s="12">
        <f t="shared" si="62"/>
        <v>41773.294560185182</v>
      </c>
      <c r="T989" s="12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8" t="e">
        <f t="shared" si="61"/>
        <v>#DIV/0!</v>
      </c>
      <c r="Q990" s="8" t="s">
        <v>8319</v>
      </c>
      <c r="R990" s="8" t="s">
        <v>8321</v>
      </c>
      <c r="S990" s="12">
        <f t="shared" si="62"/>
        <v>42614.356770833328</v>
      </c>
      <c r="T990" s="12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8">
        <f t="shared" si="61"/>
        <v>52.41</v>
      </c>
      <c r="Q991" s="8" t="s">
        <v>8319</v>
      </c>
      <c r="R991" s="8" t="s">
        <v>8321</v>
      </c>
      <c r="S991" s="12">
        <f t="shared" si="62"/>
        <v>42611.933969907404</v>
      </c>
      <c r="T991" s="12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</v>
      </c>
      <c r="P992" s="8">
        <f t="shared" si="61"/>
        <v>13</v>
      </c>
      <c r="Q992" s="8" t="s">
        <v>8319</v>
      </c>
      <c r="R992" s="8" t="s">
        <v>8321</v>
      </c>
      <c r="S992" s="12">
        <f t="shared" si="62"/>
        <v>41855.784305555557</v>
      </c>
      <c r="T992" s="12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8">
        <f t="shared" si="61"/>
        <v>30.29</v>
      </c>
      <c r="Q993" s="8" t="s">
        <v>8319</v>
      </c>
      <c r="R993" s="8" t="s">
        <v>8321</v>
      </c>
      <c r="S993" s="12">
        <f t="shared" si="62"/>
        <v>42538.75680555556</v>
      </c>
      <c r="T993" s="12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0.47</v>
      </c>
      <c r="P994" s="8">
        <f t="shared" si="61"/>
        <v>116.75</v>
      </c>
      <c r="Q994" s="8" t="s">
        <v>8319</v>
      </c>
      <c r="R994" s="8" t="s">
        <v>8321</v>
      </c>
      <c r="S994" s="12">
        <f t="shared" si="62"/>
        <v>42437.924988425926</v>
      </c>
      <c r="T994" s="12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25.09</v>
      </c>
      <c r="P995" s="8">
        <f t="shared" si="61"/>
        <v>89.6</v>
      </c>
      <c r="Q995" s="8" t="s">
        <v>8319</v>
      </c>
      <c r="R995" s="8" t="s">
        <v>8321</v>
      </c>
      <c r="S995" s="12">
        <f t="shared" si="62"/>
        <v>42652.964907407411</v>
      </c>
      <c r="T995" s="12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</v>
      </c>
      <c r="P996" s="8">
        <f t="shared" si="61"/>
        <v>424.45</v>
      </c>
      <c r="Q996" s="8" t="s">
        <v>8319</v>
      </c>
      <c r="R996" s="8" t="s">
        <v>8321</v>
      </c>
      <c r="S996" s="12">
        <f t="shared" si="62"/>
        <v>41921.263078703705</v>
      </c>
      <c r="T996" s="12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8">
        <f t="shared" si="61"/>
        <v>80.67</v>
      </c>
      <c r="Q997" s="8" t="s">
        <v>8319</v>
      </c>
      <c r="R997" s="8" t="s">
        <v>8321</v>
      </c>
      <c r="S997" s="12">
        <f t="shared" si="62"/>
        <v>41947.940740740742</v>
      </c>
      <c r="T997" s="12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1.63</v>
      </c>
      <c r="P998" s="8">
        <f t="shared" si="61"/>
        <v>13</v>
      </c>
      <c r="Q998" s="8" t="s">
        <v>8319</v>
      </c>
      <c r="R998" s="8" t="s">
        <v>8321</v>
      </c>
      <c r="S998" s="12">
        <f t="shared" si="62"/>
        <v>41817.866435185184</v>
      </c>
      <c r="T998" s="12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8">
        <f t="shared" si="61"/>
        <v>8.1300000000000008</v>
      </c>
      <c r="Q999" s="8" t="s">
        <v>8319</v>
      </c>
      <c r="R999" s="8" t="s">
        <v>8321</v>
      </c>
      <c r="S999" s="12">
        <f t="shared" si="62"/>
        <v>41941.10297453704</v>
      </c>
      <c r="T999" s="12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58.56</v>
      </c>
      <c r="P1000" s="8">
        <f t="shared" si="61"/>
        <v>153.43</v>
      </c>
      <c r="Q1000" s="8" t="s">
        <v>8319</v>
      </c>
      <c r="R1000" s="8" t="s">
        <v>8321</v>
      </c>
      <c r="S1000" s="12">
        <f t="shared" si="62"/>
        <v>42282.168993055559</v>
      </c>
      <c r="T1000" s="12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7.79</v>
      </c>
      <c r="P1001" s="8">
        <f t="shared" si="61"/>
        <v>292.08</v>
      </c>
      <c r="Q1001" s="8" t="s">
        <v>8319</v>
      </c>
      <c r="R1001" s="8" t="s">
        <v>8321</v>
      </c>
      <c r="S1001" s="12">
        <f t="shared" si="62"/>
        <v>41926.29965277778</v>
      </c>
      <c r="T1001" s="12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2.2200000000000002</v>
      </c>
      <c r="P1002" s="8">
        <f t="shared" si="61"/>
        <v>3304</v>
      </c>
      <c r="Q1002" s="8" t="s">
        <v>8319</v>
      </c>
      <c r="R1002" s="8" t="s">
        <v>8321</v>
      </c>
      <c r="S1002" s="12">
        <f t="shared" si="62"/>
        <v>42749.059722222228</v>
      </c>
      <c r="T1002" s="12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8">
        <f t="shared" si="61"/>
        <v>1300</v>
      </c>
      <c r="Q1003" s="8" t="s">
        <v>8319</v>
      </c>
      <c r="R1003" s="8" t="s">
        <v>8321</v>
      </c>
      <c r="S1003" s="12">
        <f t="shared" si="62"/>
        <v>42720.720057870371</v>
      </c>
      <c r="T1003" s="12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</v>
      </c>
      <c r="P1004" s="8">
        <f t="shared" si="61"/>
        <v>134.55000000000001</v>
      </c>
      <c r="Q1004" s="8" t="s">
        <v>8319</v>
      </c>
      <c r="R1004" s="8" t="s">
        <v>8321</v>
      </c>
      <c r="S1004" s="12">
        <f t="shared" si="62"/>
        <v>42325.684189814812</v>
      </c>
      <c r="T1004" s="12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16.059999999999999</v>
      </c>
      <c r="P1005" s="8">
        <f t="shared" si="61"/>
        <v>214.07</v>
      </c>
      <c r="Q1005" s="8" t="s">
        <v>8319</v>
      </c>
      <c r="R1005" s="8" t="s">
        <v>8321</v>
      </c>
      <c r="S1005" s="12">
        <f t="shared" si="62"/>
        <v>42780.709039351852</v>
      </c>
      <c r="T1005" s="12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82.21</v>
      </c>
      <c r="P1006" s="8">
        <f t="shared" si="61"/>
        <v>216.34</v>
      </c>
      <c r="Q1006" s="8" t="s">
        <v>8319</v>
      </c>
      <c r="R1006" s="8" t="s">
        <v>8321</v>
      </c>
      <c r="S1006" s="12">
        <f t="shared" si="62"/>
        <v>42388.708645833336</v>
      </c>
      <c r="T1006" s="12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</v>
      </c>
      <c r="P1007" s="8">
        <f t="shared" si="61"/>
        <v>932.31</v>
      </c>
      <c r="Q1007" s="8" t="s">
        <v>8319</v>
      </c>
      <c r="R1007" s="8" t="s">
        <v>8321</v>
      </c>
      <c r="S1007" s="12">
        <f t="shared" si="62"/>
        <v>42276.624803240738</v>
      </c>
      <c r="T1007" s="12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</v>
      </c>
      <c r="P1008" s="8">
        <f t="shared" si="61"/>
        <v>29.25</v>
      </c>
      <c r="Q1008" s="8" t="s">
        <v>8319</v>
      </c>
      <c r="R1008" s="8" t="s">
        <v>8321</v>
      </c>
      <c r="S1008" s="12">
        <f t="shared" si="62"/>
        <v>41977.040185185186</v>
      </c>
      <c r="T1008" s="12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8">
        <f t="shared" si="61"/>
        <v>174.95</v>
      </c>
      <c r="Q1009" s="8" t="s">
        <v>8319</v>
      </c>
      <c r="R1009" s="8" t="s">
        <v>8321</v>
      </c>
      <c r="S1009" s="12">
        <f t="shared" si="62"/>
        <v>42676.583599537036</v>
      </c>
      <c r="T1009" s="12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0.27</v>
      </c>
      <c r="P1010" s="8">
        <f t="shared" si="61"/>
        <v>250</v>
      </c>
      <c r="Q1010" s="8" t="s">
        <v>8319</v>
      </c>
      <c r="R1010" s="8" t="s">
        <v>8321</v>
      </c>
      <c r="S1010" s="12">
        <f t="shared" si="62"/>
        <v>42702.809201388889</v>
      </c>
      <c r="T1010" s="12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8">
        <f t="shared" si="61"/>
        <v>65</v>
      </c>
      <c r="Q1011" s="8" t="s">
        <v>8319</v>
      </c>
      <c r="R1011" s="8" t="s">
        <v>8321</v>
      </c>
      <c r="S1011" s="12">
        <f t="shared" si="62"/>
        <v>42510.604699074072</v>
      </c>
      <c r="T1011" s="12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</v>
      </c>
      <c r="P1012" s="8">
        <f t="shared" si="61"/>
        <v>55</v>
      </c>
      <c r="Q1012" s="8" t="s">
        <v>8319</v>
      </c>
      <c r="R1012" s="8" t="s">
        <v>8321</v>
      </c>
      <c r="S1012" s="12">
        <f t="shared" si="62"/>
        <v>42561.829421296294</v>
      </c>
      <c r="T1012" s="12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0.38</v>
      </c>
      <c r="P1013" s="8">
        <f t="shared" si="61"/>
        <v>75</v>
      </c>
      <c r="Q1013" s="8" t="s">
        <v>8319</v>
      </c>
      <c r="R1013" s="8" t="s">
        <v>8321</v>
      </c>
      <c r="S1013" s="12">
        <f t="shared" si="62"/>
        <v>41946.898090277777</v>
      </c>
      <c r="T1013" s="12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</v>
      </c>
      <c r="P1014" s="8">
        <f t="shared" si="61"/>
        <v>1389.36</v>
      </c>
      <c r="Q1014" s="8" t="s">
        <v>8319</v>
      </c>
      <c r="R1014" s="8" t="s">
        <v>8321</v>
      </c>
      <c r="S1014" s="12">
        <f t="shared" si="62"/>
        <v>42714.440416666665</v>
      </c>
      <c r="T1014" s="12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34.53</v>
      </c>
      <c r="P1015" s="8">
        <f t="shared" si="61"/>
        <v>95.91</v>
      </c>
      <c r="Q1015" s="8" t="s">
        <v>8319</v>
      </c>
      <c r="R1015" s="8" t="s">
        <v>8321</v>
      </c>
      <c r="S1015" s="12">
        <f t="shared" si="62"/>
        <v>42339.833981481483</v>
      </c>
      <c r="T1015" s="12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30.6</v>
      </c>
      <c r="P1016" s="8">
        <f t="shared" si="61"/>
        <v>191.25</v>
      </c>
      <c r="Q1016" s="8" t="s">
        <v>8319</v>
      </c>
      <c r="R1016" s="8" t="s">
        <v>8321</v>
      </c>
      <c r="S1016" s="12">
        <f t="shared" si="62"/>
        <v>41955.002488425926</v>
      </c>
      <c r="T1016" s="12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2.67</v>
      </c>
      <c r="P1017" s="8">
        <f t="shared" si="61"/>
        <v>40</v>
      </c>
      <c r="Q1017" s="8" t="s">
        <v>8319</v>
      </c>
      <c r="R1017" s="8" t="s">
        <v>8321</v>
      </c>
      <c r="S1017" s="12">
        <f t="shared" si="62"/>
        <v>42303.878414351857</v>
      </c>
      <c r="T1017" s="12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</v>
      </c>
      <c r="P1018" s="8">
        <f t="shared" si="61"/>
        <v>74.790000000000006</v>
      </c>
      <c r="Q1018" s="8" t="s">
        <v>8319</v>
      </c>
      <c r="R1018" s="8" t="s">
        <v>8321</v>
      </c>
      <c r="S1018" s="12">
        <f t="shared" si="62"/>
        <v>42422.107129629629</v>
      </c>
      <c r="T1018" s="12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22.88</v>
      </c>
      <c r="P1019" s="8">
        <f t="shared" si="61"/>
        <v>161.12</v>
      </c>
      <c r="Q1019" s="8" t="s">
        <v>8319</v>
      </c>
      <c r="R1019" s="8" t="s">
        <v>8321</v>
      </c>
      <c r="S1019" s="12">
        <f t="shared" si="62"/>
        <v>42289.675173611111</v>
      </c>
      <c r="T1019" s="12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3.11</v>
      </c>
      <c r="P1020" s="8">
        <f t="shared" si="61"/>
        <v>88.71</v>
      </c>
      <c r="Q1020" s="8" t="s">
        <v>8319</v>
      </c>
      <c r="R1020" s="8" t="s">
        <v>8321</v>
      </c>
      <c r="S1020" s="12">
        <f t="shared" si="62"/>
        <v>42535.492280092592</v>
      </c>
      <c r="T1020" s="12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</v>
      </c>
      <c r="P1021" s="8">
        <f t="shared" si="61"/>
        <v>53.25</v>
      </c>
      <c r="Q1021" s="8" t="s">
        <v>8319</v>
      </c>
      <c r="R1021" s="8" t="s">
        <v>8321</v>
      </c>
      <c r="S1021" s="12">
        <f t="shared" si="62"/>
        <v>42009.973946759259</v>
      </c>
      <c r="T1021" s="12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205.55</v>
      </c>
      <c r="P1022" s="8">
        <f t="shared" si="61"/>
        <v>106.2</v>
      </c>
      <c r="Q1022" s="8" t="s">
        <v>8325</v>
      </c>
      <c r="R1022" s="8" t="s">
        <v>8330</v>
      </c>
      <c r="S1022" s="12">
        <f t="shared" si="62"/>
        <v>42127.069548611107</v>
      </c>
      <c r="T1022" s="12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</v>
      </c>
      <c r="P1023" s="8">
        <f t="shared" si="61"/>
        <v>22.08</v>
      </c>
      <c r="Q1023" s="8" t="s">
        <v>8325</v>
      </c>
      <c r="R1023" s="8" t="s">
        <v>8330</v>
      </c>
      <c r="S1023" s="12">
        <f t="shared" si="62"/>
        <v>42271.251979166671</v>
      </c>
      <c r="T1023" s="12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8">
        <f t="shared" si="61"/>
        <v>31.05</v>
      </c>
      <c r="Q1024" s="8" t="s">
        <v>8325</v>
      </c>
      <c r="R1024" s="8" t="s">
        <v>8330</v>
      </c>
      <c r="S1024" s="12">
        <f t="shared" si="62"/>
        <v>42111.646724537044</v>
      </c>
      <c r="T1024" s="12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8">
        <f t="shared" si="61"/>
        <v>36.21</v>
      </c>
      <c r="Q1025" s="8" t="s">
        <v>8325</v>
      </c>
      <c r="R1025" s="8" t="s">
        <v>8330</v>
      </c>
      <c r="S1025" s="12">
        <f t="shared" si="62"/>
        <v>42145.919687500005</v>
      </c>
      <c r="T1025" s="12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118.64</v>
      </c>
      <c r="P1026" s="8">
        <f t="shared" si="61"/>
        <v>388.98</v>
      </c>
      <c r="Q1026" s="8" t="s">
        <v>8325</v>
      </c>
      <c r="R1026" s="8" t="s">
        <v>8330</v>
      </c>
      <c r="S1026" s="12">
        <f t="shared" si="62"/>
        <v>42370.580590277779</v>
      </c>
      <c r="T1026" s="12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ROUND(100*(E1027/D1027), 2)</f>
        <v>109.93</v>
      </c>
      <c r="P1027" s="8">
        <f t="shared" ref="P1027:P1090" si="65">ROUND(E1027/L1027,2)</f>
        <v>71.849999999999994</v>
      </c>
      <c r="Q1027" s="8" t="s">
        <v>8325</v>
      </c>
      <c r="R1027" s="8" t="s">
        <v>8330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100.01</v>
      </c>
      <c r="P1028" s="8">
        <f t="shared" si="65"/>
        <v>57.38</v>
      </c>
      <c r="Q1028" s="8" t="s">
        <v>8325</v>
      </c>
      <c r="R1028" s="8" t="s">
        <v>8330</v>
      </c>
      <c r="S1028" s="12">
        <f t="shared" si="66"/>
        <v>42426.407592592594</v>
      </c>
      <c r="T1028" s="12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</v>
      </c>
      <c r="P1029" s="8">
        <f t="shared" si="65"/>
        <v>69.67</v>
      </c>
      <c r="Q1029" s="8" t="s">
        <v>8325</v>
      </c>
      <c r="R1029" s="8" t="s">
        <v>8330</v>
      </c>
      <c r="S1029" s="12">
        <f t="shared" si="66"/>
        <v>41905.034108796295</v>
      </c>
      <c r="T1029" s="12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</v>
      </c>
      <c r="P1030" s="8">
        <f t="shared" si="65"/>
        <v>45.99</v>
      </c>
      <c r="Q1030" s="8" t="s">
        <v>8325</v>
      </c>
      <c r="R1030" s="8" t="s">
        <v>8330</v>
      </c>
      <c r="S1030" s="12">
        <f t="shared" si="66"/>
        <v>42755.627372685187</v>
      </c>
      <c r="T1030" s="12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111.76</v>
      </c>
      <c r="P1031" s="8">
        <f t="shared" si="65"/>
        <v>79.260000000000005</v>
      </c>
      <c r="Q1031" s="8" t="s">
        <v>8325</v>
      </c>
      <c r="R1031" s="8" t="s">
        <v>8330</v>
      </c>
      <c r="S1031" s="12">
        <f t="shared" si="66"/>
        <v>42044.711886574078</v>
      </c>
      <c r="T1031" s="12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342.1</v>
      </c>
      <c r="P1032" s="8">
        <f t="shared" si="65"/>
        <v>43.03</v>
      </c>
      <c r="Q1032" s="8" t="s">
        <v>8325</v>
      </c>
      <c r="R1032" s="8" t="s">
        <v>8330</v>
      </c>
      <c r="S1032" s="12">
        <f t="shared" si="66"/>
        <v>42611.483206018514</v>
      </c>
      <c r="T1032" s="12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8">
        <f t="shared" si="65"/>
        <v>108.48</v>
      </c>
      <c r="Q1033" s="8" t="s">
        <v>8325</v>
      </c>
      <c r="R1033" s="8" t="s">
        <v>8330</v>
      </c>
      <c r="S1033" s="12">
        <f t="shared" si="66"/>
        <v>42324.764004629629</v>
      </c>
      <c r="T1033" s="12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108.5</v>
      </c>
      <c r="P1034" s="8">
        <f t="shared" si="65"/>
        <v>61.03</v>
      </c>
      <c r="Q1034" s="8" t="s">
        <v>8325</v>
      </c>
      <c r="R1034" s="8" t="s">
        <v>8330</v>
      </c>
      <c r="S1034" s="12">
        <f t="shared" si="66"/>
        <v>42514.666956018518</v>
      </c>
      <c r="T1034" s="12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</v>
      </c>
      <c r="P1035" s="8">
        <f t="shared" si="65"/>
        <v>50.59</v>
      </c>
      <c r="Q1035" s="8" t="s">
        <v>8325</v>
      </c>
      <c r="R1035" s="8" t="s">
        <v>8330</v>
      </c>
      <c r="S1035" s="12">
        <f t="shared" si="66"/>
        <v>42688.732407407413</v>
      </c>
      <c r="T1035" s="12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</v>
      </c>
      <c r="P1036" s="8">
        <f t="shared" si="65"/>
        <v>39.159999999999997</v>
      </c>
      <c r="Q1036" s="8" t="s">
        <v>8325</v>
      </c>
      <c r="R1036" s="8" t="s">
        <v>8330</v>
      </c>
      <c r="S1036" s="12">
        <f t="shared" si="66"/>
        <v>42555.166712962964</v>
      </c>
      <c r="T1036" s="12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</v>
      </c>
      <c r="P1037" s="8">
        <f t="shared" si="65"/>
        <v>65.16</v>
      </c>
      <c r="Q1037" s="8" t="s">
        <v>8325</v>
      </c>
      <c r="R1037" s="8" t="s">
        <v>8330</v>
      </c>
      <c r="S1037" s="12">
        <f t="shared" si="66"/>
        <v>42016.641435185185</v>
      </c>
      <c r="T1037" s="12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</v>
      </c>
      <c r="P1038" s="8">
        <f t="shared" si="65"/>
        <v>23.96</v>
      </c>
      <c r="Q1038" s="8" t="s">
        <v>8325</v>
      </c>
      <c r="R1038" s="8" t="s">
        <v>8330</v>
      </c>
      <c r="S1038" s="12">
        <f t="shared" si="66"/>
        <v>41249.448958333334</v>
      </c>
      <c r="T1038" s="12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8">
        <f t="shared" si="65"/>
        <v>48.62</v>
      </c>
      <c r="Q1039" s="8" t="s">
        <v>8325</v>
      </c>
      <c r="R1039" s="8" t="s">
        <v>8330</v>
      </c>
      <c r="S1039" s="12">
        <f t="shared" si="66"/>
        <v>42119.822476851856</v>
      </c>
      <c r="T1039" s="12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145.33000000000001</v>
      </c>
      <c r="P1040" s="8">
        <f t="shared" si="65"/>
        <v>35.74</v>
      </c>
      <c r="Q1040" s="8" t="s">
        <v>8325</v>
      </c>
      <c r="R1040" s="8" t="s">
        <v>8330</v>
      </c>
      <c r="S1040" s="12">
        <f t="shared" si="66"/>
        <v>42418.231747685189</v>
      </c>
      <c r="T1040" s="12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8">
        <f t="shared" si="65"/>
        <v>21.37</v>
      </c>
      <c r="Q1041" s="8" t="s">
        <v>8325</v>
      </c>
      <c r="R1041" s="8" t="s">
        <v>8330</v>
      </c>
      <c r="S1041" s="12">
        <f t="shared" si="66"/>
        <v>42692.109328703707</v>
      </c>
      <c r="T1041" s="12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0.28999999999999998</v>
      </c>
      <c r="P1042" s="8">
        <f t="shared" si="65"/>
        <v>250</v>
      </c>
      <c r="Q1042" s="8" t="s">
        <v>8331</v>
      </c>
      <c r="R1042" s="8" t="s">
        <v>8332</v>
      </c>
      <c r="S1042" s="12">
        <f t="shared" si="66"/>
        <v>42579.708437499998</v>
      </c>
      <c r="T1042" s="12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8" t="e">
        <f t="shared" si="65"/>
        <v>#DIV/0!</v>
      </c>
      <c r="Q1043" s="8" t="s">
        <v>8331</v>
      </c>
      <c r="R1043" s="8" t="s">
        <v>8332</v>
      </c>
      <c r="S1043" s="12">
        <f t="shared" si="66"/>
        <v>41831.060092592597</v>
      </c>
      <c r="T1043" s="12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1.54</v>
      </c>
      <c r="P1044" s="8">
        <f t="shared" si="65"/>
        <v>10</v>
      </c>
      <c r="Q1044" s="8" t="s">
        <v>8331</v>
      </c>
      <c r="R1044" s="8" t="s">
        <v>8332</v>
      </c>
      <c r="S1044" s="12">
        <f t="shared" si="66"/>
        <v>41851.696157407408</v>
      </c>
      <c r="T1044" s="12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8.5399999999999991</v>
      </c>
      <c r="P1045" s="8">
        <f t="shared" si="65"/>
        <v>29.24</v>
      </c>
      <c r="Q1045" s="8" t="s">
        <v>8331</v>
      </c>
      <c r="R1045" s="8" t="s">
        <v>8332</v>
      </c>
      <c r="S1045" s="12">
        <f t="shared" si="66"/>
        <v>42114.252951388888</v>
      </c>
      <c r="T1045" s="12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0.09</v>
      </c>
      <c r="P1046" s="8">
        <f t="shared" si="65"/>
        <v>3</v>
      </c>
      <c r="Q1046" s="8" t="s">
        <v>8331</v>
      </c>
      <c r="R1046" s="8" t="s">
        <v>8332</v>
      </c>
      <c r="S1046" s="12">
        <f t="shared" si="66"/>
        <v>42011.925937499997</v>
      </c>
      <c r="T1046" s="12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2.66</v>
      </c>
      <c r="P1047" s="8">
        <f t="shared" si="65"/>
        <v>33.25</v>
      </c>
      <c r="Q1047" s="8" t="s">
        <v>8331</v>
      </c>
      <c r="R1047" s="8" t="s">
        <v>8332</v>
      </c>
      <c r="S1047" s="12">
        <f t="shared" si="66"/>
        <v>41844.874421296299</v>
      </c>
      <c r="T1047" s="12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8" t="e">
        <f t="shared" si="65"/>
        <v>#DIV/0!</v>
      </c>
      <c r="Q1048" s="8" t="s">
        <v>8331</v>
      </c>
      <c r="R1048" s="8" t="s">
        <v>8332</v>
      </c>
      <c r="S1048" s="12">
        <f t="shared" si="66"/>
        <v>42319.851388888885</v>
      </c>
      <c r="T1048" s="12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8">
        <f t="shared" si="65"/>
        <v>1</v>
      </c>
      <c r="Q1049" s="8" t="s">
        <v>8331</v>
      </c>
      <c r="R1049" s="8" t="s">
        <v>8332</v>
      </c>
      <c r="S1049" s="12">
        <f t="shared" si="66"/>
        <v>41918.818460648145</v>
      </c>
      <c r="T1049" s="12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</v>
      </c>
      <c r="P1050" s="8">
        <f t="shared" si="65"/>
        <v>53</v>
      </c>
      <c r="Q1050" s="8" t="s">
        <v>8331</v>
      </c>
      <c r="R1050" s="8" t="s">
        <v>8332</v>
      </c>
      <c r="S1050" s="12">
        <f t="shared" si="66"/>
        <v>42598.053113425922</v>
      </c>
      <c r="T1050" s="12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8" t="e">
        <f t="shared" si="65"/>
        <v>#DIV/0!</v>
      </c>
      <c r="Q1051" s="8" t="s">
        <v>8331</v>
      </c>
      <c r="R1051" s="8" t="s">
        <v>8332</v>
      </c>
      <c r="S1051" s="12">
        <f t="shared" si="66"/>
        <v>42382.431076388893</v>
      </c>
      <c r="T1051" s="12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8" t="e">
        <f t="shared" si="65"/>
        <v>#DIV/0!</v>
      </c>
      <c r="Q1052" s="8" t="s">
        <v>8331</v>
      </c>
      <c r="R1052" s="8" t="s">
        <v>8332</v>
      </c>
      <c r="S1052" s="12">
        <f t="shared" si="66"/>
        <v>42231.7971875</v>
      </c>
      <c r="T1052" s="12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8" t="e">
        <f t="shared" si="65"/>
        <v>#DIV/0!</v>
      </c>
      <c r="Q1053" s="8" t="s">
        <v>8331</v>
      </c>
      <c r="R1053" s="8" t="s">
        <v>8332</v>
      </c>
      <c r="S1053" s="12">
        <f t="shared" si="66"/>
        <v>41850.014178240745</v>
      </c>
      <c r="T1053" s="12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8" t="e">
        <f t="shared" si="65"/>
        <v>#DIV/0!</v>
      </c>
      <c r="Q1054" s="8" t="s">
        <v>8331</v>
      </c>
      <c r="R1054" s="8" t="s">
        <v>8332</v>
      </c>
      <c r="S1054" s="12">
        <f t="shared" si="66"/>
        <v>42483.797395833331</v>
      </c>
      <c r="T1054" s="12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8">
        <f t="shared" si="65"/>
        <v>15</v>
      </c>
      <c r="Q1055" s="8" t="s">
        <v>8331</v>
      </c>
      <c r="R1055" s="8" t="s">
        <v>8332</v>
      </c>
      <c r="S1055" s="12">
        <f t="shared" si="66"/>
        <v>42775.172824074078</v>
      </c>
      <c r="T1055" s="12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8" t="e">
        <f t="shared" si="65"/>
        <v>#DIV/0!</v>
      </c>
      <c r="Q1056" s="8" t="s">
        <v>8331</v>
      </c>
      <c r="R1056" s="8" t="s">
        <v>8332</v>
      </c>
      <c r="S1056" s="12">
        <f t="shared" si="66"/>
        <v>41831.851840277777</v>
      </c>
      <c r="T1056" s="12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8" t="e">
        <f t="shared" si="65"/>
        <v>#DIV/0!</v>
      </c>
      <c r="Q1057" s="8" t="s">
        <v>8331</v>
      </c>
      <c r="R1057" s="8" t="s">
        <v>8332</v>
      </c>
      <c r="S1057" s="12">
        <f t="shared" si="66"/>
        <v>42406.992418981477</v>
      </c>
      <c r="T1057" s="12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8" t="e">
        <f t="shared" si="65"/>
        <v>#DIV/0!</v>
      </c>
      <c r="Q1058" s="8" t="s">
        <v>8331</v>
      </c>
      <c r="R1058" s="8" t="s">
        <v>8332</v>
      </c>
      <c r="S1058" s="12">
        <f t="shared" si="66"/>
        <v>42058.719641203701</v>
      </c>
      <c r="T1058" s="12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8" t="e">
        <f t="shared" si="65"/>
        <v>#DIV/0!</v>
      </c>
      <c r="Q1059" s="8" t="s">
        <v>8331</v>
      </c>
      <c r="R1059" s="8" t="s">
        <v>8332</v>
      </c>
      <c r="S1059" s="12">
        <f t="shared" si="66"/>
        <v>42678.871331018512</v>
      </c>
      <c r="T1059" s="12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8" t="e">
        <f t="shared" si="65"/>
        <v>#DIV/0!</v>
      </c>
      <c r="Q1060" s="8" t="s">
        <v>8331</v>
      </c>
      <c r="R1060" s="8" t="s">
        <v>8332</v>
      </c>
      <c r="S1060" s="12">
        <f t="shared" si="66"/>
        <v>42047.900960648149</v>
      </c>
      <c r="T1060" s="12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8" t="e">
        <f t="shared" si="65"/>
        <v>#DIV/0!</v>
      </c>
      <c r="Q1061" s="8" t="s">
        <v>8331</v>
      </c>
      <c r="R1061" s="8" t="s">
        <v>8332</v>
      </c>
      <c r="S1061" s="12">
        <f t="shared" si="66"/>
        <v>42046.79</v>
      </c>
      <c r="T1061" s="12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8">
        <f t="shared" si="65"/>
        <v>50</v>
      </c>
      <c r="Q1062" s="8" t="s">
        <v>8331</v>
      </c>
      <c r="R1062" s="8" t="s">
        <v>8332</v>
      </c>
      <c r="S1062" s="12">
        <f t="shared" si="66"/>
        <v>42079.913113425922</v>
      </c>
      <c r="T1062" s="12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8" t="e">
        <f t="shared" si="65"/>
        <v>#DIV/0!</v>
      </c>
      <c r="Q1063" s="8" t="s">
        <v>8331</v>
      </c>
      <c r="R1063" s="8" t="s">
        <v>8332</v>
      </c>
      <c r="S1063" s="12">
        <f t="shared" si="66"/>
        <v>42432.276712962965</v>
      </c>
      <c r="T1063" s="12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95.48</v>
      </c>
      <c r="P1064" s="8">
        <f t="shared" si="65"/>
        <v>47.5</v>
      </c>
      <c r="Q1064" s="8" t="s">
        <v>8331</v>
      </c>
      <c r="R1064" s="8" t="s">
        <v>8332</v>
      </c>
      <c r="S1064" s="12">
        <f t="shared" si="66"/>
        <v>42556.807187500002</v>
      </c>
      <c r="T1064" s="12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8" t="e">
        <f t="shared" si="65"/>
        <v>#DIV/0!</v>
      </c>
      <c r="Q1065" s="8" t="s">
        <v>8331</v>
      </c>
      <c r="R1065" s="8" t="s">
        <v>8332</v>
      </c>
      <c r="S1065" s="12">
        <f t="shared" si="66"/>
        <v>42583.030810185184</v>
      </c>
      <c r="T1065" s="12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8.9700000000000006</v>
      </c>
      <c r="P1066" s="8">
        <f t="shared" si="65"/>
        <v>65.67</v>
      </c>
      <c r="Q1066" s="8" t="s">
        <v>8333</v>
      </c>
      <c r="R1066" s="8" t="s">
        <v>8334</v>
      </c>
      <c r="S1066" s="12">
        <f t="shared" si="66"/>
        <v>41417.228043981479</v>
      </c>
      <c r="T1066" s="12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8">
        <f t="shared" si="65"/>
        <v>16.2</v>
      </c>
      <c r="Q1067" s="8" t="s">
        <v>8333</v>
      </c>
      <c r="R1067" s="8" t="s">
        <v>8334</v>
      </c>
      <c r="S1067" s="12">
        <f t="shared" si="66"/>
        <v>41661.381041666667</v>
      </c>
      <c r="T1067" s="12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3.37</v>
      </c>
      <c r="P1068" s="8">
        <f t="shared" si="65"/>
        <v>34.130000000000003</v>
      </c>
      <c r="Q1068" s="8" t="s">
        <v>8333</v>
      </c>
      <c r="R1068" s="8" t="s">
        <v>8334</v>
      </c>
      <c r="S1068" s="12">
        <f t="shared" si="66"/>
        <v>41445.962754629632</v>
      </c>
      <c r="T1068" s="12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8">
        <f t="shared" si="65"/>
        <v>13</v>
      </c>
      <c r="Q1069" s="8" t="s">
        <v>8333</v>
      </c>
      <c r="R1069" s="8" t="s">
        <v>8334</v>
      </c>
      <c r="S1069" s="12">
        <f t="shared" si="66"/>
        <v>41599.855682870373</v>
      </c>
      <c r="T1069" s="12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8">
        <f t="shared" si="65"/>
        <v>11.25</v>
      </c>
      <c r="Q1070" s="8" t="s">
        <v>8333</v>
      </c>
      <c r="R1070" s="8" t="s">
        <v>8334</v>
      </c>
      <c r="S1070" s="12">
        <f t="shared" si="66"/>
        <v>42440.371111111104</v>
      </c>
      <c r="T1070" s="12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38.64</v>
      </c>
      <c r="P1071" s="8">
        <f t="shared" si="65"/>
        <v>40.479999999999997</v>
      </c>
      <c r="Q1071" s="8" t="s">
        <v>8333</v>
      </c>
      <c r="R1071" s="8" t="s">
        <v>8334</v>
      </c>
      <c r="S1071" s="12">
        <f t="shared" si="66"/>
        <v>41572.229849537034</v>
      </c>
      <c r="T1071" s="12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</v>
      </c>
      <c r="P1072" s="8">
        <f t="shared" si="65"/>
        <v>35</v>
      </c>
      <c r="Q1072" s="8" t="s">
        <v>8333</v>
      </c>
      <c r="R1072" s="8" t="s">
        <v>8334</v>
      </c>
      <c r="S1072" s="12">
        <f t="shared" si="66"/>
        <v>41163.011828703704</v>
      </c>
      <c r="T1072" s="12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8" t="e">
        <f t="shared" si="65"/>
        <v>#DIV/0!</v>
      </c>
      <c r="Q1073" s="8" t="s">
        <v>8333</v>
      </c>
      <c r="R1073" s="8" t="s">
        <v>8334</v>
      </c>
      <c r="S1073" s="12">
        <f t="shared" si="66"/>
        <v>42295.753391203703</v>
      </c>
      <c r="T1073" s="12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7.0000000000000007E-2</v>
      </c>
      <c r="P1074" s="8">
        <f t="shared" si="65"/>
        <v>12.75</v>
      </c>
      <c r="Q1074" s="8" t="s">
        <v>8333</v>
      </c>
      <c r="R1074" s="8" t="s">
        <v>8334</v>
      </c>
      <c r="S1074" s="12">
        <f t="shared" si="66"/>
        <v>41645.832141203704</v>
      </c>
      <c r="T1074" s="12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</v>
      </c>
      <c r="P1075" s="8">
        <f t="shared" si="65"/>
        <v>10</v>
      </c>
      <c r="Q1075" s="8" t="s">
        <v>8333</v>
      </c>
      <c r="R1075" s="8" t="s">
        <v>8334</v>
      </c>
      <c r="S1075" s="12">
        <f t="shared" si="66"/>
        <v>40802.964594907404</v>
      </c>
      <c r="T1075" s="12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6.31</v>
      </c>
      <c r="P1076" s="8">
        <f t="shared" si="65"/>
        <v>113.57</v>
      </c>
      <c r="Q1076" s="8" t="s">
        <v>8333</v>
      </c>
      <c r="R1076" s="8" t="s">
        <v>8334</v>
      </c>
      <c r="S1076" s="12">
        <f t="shared" si="66"/>
        <v>41613.172974537039</v>
      </c>
      <c r="T1076" s="12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8">
        <f t="shared" si="65"/>
        <v>15</v>
      </c>
      <c r="Q1077" s="8" t="s">
        <v>8333</v>
      </c>
      <c r="R1077" s="8" t="s">
        <v>8334</v>
      </c>
      <c r="S1077" s="12">
        <f t="shared" si="66"/>
        <v>41005.904120370367</v>
      </c>
      <c r="T1077" s="12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62.77</v>
      </c>
      <c r="P1078" s="8">
        <f t="shared" si="65"/>
        <v>48.28</v>
      </c>
      <c r="Q1078" s="8" t="s">
        <v>8333</v>
      </c>
      <c r="R1078" s="8" t="s">
        <v>8334</v>
      </c>
      <c r="S1078" s="12">
        <f t="shared" si="66"/>
        <v>41838.377893518518</v>
      </c>
      <c r="T1078" s="12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29.38</v>
      </c>
      <c r="P1079" s="8">
        <f t="shared" si="65"/>
        <v>43.98</v>
      </c>
      <c r="Q1079" s="8" t="s">
        <v>8333</v>
      </c>
      <c r="R1079" s="8" t="s">
        <v>8334</v>
      </c>
      <c r="S1079" s="12">
        <f t="shared" si="66"/>
        <v>42353.16679398148</v>
      </c>
      <c r="T1079" s="12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8">
        <f t="shared" si="65"/>
        <v>9</v>
      </c>
      <c r="Q1080" s="8" t="s">
        <v>8333</v>
      </c>
      <c r="R1080" s="8" t="s">
        <v>8334</v>
      </c>
      <c r="S1080" s="12">
        <f t="shared" si="66"/>
        <v>40701.195844907408</v>
      </c>
      <c r="T1080" s="12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2.61</v>
      </c>
      <c r="P1081" s="8">
        <f t="shared" si="65"/>
        <v>37.67</v>
      </c>
      <c r="Q1081" s="8" t="s">
        <v>8333</v>
      </c>
      <c r="R1081" s="8" t="s">
        <v>8334</v>
      </c>
      <c r="S1081" s="12">
        <f t="shared" si="66"/>
        <v>42479.566388888896</v>
      </c>
      <c r="T1081" s="12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9.11</v>
      </c>
      <c r="P1082" s="8">
        <f t="shared" si="65"/>
        <v>18.579999999999998</v>
      </c>
      <c r="Q1082" s="8" t="s">
        <v>8333</v>
      </c>
      <c r="R1082" s="8" t="s">
        <v>8334</v>
      </c>
      <c r="S1082" s="12">
        <f t="shared" si="66"/>
        <v>41740.138113425928</v>
      </c>
      <c r="T1082" s="12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0.02</v>
      </c>
      <c r="P1083" s="8">
        <f t="shared" si="65"/>
        <v>3</v>
      </c>
      <c r="Q1083" s="8" t="s">
        <v>8333</v>
      </c>
      <c r="R1083" s="8" t="s">
        <v>8334</v>
      </c>
      <c r="S1083" s="12">
        <f t="shared" si="66"/>
        <v>42002.926990740743</v>
      </c>
      <c r="T1083" s="12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0.56000000000000005</v>
      </c>
      <c r="P1084" s="8">
        <f t="shared" si="65"/>
        <v>18.670000000000002</v>
      </c>
      <c r="Q1084" s="8" t="s">
        <v>8333</v>
      </c>
      <c r="R1084" s="8" t="s">
        <v>8334</v>
      </c>
      <c r="S1084" s="12">
        <f t="shared" si="66"/>
        <v>41101.906111111115</v>
      </c>
      <c r="T1084" s="12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</v>
      </c>
      <c r="P1085" s="8">
        <f t="shared" si="65"/>
        <v>410</v>
      </c>
      <c r="Q1085" s="8" t="s">
        <v>8333</v>
      </c>
      <c r="R1085" s="8" t="s">
        <v>8334</v>
      </c>
      <c r="S1085" s="12">
        <f t="shared" si="66"/>
        <v>41793.659525462965</v>
      </c>
      <c r="T1085" s="12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8" t="e">
        <f t="shared" si="65"/>
        <v>#DIV/0!</v>
      </c>
      <c r="Q1086" s="8" t="s">
        <v>8333</v>
      </c>
      <c r="R1086" s="8" t="s">
        <v>8334</v>
      </c>
      <c r="S1086" s="12">
        <f t="shared" si="66"/>
        <v>41829.912083333329</v>
      </c>
      <c r="T1086" s="12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8">
        <f t="shared" si="65"/>
        <v>114</v>
      </c>
      <c r="Q1087" s="8" t="s">
        <v>8333</v>
      </c>
      <c r="R1087" s="8" t="s">
        <v>8334</v>
      </c>
      <c r="S1087" s="12">
        <f t="shared" si="66"/>
        <v>42413.671006944445</v>
      </c>
      <c r="T1087" s="12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0.08</v>
      </c>
      <c r="P1088" s="8">
        <f t="shared" si="65"/>
        <v>7.5</v>
      </c>
      <c r="Q1088" s="8" t="s">
        <v>8333</v>
      </c>
      <c r="R1088" s="8" t="s">
        <v>8334</v>
      </c>
      <c r="S1088" s="12">
        <f t="shared" si="66"/>
        <v>41845.866793981484</v>
      </c>
      <c r="T1088" s="12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8" t="e">
        <f t="shared" si="65"/>
        <v>#DIV/0!</v>
      </c>
      <c r="Q1089" s="8" t="s">
        <v>8333</v>
      </c>
      <c r="R1089" s="8" t="s">
        <v>8334</v>
      </c>
      <c r="S1089" s="12">
        <f t="shared" si="66"/>
        <v>41775.713969907411</v>
      </c>
      <c r="T1089" s="12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</v>
      </c>
      <c r="P1090" s="8">
        <f t="shared" si="65"/>
        <v>43.42</v>
      </c>
      <c r="Q1090" s="8" t="s">
        <v>8333</v>
      </c>
      <c r="R1090" s="8" t="s">
        <v>8334</v>
      </c>
      <c r="S1090" s="12">
        <f t="shared" si="66"/>
        <v>41723.799386574072</v>
      </c>
      <c r="T1090" s="12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ROUND(100*(E1091/D1091), 2)</f>
        <v>7.83</v>
      </c>
      <c r="P1091" s="8">
        <f t="shared" ref="P1091:P1154" si="69">ROUND(E1091/L1091,2)</f>
        <v>23.96</v>
      </c>
      <c r="Q1091" s="8" t="s">
        <v>8333</v>
      </c>
      <c r="R1091" s="8" t="s">
        <v>8334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0.04</v>
      </c>
      <c r="P1092" s="8">
        <f t="shared" si="69"/>
        <v>5</v>
      </c>
      <c r="Q1092" s="8" t="s">
        <v>8333</v>
      </c>
      <c r="R1092" s="8" t="s">
        <v>8334</v>
      </c>
      <c r="S1092" s="12">
        <f t="shared" si="70"/>
        <v>42123.185798611114</v>
      </c>
      <c r="T1092" s="12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8">
        <f t="shared" si="69"/>
        <v>12.5</v>
      </c>
      <c r="Q1093" s="8" t="s">
        <v>8333</v>
      </c>
      <c r="R1093" s="8" t="s">
        <v>8334</v>
      </c>
      <c r="S1093" s="12">
        <f t="shared" si="70"/>
        <v>42440.820277777777</v>
      </c>
      <c r="T1093" s="12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8">
        <f t="shared" si="69"/>
        <v>3</v>
      </c>
      <c r="Q1094" s="8" t="s">
        <v>8333</v>
      </c>
      <c r="R1094" s="8" t="s">
        <v>8334</v>
      </c>
      <c r="S1094" s="12">
        <f t="shared" si="70"/>
        <v>41250.025902777779</v>
      </c>
      <c r="T1094" s="12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</v>
      </c>
      <c r="P1095" s="8">
        <f t="shared" si="69"/>
        <v>10.56</v>
      </c>
      <c r="Q1095" s="8" t="s">
        <v>8333</v>
      </c>
      <c r="R1095" s="8" t="s">
        <v>8334</v>
      </c>
      <c r="S1095" s="12">
        <f t="shared" si="70"/>
        <v>42396.973807870367</v>
      </c>
      <c r="T1095" s="12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</v>
      </c>
      <c r="P1096" s="8">
        <f t="shared" si="69"/>
        <v>122</v>
      </c>
      <c r="Q1096" s="8" t="s">
        <v>8333</v>
      </c>
      <c r="R1096" s="8" t="s">
        <v>8334</v>
      </c>
      <c r="S1096" s="12">
        <f t="shared" si="70"/>
        <v>40795.713344907403</v>
      </c>
      <c r="T1096" s="12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</v>
      </c>
      <c r="P1097" s="8">
        <f t="shared" si="69"/>
        <v>267.81</v>
      </c>
      <c r="Q1097" s="8" t="s">
        <v>8333</v>
      </c>
      <c r="R1097" s="8" t="s">
        <v>8334</v>
      </c>
      <c r="S1097" s="12">
        <f t="shared" si="70"/>
        <v>41486.537268518521</v>
      </c>
      <c r="T1097" s="12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</v>
      </c>
      <c r="P1098" s="8">
        <f t="shared" si="69"/>
        <v>74.209999999999994</v>
      </c>
      <c r="Q1098" s="8" t="s">
        <v>8333</v>
      </c>
      <c r="R1098" s="8" t="s">
        <v>8334</v>
      </c>
      <c r="S1098" s="12">
        <f t="shared" si="70"/>
        <v>41885.51798611111</v>
      </c>
      <c r="T1098" s="12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0.05</v>
      </c>
      <c r="P1099" s="8">
        <f t="shared" si="69"/>
        <v>6.71</v>
      </c>
      <c r="Q1099" s="8" t="s">
        <v>8333</v>
      </c>
      <c r="R1099" s="8" t="s">
        <v>8334</v>
      </c>
      <c r="S1099" s="12">
        <f t="shared" si="70"/>
        <v>41660.792557870373</v>
      </c>
      <c r="T1099" s="12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</v>
      </c>
      <c r="P1100" s="8">
        <f t="shared" si="69"/>
        <v>81.95</v>
      </c>
      <c r="Q1100" s="8" t="s">
        <v>8333</v>
      </c>
      <c r="R1100" s="8" t="s">
        <v>8334</v>
      </c>
      <c r="S1100" s="12">
        <f t="shared" si="70"/>
        <v>41712.762673611112</v>
      </c>
      <c r="T1100" s="12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8">
        <f t="shared" si="69"/>
        <v>25</v>
      </c>
      <c r="Q1101" s="8" t="s">
        <v>8333</v>
      </c>
      <c r="R1101" s="8" t="s">
        <v>8334</v>
      </c>
      <c r="S1101" s="12">
        <f t="shared" si="70"/>
        <v>42107.836435185185</v>
      </c>
      <c r="T1101" s="12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8">
        <f t="shared" si="69"/>
        <v>10</v>
      </c>
      <c r="Q1102" s="8" t="s">
        <v>8333</v>
      </c>
      <c r="R1102" s="8" t="s">
        <v>8334</v>
      </c>
      <c r="S1102" s="12">
        <f t="shared" si="70"/>
        <v>42384.110775462963</v>
      </c>
      <c r="T1102" s="12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0.04</v>
      </c>
      <c r="P1103" s="8">
        <f t="shared" si="69"/>
        <v>6.83</v>
      </c>
      <c r="Q1103" s="8" t="s">
        <v>8333</v>
      </c>
      <c r="R1103" s="8" t="s">
        <v>8334</v>
      </c>
      <c r="S1103" s="12">
        <f t="shared" si="70"/>
        <v>42538.77243055556</v>
      </c>
      <c r="T1103" s="12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</v>
      </c>
      <c r="P1104" s="8">
        <f t="shared" si="69"/>
        <v>17.71</v>
      </c>
      <c r="Q1104" s="8" t="s">
        <v>8333</v>
      </c>
      <c r="R1104" s="8" t="s">
        <v>8334</v>
      </c>
      <c r="S1104" s="12">
        <f t="shared" si="70"/>
        <v>41577.045428240745</v>
      </c>
      <c r="T1104" s="12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1.62</v>
      </c>
      <c r="P1105" s="8">
        <f t="shared" si="69"/>
        <v>16.2</v>
      </c>
      <c r="Q1105" s="8" t="s">
        <v>8333</v>
      </c>
      <c r="R1105" s="8" t="s">
        <v>8334</v>
      </c>
      <c r="S1105" s="12">
        <f t="shared" si="70"/>
        <v>42479.22210648148</v>
      </c>
      <c r="T1105" s="12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</v>
      </c>
      <c r="P1106" s="8">
        <f t="shared" si="69"/>
        <v>80.3</v>
      </c>
      <c r="Q1106" s="8" t="s">
        <v>8333</v>
      </c>
      <c r="R1106" s="8" t="s">
        <v>8334</v>
      </c>
      <c r="S1106" s="12">
        <f t="shared" si="70"/>
        <v>41771.40996527778</v>
      </c>
      <c r="T1106" s="12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0.16</v>
      </c>
      <c r="P1107" s="8">
        <f t="shared" si="69"/>
        <v>71.55</v>
      </c>
      <c r="Q1107" s="8" t="s">
        <v>8333</v>
      </c>
      <c r="R1107" s="8" t="s">
        <v>8334</v>
      </c>
      <c r="S1107" s="12">
        <f t="shared" si="70"/>
        <v>41692.135729166665</v>
      </c>
      <c r="T1107" s="12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8">
        <f t="shared" si="69"/>
        <v>23.57</v>
      </c>
      <c r="Q1108" s="8" t="s">
        <v>8333</v>
      </c>
      <c r="R1108" s="8" t="s">
        <v>8334</v>
      </c>
      <c r="S1108" s="12">
        <f t="shared" si="70"/>
        <v>40973.740451388891</v>
      </c>
      <c r="T1108" s="12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8" t="e">
        <f t="shared" si="69"/>
        <v>#DIV/0!</v>
      </c>
      <c r="Q1109" s="8" t="s">
        <v>8333</v>
      </c>
      <c r="R1109" s="8" t="s">
        <v>8334</v>
      </c>
      <c r="S1109" s="12">
        <f t="shared" si="70"/>
        <v>41813.861388888887</v>
      </c>
      <c r="T1109" s="12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8">
        <f t="shared" si="69"/>
        <v>34.880000000000003</v>
      </c>
      <c r="Q1110" s="8" t="s">
        <v>8333</v>
      </c>
      <c r="R1110" s="8" t="s">
        <v>8334</v>
      </c>
      <c r="S1110" s="12">
        <f t="shared" si="70"/>
        <v>40952.636979166666</v>
      </c>
      <c r="T1110" s="12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0.45</v>
      </c>
      <c r="P1111" s="8">
        <f t="shared" si="69"/>
        <v>15</v>
      </c>
      <c r="Q1111" s="8" t="s">
        <v>8333</v>
      </c>
      <c r="R1111" s="8" t="s">
        <v>8334</v>
      </c>
      <c r="S1111" s="12">
        <f t="shared" si="70"/>
        <v>42662.752199074079</v>
      </c>
      <c r="T1111" s="12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8">
        <f t="shared" si="69"/>
        <v>23.18</v>
      </c>
      <c r="Q1112" s="8" t="s">
        <v>8333</v>
      </c>
      <c r="R1112" s="8" t="s">
        <v>8334</v>
      </c>
      <c r="S1112" s="12">
        <f t="shared" si="70"/>
        <v>41220.933124999996</v>
      </c>
      <c r="T1112" s="12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8">
        <f t="shared" si="69"/>
        <v>1</v>
      </c>
      <c r="Q1113" s="8" t="s">
        <v>8333</v>
      </c>
      <c r="R1113" s="8" t="s">
        <v>8334</v>
      </c>
      <c r="S1113" s="12">
        <f t="shared" si="70"/>
        <v>42347.203587962969</v>
      </c>
      <c r="T1113" s="12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35.54</v>
      </c>
      <c r="P1114" s="8">
        <f t="shared" si="69"/>
        <v>100.23</v>
      </c>
      <c r="Q1114" s="8" t="s">
        <v>8333</v>
      </c>
      <c r="R1114" s="8" t="s">
        <v>8334</v>
      </c>
      <c r="S1114" s="12">
        <f t="shared" si="70"/>
        <v>41963.759386574078</v>
      </c>
      <c r="T1114" s="12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8">
        <f t="shared" si="69"/>
        <v>5</v>
      </c>
      <c r="Q1115" s="8" t="s">
        <v>8333</v>
      </c>
      <c r="R1115" s="8" t="s">
        <v>8334</v>
      </c>
      <c r="S1115" s="12">
        <f t="shared" si="70"/>
        <v>41835.977083333331</v>
      </c>
      <c r="T1115" s="12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0.17</v>
      </c>
      <c r="P1116" s="8">
        <f t="shared" si="69"/>
        <v>3.33</v>
      </c>
      <c r="Q1116" s="8" t="s">
        <v>8333</v>
      </c>
      <c r="R1116" s="8" t="s">
        <v>8334</v>
      </c>
      <c r="S1116" s="12">
        <f t="shared" si="70"/>
        <v>41526.345914351856</v>
      </c>
      <c r="T1116" s="12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</v>
      </c>
      <c r="P1117" s="8">
        <f t="shared" si="69"/>
        <v>13.25</v>
      </c>
      <c r="Q1117" s="8" t="s">
        <v>8333</v>
      </c>
      <c r="R1117" s="8" t="s">
        <v>8334</v>
      </c>
      <c r="S1117" s="12">
        <f t="shared" si="70"/>
        <v>42429.695543981477</v>
      </c>
      <c r="T1117" s="12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0.04</v>
      </c>
      <c r="P1118" s="8">
        <f t="shared" si="69"/>
        <v>17.850000000000001</v>
      </c>
      <c r="Q1118" s="8" t="s">
        <v>8333</v>
      </c>
      <c r="R1118" s="8" t="s">
        <v>8334</v>
      </c>
      <c r="S1118" s="12">
        <f t="shared" si="70"/>
        <v>41009.847314814811</v>
      </c>
      <c r="T1118" s="12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8">
        <f t="shared" si="69"/>
        <v>10.38</v>
      </c>
      <c r="Q1119" s="8" t="s">
        <v>8333</v>
      </c>
      <c r="R1119" s="8" t="s">
        <v>8334</v>
      </c>
      <c r="S1119" s="12">
        <f t="shared" si="70"/>
        <v>42333.598530092597</v>
      </c>
      <c r="T1119" s="12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</v>
      </c>
      <c r="P1120" s="8">
        <f t="shared" si="69"/>
        <v>36.33</v>
      </c>
      <c r="Q1120" s="8" t="s">
        <v>8333</v>
      </c>
      <c r="R1120" s="8" t="s">
        <v>8334</v>
      </c>
      <c r="S1120" s="12">
        <f t="shared" si="70"/>
        <v>41704.16642361111</v>
      </c>
      <c r="T1120" s="12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0.24</v>
      </c>
      <c r="P1121" s="8">
        <f t="shared" si="69"/>
        <v>5</v>
      </c>
      <c r="Q1121" s="8" t="s">
        <v>8333</v>
      </c>
      <c r="R1121" s="8" t="s">
        <v>8334</v>
      </c>
      <c r="S1121" s="12">
        <f t="shared" si="70"/>
        <v>41722.792407407411</v>
      </c>
      <c r="T1121" s="12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8" t="e">
        <f t="shared" si="69"/>
        <v>#DIV/0!</v>
      </c>
      <c r="Q1122" s="8" t="s">
        <v>8333</v>
      </c>
      <c r="R1122" s="8" t="s">
        <v>8334</v>
      </c>
      <c r="S1122" s="12">
        <f t="shared" si="70"/>
        <v>40799.872685185182</v>
      </c>
      <c r="T1122" s="12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0.01</v>
      </c>
      <c r="P1123" s="8">
        <f t="shared" si="69"/>
        <v>5.8</v>
      </c>
      <c r="Q1123" s="8" t="s">
        <v>8333</v>
      </c>
      <c r="R1123" s="8" t="s">
        <v>8334</v>
      </c>
      <c r="S1123" s="12">
        <f t="shared" si="70"/>
        <v>42412.934212962966</v>
      </c>
      <c r="T1123" s="12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8" t="e">
        <f t="shared" si="69"/>
        <v>#DIV/0!</v>
      </c>
      <c r="Q1124" s="8" t="s">
        <v>8333</v>
      </c>
      <c r="R1124" s="8" t="s">
        <v>8334</v>
      </c>
      <c r="S1124" s="12">
        <f t="shared" si="70"/>
        <v>41410.703993055555</v>
      </c>
      <c r="T1124" s="12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8">
        <f t="shared" si="69"/>
        <v>3.67</v>
      </c>
      <c r="Q1125" s="8" t="s">
        <v>8333</v>
      </c>
      <c r="R1125" s="8" t="s">
        <v>8334</v>
      </c>
      <c r="S1125" s="12">
        <f t="shared" si="70"/>
        <v>41718.5237037037</v>
      </c>
      <c r="T1125" s="12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</v>
      </c>
      <c r="P1126" s="8">
        <f t="shared" si="69"/>
        <v>60.71</v>
      </c>
      <c r="Q1126" s="8" t="s">
        <v>8333</v>
      </c>
      <c r="R1126" s="8" t="s">
        <v>8335</v>
      </c>
      <c r="S1126" s="12">
        <f t="shared" si="70"/>
        <v>42094.667256944449</v>
      </c>
      <c r="T1126" s="12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8" t="e">
        <f t="shared" si="69"/>
        <v>#DIV/0!</v>
      </c>
      <c r="Q1127" s="8" t="s">
        <v>8333</v>
      </c>
      <c r="R1127" s="8" t="s">
        <v>8335</v>
      </c>
      <c r="S1127" s="12">
        <f t="shared" si="70"/>
        <v>42212.624189814815</v>
      </c>
      <c r="T1127" s="12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8">
        <f t="shared" si="69"/>
        <v>5</v>
      </c>
      <c r="Q1128" s="8" t="s">
        <v>8333</v>
      </c>
      <c r="R1128" s="8" t="s">
        <v>8335</v>
      </c>
      <c r="S1128" s="12">
        <f t="shared" si="70"/>
        <v>42535.327476851846</v>
      </c>
      <c r="T1128" s="12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</v>
      </c>
      <c r="P1129" s="8">
        <f t="shared" si="69"/>
        <v>25.43</v>
      </c>
      <c r="Q1129" s="8" t="s">
        <v>8333</v>
      </c>
      <c r="R1129" s="8" t="s">
        <v>8335</v>
      </c>
      <c r="S1129" s="12">
        <f t="shared" si="70"/>
        <v>41926.854166666664</v>
      </c>
      <c r="T1129" s="12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8">
        <f t="shared" si="69"/>
        <v>1</v>
      </c>
      <c r="Q1130" s="8" t="s">
        <v>8333</v>
      </c>
      <c r="R1130" s="8" t="s">
        <v>8335</v>
      </c>
      <c r="S1130" s="12">
        <f t="shared" si="70"/>
        <v>41828.649502314816</v>
      </c>
      <c r="T1130" s="12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0.11</v>
      </c>
      <c r="P1131" s="8">
        <f t="shared" si="69"/>
        <v>10.5</v>
      </c>
      <c r="Q1131" s="8" t="s">
        <v>8333</v>
      </c>
      <c r="R1131" s="8" t="s">
        <v>8335</v>
      </c>
      <c r="S1131" s="12">
        <f t="shared" si="70"/>
        <v>42496.264965277776</v>
      </c>
      <c r="T1131" s="12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8">
        <f t="shared" si="69"/>
        <v>3.67</v>
      </c>
      <c r="Q1132" s="8" t="s">
        <v>8333</v>
      </c>
      <c r="R1132" s="8" t="s">
        <v>8335</v>
      </c>
      <c r="S1132" s="12">
        <f t="shared" si="70"/>
        <v>41908.996527777781</v>
      </c>
      <c r="T1132" s="12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8" t="e">
        <f t="shared" si="69"/>
        <v>#DIV/0!</v>
      </c>
      <c r="Q1133" s="8" t="s">
        <v>8333</v>
      </c>
      <c r="R1133" s="8" t="s">
        <v>8335</v>
      </c>
      <c r="S1133" s="12">
        <f t="shared" si="70"/>
        <v>42332.908194444448</v>
      </c>
      <c r="T1133" s="12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8">
        <f t="shared" si="69"/>
        <v>110.62</v>
      </c>
      <c r="Q1134" s="8" t="s">
        <v>8333</v>
      </c>
      <c r="R1134" s="8" t="s">
        <v>8335</v>
      </c>
      <c r="S1134" s="12">
        <f t="shared" si="70"/>
        <v>42706.115405092598</v>
      </c>
      <c r="T1134" s="12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0.67</v>
      </c>
      <c r="P1135" s="8">
        <f t="shared" si="69"/>
        <v>20</v>
      </c>
      <c r="Q1135" s="8" t="s">
        <v>8333</v>
      </c>
      <c r="R1135" s="8" t="s">
        <v>8335</v>
      </c>
      <c r="S1135" s="12">
        <f t="shared" si="70"/>
        <v>41821.407187500001</v>
      </c>
      <c r="T1135" s="12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0</v>
      </c>
      <c r="P1136" s="8">
        <f t="shared" si="69"/>
        <v>1</v>
      </c>
      <c r="Q1136" s="8" t="s">
        <v>8333</v>
      </c>
      <c r="R1136" s="8" t="s">
        <v>8335</v>
      </c>
      <c r="S1136" s="12">
        <f t="shared" si="70"/>
        <v>41958.285046296296</v>
      </c>
      <c r="T1136" s="12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8">
        <f t="shared" si="69"/>
        <v>50</v>
      </c>
      <c r="Q1137" s="8" t="s">
        <v>8333</v>
      </c>
      <c r="R1137" s="8" t="s">
        <v>8335</v>
      </c>
      <c r="S1137" s="12">
        <f t="shared" si="70"/>
        <v>42558.989513888882</v>
      </c>
      <c r="T1137" s="12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</v>
      </c>
      <c r="P1138" s="8">
        <f t="shared" si="69"/>
        <v>45</v>
      </c>
      <c r="Q1138" s="8" t="s">
        <v>8333</v>
      </c>
      <c r="R1138" s="8" t="s">
        <v>8335</v>
      </c>
      <c r="S1138" s="12">
        <f t="shared" si="70"/>
        <v>42327.671631944439</v>
      </c>
      <c r="T1138" s="12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8">
        <f t="shared" si="69"/>
        <v>253.21</v>
      </c>
      <c r="Q1139" s="8" t="s">
        <v>8333</v>
      </c>
      <c r="R1139" s="8" t="s">
        <v>8335</v>
      </c>
      <c r="S1139" s="12">
        <f t="shared" si="70"/>
        <v>42453.819687499999</v>
      </c>
      <c r="T1139" s="12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0.36</v>
      </c>
      <c r="P1140" s="8">
        <f t="shared" si="69"/>
        <v>31.25</v>
      </c>
      <c r="Q1140" s="8" t="s">
        <v>8333</v>
      </c>
      <c r="R1140" s="8" t="s">
        <v>8335</v>
      </c>
      <c r="S1140" s="12">
        <f t="shared" si="70"/>
        <v>42736.9066087963</v>
      </c>
      <c r="T1140" s="12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0.06</v>
      </c>
      <c r="P1141" s="8">
        <f t="shared" si="69"/>
        <v>5</v>
      </c>
      <c r="Q1141" s="8" t="s">
        <v>8333</v>
      </c>
      <c r="R1141" s="8" t="s">
        <v>8335</v>
      </c>
      <c r="S1141" s="12">
        <f t="shared" si="70"/>
        <v>41975.347523148142</v>
      </c>
      <c r="T1141" s="12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8" t="e">
        <f t="shared" si="69"/>
        <v>#DIV/0!</v>
      </c>
      <c r="Q1142" s="8" t="s">
        <v>8333</v>
      </c>
      <c r="R1142" s="8" t="s">
        <v>8335</v>
      </c>
      <c r="S1142" s="12">
        <f t="shared" si="70"/>
        <v>42192.462048611109</v>
      </c>
      <c r="T1142" s="12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8" t="e">
        <f t="shared" si="69"/>
        <v>#DIV/0!</v>
      </c>
      <c r="Q1143" s="8" t="s">
        <v>8333</v>
      </c>
      <c r="R1143" s="8" t="s">
        <v>8335</v>
      </c>
      <c r="S1143" s="12">
        <f t="shared" si="70"/>
        <v>42164.699652777781</v>
      </c>
      <c r="T1143" s="12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8" t="e">
        <f t="shared" si="69"/>
        <v>#DIV/0!</v>
      </c>
      <c r="Q1144" s="8" t="s">
        <v>8333</v>
      </c>
      <c r="R1144" s="8" t="s">
        <v>8335</v>
      </c>
      <c r="S1144" s="12">
        <f t="shared" si="70"/>
        <v>42022.006099537044</v>
      </c>
      <c r="T1144" s="12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</v>
      </c>
      <c r="P1145" s="8">
        <f t="shared" si="69"/>
        <v>23.25</v>
      </c>
      <c r="Q1145" s="8" t="s">
        <v>8333</v>
      </c>
      <c r="R1145" s="8" t="s">
        <v>8335</v>
      </c>
      <c r="S1145" s="12">
        <f t="shared" si="70"/>
        <v>42325.19358796296</v>
      </c>
      <c r="T1145" s="12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8" t="e">
        <f t="shared" si="69"/>
        <v>#DIV/0!</v>
      </c>
      <c r="Q1146" s="8" t="s">
        <v>8336</v>
      </c>
      <c r="R1146" s="8" t="s">
        <v>8337</v>
      </c>
      <c r="S1146" s="12">
        <f t="shared" si="70"/>
        <v>42093.181944444441</v>
      </c>
      <c r="T1146" s="12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0.13</v>
      </c>
      <c r="P1147" s="8">
        <f t="shared" si="69"/>
        <v>100</v>
      </c>
      <c r="Q1147" s="8" t="s">
        <v>8336</v>
      </c>
      <c r="R1147" s="8" t="s">
        <v>8337</v>
      </c>
      <c r="S1147" s="12">
        <f t="shared" si="70"/>
        <v>41854.747592592597</v>
      </c>
      <c r="T1147" s="12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</v>
      </c>
      <c r="P1148" s="8">
        <f t="shared" si="69"/>
        <v>44.17</v>
      </c>
      <c r="Q1148" s="8" t="s">
        <v>8336</v>
      </c>
      <c r="R1148" s="8" t="s">
        <v>8337</v>
      </c>
      <c r="S1148" s="12">
        <f t="shared" si="70"/>
        <v>41723.9533912037</v>
      </c>
      <c r="T1148" s="12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8" t="e">
        <f t="shared" si="69"/>
        <v>#DIV/0!</v>
      </c>
      <c r="Q1149" s="8" t="s">
        <v>8336</v>
      </c>
      <c r="R1149" s="8" t="s">
        <v>8337</v>
      </c>
      <c r="S1149" s="12">
        <f t="shared" si="70"/>
        <v>41871.972025462965</v>
      </c>
      <c r="T1149" s="12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0.49</v>
      </c>
      <c r="P1150" s="8">
        <f t="shared" si="69"/>
        <v>24.33</v>
      </c>
      <c r="Q1150" s="8" t="s">
        <v>8336</v>
      </c>
      <c r="R1150" s="8" t="s">
        <v>8337</v>
      </c>
      <c r="S1150" s="12">
        <f t="shared" si="70"/>
        <v>42675.171076388884</v>
      </c>
      <c r="T1150" s="12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8">
        <f t="shared" si="69"/>
        <v>37.5</v>
      </c>
      <c r="Q1151" s="8" t="s">
        <v>8336</v>
      </c>
      <c r="R1151" s="8" t="s">
        <v>8337</v>
      </c>
      <c r="S1151" s="12">
        <f t="shared" si="70"/>
        <v>42507.71025462963</v>
      </c>
      <c r="T1151" s="12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8">
        <f t="shared" si="69"/>
        <v>42</v>
      </c>
      <c r="Q1152" s="8" t="s">
        <v>8336</v>
      </c>
      <c r="R1152" s="8" t="s">
        <v>8337</v>
      </c>
      <c r="S1152" s="12">
        <f t="shared" si="70"/>
        <v>42317.954571759255</v>
      </c>
      <c r="T1152" s="12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8" t="e">
        <f t="shared" si="69"/>
        <v>#DIV/0!</v>
      </c>
      <c r="Q1153" s="8" t="s">
        <v>8336</v>
      </c>
      <c r="R1153" s="8" t="s">
        <v>8337</v>
      </c>
      <c r="S1153" s="12">
        <f t="shared" si="70"/>
        <v>42224.102581018517</v>
      </c>
      <c r="T1153" s="12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</v>
      </c>
      <c r="P1154" s="8">
        <f t="shared" si="69"/>
        <v>60.73</v>
      </c>
      <c r="Q1154" s="8" t="s">
        <v>8336</v>
      </c>
      <c r="R1154" s="8" t="s">
        <v>8337</v>
      </c>
      <c r="S1154" s="12">
        <f t="shared" si="70"/>
        <v>42109.709629629629</v>
      </c>
      <c r="T1154" s="12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ROUND(100*(E1155/D1155), 2)</f>
        <v>0.63</v>
      </c>
      <c r="P1155" s="8">
        <f t="shared" ref="P1155:P1218" si="73">ROUND(E1155/L1155,2)</f>
        <v>50</v>
      </c>
      <c r="Q1155" s="8" t="s">
        <v>8336</v>
      </c>
      <c r="R1155" s="8" t="s">
        <v>8337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8">
        <f t="shared" si="73"/>
        <v>108.33</v>
      </c>
      <c r="Q1156" s="8" t="s">
        <v>8336</v>
      </c>
      <c r="R1156" s="8" t="s">
        <v>8337</v>
      </c>
      <c r="S1156" s="12">
        <f t="shared" si="74"/>
        <v>42223.108865740738</v>
      </c>
      <c r="T1156" s="12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</v>
      </c>
      <c r="P1157" s="8">
        <f t="shared" si="73"/>
        <v>23.5</v>
      </c>
      <c r="Q1157" s="8" t="s">
        <v>8336</v>
      </c>
      <c r="R1157" s="8" t="s">
        <v>8337</v>
      </c>
      <c r="S1157" s="12">
        <f t="shared" si="74"/>
        <v>41835.763981481483</v>
      </c>
      <c r="T1157" s="12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8" t="e">
        <f t="shared" si="73"/>
        <v>#DIV/0!</v>
      </c>
      <c r="Q1158" s="8" t="s">
        <v>8336</v>
      </c>
      <c r="R1158" s="8" t="s">
        <v>8337</v>
      </c>
      <c r="S1158" s="12">
        <f t="shared" si="74"/>
        <v>42029.07131944444</v>
      </c>
      <c r="T1158" s="12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8">
        <f t="shared" si="73"/>
        <v>50.33</v>
      </c>
      <c r="Q1159" s="8" t="s">
        <v>8336</v>
      </c>
      <c r="R1159" s="8" t="s">
        <v>8337</v>
      </c>
      <c r="S1159" s="12">
        <f t="shared" si="74"/>
        <v>41918.628240740742</v>
      </c>
      <c r="T1159" s="12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0.47</v>
      </c>
      <c r="P1160" s="8">
        <f t="shared" si="73"/>
        <v>11.67</v>
      </c>
      <c r="Q1160" s="8" t="s">
        <v>8336</v>
      </c>
      <c r="R1160" s="8" t="s">
        <v>8337</v>
      </c>
      <c r="S1160" s="12">
        <f t="shared" si="74"/>
        <v>41952.09175925926</v>
      </c>
      <c r="T1160" s="12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8" t="e">
        <f t="shared" si="73"/>
        <v>#DIV/0!</v>
      </c>
      <c r="Q1161" s="8" t="s">
        <v>8336</v>
      </c>
      <c r="R1161" s="8" t="s">
        <v>8337</v>
      </c>
      <c r="S1161" s="12">
        <f t="shared" si="74"/>
        <v>42154.726446759261</v>
      </c>
      <c r="T1161" s="12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8">
        <f t="shared" si="73"/>
        <v>60.79</v>
      </c>
      <c r="Q1162" s="8" t="s">
        <v>8336</v>
      </c>
      <c r="R1162" s="8" t="s">
        <v>8337</v>
      </c>
      <c r="S1162" s="12">
        <f t="shared" si="74"/>
        <v>42061.154930555553</v>
      </c>
      <c r="T1162" s="12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8" t="e">
        <f t="shared" si="73"/>
        <v>#DIV/0!</v>
      </c>
      <c r="Q1163" s="8" t="s">
        <v>8336</v>
      </c>
      <c r="R1163" s="8" t="s">
        <v>8337</v>
      </c>
      <c r="S1163" s="12">
        <f t="shared" si="74"/>
        <v>42122.629502314812</v>
      </c>
      <c r="T1163" s="12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0.06</v>
      </c>
      <c r="P1164" s="8">
        <f t="shared" si="73"/>
        <v>17.5</v>
      </c>
      <c r="Q1164" s="8" t="s">
        <v>8336</v>
      </c>
      <c r="R1164" s="8" t="s">
        <v>8337</v>
      </c>
      <c r="S1164" s="12">
        <f t="shared" si="74"/>
        <v>41876.683611111112</v>
      </c>
      <c r="T1164" s="12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8" t="e">
        <f t="shared" si="73"/>
        <v>#DIV/0!</v>
      </c>
      <c r="Q1165" s="8" t="s">
        <v>8336</v>
      </c>
      <c r="R1165" s="8" t="s">
        <v>8337</v>
      </c>
      <c r="S1165" s="12">
        <f t="shared" si="74"/>
        <v>41830.723611111112</v>
      </c>
      <c r="T1165" s="12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8" t="e">
        <f t="shared" si="73"/>
        <v>#DIV/0!</v>
      </c>
      <c r="Q1166" s="8" t="s">
        <v>8336</v>
      </c>
      <c r="R1166" s="8" t="s">
        <v>8337</v>
      </c>
      <c r="S1166" s="12">
        <f t="shared" si="74"/>
        <v>42509.724328703705</v>
      </c>
      <c r="T1166" s="12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20.71</v>
      </c>
      <c r="P1167" s="8">
        <f t="shared" si="73"/>
        <v>82.82</v>
      </c>
      <c r="Q1167" s="8" t="s">
        <v>8336</v>
      </c>
      <c r="R1167" s="8" t="s">
        <v>8337</v>
      </c>
      <c r="S1167" s="12">
        <f t="shared" si="74"/>
        <v>41792.214467592588</v>
      </c>
      <c r="T1167" s="12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19.14</v>
      </c>
      <c r="P1168" s="8">
        <f t="shared" si="73"/>
        <v>358.88</v>
      </c>
      <c r="Q1168" s="8" t="s">
        <v>8336</v>
      </c>
      <c r="R1168" s="8" t="s">
        <v>8337</v>
      </c>
      <c r="S1168" s="12">
        <f t="shared" si="74"/>
        <v>42150.485439814816</v>
      </c>
      <c r="T1168" s="12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</v>
      </c>
      <c r="P1169" s="8">
        <f t="shared" si="73"/>
        <v>61.19</v>
      </c>
      <c r="Q1169" s="8" t="s">
        <v>8336</v>
      </c>
      <c r="R1169" s="8" t="s">
        <v>8337</v>
      </c>
      <c r="S1169" s="12">
        <f t="shared" si="74"/>
        <v>41863.734895833331</v>
      </c>
      <c r="T1169" s="12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5.67</v>
      </c>
      <c r="P1170" s="8">
        <f t="shared" si="73"/>
        <v>340</v>
      </c>
      <c r="Q1170" s="8" t="s">
        <v>8336</v>
      </c>
      <c r="R1170" s="8" t="s">
        <v>8337</v>
      </c>
      <c r="S1170" s="12">
        <f t="shared" si="74"/>
        <v>42605.053993055553</v>
      </c>
      <c r="T1170" s="12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0.17</v>
      </c>
      <c r="P1171" s="8">
        <f t="shared" si="73"/>
        <v>5.67</v>
      </c>
      <c r="Q1171" s="8" t="s">
        <v>8336</v>
      </c>
      <c r="R1171" s="8" t="s">
        <v>8337</v>
      </c>
      <c r="S1171" s="12">
        <f t="shared" si="74"/>
        <v>42027.353738425925</v>
      </c>
      <c r="T1171" s="12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8">
        <f t="shared" si="73"/>
        <v>50</v>
      </c>
      <c r="Q1172" s="8" t="s">
        <v>8336</v>
      </c>
      <c r="R1172" s="8" t="s">
        <v>8337</v>
      </c>
      <c r="S1172" s="12">
        <f t="shared" si="74"/>
        <v>42124.893182870372</v>
      </c>
      <c r="T1172" s="12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8">
        <f t="shared" si="73"/>
        <v>25</v>
      </c>
      <c r="Q1173" s="8" t="s">
        <v>8336</v>
      </c>
      <c r="R1173" s="8" t="s">
        <v>8337</v>
      </c>
      <c r="S1173" s="12">
        <f t="shared" si="74"/>
        <v>41938.804710648146</v>
      </c>
      <c r="T1173" s="12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8" t="e">
        <f t="shared" si="73"/>
        <v>#DIV/0!</v>
      </c>
      <c r="Q1174" s="8" t="s">
        <v>8336</v>
      </c>
      <c r="R1174" s="8" t="s">
        <v>8337</v>
      </c>
      <c r="S1174" s="12">
        <f t="shared" si="74"/>
        <v>41841.682314814818</v>
      </c>
      <c r="T1174" s="12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0.02</v>
      </c>
      <c r="P1175" s="8">
        <f t="shared" si="73"/>
        <v>30</v>
      </c>
      <c r="Q1175" s="8" t="s">
        <v>8336</v>
      </c>
      <c r="R1175" s="8" t="s">
        <v>8337</v>
      </c>
      <c r="S1175" s="12">
        <f t="shared" si="74"/>
        <v>42184.185844907406</v>
      </c>
      <c r="T1175" s="12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5.91</v>
      </c>
      <c r="P1176" s="8">
        <f t="shared" si="73"/>
        <v>46.63</v>
      </c>
      <c r="Q1176" s="8" t="s">
        <v>8336</v>
      </c>
      <c r="R1176" s="8" t="s">
        <v>8337</v>
      </c>
      <c r="S1176" s="12">
        <f t="shared" si="74"/>
        <v>42468.84174768519</v>
      </c>
      <c r="T1176" s="12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2.93</v>
      </c>
      <c r="P1177" s="8">
        <f t="shared" si="73"/>
        <v>65</v>
      </c>
      <c r="Q1177" s="8" t="s">
        <v>8336</v>
      </c>
      <c r="R1177" s="8" t="s">
        <v>8337</v>
      </c>
      <c r="S1177" s="12">
        <f t="shared" si="74"/>
        <v>42170.728460648148</v>
      </c>
      <c r="T1177" s="12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0.01</v>
      </c>
      <c r="P1178" s="8">
        <f t="shared" si="73"/>
        <v>10</v>
      </c>
      <c r="Q1178" s="8" t="s">
        <v>8336</v>
      </c>
      <c r="R1178" s="8" t="s">
        <v>8337</v>
      </c>
      <c r="S1178" s="12">
        <f t="shared" si="74"/>
        <v>42746.019652777773</v>
      </c>
      <c r="T1178" s="12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8" t="e">
        <f t="shared" si="73"/>
        <v>#DIV/0!</v>
      </c>
      <c r="Q1179" s="8" t="s">
        <v>8336</v>
      </c>
      <c r="R1179" s="8" t="s">
        <v>8337</v>
      </c>
      <c r="S1179" s="12">
        <f t="shared" si="74"/>
        <v>41897.660833333335</v>
      </c>
      <c r="T1179" s="12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0.01</v>
      </c>
      <c r="P1180" s="8">
        <f t="shared" si="73"/>
        <v>5</v>
      </c>
      <c r="Q1180" s="8" t="s">
        <v>8336</v>
      </c>
      <c r="R1180" s="8" t="s">
        <v>8337</v>
      </c>
      <c r="S1180" s="12">
        <f t="shared" si="74"/>
        <v>41837.905694444446</v>
      </c>
      <c r="T1180" s="12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</v>
      </c>
      <c r="P1181" s="8">
        <f t="shared" si="73"/>
        <v>640</v>
      </c>
      <c r="Q1181" s="8" t="s">
        <v>8336</v>
      </c>
      <c r="R1181" s="8" t="s">
        <v>8337</v>
      </c>
      <c r="S1181" s="12">
        <f t="shared" si="74"/>
        <v>42275.720219907409</v>
      </c>
      <c r="T1181" s="12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8">
        <f t="shared" si="73"/>
        <v>69.12</v>
      </c>
      <c r="Q1182" s="8" t="s">
        <v>8336</v>
      </c>
      <c r="R1182" s="8" t="s">
        <v>8337</v>
      </c>
      <c r="S1182" s="12">
        <f t="shared" si="74"/>
        <v>41781.806875000002</v>
      </c>
      <c r="T1182" s="12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0.01</v>
      </c>
      <c r="P1183" s="8">
        <f t="shared" si="73"/>
        <v>1.33</v>
      </c>
      <c r="Q1183" s="8" t="s">
        <v>8336</v>
      </c>
      <c r="R1183" s="8" t="s">
        <v>8337</v>
      </c>
      <c r="S1183" s="12">
        <f t="shared" si="74"/>
        <v>42034.339363425926</v>
      </c>
      <c r="T1183" s="12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8">
        <f t="shared" si="73"/>
        <v>10.5</v>
      </c>
      <c r="Q1184" s="8" t="s">
        <v>8336</v>
      </c>
      <c r="R1184" s="8" t="s">
        <v>8337</v>
      </c>
      <c r="S1184" s="12">
        <f t="shared" si="74"/>
        <v>42728.827407407407</v>
      </c>
      <c r="T1184" s="12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8">
        <f t="shared" si="73"/>
        <v>33.33</v>
      </c>
      <c r="Q1185" s="8" t="s">
        <v>8336</v>
      </c>
      <c r="R1185" s="8" t="s">
        <v>8337</v>
      </c>
      <c r="S1185" s="12">
        <f t="shared" si="74"/>
        <v>42656.86137731481</v>
      </c>
      <c r="T1185" s="12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104.94</v>
      </c>
      <c r="P1186" s="8">
        <f t="shared" si="73"/>
        <v>61.56</v>
      </c>
      <c r="Q1186" s="8" t="s">
        <v>8338</v>
      </c>
      <c r="R1186" s="8" t="s">
        <v>8339</v>
      </c>
      <c r="S1186" s="12">
        <f t="shared" si="74"/>
        <v>42741.599664351852</v>
      </c>
      <c r="T1186" s="12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8">
        <f t="shared" si="73"/>
        <v>118.74</v>
      </c>
      <c r="Q1187" s="8" t="s">
        <v>8338</v>
      </c>
      <c r="R1187" s="8" t="s">
        <v>8339</v>
      </c>
      <c r="S1187" s="12">
        <f t="shared" si="74"/>
        <v>42130.865150462967</v>
      </c>
      <c r="T1187" s="12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</v>
      </c>
      <c r="P1188" s="8">
        <f t="shared" si="73"/>
        <v>65.08</v>
      </c>
      <c r="Q1188" s="8" t="s">
        <v>8338</v>
      </c>
      <c r="R1188" s="8" t="s">
        <v>8339</v>
      </c>
      <c r="S1188" s="12">
        <f t="shared" si="74"/>
        <v>42123.86336805555</v>
      </c>
      <c r="T1188" s="12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104.13</v>
      </c>
      <c r="P1189" s="8">
        <f t="shared" si="73"/>
        <v>130.16</v>
      </c>
      <c r="Q1189" s="8" t="s">
        <v>8338</v>
      </c>
      <c r="R1189" s="8" t="s">
        <v>8339</v>
      </c>
      <c r="S1189" s="12">
        <f t="shared" si="74"/>
        <v>42109.894942129627</v>
      </c>
      <c r="T1189" s="12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160.55000000000001</v>
      </c>
      <c r="P1190" s="8">
        <f t="shared" si="73"/>
        <v>37.78</v>
      </c>
      <c r="Q1190" s="8" t="s">
        <v>8338</v>
      </c>
      <c r="R1190" s="8" t="s">
        <v>8339</v>
      </c>
      <c r="S1190" s="12">
        <f t="shared" si="74"/>
        <v>42711.700694444444</v>
      </c>
      <c r="T1190" s="12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107.78</v>
      </c>
      <c r="P1191" s="8">
        <f t="shared" si="73"/>
        <v>112.79</v>
      </c>
      <c r="Q1191" s="8" t="s">
        <v>8338</v>
      </c>
      <c r="R1191" s="8" t="s">
        <v>8339</v>
      </c>
      <c r="S1191" s="12">
        <f t="shared" si="74"/>
        <v>42529.979108796295</v>
      </c>
      <c r="T1191" s="12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8">
        <f t="shared" si="73"/>
        <v>51.92</v>
      </c>
      <c r="Q1192" s="8" t="s">
        <v>8338</v>
      </c>
      <c r="R1192" s="8" t="s">
        <v>8339</v>
      </c>
      <c r="S1192" s="12">
        <f t="shared" si="74"/>
        <v>41852.665798611109</v>
      </c>
      <c r="T1192" s="12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</v>
      </c>
      <c r="P1193" s="8">
        <f t="shared" si="73"/>
        <v>89.24</v>
      </c>
      <c r="Q1193" s="8" t="s">
        <v>8338</v>
      </c>
      <c r="R1193" s="8" t="s">
        <v>8339</v>
      </c>
      <c r="S1193" s="12">
        <f t="shared" si="74"/>
        <v>42419.603703703702</v>
      </c>
      <c r="T1193" s="12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8">
        <f t="shared" si="73"/>
        <v>19.329999999999998</v>
      </c>
      <c r="Q1194" s="8" t="s">
        <v>8338</v>
      </c>
      <c r="R1194" s="8" t="s">
        <v>8339</v>
      </c>
      <c r="S1194" s="12">
        <f t="shared" si="74"/>
        <v>42747.506689814814</v>
      </c>
      <c r="T1194" s="12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103.96</v>
      </c>
      <c r="P1195" s="8">
        <f t="shared" si="73"/>
        <v>79.97</v>
      </c>
      <c r="Q1195" s="8" t="s">
        <v>8338</v>
      </c>
      <c r="R1195" s="8" t="s">
        <v>8339</v>
      </c>
      <c r="S1195" s="12">
        <f t="shared" si="74"/>
        <v>42409.776076388895</v>
      </c>
      <c r="T1195" s="12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8">
        <f t="shared" si="73"/>
        <v>56.41</v>
      </c>
      <c r="Q1196" s="8" t="s">
        <v>8338</v>
      </c>
      <c r="R1196" s="8" t="s">
        <v>8339</v>
      </c>
      <c r="S1196" s="12">
        <f t="shared" si="74"/>
        <v>42072.488182870366</v>
      </c>
      <c r="T1196" s="12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8">
        <f t="shared" si="73"/>
        <v>79.41</v>
      </c>
      <c r="Q1197" s="8" t="s">
        <v>8338</v>
      </c>
      <c r="R1197" s="8" t="s">
        <v>8339</v>
      </c>
      <c r="S1197" s="12">
        <f t="shared" si="74"/>
        <v>42298.34783564815</v>
      </c>
      <c r="T1197" s="12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269.91000000000003</v>
      </c>
      <c r="P1198" s="8">
        <f t="shared" si="73"/>
        <v>76.44</v>
      </c>
      <c r="Q1198" s="8" t="s">
        <v>8338</v>
      </c>
      <c r="R1198" s="8" t="s">
        <v>8339</v>
      </c>
      <c r="S1198" s="12">
        <f t="shared" si="74"/>
        <v>42326.818738425922</v>
      </c>
      <c r="T1198" s="12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</v>
      </c>
      <c r="P1199" s="8">
        <f t="shared" si="73"/>
        <v>121</v>
      </c>
      <c r="Q1199" s="8" t="s">
        <v>8338</v>
      </c>
      <c r="R1199" s="8" t="s">
        <v>8339</v>
      </c>
      <c r="S1199" s="12">
        <f t="shared" si="74"/>
        <v>42503.66474537037</v>
      </c>
      <c r="T1199" s="12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260.60000000000002</v>
      </c>
      <c r="P1200" s="8">
        <f t="shared" si="73"/>
        <v>54.62</v>
      </c>
      <c r="Q1200" s="8" t="s">
        <v>8338</v>
      </c>
      <c r="R1200" s="8" t="s">
        <v>8339</v>
      </c>
      <c r="S1200" s="12">
        <f t="shared" si="74"/>
        <v>42333.619050925925</v>
      </c>
      <c r="T1200" s="12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101.32</v>
      </c>
      <c r="P1201" s="8">
        <f t="shared" si="73"/>
        <v>299.22000000000003</v>
      </c>
      <c r="Q1201" s="8" t="s">
        <v>8338</v>
      </c>
      <c r="R1201" s="8" t="s">
        <v>8339</v>
      </c>
      <c r="S1201" s="12">
        <f t="shared" si="74"/>
        <v>42161.770833333328</v>
      </c>
      <c r="T1201" s="12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</v>
      </c>
      <c r="P1202" s="8">
        <f t="shared" si="73"/>
        <v>58.53</v>
      </c>
      <c r="Q1202" s="8" t="s">
        <v>8338</v>
      </c>
      <c r="R1202" s="8" t="s">
        <v>8339</v>
      </c>
      <c r="S1202" s="12">
        <f t="shared" si="74"/>
        <v>42089.477500000001</v>
      </c>
      <c r="T1202" s="12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102.44</v>
      </c>
      <c r="P1203" s="8">
        <f t="shared" si="73"/>
        <v>55.37</v>
      </c>
      <c r="Q1203" s="8" t="s">
        <v>8338</v>
      </c>
      <c r="R1203" s="8" t="s">
        <v>8339</v>
      </c>
      <c r="S1203" s="12">
        <f t="shared" si="74"/>
        <v>42536.60701388889</v>
      </c>
      <c r="T1203" s="12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</v>
      </c>
      <c r="P1204" s="8">
        <f t="shared" si="73"/>
        <v>183.8</v>
      </c>
      <c r="Q1204" s="8" t="s">
        <v>8338</v>
      </c>
      <c r="R1204" s="8" t="s">
        <v>8339</v>
      </c>
      <c r="S1204" s="12">
        <f t="shared" si="74"/>
        <v>42152.288819444439</v>
      </c>
      <c r="T1204" s="12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</v>
      </c>
      <c r="P1205" s="8">
        <f t="shared" si="73"/>
        <v>165.35</v>
      </c>
      <c r="Q1205" s="8" t="s">
        <v>8338</v>
      </c>
      <c r="R1205" s="8" t="s">
        <v>8339</v>
      </c>
      <c r="S1205" s="12">
        <f t="shared" si="74"/>
        <v>42125.614895833336</v>
      </c>
      <c r="T1205" s="12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102.95</v>
      </c>
      <c r="P1206" s="8">
        <f t="shared" si="73"/>
        <v>234.79</v>
      </c>
      <c r="Q1206" s="8" t="s">
        <v>8338</v>
      </c>
      <c r="R1206" s="8" t="s">
        <v>8339</v>
      </c>
      <c r="S1206" s="12">
        <f t="shared" si="74"/>
        <v>42297.748067129629</v>
      </c>
      <c r="T1206" s="12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</v>
      </c>
      <c r="P1207" s="8">
        <f t="shared" si="73"/>
        <v>211.48</v>
      </c>
      <c r="Q1207" s="8" t="s">
        <v>8338</v>
      </c>
      <c r="R1207" s="8" t="s">
        <v>8339</v>
      </c>
      <c r="S1207" s="12">
        <f t="shared" si="74"/>
        <v>42138.506377314814</v>
      </c>
      <c r="T1207" s="12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115</v>
      </c>
      <c r="P1208" s="8">
        <f t="shared" si="73"/>
        <v>32.340000000000003</v>
      </c>
      <c r="Q1208" s="8" t="s">
        <v>8338</v>
      </c>
      <c r="R1208" s="8" t="s">
        <v>8339</v>
      </c>
      <c r="S1208" s="12">
        <f t="shared" si="74"/>
        <v>42772.776076388895</v>
      </c>
      <c r="T1208" s="12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104.17</v>
      </c>
      <c r="P1209" s="8">
        <f t="shared" si="73"/>
        <v>123.38</v>
      </c>
      <c r="Q1209" s="8" t="s">
        <v>8338</v>
      </c>
      <c r="R1209" s="8" t="s">
        <v>8339</v>
      </c>
      <c r="S1209" s="12">
        <f t="shared" si="74"/>
        <v>42430.430243055554</v>
      </c>
      <c r="T1209" s="12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155.30000000000001</v>
      </c>
      <c r="P1210" s="8">
        <f t="shared" si="73"/>
        <v>207.07</v>
      </c>
      <c r="Q1210" s="8" t="s">
        <v>8338</v>
      </c>
      <c r="R1210" s="8" t="s">
        <v>8339</v>
      </c>
      <c r="S1210" s="12">
        <f t="shared" si="74"/>
        <v>42423.709074074075</v>
      </c>
      <c r="T1210" s="12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8">
        <f t="shared" si="73"/>
        <v>138.26</v>
      </c>
      <c r="Q1211" s="8" t="s">
        <v>8338</v>
      </c>
      <c r="R1211" s="8" t="s">
        <v>8339</v>
      </c>
      <c r="S1211" s="12">
        <f t="shared" si="74"/>
        <v>42761.846122685187</v>
      </c>
      <c r="T1211" s="12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254.32</v>
      </c>
      <c r="P1212" s="8">
        <f t="shared" si="73"/>
        <v>493.82</v>
      </c>
      <c r="Q1212" s="8" t="s">
        <v>8338</v>
      </c>
      <c r="R1212" s="8" t="s">
        <v>8339</v>
      </c>
      <c r="S1212" s="12">
        <f t="shared" si="74"/>
        <v>42132.941805555558</v>
      </c>
      <c r="T1212" s="12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8">
        <f t="shared" si="73"/>
        <v>168.5</v>
      </c>
      <c r="Q1213" s="8" t="s">
        <v>8338</v>
      </c>
      <c r="R1213" s="8" t="s">
        <v>8339</v>
      </c>
      <c r="S1213" s="12">
        <f t="shared" si="74"/>
        <v>42515.866446759261</v>
      </c>
      <c r="T1213" s="12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8">
        <f t="shared" si="73"/>
        <v>38.869999999999997</v>
      </c>
      <c r="Q1214" s="8" t="s">
        <v>8338</v>
      </c>
      <c r="R1214" s="8" t="s">
        <v>8339</v>
      </c>
      <c r="S1214" s="12">
        <f t="shared" si="74"/>
        <v>42318.950173611112</v>
      </c>
      <c r="T1214" s="12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</v>
      </c>
      <c r="P1215" s="8">
        <f t="shared" si="73"/>
        <v>61.53</v>
      </c>
      <c r="Q1215" s="8" t="s">
        <v>8338</v>
      </c>
      <c r="R1215" s="8" t="s">
        <v>8339</v>
      </c>
      <c r="S1215" s="12">
        <f t="shared" si="74"/>
        <v>42731.755787037036</v>
      </c>
      <c r="T1215" s="12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8">
        <f t="shared" si="73"/>
        <v>105.44</v>
      </c>
      <c r="Q1216" s="8" t="s">
        <v>8338</v>
      </c>
      <c r="R1216" s="8" t="s">
        <v>8339</v>
      </c>
      <c r="S1216" s="12">
        <f t="shared" si="74"/>
        <v>42104.840335648143</v>
      </c>
      <c r="T1216" s="12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</v>
      </c>
      <c r="P1217" s="8">
        <f t="shared" si="73"/>
        <v>71.59</v>
      </c>
      <c r="Q1217" s="8" t="s">
        <v>8338</v>
      </c>
      <c r="R1217" s="8" t="s">
        <v>8339</v>
      </c>
      <c r="S1217" s="12">
        <f t="shared" si="74"/>
        <v>41759.923101851848</v>
      </c>
      <c r="T1217" s="12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145.69999999999999</v>
      </c>
      <c r="P1218" s="8">
        <f t="shared" si="73"/>
        <v>91.88</v>
      </c>
      <c r="Q1218" s="8" t="s">
        <v>8338</v>
      </c>
      <c r="R1218" s="8" t="s">
        <v>8339</v>
      </c>
      <c r="S1218" s="12">
        <f t="shared" si="74"/>
        <v>42247.616400462968</v>
      </c>
      <c r="T1218" s="12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ROUND(100*(E1219/D1219), 2)</f>
        <v>102.6</v>
      </c>
      <c r="P1219" s="8">
        <f t="shared" ref="P1219:P1282" si="77">ROUND(E1219/L1219,2)</f>
        <v>148.57</v>
      </c>
      <c r="Q1219" s="8" t="s">
        <v>8338</v>
      </c>
      <c r="R1219" s="8" t="s">
        <v>8339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172.28</v>
      </c>
      <c r="P1220" s="8">
        <f t="shared" si="77"/>
        <v>174.21</v>
      </c>
      <c r="Q1220" s="8" t="s">
        <v>8338</v>
      </c>
      <c r="R1220" s="8" t="s">
        <v>8339</v>
      </c>
      <c r="S1220" s="12">
        <f t="shared" si="78"/>
        <v>42278.662037037036</v>
      </c>
      <c r="T1220" s="12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159.16999999999999</v>
      </c>
      <c r="P1221" s="8">
        <f t="shared" si="77"/>
        <v>102.86</v>
      </c>
      <c r="Q1221" s="8" t="s">
        <v>8338</v>
      </c>
      <c r="R1221" s="8" t="s">
        <v>8339</v>
      </c>
      <c r="S1221" s="12">
        <f t="shared" si="78"/>
        <v>42633.461956018517</v>
      </c>
      <c r="T1221" s="12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103.77</v>
      </c>
      <c r="P1222" s="8">
        <f t="shared" si="77"/>
        <v>111.18</v>
      </c>
      <c r="Q1222" s="8" t="s">
        <v>8338</v>
      </c>
      <c r="R1222" s="8" t="s">
        <v>8339</v>
      </c>
      <c r="S1222" s="12">
        <f t="shared" si="78"/>
        <v>42211.628611111111</v>
      </c>
      <c r="T1222" s="12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111.41</v>
      </c>
      <c r="P1223" s="8">
        <f t="shared" si="77"/>
        <v>23.8</v>
      </c>
      <c r="Q1223" s="8" t="s">
        <v>8338</v>
      </c>
      <c r="R1223" s="8" t="s">
        <v>8339</v>
      </c>
      <c r="S1223" s="12">
        <f t="shared" si="78"/>
        <v>42680.47555555556</v>
      </c>
      <c r="T1223" s="12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280.38</v>
      </c>
      <c r="P1224" s="8">
        <f t="shared" si="77"/>
        <v>81.27</v>
      </c>
      <c r="Q1224" s="8" t="s">
        <v>8338</v>
      </c>
      <c r="R1224" s="8" t="s">
        <v>8339</v>
      </c>
      <c r="S1224" s="12">
        <f t="shared" si="78"/>
        <v>42430.720451388886</v>
      </c>
      <c r="T1224" s="12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112.11</v>
      </c>
      <c r="P1225" s="8">
        <f t="shared" si="77"/>
        <v>116.21</v>
      </c>
      <c r="Q1225" s="8" t="s">
        <v>8338</v>
      </c>
      <c r="R1225" s="8" t="s">
        <v>8339</v>
      </c>
      <c r="S1225" s="12">
        <f t="shared" si="78"/>
        <v>42654.177187499998</v>
      </c>
      <c r="T1225" s="12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7.07</v>
      </c>
      <c r="P1226" s="8">
        <f t="shared" si="77"/>
        <v>58.89</v>
      </c>
      <c r="Q1226" s="8" t="s">
        <v>8325</v>
      </c>
      <c r="R1226" s="8" t="s">
        <v>8340</v>
      </c>
      <c r="S1226" s="12">
        <f t="shared" si="78"/>
        <v>41736.549791666665</v>
      </c>
      <c r="T1226" s="12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4.4000000000000004</v>
      </c>
      <c r="P1227" s="8">
        <f t="shared" si="77"/>
        <v>44</v>
      </c>
      <c r="Q1227" s="8" t="s">
        <v>8325</v>
      </c>
      <c r="R1227" s="8" t="s">
        <v>8340</v>
      </c>
      <c r="S1227" s="12">
        <f t="shared" si="78"/>
        <v>41509.905995370369</v>
      </c>
      <c r="T1227" s="12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</v>
      </c>
      <c r="P1228" s="8">
        <f t="shared" si="77"/>
        <v>48.43</v>
      </c>
      <c r="Q1228" s="8" t="s">
        <v>8325</v>
      </c>
      <c r="R1228" s="8" t="s">
        <v>8340</v>
      </c>
      <c r="S1228" s="12">
        <f t="shared" si="78"/>
        <v>41715.874780092592</v>
      </c>
      <c r="T1228" s="12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8" t="e">
        <f t="shared" si="77"/>
        <v>#DIV/0!</v>
      </c>
      <c r="Q1229" s="8" t="s">
        <v>8325</v>
      </c>
      <c r="R1229" s="8" t="s">
        <v>8340</v>
      </c>
      <c r="S1229" s="12">
        <f t="shared" si="78"/>
        <v>41827.919166666667</v>
      </c>
      <c r="T1229" s="12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29.3</v>
      </c>
      <c r="P1230" s="8">
        <f t="shared" si="77"/>
        <v>61.04</v>
      </c>
      <c r="Q1230" s="8" t="s">
        <v>8325</v>
      </c>
      <c r="R1230" s="8" t="s">
        <v>8340</v>
      </c>
      <c r="S1230" s="12">
        <f t="shared" si="78"/>
        <v>40754.729259259257</v>
      </c>
      <c r="T1230" s="12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0.91</v>
      </c>
      <c r="P1231" s="8">
        <f t="shared" si="77"/>
        <v>25</v>
      </c>
      <c r="Q1231" s="8" t="s">
        <v>8325</v>
      </c>
      <c r="R1231" s="8" t="s">
        <v>8340</v>
      </c>
      <c r="S1231" s="12">
        <f t="shared" si="78"/>
        <v>40985.459803240738</v>
      </c>
      <c r="T1231" s="12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8" t="e">
        <f t="shared" si="77"/>
        <v>#DIV/0!</v>
      </c>
      <c r="Q1232" s="8" t="s">
        <v>8325</v>
      </c>
      <c r="R1232" s="8" t="s">
        <v>8340</v>
      </c>
      <c r="S1232" s="12">
        <f t="shared" si="78"/>
        <v>40568.972569444442</v>
      </c>
      <c r="T1232" s="12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8" t="e">
        <f t="shared" si="77"/>
        <v>#DIV/0!</v>
      </c>
      <c r="Q1233" s="8" t="s">
        <v>8325</v>
      </c>
      <c r="R1233" s="8" t="s">
        <v>8340</v>
      </c>
      <c r="S1233" s="12">
        <f t="shared" si="78"/>
        <v>42193.941759259258</v>
      </c>
      <c r="T1233" s="12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8">
        <f t="shared" si="77"/>
        <v>40</v>
      </c>
      <c r="Q1234" s="8" t="s">
        <v>8325</v>
      </c>
      <c r="R1234" s="8" t="s">
        <v>8340</v>
      </c>
      <c r="S1234" s="12">
        <f t="shared" si="78"/>
        <v>41506.848032407412</v>
      </c>
      <c r="T1234" s="12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</v>
      </c>
      <c r="P1235" s="8">
        <f t="shared" si="77"/>
        <v>19.329999999999998</v>
      </c>
      <c r="Q1235" s="8" t="s">
        <v>8325</v>
      </c>
      <c r="R1235" s="8" t="s">
        <v>8340</v>
      </c>
      <c r="S1235" s="12">
        <f t="shared" si="78"/>
        <v>40939.948773148149</v>
      </c>
      <c r="T1235" s="12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8" t="e">
        <f t="shared" si="77"/>
        <v>#DIV/0!</v>
      </c>
      <c r="Q1236" s="8" t="s">
        <v>8325</v>
      </c>
      <c r="R1236" s="8" t="s">
        <v>8340</v>
      </c>
      <c r="S1236" s="12">
        <f t="shared" si="78"/>
        <v>42007.788680555561</v>
      </c>
      <c r="T1236" s="12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2.79</v>
      </c>
      <c r="P1237" s="8">
        <f t="shared" si="77"/>
        <v>35</v>
      </c>
      <c r="Q1237" s="8" t="s">
        <v>8325</v>
      </c>
      <c r="R1237" s="8" t="s">
        <v>8340</v>
      </c>
      <c r="S1237" s="12">
        <f t="shared" si="78"/>
        <v>41583.135405092595</v>
      </c>
      <c r="T1237" s="12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8" t="e">
        <f t="shared" si="77"/>
        <v>#DIV/0!</v>
      </c>
      <c r="Q1238" s="8" t="s">
        <v>8325</v>
      </c>
      <c r="R1238" s="8" t="s">
        <v>8340</v>
      </c>
      <c r="S1238" s="12">
        <f t="shared" si="78"/>
        <v>41110.680138888885</v>
      </c>
      <c r="T1238" s="12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8" t="e">
        <f t="shared" si="77"/>
        <v>#DIV/0!</v>
      </c>
      <c r="Q1239" s="8" t="s">
        <v>8325</v>
      </c>
      <c r="R1239" s="8" t="s">
        <v>8340</v>
      </c>
      <c r="S1239" s="12">
        <f t="shared" si="78"/>
        <v>41125.283159722225</v>
      </c>
      <c r="T1239" s="12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8">
        <f t="shared" si="77"/>
        <v>59.33</v>
      </c>
      <c r="Q1240" s="8" t="s">
        <v>8325</v>
      </c>
      <c r="R1240" s="8" t="s">
        <v>8340</v>
      </c>
      <c r="S1240" s="12">
        <f t="shared" si="78"/>
        <v>40731.61037037037</v>
      </c>
      <c r="T1240" s="12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8" t="e">
        <f t="shared" si="77"/>
        <v>#DIV/0!</v>
      </c>
      <c r="Q1241" s="8" t="s">
        <v>8325</v>
      </c>
      <c r="R1241" s="8" t="s">
        <v>8340</v>
      </c>
      <c r="S1241" s="12">
        <f t="shared" si="78"/>
        <v>40883.962581018517</v>
      </c>
      <c r="T1241" s="12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</v>
      </c>
      <c r="P1242" s="8">
        <f t="shared" si="77"/>
        <v>30.13</v>
      </c>
      <c r="Q1242" s="8" t="s">
        <v>8325</v>
      </c>
      <c r="R1242" s="8" t="s">
        <v>8340</v>
      </c>
      <c r="S1242" s="12">
        <f t="shared" si="78"/>
        <v>41409.040011574078</v>
      </c>
      <c r="T1242" s="12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50.74</v>
      </c>
      <c r="P1243" s="8">
        <f t="shared" si="77"/>
        <v>74.62</v>
      </c>
      <c r="Q1243" s="8" t="s">
        <v>8325</v>
      </c>
      <c r="R1243" s="8" t="s">
        <v>8340</v>
      </c>
      <c r="S1243" s="12">
        <f t="shared" si="78"/>
        <v>41923.837731481479</v>
      </c>
      <c r="T1243" s="12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0.55000000000000004</v>
      </c>
      <c r="P1244" s="8">
        <f t="shared" si="77"/>
        <v>5</v>
      </c>
      <c r="Q1244" s="8" t="s">
        <v>8325</v>
      </c>
      <c r="R1244" s="8" t="s">
        <v>8340</v>
      </c>
      <c r="S1244" s="12">
        <f t="shared" si="78"/>
        <v>40782.165532407409</v>
      </c>
      <c r="T1244" s="12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</v>
      </c>
      <c r="P1245" s="8">
        <f t="shared" si="77"/>
        <v>44.5</v>
      </c>
      <c r="Q1245" s="8" t="s">
        <v>8325</v>
      </c>
      <c r="R1245" s="8" t="s">
        <v>8340</v>
      </c>
      <c r="S1245" s="12">
        <f t="shared" si="78"/>
        <v>40671.879293981481</v>
      </c>
      <c r="T1245" s="12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8">
        <f t="shared" si="77"/>
        <v>46.13</v>
      </c>
      <c r="Q1246" s="8" t="s">
        <v>8325</v>
      </c>
      <c r="R1246" s="8" t="s">
        <v>8326</v>
      </c>
      <c r="S1246" s="12">
        <f t="shared" si="78"/>
        <v>41355.825497685182</v>
      </c>
      <c r="T1246" s="12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120.25</v>
      </c>
      <c r="P1247" s="8">
        <f t="shared" si="77"/>
        <v>141.47</v>
      </c>
      <c r="Q1247" s="8" t="s">
        <v>8325</v>
      </c>
      <c r="R1247" s="8" t="s">
        <v>8326</v>
      </c>
      <c r="S1247" s="12">
        <f t="shared" si="78"/>
        <v>41774.599930555552</v>
      </c>
      <c r="T1247" s="12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8">
        <f t="shared" si="77"/>
        <v>75.48</v>
      </c>
      <c r="Q1248" s="8" t="s">
        <v>8325</v>
      </c>
      <c r="R1248" s="8" t="s">
        <v>8326</v>
      </c>
      <c r="S1248" s="12">
        <f t="shared" si="78"/>
        <v>40838.043391203704</v>
      </c>
      <c r="T1248" s="12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</v>
      </c>
      <c r="P1249" s="8">
        <f t="shared" si="77"/>
        <v>85.5</v>
      </c>
      <c r="Q1249" s="8" t="s">
        <v>8325</v>
      </c>
      <c r="R1249" s="8" t="s">
        <v>8326</v>
      </c>
      <c r="S1249" s="12">
        <f t="shared" si="78"/>
        <v>41370.292303240742</v>
      </c>
      <c r="T1249" s="12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8">
        <f t="shared" si="77"/>
        <v>64.25</v>
      </c>
      <c r="Q1250" s="8" t="s">
        <v>8325</v>
      </c>
      <c r="R1250" s="8" t="s">
        <v>8326</v>
      </c>
      <c r="S1250" s="12">
        <f t="shared" si="78"/>
        <v>41767.656863425924</v>
      </c>
      <c r="T1250" s="12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8">
        <f t="shared" si="77"/>
        <v>64.47</v>
      </c>
      <c r="Q1251" s="8" t="s">
        <v>8325</v>
      </c>
      <c r="R1251" s="8" t="s">
        <v>8326</v>
      </c>
      <c r="S1251" s="12">
        <f t="shared" si="78"/>
        <v>41067.74086805556</v>
      </c>
      <c r="T1251" s="12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</v>
      </c>
      <c r="P1252" s="8">
        <f t="shared" si="77"/>
        <v>118.2</v>
      </c>
      <c r="Q1252" s="8" t="s">
        <v>8325</v>
      </c>
      <c r="R1252" s="8" t="s">
        <v>8326</v>
      </c>
      <c r="S1252" s="12">
        <f t="shared" si="78"/>
        <v>41843.64271990741</v>
      </c>
      <c r="T1252" s="12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8">
        <f t="shared" si="77"/>
        <v>82.54</v>
      </c>
      <c r="Q1253" s="8" t="s">
        <v>8325</v>
      </c>
      <c r="R1253" s="8" t="s">
        <v>8326</v>
      </c>
      <c r="S1253" s="12">
        <f t="shared" si="78"/>
        <v>40751.814432870371</v>
      </c>
      <c r="T1253" s="12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137.66</v>
      </c>
      <c r="P1254" s="8">
        <f t="shared" si="77"/>
        <v>34.17</v>
      </c>
      <c r="Q1254" s="8" t="s">
        <v>8325</v>
      </c>
      <c r="R1254" s="8" t="s">
        <v>8326</v>
      </c>
      <c r="S1254" s="12">
        <f t="shared" si="78"/>
        <v>41543.988067129627</v>
      </c>
      <c r="T1254" s="12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8">
        <f t="shared" si="77"/>
        <v>42.73</v>
      </c>
      <c r="Q1255" s="8" t="s">
        <v>8325</v>
      </c>
      <c r="R1255" s="8" t="s">
        <v>8326</v>
      </c>
      <c r="S1255" s="12">
        <f t="shared" si="78"/>
        <v>41855.783645833333</v>
      </c>
      <c r="T1255" s="12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</v>
      </c>
      <c r="P1256" s="8">
        <f t="shared" si="77"/>
        <v>94.49</v>
      </c>
      <c r="Q1256" s="8" t="s">
        <v>8325</v>
      </c>
      <c r="R1256" s="8" t="s">
        <v>8326</v>
      </c>
      <c r="S1256" s="12">
        <f t="shared" si="78"/>
        <v>40487.621365740742</v>
      </c>
      <c r="T1256" s="12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202.37</v>
      </c>
      <c r="P1257" s="8">
        <f t="shared" si="77"/>
        <v>55.7</v>
      </c>
      <c r="Q1257" s="8" t="s">
        <v>8325</v>
      </c>
      <c r="R1257" s="8" t="s">
        <v>8326</v>
      </c>
      <c r="S1257" s="12">
        <f t="shared" si="78"/>
        <v>41579.845509259263</v>
      </c>
      <c r="T1257" s="12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</v>
      </c>
      <c r="P1258" s="8">
        <f t="shared" si="77"/>
        <v>98.03</v>
      </c>
      <c r="Q1258" s="8" t="s">
        <v>8325</v>
      </c>
      <c r="R1258" s="8" t="s">
        <v>8326</v>
      </c>
      <c r="S1258" s="12">
        <f t="shared" si="78"/>
        <v>40921.919340277782</v>
      </c>
      <c r="T1258" s="12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294.73</v>
      </c>
      <c r="P1259" s="8">
        <f t="shared" si="77"/>
        <v>92.1</v>
      </c>
      <c r="Q1259" s="8" t="s">
        <v>8325</v>
      </c>
      <c r="R1259" s="8" t="s">
        <v>8326</v>
      </c>
      <c r="S1259" s="12">
        <f t="shared" si="78"/>
        <v>40587.085532407407</v>
      </c>
      <c r="T1259" s="12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213.15</v>
      </c>
      <c r="P1260" s="8">
        <f t="shared" si="77"/>
        <v>38.18</v>
      </c>
      <c r="Q1260" s="8" t="s">
        <v>8325</v>
      </c>
      <c r="R1260" s="8" t="s">
        <v>8326</v>
      </c>
      <c r="S1260" s="12">
        <f t="shared" si="78"/>
        <v>41487.611250000002</v>
      </c>
      <c r="T1260" s="12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8">
        <f t="shared" si="77"/>
        <v>27.15</v>
      </c>
      <c r="Q1261" s="8" t="s">
        <v>8325</v>
      </c>
      <c r="R1261" s="8" t="s">
        <v>8326</v>
      </c>
      <c r="S1261" s="12">
        <f t="shared" si="78"/>
        <v>41766.970648148148</v>
      </c>
      <c r="T1261" s="12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113.67</v>
      </c>
      <c r="P1262" s="8">
        <f t="shared" si="77"/>
        <v>50.69</v>
      </c>
      <c r="Q1262" s="8" t="s">
        <v>8325</v>
      </c>
      <c r="R1262" s="8" t="s">
        <v>8326</v>
      </c>
      <c r="S1262" s="12">
        <f t="shared" si="78"/>
        <v>41666.842824074076</v>
      </c>
      <c r="T1262" s="12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8">
        <f t="shared" si="77"/>
        <v>38.94</v>
      </c>
      <c r="Q1263" s="8" t="s">
        <v>8325</v>
      </c>
      <c r="R1263" s="8" t="s">
        <v>8326</v>
      </c>
      <c r="S1263" s="12">
        <f t="shared" si="78"/>
        <v>41638.342905092592</v>
      </c>
      <c r="T1263" s="12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125.42</v>
      </c>
      <c r="P1264" s="8">
        <f t="shared" si="77"/>
        <v>77.64</v>
      </c>
      <c r="Q1264" s="8" t="s">
        <v>8325</v>
      </c>
      <c r="R1264" s="8" t="s">
        <v>8326</v>
      </c>
      <c r="S1264" s="12">
        <f t="shared" si="78"/>
        <v>41656.762638888889</v>
      </c>
      <c r="T1264" s="12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8">
        <f t="shared" si="77"/>
        <v>43.54</v>
      </c>
      <c r="Q1265" s="8" t="s">
        <v>8325</v>
      </c>
      <c r="R1265" s="8" t="s">
        <v>8326</v>
      </c>
      <c r="S1265" s="12">
        <f t="shared" si="78"/>
        <v>41692.084143518521</v>
      </c>
      <c r="T1265" s="12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</v>
      </c>
      <c r="P1266" s="8">
        <f t="shared" si="77"/>
        <v>31.82</v>
      </c>
      <c r="Q1266" s="8" t="s">
        <v>8325</v>
      </c>
      <c r="R1266" s="8" t="s">
        <v>8326</v>
      </c>
      <c r="S1266" s="12">
        <f t="shared" si="78"/>
        <v>41547.662997685184</v>
      </c>
      <c r="T1266" s="12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119.15</v>
      </c>
      <c r="P1267" s="8">
        <f t="shared" si="77"/>
        <v>63.18</v>
      </c>
      <c r="Q1267" s="8" t="s">
        <v>8325</v>
      </c>
      <c r="R1267" s="8" t="s">
        <v>8326</v>
      </c>
      <c r="S1267" s="12">
        <f t="shared" si="78"/>
        <v>40465.655266203699</v>
      </c>
      <c r="T1267" s="12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</v>
      </c>
      <c r="P1268" s="8">
        <f t="shared" si="77"/>
        <v>190.9</v>
      </c>
      <c r="Q1268" s="8" t="s">
        <v>8325</v>
      </c>
      <c r="R1268" s="8" t="s">
        <v>8326</v>
      </c>
      <c r="S1268" s="12">
        <f t="shared" si="78"/>
        <v>41620.87667824074</v>
      </c>
      <c r="T1268" s="12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8">
        <f t="shared" si="77"/>
        <v>140.86000000000001</v>
      </c>
      <c r="Q1269" s="8" t="s">
        <v>8325</v>
      </c>
      <c r="R1269" s="8" t="s">
        <v>8326</v>
      </c>
      <c r="S1269" s="12">
        <f t="shared" si="78"/>
        <v>41449.585162037038</v>
      </c>
      <c r="T1269" s="12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116.67</v>
      </c>
      <c r="P1270" s="8">
        <f t="shared" si="77"/>
        <v>76.92</v>
      </c>
      <c r="Q1270" s="8" t="s">
        <v>8325</v>
      </c>
      <c r="R1270" s="8" t="s">
        <v>8326</v>
      </c>
      <c r="S1270" s="12">
        <f t="shared" si="78"/>
        <v>41507.845451388886</v>
      </c>
      <c r="T1270" s="12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108.65</v>
      </c>
      <c r="P1271" s="8">
        <f t="shared" si="77"/>
        <v>99.16</v>
      </c>
      <c r="Q1271" s="8" t="s">
        <v>8325</v>
      </c>
      <c r="R1271" s="8" t="s">
        <v>8326</v>
      </c>
      <c r="S1271" s="12">
        <f t="shared" si="78"/>
        <v>42445.823055555549</v>
      </c>
      <c r="T1271" s="12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8">
        <f t="shared" si="77"/>
        <v>67.88</v>
      </c>
      <c r="Q1272" s="8" t="s">
        <v>8325</v>
      </c>
      <c r="R1272" s="8" t="s">
        <v>8326</v>
      </c>
      <c r="S1272" s="12">
        <f t="shared" si="78"/>
        <v>40933.856967592597</v>
      </c>
      <c r="T1272" s="12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8">
        <f t="shared" si="77"/>
        <v>246.29</v>
      </c>
      <c r="Q1273" s="8" t="s">
        <v>8325</v>
      </c>
      <c r="R1273" s="8" t="s">
        <v>8326</v>
      </c>
      <c r="S1273" s="12">
        <f t="shared" si="78"/>
        <v>41561.683553240742</v>
      </c>
      <c r="T1273" s="12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8">
        <f t="shared" si="77"/>
        <v>189.29</v>
      </c>
      <c r="Q1274" s="8" t="s">
        <v>8325</v>
      </c>
      <c r="R1274" s="8" t="s">
        <v>8326</v>
      </c>
      <c r="S1274" s="12">
        <f t="shared" si="78"/>
        <v>40274.745127314818</v>
      </c>
      <c r="T1274" s="12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103.5</v>
      </c>
      <c r="P1275" s="8">
        <f t="shared" si="77"/>
        <v>76.67</v>
      </c>
      <c r="Q1275" s="8" t="s">
        <v>8325</v>
      </c>
      <c r="R1275" s="8" t="s">
        <v>8326</v>
      </c>
      <c r="S1275" s="12">
        <f t="shared" si="78"/>
        <v>41852.730219907404</v>
      </c>
      <c r="T1275" s="12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154.97999999999999</v>
      </c>
      <c r="P1276" s="8">
        <f t="shared" si="77"/>
        <v>82.96</v>
      </c>
      <c r="Q1276" s="8" t="s">
        <v>8325</v>
      </c>
      <c r="R1276" s="8" t="s">
        <v>8326</v>
      </c>
      <c r="S1276" s="12">
        <f t="shared" si="78"/>
        <v>41116.690104166664</v>
      </c>
      <c r="T1276" s="12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162.13999999999999</v>
      </c>
      <c r="P1277" s="8">
        <f t="shared" si="77"/>
        <v>62.52</v>
      </c>
      <c r="Q1277" s="8" t="s">
        <v>8325</v>
      </c>
      <c r="R1277" s="8" t="s">
        <v>8326</v>
      </c>
      <c r="S1277" s="12">
        <f t="shared" si="78"/>
        <v>41458.867905092593</v>
      </c>
      <c r="T1277" s="12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</v>
      </c>
      <c r="P1278" s="8">
        <f t="shared" si="77"/>
        <v>46.07</v>
      </c>
      <c r="Q1278" s="8" t="s">
        <v>8325</v>
      </c>
      <c r="R1278" s="8" t="s">
        <v>8326</v>
      </c>
      <c r="S1278" s="12">
        <f t="shared" si="78"/>
        <v>40007.704247685186</v>
      </c>
      <c r="T1278" s="12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</v>
      </c>
      <c r="P1279" s="8">
        <f t="shared" si="77"/>
        <v>38.54</v>
      </c>
      <c r="Q1279" s="8" t="s">
        <v>8325</v>
      </c>
      <c r="R1279" s="8" t="s">
        <v>8326</v>
      </c>
      <c r="S1279" s="12">
        <f t="shared" si="78"/>
        <v>41121.561886574076</v>
      </c>
      <c r="T1279" s="12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154.94</v>
      </c>
      <c r="P1280" s="8">
        <f t="shared" si="77"/>
        <v>53.01</v>
      </c>
      <c r="Q1280" s="8" t="s">
        <v>8325</v>
      </c>
      <c r="R1280" s="8" t="s">
        <v>8326</v>
      </c>
      <c r="S1280" s="12">
        <f t="shared" si="78"/>
        <v>41786.555162037039</v>
      </c>
      <c r="T1280" s="12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</v>
      </c>
      <c r="P1281" s="8">
        <f t="shared" si="77"/>
        <v>73.36</v>
      </c>
      <c r="Q1281" s="8" t="s">
        <v>8325</v>
      </c>
      <c r="R1281" s="8" t="s">
        <v>8326</v>
      </c>
      <c r="S1281" s="12">
        <f t="shared" si="78"/>
        <v>41682.099189814813</v>
      </c>
      <c r="T1281" s="12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</v>
      </c>
      <c r="P1282" s="8">
        <f t="shared" si="77"/>
        <v>127.98</v>
      </c>
      <c r="Q1282" s="8" t="s">
        <v>8325</v>
      </c>
      <c r="R1282" s="8" t="s">
        <v>8326</v>
      </c>
      <c r="S1282" s="12">
        <f t="shared" si="78"/>
        <v>40513.757569444446</v>
      </c>
      <c r="T1282" s="12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ROUND(100*(E1283/D1283), 2)</f>
        <v>110.71</v>
      </c>
      <c r="P1283" s="8">
        <f t="shared" ref="P1283:P1346" si="81">ROUND(E1283/L1283,2)</f>
        <v>104.73</v>
      </c>
      <c r="Q1283" s="8" t="s">
        <v>8325</v>
      </c>
      <c r="R1283" s="8" t="s">
        <v>8326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</v>
      </c>
      <c r="P1284" s="8">
        <f t="shared" si="81"/>
        <v>67.67</v>
      </c>
      <c r="Q1284" s="8" t="s">
        <v>8325</v>
      </c>
      <c r="R1284" s="8" t="s">
        <v>8326</v>
      </c>
      <c r="S1284" s="12">
        <f t="shared" si="82"/>
        <v>41586.475173611114</v>
      </c>
      <c r="T1284" s="12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8">
        <f t="shared" si="81"/>
        <v>95.93</v>
      </c>
      <c r="Q1285" s="8" t="s">
        <v>8325</v>
      </c>
      <c r="R1285" s="8" t="s">
        <v>8326</v>
      </c>
      <c r="S1285" s="12">
        <f t="shared" si="82"/>
        <v>41320.717465277776</v>
      </c>
      <c r="T1285" s="12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8">
        <f t="shared" si="81"/>
        <v>65.16</v>
      </c>
      <c r="Q1286" s="8" t="s">
        <v>8317</v>
      </c>
      <c r="R1286" s="8" t="s">
        <v>8318</v>
      </c>
      <c r="S1286" s="12">
        <f t="shared" si="82"/>
        <v>42712.23474537037</v>
      </c>
      <c r="T1286" s="12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101.65</v>
      </c>
      <c r="P1287" s="8">
        <f t="shared" si="81"/>
        <v>32.270000000000003</v>
      </c>
      <c r="Q1287" s="8" t="s">
        <v>8317</v>
      </c>
      <c r="R1287" s="8" t="s">
        <v>8318</v>
      </c>
      <c r="S1287" s="12">
        <f t="shared" si="82"/>
        <v>42160.583043981482</v>
      </c>
      <c r="T1287" s="12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</v>
      </c>
      <c r="P1288" s="8">
        <f t="shared" si="81"/>
        <v>81.25</v>
      </c>
      <c r="Q1288" s="8" t="s">
        <v>8317</v>
      </c>
      <c r="R1288" s="8" t="s">
        <v>8318</v>
      </c>
      <c r="S1288" s="12">
        <f t="shared" si="82"/>
        <v>42039.384571759263</v>
      </c>
      <c r="T1288" s="12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8">
        <f t="shared" si="81"/>
        <v>24.2</v>
      </c>
      <c r="Q1289" s="8" t="s">
        <v>8317</v>
      </c>
      <c r="R1289" s="8" t="s">
        <v>8318</v>
      </c>
      <c r="S1289" s="12">
        <f t="shared" si="82"/>
        <v>42107.621018518519</v>
      </c>
      <c r="T1289" s="12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100.45</v>
      </c>
      <c r="P1290" s="8">
        <f t="shared" si="81"/>
        <v>65.87</v>
      </c>
      <c r="Q1290" s="8" t="s">
        <v>8317</v>
      </c>
      <c r="R1290" s="8" t="s">
        <v>8318</v>
      </c>
      <c r="S1290" s="12">
        <f t="shared" si="82"/>
        <v>42561.154664351852</v>
      </c>
      <c r="T1290" s="12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125.07</v>
      </c>
      <c r="P1291" s="8">
        <f t="shared" si="81"/>
        <v>36.08</v>
      </c>
      <c r="Q1291" s="8" t="s">
        <v>8317</v>
      </c>
      <c r="R1291" s="8" t="s">
        <v>8318</v>
      </c>
      <c r="S1291" s="12">
        <f t="shared" si="82"/>
        <v>42709.134780092587</v>
      </c>
      <c r="T1291" s="12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</v>
      </c>
      <c r="P1292" s="8">
        <f t="shared" si="81"/>
        <v>44.19</v>
      </c>
      <c r="Q1292" s="8" t="s">
        <v>8317</v>
      </c>
      <c r="R1292" s="8" t="s">
        <v>8318</v>
      </c>
      <c r="S1292" s="12">
        <f t="shared" si="82"/>
        <v>42086.614942129629</v>
      </c>
      <c r="T1292" s="12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145.69999999999999</v>
      </c>
      <c r="P1293" s="8">
        <f t="shared" si="81"/>
        <v>104.07</v>
      </c>
      <c r="Q1293" s="8" t="s">
        <v>8317</v>
      </c>
      <c r="R1293" s="8" t="s">
        <v>8318</v>
      </c>
      <c r="S1293" s="12">
        <f t="shared" si="82"/>
        <v>42064.652673611112</v>
      </c>
      <c r="T1293" s="12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</v>
      </c>
      <c r="P1294" s="8">
        <f t="shared" si="81"/>
        <v>35.96</v>
      </c>
      <c r="Q1294" s="8" t="s">
        <v>8317</v>
      </c>
      <c r="R1294" s="8" t="s">
        <v>8318</v>
      </c>
      <c r="S1294" s="12">
        <f t="shared" si="82"/>
        <v>42256.764212962968</v>
      </c>
      <c r="T1294" s="12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</v>
      </c>
      <c r="P1295" s="8">
        <f t="shared" si="81"/>
        <v>127.79</v>
      </c>
      <c r="Q1295" s="8" t="s">
        <v>8317</v>
      </c>
      <c r="R1295" s="8" t="s">
        <v>8318</v>
      </c>
      <c r="S1295" s="12">
        <f t="shared" si="82"/>
        <v>42292.701053240744</v>
      </c>
      <c r="T1295" s="12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8">
        <f t="shared" si="81"/>
        <v>27.73</v>
      </c>
      <c r="Q1296" s="8" t="s">
        <v>8317</v>
      </c>
      <c r="R1296" s="8" t="s">
        <v>8318</v>
      </c>
      <c r="S1296" s="12">
        <f t="shared" si="82"/>
        <v>42278.453668981485</v>
      </c>
      <c r="T1296" s="12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</v>
      </c>
      <c r="P1297" s="8">
        <f t="shared" si="81"/>
        <v>39.83</v>
      </c>
      <c r="Q1297" s="8" t="s">
        <v>8317</v>
      </c>
      <c r="R1297" s="8" t="s">
        <v>8318</v>
      </c>
      <c r="S1297" s="12">
        <f t="shared" si="82"/>
        <v>42184.572881944448</v>
      </c>
      <c r="T1297" s="12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141.18</v>
      </c>
      <c r="P1298" s="8">
        <f t="shared" si="81"/>
        <v>52.17</v>
      </c>
      <c r="Q1298" s="8" t="s">
        <v>8317</v>
      </c>
      <c r="R1298" s="8" t="s">
        <v>8318</v>
      </c>
      <c r="S1298" s="12">
        <f t="shared" si="82"/>
        <v>42423.050613425927</v>
      </c>
      <c r="T1298" s="12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109.53</v>
      </c>
      <c r="P1299" s="8">
        <f t="shared" si="81"/>
        <v>92.04</v>
      </c>
      <c r="Q1299" s="8" t="s">
        <v>8317</v>
      </c>
      <c r="R1299" s="8" t="s">
        <v>8318</v>
      </c>
      <c r="S1299" s="12">
        <f t="shared" si="82"/>
        <v>42461.747199074074</v>
      </c>
      <c r="T1299" s="12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8">
        <f t="shared" si="81"/>
        <v>63.42</v>
      </c>
      <c r="Q1300" s="8" t="s">
        <v>8317</v>
      </c>
      <c r="R1300" s="8" t="s">
        <v>8318</v>
      </c>
      <c r="S1300" s="12">
        <f t="shared" si="82"/>
        <v>42458.680925925932</v>
      </c>
      <c r="T1300" s="12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8">
        <f t="shared" si="81"/>
        <v>135.63</v>
      </c>
      <c r="Q1301" s="8" t="s">
        <v>8317</v>
      </c>
      <c r="R1301" s="8" t="s">
        <v>8318</v>
      </c>
      <c r="S1301" s="12">
        <f t="shared" si="82"/>
        <v>42169.814340277779</v>
      </c>
      <c r="T1301" s="12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8">
        <f t="shared" si="81"/>
        <v>168.75</v>
      </c>
      <c r="Q1302" s="8" t="s">
        <v>8317</v>
      </c>
      <c r="R1302" s="8" t="s">
        <v>8318</v>
      </c>
      <c r="S1302" s="12">
        <f t="shared" si="82"/>
        <v>42483.675208333334</v>
      </c>
      <c r="T1302" s="12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</v>
      </c>
      <c r="P1303" s="8">
        <f t="shared" si="81"/>
        <v>70.86</v>
      </c>
      <c r="Q1303" s="8" t="s">
        <v>8317</v>
      </c>
      <c r="R1303" s="8" t="s">
        <v>8318</v>
      </c>
      <c r="S1303" s="12">
        <f t="shared" si="82"/>
        <v>42195.749745370369</v>
      </c>
      <c r="T1303" s="12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8">
        <f t="shared" si="81"/>
        <v>50</v>
      </c>
      <c r="Q1304" s="8" t="s">
        <v>8317</v>
      </c>
      <c r="R1304" s="8" t="s">
        <v>8318</v>
      </c>
      <c r="S1304" s="12">
        <f t="shared" si="82"/>
        <v>42675.057997685188</v>
      </c>
      <c r="T1304" s="12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</v>
      </c>
      <c r="P1305" s="8">
        <f t="shared" si="81"/>
        <v>42.21</v>
      </c>
      <c r="Q1305" s="8" t="s">
        <v>8317</v>
      </c>
      <c r="R1305" s="8" t="s">
        <v>8318</v>
      </c>
      <c r="S1305" s="12">
        <f t="shared" si="82"/>
        <v>42566.441203703704</v>
      </c>
      <c r="T1305" s="12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39.630000000000003</v>
      </c>
      <c r="P1306" s="8">
        <f t="shared" si="81"/>
        <v>152.41</v>
      </c>
      <c r="Q1306" s="8" t="s">
        <v>8319</v>
      </c>
      <c r="R1306" s="8" t="s">
        <v>8321</v>
      </c>
      <c r="S1306" s="12">
        <f t="shared" si="82"/>
        <v>42747.194502314815</v>
      </c>
      <c r="T1306" s="12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25.98</v>
      </c>
      <c r="P1307" s="8">
        <f t="shared" si="81"/>
        <v>90.62</v>
      </c>
      <c r="Q1307" s="8" t="s">
        <v>8319</v>
      </c>
      <c r="R1307" s="8" t="s">
        <v>8321</v>
      </c>
      <c r="S1307" s="12">
        <f t="shared" si="82"/>
        <v>42543.665601851855</v>
      </c>
      <c r="T1307" s="12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65.25</v>
      </c>
      <c r="P1308" s="8">
        <f t="shared" si="81"/>
        <v>201.6</v>
      </c>
      <c r="Q1308" s="8" t="s">
        <v>8319</v>
      </c>
      <c r="R1308" s="8" t="s">
        <v>8321</v>
      </c>
      <c r="S1308" s="12">
        <f t="shared" si="82"/>
        <v>41947.457569444443</v>
      </c>
      <c r="T1308" s="12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</v>
      </c>
      <c r="P1309" s="8">
        <f t="shared" si="81"/>
        <v>127.93</v>
      </c>
      <c r="Q1309" s="8" t="s">
        <v>8319</v>
      </c>
      <c r="R1309" s="8" t="s">
        <v>8321</v>
      </c>
      <c r="S1309" s="12">
        <f t="shared" si="82"/>
        <v>42387.503229166665</v>
      </c>
      <c r="T1309" s="12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</v>
      </c>
      <c r="P1310" s="8">
        <f t="shared" si="81"/>
        <v>29.89</v>
      </c>
      <c r="Q1310" s="8" t="s">
        <v>8319</v>
      </c>
      <c r="R1310" s="8" t="s">
        <v>8321</v>
      </c>
      <c r="S1310" s="12">
        <f t="shared" si="82"/>
        <v>42611.613564814819</v>
      </c>
      <c r="T1310" s="12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</v>
      </c>
      <c r="P1311" s="8">
        <f t="shared" si="81"/>
        <v>367.97</v>
      </c>
      <c r="Q1311" s="8" t="s">
        <v>8319</v>
      </c>
      <c r="R1311" s="8" t="s">
        <v>8321</v>
      </c>
      <c r="S1311" s="12">
        <f t="shared" si="82"/>
        <v>42257.882731481484</v>
      </c>
      <c r="T1311" s="12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8">
        <f t="shared" si="81"/>
        <v>129.16999999999999</v>
      </c>
      <c r="Q1312" s="8" t="s">
        <v>8319</v>
      </c>
      <c r="R1312" s="8" t="s">
        <v>8321</v>
      </c>
      <c r="S1312" s="12">
        <f t="shared" si="82"/>
        <v>42556.667245370365</v>
      </c>
      <c r="T1312" s="12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32.03</v>
      </c>
      <c r="P1313" s="8">
        <f t="shared" si="81"/>
        <v>800.7</v>
      </c>
      <c r="Q1313" s="8" t="s">
        <v>8319</v>
      </c>
      <c r="R1313" s="8" t="s">
        <v>8321</v>
      </c>
      <c r="S1313" s="12">
        <f t="shared" si="82"/>
        <v>42669.802303240736</v>
      </c>
      <c r="T1313" s="12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0.61</v>
      </c>
      <c r="P1314" s="8">
        <f t="shared" si="81"/>
        <v>28</v>
      </c>
      <c r="Q1314" s="8" t="s">
        <v>8319</v>
      </c>
      <c r="R1314" s="8" t="s">
        <v>8321</v>
      </c>
      <c r="S1314" s="12">
        <f t="shared" si="82"/>
        <v>42082.702800925923</v>
      </c>
      <c r="T1314" s="12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31.12</v>
      </c>
      <c r="P1315" s="8">
        <f t="shared" si="81"/>
        <v>102.02</v>
      </c>
      <c r="Q1315" s="8" t="s">
        <v>8319</v>
      </c>
      <c r="R1315" s="8" t="s">
        <v>8321</v>
      </c>
      <c r="S1315" s="12">
        <f t="shared" si="82"/>
        <v>42402.709652777776</v>
      </c>
      <c r="T1315" s="12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1.1299999999999999</v>
      </c>
      <c r="P1316" s="8">
        <f t="shared" si="81"/>
        <v>184.36</v>
      </c>
      <c r="Q1316" s="8" t="s">
        <v>8319</v>
      </c>
      <c r="R1316" s="8" t="s">
        <v>8321</v>
      </c>
      <c r="S1316" s="12">
        <f t="shared" si="82"/>
        <v>42604.669675925921</v>
      </c>
      <c r="T1316" s="12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</v>
      </c>
      <c r="P1317" s="8">
        <f t="shared" si="81"/>
        <v>162.91999999999999</v>
      </c>
      <c r="Q1317" s="8" t="s">
        <v>8319</v>
      </c>
      <c r="R1317" s="8" t="s">
        <v>8321</v>
      </c>
      <c r="S1317" s="12">
        <f t="shared" si="82"/>
        <v>42278.498240740737</v>
      </c>
      <c r="T1317" s="12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0</v>
      </c>
      <c r="P1318" s="8">
        <f t="shared" si="81"/>
        <v>1</v>
      </c>
      <c r="Q1318" s="8" t="s">
        <v>8319</v>
      </c>
      <c r="R1318" s="8" t="s">
        <v>8321</v>
      </c>
      <c r="S1318" s="12">
        <f t="shared" si="82"/>
        <v>42393.961909722217</v>
      </c>
      <c r="T1318" s="12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</v>
      </c>
      <c r="P1319" s="8">
        <f t="shared" si="81"/>
        <v>603.53</v>
      </c>
      <c r="Q1319" s="8" t="s">
        <v>8319</v>
      </c>
      <c r="R1319" s="8" t="s">
        <v>8321</v>
      </c>
      <c r="S1319" s="12">
        <f t="shared" si="82"/>
        <v>42520.235486111109</v>
      </c>
      <c r="T1319" s="12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15.33</v>
      </c>
      <c r="P1320" s="8">
        <f t="shared" si="81"/>
        <v>45.41</v>
      </c>
      <c r="Q1320" s="8" t="s">
        <v>8319</v>
      </c>
      <c r="R1320" s="8" t="s">
        <v>8321</v>
      </c>
      <c r="S1320" s="12">
        <f t="shared" si="82"/>
        <v>41985.043657407412</v>
      </c>
      <c r="T1320" s="12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</v>
      </c>
      <c r="P1321" s="8">
        <f t="shared" si="81"/>
        <v>97.33</v>
      </c>
      <c r="Q1321" s="8" t="s">
        <v>8319</v>
      </c>
      <c r="R1321" s="8" t="s">
        <v>8321</v>
      </c>
      <c r="S1321" s="12">
        <f t="shared" si="82"/>
        <v>41816.812094907407</v>
      </c>
      <c r="T1321" s="12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</v>
      </c>
      <c r="P1322" s="8">
        <f t="shared" si="81"/>
        <v>167.67</v>
      </c>
      <c r="Q1322" s="8" t="s">
        <v>8319</v>
      </c>
      <c r="R1322" s="8" t="s">
        <v>8321</v>
      </c>
      <c r="S1322" s="12">
        <f t="shared" si="82"/>
        <v>42705.690347222218</v>
      </c>
      <c r="T1322" s="12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</v>
      </c>
      <c r="P1323" s="8">
        <f t="shared" si="81"/>
        <v>859.86</v>
      </c>
      <c r="Q1323" s="8" t="s">
        <v>8319</v>
      </c>
      <c r="R1323" s="8" t="s">
        <v>8321</v>
      </c>
      <c r="S1323" s="12">
        <f t="shared" si="82"/>
        <v>42697.74927083333</v>
      </c>
      <c r="T1323" s="12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</v>
      </c>
      <c r="P1324" s="8">
        <f t="shared" si="81"/>
        <v>26.5</v>
      </c>
      <c r="Q1324" s="8" t="s">
        <v>8319</v>
      </c>
      <c r="R1324" s="8" t="s">
        <v>8321</v>
      </c>
      <c r="S1324" s="12">
        <f t="shared" si="82"/>
        <v>42115.656539351854</v>
      </c>
      <c r="T1324" s="12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8">
        <f t="shared" si="81"/>
        <v>30.27</v>
      </c>
      <c r="Q1325" s="8" t="s">
        <v>8319</v>
      </c>
      <c r="R1325" s="8" t="s">
        <v>8321</v>
      </c>
      <c r="S1325" s="12">
        <f t="shared" si="82"/>
        <v>42451.698449074072</v>
      </c>
      <c r="T1325" s="12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8">
        <f t="shared" si="81"/>
        <v>54.67</v>
      </c>
      <c r="Q1326" s="8" t="s">
        <v>8319</v>
      </c>
      <c r="R1326" s="8" t="s">
        <v>8321</v>
      </c>
      <c r="S1326" s="12">
        <f t="shared" si="82"/>
        <v>42626.633703703701</v>
      </c>
      <c r="T1326" s="12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2.4300000000000002</v>
      </c>
      <c r="P1327" s="8">
        <f t="shared" si="81"/>
        <v>60.75</v>
      </c>
      <c r="Q1327" s="8" t="s">
        <v>8319</v>
      </c>
      <c r="R1327" s="8" t="s">
        <v>8321</v>
      </c>
      <c r="S1327" s="12">
        <f t="shared" si="82"/>
        <v>42704.086053240739</v>
      </c>
      <c r="T1327" s="12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8">
        <f t="shared" si="81"/>
        <v>102.73</v>
      </c>
      <c r="Q1328" s="8" t="s">
        <v>8319</v>
      </c>
      <c r="R1328" s="8" t="s">
        <v>8321</v>
      </c>
      <c r="S1328" s="12">
        <f t="shared" si="82"/>
        <v>41974.791990740734</v>
      </c>
      <c r="T1328" s="12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</v>
      </c>
      <c r="P1329" s="8">
        <f t="shared" si="81"/>
        <v>41.59</v>
      </c>
      <c r="Q1329" s="8" t="s">
        <v>8319</v>
      </c>
      <c r="R1329" s="8" t="s">
        <v>8321</v>
      </c>
      <c r="S1329" s="12">
        <f t="shared" si="82"/>
        <v>42123.678645833337</v>
      </c>
      <c r="T1329" s="12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</v>
      </c>
      <c r="P1330" s="8">
        <f t="shared" si="81"/>
        <v>116.53</v>
      </c>
      <c r="Q1330" s="8" t="s">
        <v>8319</v>
      </c>
      <c r="R1330" s="8" t="s">
        <v>8321</v>
      </c>
      <c r="S1330" s="12">
        <f t="shared" si="82"/>
        <v>42612.642754629633</v>
      </c>
      <c r="T1330" s="12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0.82</v>
      </c>
      <c r="P1331" s="8">
        <f t="shared" si="81"/>
        <v>45.33</v>
      </c>
      <c r="Q1331" s="8" t="s">
        <v>8319</v>
      </c>
      <c r="R1331" s="8" t="s">
        <v>8321</v>
      </c>
      <c r="S1331" s="12">
        <f t="shared" si="82"/>
        <v>41935.221585648149</v>
      </c>
      <c r="T1331" s="12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</v>
      </c>
      <c r="P1332" s="8">
        <f t="shared" si="81"/>
        <v>157.46</v>
      </c>
      <c r="Q1332" s="8" t="s">
        <v>8319</v>
      </c>
      <c r="R1332" s="8" t="s">
        <v>8321</v>
      </c>
      <c r="S1332" s="12">
        <f t="shared" si="82"/>
        <v>42522.276724537034</v>
      </c>
      <c r="T1332" s="12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1.37</v>
      </c>
      <c r="P1333" s="8">
        <f t="shared" si="81"/>
        <v>100.5</v>
      </c>
      <c r="Q1333" s="8" t="s">
        <v>8319</v>
      </c>
      <c r="R1333" s="8" t="s">
        <v>8321</v>
      </c>
      <c r="S1333" s="12">
        <f t="shared" si="82"/>
        <v>42569.50409722222</v>
      </c>
      <c r="T1333" s="12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8" t="e">
        <f t="shared" si="81"/>
        <v>#DIV/0!</v>
      </c>
      <c r="Q1334" s="8" t="s">
        <v>8319</v>
      </c>
      <c r="R1334" s="8" t="s">
        <v>8321</v>
      </c>
      <c r="S1334" s="12">
        <f t="shared" si="82"/>
        <v>42732.060277777782</v>
      </c>
      <c r="T1334" s="12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8" t="e">
        <f t="shared" si="81"/>
        <v>#DIV/0!</v>
      </c>
      <c r="Q1335" s="8" t="s">
        <v>8319</v>
      </c>
      <c r="R1335" s="8" t="s">
        <v>8321</v>
      </c>
      <c r="S1335" s="12">
        <f t="shared" si="82"/>
        <v>41806.106770833336</v>
      </c>
      <c r="T1335" s="12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</v>
      </c>
      <c r="P1336" s="8">
        <f t="shared" si="81"/>
        <v>51.82</v>
      </c>
      <c r="Q1336" s="8" t="s">
        <v>8319</v>
      </c>
      <c r="R1336" s="8" t="s">
        <v>8321</v>
      </c>
      <c r="S1336" s="12">
        <f t="shared" si="82"/>
        <v>42410.774155092593</v>
      </c>
      <c r="T1336" s="12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19.760000000000002</v>
      </c>
      <c r="P1337" s="8">
        <f t="shared" si="81"/>
        <v>308.75</v>
      </c>
      <c r="Q1337" s="8" t="s">
        <v>8319</v>
      </c>
      <c r="R1337" s="8" t="s">
        <v>8321</v>
      </c>
      <c r="S1337" s="12">
        <f t="shared" si="82"/>
        <v>42313.936365740738</v>
      </c>
      <c r="T1337" s="12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84.95</v>
      </c>
      <c r="P1338" s="8">
        <f t="shared" si="81"/>
        <v>379.23</v>
      </c>
      <c r="Q1338" s="8" t="s">
        <v>8319</v>
      </c>
      <c r="R1338" s="8" t="s">
        <v>8321</v>
      </c>
      <c r="S1338" s="12">
        <f t="shared" si="82"/>
        <v>41955.863750000004</v>
      </c>
      <c r="T1338" s="12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</v>
      </c>
      <c r="P1339" s="8">
        <f t="shared" si="81"/>
        <v>176.36</v>
      </c>
      <c r="Q1339" s="8" t="s">
        <v>8319</v>
      </c>
      <c r="R1339" s="8" t="s">
        <v>8321</v>
      </c>
      <c r="S1339" s="12">
        <f t="shared" si="82"/>
        <v>42767.577303240745</v>
      </c>
      <c r="T1339" s="12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</v>
      </c>
      <c r="P1340" s="8">
        <f t="shared" si="81"/>
        <v>66.069999999999993</v>
      </c>
      <c r="Q1340" s="8" t="s">
        <v>8319</v>
      </c>
      <c r="R1340" s="8" t="s">
        <v>8321</v>
      </c>
      <c r="S1340" s="12">
        <f t="shared" si="82"/>
        <v>42188.803622685184</v>
      </c>
      <c r="T1340" s="12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</v>
      </c>
      <c r="P1341" s="8">
        <f t="shared" si="81"/>
        <v>89.65</v>
      </c>
      <c r="Q1341" s="8" t="s">
        <v>8319</v>
      </c>
      <c r="R1341" s="8" t="s">
        <v>8321</v>
      </c>
      <c r="S1341" s="12">
        <f t="shared" si="82"/>
        <v>41936.647164351853</v>
      </c>
      <c r="T1341" s="12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8" t="e">
        <f t="shared" si="81"/>
        <v>#DIV/0!</v>
      </c>
      <c r="Q1342" s="8" t="s">
        <v>8319</v>
      </c>
      <c r="R1342" s="8" t="s">
        <v>8321</v>
      </c>
      <c r="S1342" s="12">
        <f t="shared" si="82"/>
        <v>41836.595520833333</v>
      </c>
      <c r="T1342" s="12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8">
        <f t="shared" si="81"/>
        <v>382.39</v>
      </c>
      <c r="Q1343" s="8" t="s">
        <v>8319</v>
      </c>
      <c r="R1343" s="8" t="s">
        <v>8321</v>
      </c>
      <c r="S1343" s="12">
        <f t="shared" si="82"/>
        <v>42612.624039351853</v>
      </c>
      <c r="T1343" s="12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8">
        <f t="shared" si="81"/>
        <v>100</v>
      </c>
      <c r="Q1344" s="8" t="s">
        <v>8319</v>
      </c>
      <c r="R1344" s="8" t="s">
        <v>8321</v>
      </c>
      <c r="S1344" s="12">
        <f t="shared" si="82"/>
        <v>42172.816423611104</v>
      </c>
      <c r="T1344" s="12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102.3</v>
      </c>
      <c r="P1345" s="8">
        <f t="shared" si="81"/>
        <v>158.36000000000001</v>
      </c>
      <c r="Q1345" s="8" t="s">
        <v>8319</v>
      </c>
      <c r="R1345" s="8" t="s">
        <v>8321</v>
      </c>
      <c r="S1345" s="12">
        <f t="shared" si="82"/>
        <v>42542.526423611111</v>
      </c>
      <c r="T1345" s="12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</v>
      </c>
      <c r="P1346" s="8">
        <f t="shared" si="81"/>
        <v>40.76</v>
      </c>
      <c r="Q1346" s="8" t="s">
        <v>8322</v>
      </c>
      <c r="R1346" s="8" t="s">
        <v>8323</v>
      </c>
      <c r="S1346" s="12">
        <f t="shared" si="82"/>
        <v>42522.789803240739</v>
      </c>
      <c r="T1346" s="12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ROUND(100*(E1347/D1347), 2)</f>
        <v>125</v>
      </c>
      <c r="P1347" s="8">
        <f t="shared" ref="P1347:P1410" si="85">ROUND(E1347/L1347,2)</f>
        <v>53.57</v>
      </c>
      <c r="Q1347" s="8" t="s">
        <v>8322</v>
      </c>
      <c r="R1347" s="8" t="s">
        <v>8323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147.33000000000001</v>
      </c>
      <c r="P1348" s="8">
        <f t="shared" si="85"/>
        <v>48.45</v>
      </c>
      <c r="Q1348" s="8" t="s">
        <v>8322</v>
      </c>
      <c r="R1348" s="8" t="s">
        <v>8323</v>
      </c>
      <c r="S1348" s="12">
        <f t="shared" si="86"/>
        <v>41422.075821759259</v>
      </c>
      <c r="T1348" s="12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8">
        <f t="shared" si="85"/>
        <v>82.42</v>
      </c>
      <c r="Q1349" s="8" t="s">
        <v>8322</v>
      </c>
      <c r="R1349" s="8" t="s">
        <v>8323</v>
      </c>
      <c r="S1349" s="12">
        <f t="shared" si="86"/>
        <v>42040.638020833328</v>
      </c>
      <c r="T1349" s="12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</v>
      </c>
      <c r="P1350" s="8">
        <f t="shared" si="85"/>
        <v>230.19</v>
      </c>
      <c r="Q1350" s="8" t="s">
        <v>8322</v>
      </c>
      <c r="R1350" s="8" t="s">
        <v>8323</v>
      </c>
      <c r="S1350" s="12">
        <f t="shared" si="86"/>
        <v>41963.506168981476</v>
      </c>
      <c r="T1350" s="12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8">
        <f t="shared" si="85"/>
        <v>59.36</v>
      </c>
      <c r="Q1351" s="8" t="s">
        <v>8322</v>
      </c>
      <c r="R1351" s="8" t="s">
        <v>8323</v>
      </c>
      <c r="S1351" s="12">
        <f t="shared" si="86"/>
        <v>42317.33258101852</v>
      </c>
      <c r="T1351" s="12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8">
        <f t="shared" si="85"/>
        <v>66.7</v>
      </c>
      <c r="Q1352" s="8" t="s">
        <v>8322</v>
      </c>
      <c r="R1352" s="8" t="s">
        <v>8323</v>
      </c>
      <c r="S1352" s="12">
        <f t="shared" si="86"/>
        <v>42334.013124999998</v>
      </c>
      <c r="T1352" s="12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101.27</v>
      </c>
      <c r="P1353" s="8">
        <f t="shared" si="85"/>
        <v>168.78</v>
      </c>
      <c r="Q1353" s="8" t="s">
        <v>8322</v>
      </c>
      <c r="R1353" s="8" t="s">
        <v>8323</v>
      </c>
      <c r="S1353" s="12">
        <f t="shared" si="86"/>
        <v>42382.74009259259</v>
      </c>
      <c r="T1353" s="12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8">
        <f t="shared" si="85"/>
        <v>59.97</v>
      </c>
      <c r="Q1354" s="8" t="s">
        <v>8322</v>
      </c>
      <c r="R1354" s="8" t="s">
        <v>8323</v>
      </c>
      <c r="S1354" s="12">
        <f t="shared" si="86"/>
        <v>42200.578310185185</v>
      </c>
      <c r="T1354" s="12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8">
        <f t="shared" si="85"/>
        <v>31.81</v>
      </c>
      <c r="Q1355" s="8" t="s">
        <v>8322</v>
      </c>
      <c r="R1355" s="8" t="s">
        <v>8323</v>
      </c>
      <c r="S1355" s="12">
        <f t="shared" si="86"/>
        <v>41309.11791666667</v>
      </c>
      <c r="T1355" s="12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8">
        <f t="shared" si="85"/>
        <v>24.42</v>
      </c>
      <c r="Q1356" s="8" t="s">
        <v>8322</v>
      </c>
      <c r="R1356" s="8" t="s">
        <v>8323</v>
      </c>
      <c r="S1356" s="12">
        <f t="shared" si="86"/>
        <v>42502.807627314818</v>
      </c>
      <c r="T1356" s="12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122.68</v>
      </c>
      <c r="P1357" s="8">
        <f t="shared" si="85"/>
        <v>25.35</v>
      </c>
      <c r="Q1357" s="8" t="s">
        <v>8322</v>
      </c>
      <c r="R1357" s="8" t="s">
        <v>8323</v>
      </c>
      <c r="S1357" s="12">
        <f t="shared" si="86"/>
        <v>41213.254687499997</v>
      </c>
      <c r="T1357" s="12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</v>
      </c>
      <c r="P1358" s="8">
        <f t="shared" si="85"/>
        <v>71.44</v>
      </c>
      <c r="Q1358" s="8" t="s">
        <v>8322</v>
      </c>
      <c r="R1358" s="8" t="s">
        <v>8323</v>
      </c>
      <c r="S1358" s="12">
        <f t="shared" si="86"/>
        <v>41430.038888888892</v>
      </c>
      <c r="T1358" s="12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125.3</v>
      </c>
      <c r="P1359" s="8">
        <f t="shared" si="85"/>
        <v>38.549999999999997</v>
      </c>
      <c r="Q1359" s="8" t="s">
        <v>8322</v>
      </c>
      <c r="R1359" s="8" t="s">
        <v>8323</v>
      </c>
      <c r="S1359" s="12">
        <f t="shared" si="86"/>
        <v>41304.962233796294</v>
      </c>
      <c r="T1359" s="12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111.67</v>
      </c>
      <c r="P1360" s="8">
        <f t="shared" si="85"/>
        <v>68.37</v>
      </c>
      <c r="Q1360" s="8" t="s">
        <v>8322</v>
      </c>
      <c r="R1360" s="8" t="s">
        <v>8323</v>
      </c>
      <c r="S1360" s="12">
        <f t="shared" si="86"/>
        <v>40689.570868055554</v>
      </c>
      <c r="T1360" s="12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115.76</v>
      </c>
      <c r="P1361" s="8">
        <f t="shared" si="85"/>
        <v>40.21</v>
      </c>
      <c r="Q1361" s="8" t="s">
        <v>8322</v>
      </c>
      <c r="R1361" s="8" t="s">
        <v>8323</v>
      </c>
      <c r="S1361" s="12">
        <f t="shared" si="86"/>
        <v>40668.814699074072</v>
      </c>
      <c r="T1361" s="12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8">
        <f t="shared" si="85"/>
        <v>32.07</v>
      </c>
      <c r="Q1362" s="8" t="s">
        <v>8322</v>
      </c>
      <c r="R1362" s="8" t="s">
        <v>8323</v>
      </c>
      <c r="S1362" s="12">
        <f t="shared" si="86"/>
        <v>41095.900694444441</v>
      </c>
      <c r="T1362" s="12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</v>
      </c>
      <c r="P1363" s="8">
        <f t="shared" si="85"/>
        <v>28.63</v>
      </c>
      <c r="Q1363" s="8" t="s">
        <v>8322</v>
      </c>
      <c r="R1363" s="8" t="s">
        <v>8323</v>
      </c>
      <c r="S1363" s="12">
        <f t="shared" si="86"/>
        <v>41781.717268518521</v>
      </c>
      <c r="T1363" s="12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8">
        <f t="shared" si="85"/>
        <v>43.64</v>
      </c>
      <c r="Q1364" s="8" t="s">
        <v>8322</v>
      </c>
      <c r="R1364" s="8" t="s">
        <v>8323</v>
      </c>
      <c r="S1364" s="12">
        <f t="shared" si="86"/>
        <v>41464.934386574074</v>
      </c>
      <c r="T1364" s="12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8">
        <f t="shared" si="85"/>
        <v>40</v>
      </c>
      <c r="Q1365" s="8" t="s">
        <v>8322</v>
      </c>
      <c r="R1365" s="8" t="s">
        <v>8323</v>
      </c>
      <c r="S1365" s="12">
        <f t="shared" si="86"/>
        <v>42396.8440625</v>
      </c>
      <c r="T1365" s="12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</v>
      </c>
      <c r="P1366" s="8">
        <f t="shared" si="85"/>
        <v>346.04</v>
      </c>
      <c r="Q1366" s="8" t="s">
        <v>8325</v>
      </c>
      <c r="R1366" s="8" t="s">
        <v>8326</v>
      </c>
      <c r="S1366" s="12">
        <f t="shared" si="86"/>
        <v>41951.695671296293</v>
      </c>
      <c r="T1366" s="12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100.27</v>
      </c>
      <c r="P1367" s="8">
        <f t="shared" si="85"/>
        <v>81.739999999999995</v>
      </c>
      <c r="Q1367" s="8" t="s">
        <v>8325</v>
      </c>
      <c r="R1367" s="8" t="s">
        <v>8326</v>
      </c>
      <c r="S1367" s="12">
        <f t="shared" si="86"/>
        <v>42049.733240740738</v>
      </c>
      <c r="T1367" s="12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126.49</v>
      </c>
      <c r="P1368" s="8">
        <f t="shared" si="85"/>
        <v>64.540000000000006</v>
      </c>
      <c r="Q1368" s="8" t="s">
        <v>8325</v>
      </c>
      <c r="R1368" s="8" t="s">
        <v>8326</v>
      </c>
      <c r="S1368" s="12">
        <f t="shared" si="86"/>
        <v>41924.996099537035</v>
      </c>
      <c r="T1368" s="12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8">
        <f t="shared" si="85"/>
        <v>63.48</v>
      </c>
      <c r="Q1369" s="8" t="s">
        <v>8325</v>
      </c>
      <c r="R1369" s="8" t="s">
        <v>8326</v>
      </c>
      <c r="S1369" s="12">
        <f t="shared" si="86"/>
        <v>42292.002893518518</v>
      </c>
      <c r="T1369" s="12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8">
        <f t="shared" si="85"/>
        <v>63.62</v>
      </c>
      <c r="Q1370" s="8" t="s">
        <v>8325</v>
      </c>
      <c r="R1370" s="8" t="s">
        <v>8326</v>
      </c>
      <c r="S1370" s="12">
        <f t="shared" si="86"/>
        <v>42146.190902777773</v>
      </c>
      <c r="T1370" s="12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105.35</v>
      </c>
      <c r="P1371" s="8">
        <f t="shared" si="85"/>
        <v>83.97</v>
      </c>
      <c r="Q1371" s="8" t="s">
        <v>8325</v>
      </c>
      <c r="R1371" s="8" t="s">
        <v>8326</v>
      </c>
      <c r="S1371" s="12">
        <f t="shared" si="86"/>
        <v>41710.594282407408</v>
      </c>
      <c r="T1371" s="12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103.67</v>
      </c>
      <c r="P1372" s="8">
        <f t="shared" si="85"/>
        <v>77.75</v>
      </c>
      <c r="Q1372" s="8" t="s">
        <v>8325</v>
      </c>
      <c r="R1372" s="8" t="s">
        <v>8326</v>
      </c>
      <c r="S1372" s="12">
        <f t="shared" si="86"/>
        <v>41548.00335648148</v>
      </c>
      <c r="T1372" s="12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107.09</v>
      </c>
      <c r="P1373" s="8">
        <f t="shared" si="85"/>
        <v>107.07</v>
      </c>
      <c r="Q1373" s="8" t="s">
        <v>8325</v>
      </c>
      <c r="R1373" s="8" t="s">
        <v>8326</v>
      </c>
      <c r="S1373" s="12">
        <f t="shared" si="86"/>
        <v>42101.758587962962</v>
      </c>
      <c r="T1373" s="12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8">
        <f t="shared" si="85"/>
        <v>38.75</v>
      </c>
      <c r="Q1374" s="8" t="s">
        <v>8325</v>
      </c>
      <c r="R1374" s="8" t="s">
        <v>8326</v>
      </c>
      <c r="S1374" s="12">
        <f t="shared" si="86"/>
        <v>41072.739953703705</v>
      </c>
      <c r="T1374" s="12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8">
        <f t="shared" si="85"/>
        <v>201.94</v>
      </c>
      <c r="Q1375" s="8" t="s">
        <v>8325</v>
      </c>
      <c r="R1375" s="8" t="s">
        <v>8326</v>
      </c>
      <c r="S1375" s="12">
        <f t="shared" si="86"/>
        <v>42704.95177083333</v>
      </c>
      <c r="T1375" s="12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189.47</v>
      </c>
      <c r="P1376" s="8">
        <f t="shared" si="85"/>
        <v>43.06</v>
      </c>
      <c r="Q1376" s="8" t="s">
        <v>8325</v>
      </c>
      <c r="R1376" s="8" t="s">
        <v>8326</v>
      </c>
      <c r="S1376" s="12">
        <f t="shared" si="86"/>
        <v>42424.161898148144</v>
      </c>
      <c r="T1376" s="12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171.33</v>
      </c>
      <c r="P1377" s="8">
        <f t="shared" si="85"/>
        <v>62.87</v>
      </c>
      <c r="Q1377" s="8" t="s">
        <v>8325</v>
      </c>
      <c r="R1377" s="8" t="s">
        <v>8326</v>
      </c>
      <c r="S1377" s="12">
        <f t="shared" si="86"/>
        <v>42720.066192129627</v>
      </c>
      <c r="T1377" s="12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252.49</v>
      </c>
      <c r="P1378" s="8">
        <f t="shared" si="85"/>
        <v>55.61</v>
      </c>
      <c r="Q1378" s="8" t="s">
        <v>8325</v>
      </c>
      <c r="R1378" s="8" t="s">
        <v>8326</v>
      </c>
      <c r="S1378" s="12">
        <f t="shared" si="86"/>
        <v>42677.669050925921</v>
      </c>
      <c r="T1378" s="12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</v>
      </c>
      <c r="P1379" s="8">
        <f t="shared" si="85"/>
        <v>48.71</v>
      </c>
      <c r="Q1379" s="8" t="s">
        <v>8325</v>
      </c>
      <c r="R1379" s="8" t="s">
        <v>8326</v>
      </c>
      <c r="S1379" s="12">
        <f t="shared" si="86"/>
        <v>42747.219560185185</v>
      </c>
      <c r="T1379" s="12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</v>
      </c>
      <c r="P1380" s="8">
        <f t="shared" si="85"/>
        <v>30.58</v>
      </c>
      <c r="Q1380" s="8" t="s">
        <v>8325</v>
      </c>
      <c r="R1380" s="8" t="s">
        <v>8326</v>
      </c>
      <c r="S1380" s="12">
        <f t="shared" si="86"/>
        <v>42568.759374999994</v>
      </c>
      <c r="T1380" s="12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</v>
      </c>
      <c r="P1381" s="8">
        <f t="shared" si="85"/>
        <v>73.91</v>
      </c>
      <c r="Q1381" s="8" t="s">
        <v>8325</v>
      </c>
      <c r="R1381" s="8" t="s">
        <v>8326</v>
      </c>
      <c r="S1381" s="12">
        <f t="shared" si="86"/>
        <v>42130.491620370376</v>
      </c>
      <c r="T1381" s="12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8">
        <f t="shared" si="85"/>
        <v>21.2</v>
      </c>
      <c r="Q1382" s="8" t="s">
        <v>8325</v>
      </c>
      <c r="R1382" s="8" t="s">
        <v>8326</v>
      </c>
      <c r="S1382" s="12">
        <f t="shared" si="86"/>
        <v>42141.762800925921</v>
      </c>
      <c r="T1382" s="12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8">
        <f t="shared" si="85"/>
        <v>73.36</v>
      </c>
      <c r="Q1383" s="8" t="s">
        <v>8325</v>
      </c>
      <c r="R1383" s="8" t="s">
        <v>8326</v>
      </c>
      <c r="S1383" s="12">
        <f t="shared" si="86"/>
        <v>42703.214409722219</v>
      </c>
      <c r="T1383" s="12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</v>
      </c>
      <c r="P1384" s="8">
        <f t="shared" si="85"/>
        <v>56.41</v>
      </c>
      <c r="Q1384" s="8" t="s">
        <v>8325</v>
      </c>
      <c r="R1384" s="8" t="s">
        <v>8326</v>
      </c>
      <c r="S1384" s="12">
        <f t="shared" si="86"/>
        <v>41370.800185185188</v>
      </c>
      <c r="T1384" s="12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212.41</v>
      </c>
      <c r="P1385" s="8">
        <f t="shared" si="85"/>
        <v>50.25</v>
      </c>
      <c r="Q1385" s="8" t="s">
        <v>8325</v>
      </c>
      <c r="R1385" s="8" t="s">
        <v>8326</v>
      </c>
      <c r="S1385" s="12">
        <f t="shared" si="86"/>
        <v>42707.074976851851</v>
      </c>
      <c r="T1385" s="12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124.09</v>
      </c>
      <c r="P1386" s="8">
        <f t="shared" si="85"/>
        <v>68.94</v>
      </c>
      <c r="Q1386" s="8" t="s">
        <v>8325</v>
      </c>
      <c r="R1386" s="8" t="s">
        <v>8326</v>
      </c>
      <c r="S1386" s="12">
        <f t="shared" si="86"/>
        <v>42160.735208333332</v>
      </c>
      <c r="T1386" s="12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110.41</v>
      </c>
      <c r="P1387" s="8">
        <f t="shared" si="85"/>
        <v>65.91</v>
      </c>
      <c r="Q1387" s="8" t="s">
        <v>8325</v>
      </c>
      <c r="R1387" s="8" t="s">
        <v>8326</v>
      </c>
      <c r="S1387" s="12">
        <f t="shared" si="86"/>
        <v>42433.688900462963</v>
      </c>
      <c r="T1387" s="12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8">
        <f t="shared" si="85"/>
        <v>62.5</v>
      </c>
      <c r="Q1388" s="8" t="s">
        <v>8325</v>
      </c>
      <c r="R1388" s="8" t="s">
        <v>8326</v>
      </c>
      <c r="S1388" s="12">
        <f t="shared" si="86"/>
        <v>42184.646863425922</v>
      </c>
      <c r="T1388" s="12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136.63</v>
      </c>
      <c r="P1389" s="8">
        <f t="shared" si="85"/>
        <v>70.06</v>
      </c>
      <c r="Q1389" s="8" t="s">
        <v>8325</v>
      </c>
      <c r="R1389" s="8" t="s">
        <v>8326</v>
      </c>
      <c r="S1389" s="12">
        <f t="shared" si="86"/>
        <v>42126.92123842593</v>
      </c>
      <c r="T1389" s="12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134.81</v>
      </c>
      <c r="P1390" s="8">
        <f t="shared" si="85"/>
        <v>60.18</v>
      </c>
      <c r="Q1390" s="8" t="s">
        <v>8325</v>
      </c>
      <c r="R1390" s="8" t="s">
        <v>8326</v>
      </c>
      <c r="S1390" s="12">
        <f t="shared" si="86"/>
        <v>42634.614780092597</v>
      </c>
      <c r="T1390" s="12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8">
        <f t="shared" si="85"/>
        <v>21.38</v>
      </c>
      <c r="Q1391" s="8" t="s">
        <v>8325</v>
      </c>
      <c r="R1391" s="8" t="s">
        <v>8326</v>
      </c>
      <c r="S1391" s="12">
        <f t="shared" si="86"/>
        <v>42565.480983796297</v>
      </c>
      <c r="T1391" s="12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109.11</v>
      </c>
      <c r="P1392" s="8">
        <f t="shared" si="85"/>
        <v>160.79</v>
      </c>
      <c r="Q1392" s="8" t="s">
        <v>8325</v>
      </c>
      <c r="R1392" s="8" t="s">
        <v>8326</v>
      </c>
      <c r="S1392" s="12">
        <f t="shared" si="86"/>
        <v>42087.803310185183</v>
      </c>
      <c r="T1392" s="12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8">
        <f t="shared" si="85"/>
        <v>42.38</v>
      </c>
      <c r="Q1393" s="8" t="s">
        <v>8325</v>
      </c>
      <c r="R1393" s="8" t="s">
        <v>8326</v>
      </c>
      <c r="S1393" s="12">
        <f t="shared" si="86"/>
        <v>42193.650671296295</v>
      </c>
      <c r="T1393" s="12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</v>
      </c>
      <c r="P1394" s="8">
        <f t="shared" si="85"/>
        <v>27.32</v>
      </c>
      <c r="Q1394" s="8" t="s">
        <v>8325</v>
      </c>
      <c r="R1394" s="8" t="s">
        <v>8326</v>
      </c>
      <c r="S1394" s="12">
        <f t="shared" si="86"/>
        <v>42401.154930555553</v>
      </c>
      <c r="T1394" s="12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</v>
      </c>
      <c r="P1395" s="8">
        <f t="shared" si="85"/>
        <v>196.83</v>
      </c>
      <c r="Q1395" s="8" t="s">
        <v>8325</v>
      </c>
      <c r="R1395" s="8" t="s">
        <v>8326</v>
      </c>
      <c r="S1395" s="12">
        <f t="shared" si="86"/>
        <v>42553.681979166664</v>
      </c>
      <c r="T1395" s="12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</v>
      </c>
      <c r="P1396" s="8">
        <f t="shared" si="85"/>
        <v>53.88</v>
      </c>
      <c r="Q1396" s="8" t="s">
        <v>8325</v>
      </c>
      <c r="R1396" s="8" t="s">
        <v>8326</v>
      </c>
      <c r="S1396" s="12">
        <f t="shared" si="86"/>
        <v>42752.144976851851</v>
      </c>
      <c r="T1396" s="12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111.89</v>
      </c>
      <c r="P1397" s="8">
        <f t="shared" si="85"/>
        <v>47.76</v>
      </c>
      <c r="Q1397" s="8" t="s">
        <v>8325</v>
      </c>
      <c r="R1397" s="8" t="s">
        <v>8326</v>
      </c>
      <c r="S1397" s="12">
        <f t="shared" si="86"/>
        <v>42719.90834490741</v>
      </c>
      <c r="T1397" s="12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8">
        <f t="shared" si="85"/>
        <v>88.19</v>
      </c>
      <c r="Q1398" s="8" t="s">
        <v>8325</v>
      </c>
      <c r="R1398" s="8" t="s">
        <v>8326</v>
      </c>
      <c r="S1398" s="12">
        <f t="shared" si="86"/>
        <v>42018.99863425926</v>
      </c>
      <c r="T1398" s="12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</v>
      </c>
      <c r="P1399" s="8">
        <f t="shared" si="85"/>
        <v>72.06</v>
      </c>
      <c r="Q1399" s="8" t="s">
        <v>8325</v>
      </c>
      <c r="R1399" s="8" t="s">
        <v>8326</v>
      </c>
      <c r="S1399" s="12">
        <f t="shared" si="86"/>
        <v>42640.917939814812</v>
      </c>
      <c r="T1399" s="12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</v>
      </c>
      <c r="P1400" s="8">
        <f t="shared" si="85"/>
        <v>74.25</v>
      </c>
      <c r="Q1400" s="8" t="s">
        <v>8325</v>
      </c>
      <c r="R1400" s="8" t="s">
        <v>8326</v>
      </c>
      <c r="S1400" s="12">
        <f t="shared" si="86"/>
        <v>42526.874236111107</v>
      </c>
      <c r="T1400" s="12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</v>
      </c>
      <c r="P1401" s="8">
        <f t="shared" si="85"/>
        <v>61.7</v>
      </c>
      <c r="Q1401" s="8" t="s">
        <v>8325</v>
      </c>
      <c r="R1401" s="8" t="s">
        <v>8326</v>
      </c>
      <c r="S1401" s="12">
        <f t="shared" si="86"/>
        <v>41889.004317129627</v>
      </c>
      <c r="T1401" s="12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167.43</v>
      </c>
      <c r="P1402" s="8">
        <f t="shared" si="85"/>
        <v>17.239999999999998</v>
      </c>
      <c r="Q1402" s="8" t="s">
        <v>8325</v>
      </c>
      <c r="R1402" s="8" t="s">
        <v>8326</v>
      </c>
      <c r="S1402" s="12">
        <f t="shared" si="86"/>
        <v>42498.341122685189</v>
      </c>
      <c r="T1402" s="12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</v>
      </c>
      <c r="P1403" s="8">
        <f t="shared" si="85"/>
        <v>51.72</v>
      </c>
      <c r="Q1403" s="8" t="s">
        <v>8325</v>
      </c>
      <c r="R1403" s="8" t="s">
        <v>8326</v>
      </c>
      <c r="S1403" s="12">
        <f t="shared" si="86"/>
        <v>41399.99622685185</v>
      </c>
      <c r="T1403" s="12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8">
        <f t="shared" si="85"/>
        <v>24.15</v>
      </c>
      <c r="Q1404" s="8" t="s">
        <v>8325</v>
      </c>
      <c r="R1404" s="8" t="s">
        <v>8326</v>
      </c>
      <c r="S1404" s="12">
        <f t="shared" si="86"/>
        <v>42065.053368055553</v>
      </c>
      <c r="T1404" s="12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102.58</v>
      </c>
      <c r="P1405" s="8">
        <f t="shared" si="85"/>
        <v>62.17</v>
      </c>
      <c r="Q1405" s="8" t="s">
        <v>8325</v>
      </c>
      <c r="R1405" s="8" t="s">
        <v>8326</v>
      </c>
      <c r="S1405" s="12">
        <f t="shared" si="86"/>
        <v>41451.062905092593</v>
      </c>
      <c r="T1405" s="12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</v>
      </c>
      <c r="P1406" s="8">
        <f t="shared" si="85"/>
        <v>48.2</v>
      </c>
      <c r="Q1406" s="8" t="s">
        <v>8322</v>
      </c>
      <c r="R1406" s="8" t="s">
        <v>8341</v>
      </c>
      <c r="S1406" s="12">
        <f t="shared" si="86"/>
        <v>42032.510243055556</v>
      </c>
      <c r="T1406" s="12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8">
        <f t="shared" si="85"/>
        <v>6.18</v>
      </c>
      <c r="Q1407" s="8" t="s">
        <v>8322</v>
      </c>
      <c r="R1407" s="8" t="s">
        <v>8341</v>
      </c>
      <c r="S1407" s="12">
        <f t="shared" si="86"/>
        <v>41941.680567129632</v>
      </c>
      <c r="T1407" s="12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0.13</v>
      </c>
      <c r="P1408" s="8">
        <f t="shared" si="85"/>
        <v>5</v>
      </c>
      <c r="Q1408" s="8" t="s">
        <v>8322</v>
      </c>
      <c r="R1408" s="8" t="s">
        <v>8341</v>
      </c>
      <c r="S1408" s="12">
        <f t="shared" si="86"/>
        <v>42297.432951388888</v>
      </c>
      <c r="T1408" s="12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8">
        <f t="shared" si="85"/>
        <v>7.5</v>
      </c>
      <c r="Q1409" s="8" t="s">
        <v>8322</v>
      </c>
      <c r="R1409" s="8" t="s">
        <v>8341</v>
      </c>
      <c r="S1409" s="12">
        <f t="shared" si="86"/>
        <v>41838.536782407406</v>
      </c>
      <c r="T1409" s="12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7.2</v>
      </c>
      <c r="P1410" s="8">
        <f t="shared" si="85"/>
        <v>12</v>
      </c>
      <c r="Q1410" s="8" t="s">
        <v>8322</v>
      </c>
      <c r="R1410" s="8" t="s">
        <v>8341</v>
      </c>
      <c r="S1410" s="12">
        <f t="shared" si="86"/>
        <v>42291.872175925921</v>
      </c>
      <c r="T1410" s="12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ROUND(100*(E1411/D1411), 2)</f>
        <v>0</v>
      </c>
      <c r="P1411" s="8" t="e">
        <f t="shared" ref="P1411:P1474" si="89">ROUND(E1411/L1411,2)</f>
        <v>#DIV/0!</v>
      </c>
      <c r="Q1411" s="8" t="s">
        <v>8322</v>
      </c>
      <c r="R1411" s="8" t="s">
        <v>8341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0.02</v>
      </c>
      <c r="P1412" s="8">
        <f t="shared" si="89"/>
        <v>1</v>
      </c>
      <c r="Q1412" s="8" t="s">
        <v>8322</v>
      </c>
      <c r="R1412" s="8" t="s">
        <v>8341</v>
      </c>
      <c r="S1412" s="12">
        <f t="shared" si="90"/>
        <v>42479.318518518514</v>
      </c>
      <c r="T1412" s="12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</v>
      </c>
      <c r="P1413" s="8">
        <f t="shared" si="89"/>
        <v>2.33</v>
      </c>
      <c r="Q1413" s="8" t="s">
        <v>8322</v>
      </c>
      <c r="R1413" s="8" t="s">
        <v>8341</v>
      </c>
      <c r="S1413" s="12">
        <f t="shared" si="90"/>
        <v>42013.059027777781</v>
      </c>
      <c r="T1413" s="12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</v>
      </c>
      <c r="P1414" s="8">
        <f t="shared" si="89"/>
        <v>24.62</v>
      </c>
      <c r="Q1414" s="8" t="s">
        <v>8322</v>
      </c>
      <c r="R1414" s="8" t="s">
        <v>8341</v>
      </c>
      <c r="S1414" s="12">
        <f t="shared" si="90"/>
        <v>41947.063645833332</v>
      </c>
      <c r="T1414" s="12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8">
        <f t="shared" si="89"/>
        <v>100</v>
      </c>
      <c r="Q1415" s="8" t="s">
        <v>8322</v>
      </c>
      <c r="R1415" s="8" t="s">
        <v>8341</v>
      </c>
      <c r="S1415" s="12">
        <f t="shared" si="90"/>
        <v>42360.437152777777</v>
      </c>
      <c r="T1415" s="12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8">
        <f t="shared" si="89"/>
        <v>1</v>
      </c>
      <c r="Q1416" s="8" t="s">
        <v>8322</v>
      </c>
      <c r="R1416" s="8" t="s">
        <v>8341</v>
      </c>
      <c r="S1416" s="12">
        <f t="shared" si="90"/>
        <v>42708.25309027778</v>
      </c>
      <c r="T1416" s="12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</v>
      </c>
      <c r="P1417" s="8">
        <f t="shared" si="89"/>
        <v>88.89</v>
      </c>
      <c r="Q1417" s="8" t="s">
        <v>8322</v>
      </c>
      <c r="R1417" s="8" t="s">
        <v>8341</v>
      </c>
      <c r="S1417" s="12">
        <f t="shared" si="90"/>
        <v>42192.675821759258</v>
      </c>
      <c r="T1417" s="12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8" t="e">
        <f t="shared" si="89"/>
        <v>#DIV/0!</v>
      </c>
      <c r="Q1418" s="8" t="s">
        <v>8322</v>
      </c>
      <c r="R1418" s="8" t="s">
        <v>8341</v>
      </c>
      <c r="S1418" s="12">
        <f t="shared" si="90"/>
        <v>42299.926145833335</v>
      </c>
      <c r="T1418" s="12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</v>
      </c>
      <c r="P1419" s="8">
        <f t="shared" si="89"/>
        <v>27.5</v>
      </c>
      <c r="Q1419" s="8" t="s">
        <v>8322</v>
      </c>
      <c r="R1419" s="8" t="s">
        <v>8341</v>
      </c>
      <c r="S1419" s="12">
        <f t="shared" si="90"/>
        <v>42232.15016203704</v>
      </c>
      <c r="T1419" s="12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8">
        <f t="shared" si="89"/>
        <v>6</v>
      </c>
      <c r="Q1420" s="8" t="s">
        <v>8322</v>
      </c>
      <c r="R1420" s="8" t="s">
        <v>8341</v>
      </c>
      <c r="S1420" s="12">
        <f t="shared" si="90"/>
        <v>42395.456412037034</v>
      </c>
      <c r="T1420" s="12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</v>
      </c>
      <c r="P1421" s="8">
        <f t="shared" si="89"/>
        <v>44.5</v>
      </c>
      <c r="Q1421" s="8" t="s">
        <v>8322</v>
      </c>
      <c r="R1421" s="8" t="s">
        <v>8341</v>
      </c>
      <c r="S1421" s="12">
        <f t="shared" si="90"/>
        <v>42622.456238425926</v>
      </c>
      <c r="T1421" s="12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2.73</v>
      </c>
      <c r="P1422" s="8">
        <f t="shared" si="89"/>
        <v>1</v>
      </c>
      <c r="Q1422" s="8" t="s">
        <v>8322</v>
      </c>
      <c r="R1422" s="8" t="s">
        <v>8341</v>
      </c>
      <c r="S1422" s="12">
        <f t="shared" si="90"/>
        <v>42524.667662037042</v>
      </c>
      <c r="T1422" s="12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8">
        <f t="shared" si="89"/>
        <v>100</v>
      </c>
      <c r="Q1423" s="8" t="s">
        <v>8322</v>
      </c>
      <c r="R1423" s="8" t="s">
        <v>8341</v>
      </c>
      <c r="S1423" s="12">
        <f t="shared" si="90"/>
        <v>42013.915613425925</v>
      </c>
      <c r="T1423" s="12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</v>
      </c>
      <c r="P1424" s="8">
        <f t="shared" si="89"/>
        <v>13</v>
      </c>
      <c r="Q1424" s="8" t="s">
        <v>8322</v>
      </c>
      <c r="R1424" s="8" t="s">
        <v>8341</v>
      </c>
      <c r="S1424" s="12">
        <f t="shared" si="90"/>
        <v>42604.239629629628</v>
      </c>
      <c r="T1424" s="12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</v>
      </c>
      <c r="P1425" s="8">
        <f t="shared" si="89"/>
        <v>100</v>
      </c>
      <c r="Q1425" s="8" t="s">
        <v>8322</v>
      </c>
      <c r="R1425" s="8" t="s">
        <v>8341</v>
      </c>
      <c r="S1425" s="12">
        <f t="shared" si="90"/>
        <v>42340.360312500001</v>
      </c>
      <c r="T1425" s="12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8">
        <f t="shared" si="89"/>
        <v>109.07</v>
      </c>
      <c r="Q1426" s="8" t="s">
        <v>8322</v>
      </c>
      <c r="R1426" s="8" t="s">
        <v>8341</v>
      </c>
      <c r="S1426" s="12">
        <f t="shared" si="90"/>
        <v>42676.717615740738</v>
      </c>
      <c r="T1426" s="12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8" t="e">
        <f t="shared" si="89"/>
        <v>#DIV/0!</v>
      </c>
      <c r="Q1427" s="8" t="s">
        <v>8322</v>
      </c>
      <c r="R1427" s="8" t="s">
        <v>8341</v>
      </c>
      <c r="S1427" s="12">
        <f t="shared" si="90"/>
        <v>42093.131469907406</v>
      </c>
      <c r="T1427" s="12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8" t="e">
        <f t="shared" si="89"/>
        <v>#DIV/0!</v>
      </c>
      <c r="Q1428" s="8" t="s">
        <v>8322</v>
      </c>
      <c r="R1428" s="8" t="s">
        <v>8341</v>
      </c>
      <c r="S1428" s="12">
        <f t="shared" si="90"/>
        <v>42180.390277777777</v>
      </c>
      <c r="T1428" s="12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8">
        <f t="shared" si="89"/>
        <v>104.75</v>
      </c>
      <c r="Q1429" s="8" t="s">
        <v>8322</v>
      </c>
      <c r="R1429" s="8" t="s">
        <v>8341</v>
      </c>
      <c r="S1429" s="12">
        <f t="shared" si="90"/>
        <v>42601.851678240739</v>
      </c>
      <c r="T1429" s="12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8">
        <f t="shared" si="89"/>
        <v>15</v>
      </c>
      <c r="Q1430" s="8" t="s">
        <v>8322</v>
      </c>
      <c r="R1430" s="8" t="s">
        <v>8341</v>
      </c>
      <c r="S1430" s="12">
        <f t="shared" si="90"/>
        <v>42432.379826388889</v>
      </c>
      <c r="T1430" s="12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8" t="e">
        <f t="shared" si="89"/>
        <v>#DIV/0!</v>
      </c>
      <c r="Q1431" s="8" t="s">
        <v>8322</v>
      </c>
      <c r="R1431" s="8" t="s">
        <v>8341</v>
      </c>
      <c r="S1431" s="12">
        <f t="shared" si="90"/>
        <v>42074.060671296291</v>
      </c>
      <c r="T1431" s="12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8">
        <f t="shared" si="89"/>
        <v>80.599999999999994</v>
      </c>
      <c r="Q1432" s="8" t="s">
        <v>8322</v>
      </c>
      <c r="R1432" s="8" t="s">
        <v>8341</v>
      </c>
      <c r="S1432" s="12">
        <f t="shared" si="90"/>
        <v>41961.813518518517</v>
      </c>
      <c r="T1432" s="12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31.95</v>
      </c>
      <c r="P1433" s="8">
        <f t="shared" si="89"/>
        <v>115.55</v>
      </c>
      <c r="Q1433" s="8" t="s">
        <v>8322</v>
      </c>
      <c r="R1433" s="8" t="s">
        <v>8341</v>
      </c>
      <c r="S1433" s="12">
        <f t="shared" si="90"/>
        <v>42304.210833333331</v>
      </c>
      <c r="T1433" s="12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8" t="e">
        <f t="shared" si="89"/>
        <v>#DIV/0!</v>
      </c>
      <c r="Q1434" s="8" t="s">
        <v>8322</v>
      </c>
      <c r="R1434" s="8" t="s">
        <v>8341</v>
      </c>
      <c r="S1434" s="12">
        <f t="shared" si="90"/>
        <v>42175.780416666668</v>
      </c>
      <c r="T1434" s="12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6.71</v>
      </c>
      <c r="P1435" s="8">
        <f t="shared" si="89"/>
        <v>80.5</v>
      </c>
      <c r="Q1435" s="8" t="s">
        <v>8322</v>
      </c>
      <c r="R1435" s="8" t="s">
        <v>8341</v>
      </c>
      <c r="S1435" s="12">
        <f t="shared" si="90"/>
        <v>42673.625868055555</v>
      </c>
      <c r="T1435" s="12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9.99</v>
      </c>
      <c r="P1436" s="8">
        <f t="shared" si="89"/>
        <v>744.55</v>
      </c>
      <c r="Q1436" s="8" t="s">
        <v>8322</v>
      </c>
      <c r="R1436" s="8" t="s">
        <v>8341</v>
      </c>
      <c r="S1436" s="12">
        <f t="shared" si="90"/>
        <v>42142.767106481479</v>
      </c>
      <c r="T1436" s="12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8">
        <f t="shared" si="89"/>
        <v>7.5</v>
      </c>
      <c r="Q1437" s="8" t="s">
        <v>8322</v>
      </c>
      <c r="R1437" s="8" t="s">
        <v>8341</v>
      </c>
      <c r="S1437" s="12">
        <f t="shared" si="90"/>
        <v>42258.780324074076</v>
      </c>
      <c r="T1437" s="12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8">
        <f t="shared" si="89"/>
        <v>38.5</v>
      </c>
      <c r="Q1438" s="8" t="s">
        <v>8322</v>
      </c>
      <c r="R1438" s="8" t="s">
        <v>8341</v>
      </c>
      <c r="S1438" s="12">
        <f t="shared" si="90"/>
        <v>42391.35019675926</v>
      </c>
      <c r="T1438" s="12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</v>
      </c>
      <c r="P1439" s="8">
        <f t="shared" si="89"/>
        <v>36.68</v>
      </c>
      <c r="Q1439" s="8" t="s">
        <v>8322</v>
      </c>
      <c r="R1439" s="8" t="s">
        <v>8341</v>
      </c>
      <c r="S1439" s="12">
        <f t="shared" si="90"/>
        <v>41796.531701388885</v>
      </c>
      <c r="T1439" s="12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8">
        <f t="shared" si="89"/>
        <v>75</v>
      </c>
      <c r="Q1440" s="8" t="s">
        <v>8322</v>
      </c>
      <c r="R1440" s="8" t="s">
        <v>8341</v>
      </c>
      <c r="S1440" s="12">
        <f t="shared" si="90"/>
        <v>42457.871516203704</v>
      </c>
      <c r="T1440" s="12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6.61</v>
      </c>
      <c r="P1441" s="8">
        <f t="shared" si="89"/>
        <v>30</v>
      </c>
      <c r="Q1441" s="8" t="s">
        <v>8322</v>
      </c>
      <c r="R1441" s="8" t="s">
        <v>8341</v>
      </c>
      <c r="S1441" s="12">
        <f t="shared" si="90"/>
        <v>42040.829872685179</v>
      </c>
      <c r="T1441" s="12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0.01</v>
      </c>
      <c r="P1442" s="8">
        <f t="shared" si="89"/>
        <v>1</v>
      </c>
      <c r="Q1442" s="8" t="s">
        <v>8322</v>
      </c>
      <c r="R1442" s="8" t="s">
        <v>8341</v>
      </c>
      <c r="S1442" s="12">
        <f t="shared" si="90"/>
        <v>42486.748414351852</v>
      </c>
      <c r="T1442" s="12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1.1200000000000001</v>
      </c>
      <c r="P1443" s="8">
        <f t="shared" si="89"/>
        <v>673.33</v>
      </c>
      <c r="Q1443" s="8" t="s">
        <v>8322</v>
      </c>
      <c r="R1443" s="8" t="s">
        <v>8341</v>
      </c>
      <c r="S1443" s="12">
        <f t="shared" si="90"/>
        <v>42198.765844907408</v>
      </c>
      <c r="T1443" s="12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8" t="e">
        <f t="shared" si="89"/>
        <v>#DIV/0!</v>
      </c>
      <c r="Q1444" s="8" t="s">
        <v>8322</v>
      </c>
      <c r="R1444" s="8" t="s">
        <v>8341</v>
      </c>
      <c r="S1444" s="12">
        <f t="shared" si="90"/>
        <v>42485.64534722222</v>
      </c>
      <c r="T1444" s="12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8" t="e">
        <f t="shared" si="89"/>
        <v>#DIV/0!</v>
      </c>
      <c r="Q1445" s="8" t="s">
        <v>8322</v>
      </c>
      <c r="R1445" s="8" t="s">
        <v>8341</v>
      </c>
      <c r="S1445" s="12">
        <f t="shared" si="90"/>
        <v>42707.926030092596</v>
      </c>
      <c r="T1445" s="12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8" t="e">
        <f t="shared" si="89"/>
        <v>#DIV/0!</v>
      </c>
      <c r="Q1446" s="8" t="s">
        <v>8322</v>
      </c>
      <c r="R1446" s="8" t="s">
        <v>8341</v>
      </c>
      <c r="S1446" s="12">
        <f t="shared" si="90"/>
        <v>42199.873402777783</v>
      </c>
      <c r="T1446" s="12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8" t="e">
        <f t="shared" si="89"/>
        <v>#DIV/0!</v>
      </c>
      <c r="Q1447" s="8" t="s">
        <v>8322</v>
      </c>
      <c r="R1447" s="8" t="s">
        <v>8341</v>
      </c>
      <c r="S1447" s="12">
        <f t="shared" si="90"/>
        <v>42139.542303240742</v>
      </c>
      <c r="T1447" s="12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8" t="e">
        <f t="shared" si="89"/>
        <v>#DIV/0!</v>
      </c>
      <c r="Q1448" s="8" t="s">
        <v>8322</v>
      </c>
      <c r="R1448" s="8" t="s">
        <v>8341</v>
      </c>
      <c r="S1448" s="12">
        <f t="shared" si="90"/>
        <v>42461.447662037041</v>
      </c>
      <c r="T1448" s="12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0.02</v>
      </c>
      <c r="P1449" s="8">
        <f t="shared" si="89"/>
        <v>25</v>
      </c>
      <c r="Q1449" s="8" t="s">
        <v>8322</v>
      </c>
      <c r="R1449" s="8" t="s">
        <v>8341</v>
      </c>
      <c r="S1449" s="12">
        <f t="shared" si="90"/>
        <v>42529.730717592596</v>
      </c>
      <c r="T1449" s="12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8" t="e">
        <f t="shared" si="89"/>
        <v>#DIV/0!</v>
      </c>
      <c r="Q1450" s="8" t="s">
        <v>8322</v>
      </c>
      <c r="R1450" s="8" t="s">
        <v>8341</v>
      </c>
      <c r="S1450" s="12">
        <f t="shared" si="90"/>
        <v>42115.936550925922</v>
      </c>
      <c r="T1450" s="12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8" t="e">
        <f t="shared" si="89"/>
        <v>#DIV/0!</v>
      </c>
      <c r="Q1451" s="8" t="s">
        <v>8322</v>
      </c>
      <c r="R1451" s="8" t="s">
        <v>8341</v>
      </c>
      <c r="S1451" s="12">
        <f t="shared" si="90"/>
        <v>42086.811400462961</v>
      </c>
      <c r="T1451" s="12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0</v>
      </c>
      <c r="P1452" s="8">
        <f t="shared" si="89"/>
        <v>1</v>
      </c>
      <c r="Q1452" s="8" t="s">
        <v>8322</v>
      </c>
      <c r="R1452" s="8" t="s">
        <v>8341</v>
      </c>
      <c r="S1452" s="12">
        <f t="shared" si="90"/>
        <v>42390.171261574069</v>
      </c>
      <c r="T1452" s="12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0.01</v>
      </c>
      <c r="P1453" s="8">
        <f t="shared" si="89"/>
        <v>1</v>
      </c>
      <c r="Q1453" s="8" t="s">
        <v>8322</v>
      </c>
      <c r="R1453" s="8" t="s">
        <v>8341</v>
      </c>
      <c r="S1453" s="12">
        <f t="shared" si="90"/>
        <v>41931.959016203706</v>
      </c>
      <c r="T1453" s="12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8" t="e">
        <f t="shared" si="89"/>
        <v>#DIV/0!</v>
      </c>
      <c r="Q1454" s="8" t="s">
        <v>8322</v>
      </c>
      <c r="R1454" s="8" t="s">
        <v>8341</v>
      </c>
      <c r="S1454" s="12">
        <f t="shared" si="90"/>
        <v>41818.703275462962</v>
      </c>
      <c r="T1454" s="12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8" t="e">
        <f t="shared" si="89"/>
        <v>#DIV/0!</v>
      </c>
      <c r="Q1455" s="8" t="s">
        <v>8322</v>
      </c>
      <c r="R1455" s="8" t="s">
        <v>8341</v>
      </c>
      <c r="S1455" s="12">
        <f t="shared" si="90"/>
        <v>42795.696145833332</v>
      </c>
      <c r="T1455" s="12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0.86</v>
      </c>
      <c r="P1456" s="8">
        <f t="shared" si="89"/>
        <v>15</v>
      </c>
      <c r="Q1456" s="8" t="s">
        <v>8322</v>
      </c>
      <c r="R1456" s="8" t="s">
        <v>8341</v>
      </c>
      <c r="S1456" s="12">
        <f t="shared" si="90"/>
        <v>42463.866666666669</v>
      </c>
      <c r="T1456" s="12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8">
        <f t="shared" si="89"/>
        <v>225</v>
      </c>
      <c r="Q1457" s="8" t="s">
        <v>8322</v>
      </c>
      <c r="R1457" s="8" t="s">
        <v>8341</v>
      </c>
      <c r="S1457" s="12">
        <f t="shared" si="90"/>
        <v>41832.672685185185</v>
      </c>
      <c r="T1457" s="12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</v>
      </c>
      <c r="P1458" s="8">
        <f t="shared" si="89"/>
        <v>48.33</v>
      </c>
      <c r="Q1458" s="8" t="s">
        <v>8322</v>
      </c>
      <c r="R1458" s="8" t="s">
        <v>8341</v>
      </c>
      <c r="S1458" s="12">
        <f t="shared" si="90"/>
        <v>42708.668576388889</v>
      </c>
      <c r="T1458" s="12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8" t="e">
        <f t="shared" si="89"/>
        <v>#DIV/0!</v>
      </c>
      <c r="Q1459" s="8" t="s">
        <v>8322</v>
      </c>
      <c r="R1459" s="8" t="s">
        <v>8341</v>
      </c>
      <c r="S1459" s="12">
        <f t="shared" si="90"/>
        <v>42289.89634259259</v>
      </c>
      <c r="T1459" s="12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8" t="e">
        <f t="shared" si="89"/>
        <v>#DIV/0!</v>
      </c>
      <c r="Q1460" s="8" t="s">
        <v>8322</v>
      </c>
      <c r="R1460" s="8" t="s">
        <v>8341</v>
      </c>
      <c r="S1460" s="12">
        <f t="shared" si="90"/>
        <v>41831.705555555556</v>
      </c>
      <c r="T1460" s="12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8" t="e">
        <f t="shared" si="89"/>
        <v>#DIV/0!</v>
      </c>
      <c r="Q1461" s="8" t="s">
        <v>8322</v>
      </c>
      <c r="R1461" s="8" t="s">
        <v>8341</v>
      </c>
      <c r="S1461" s="12">
        <f t="shared" si="90"/>
        <v>42312.204814814817</v>
      </c>
      <c r="T1461" s="12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8" t="e">
        <f t="shared" si="89"/>
        <v>#DIV/0!</v>
      </c>
      <c r="Q1462" s="8" t="s">
        <v>8322</v>
      </c>
      <c r="R1462" s="8" t="s">
        <v>8341</v>
      </c>
      <c r="S1462" s="12">
        <f t="shared" si="90"/>
        <v>41915.896967592591</v>
      </c>
      <c r="T1462" s="12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</v>
      </c>
      <c r="P1463" s="8">
        <f t="shared" si="89"/>
        <v>44.67</v>
      </c>
      <c r="Q1463" s="8" t="s">
        <v>8322</v>
      </c>
      <c r="R1463" s="8" t="s">
        <v>8342</v>
      </c>
      <c r="S1463" s="12">
        <f t="shared" si="90"/>
        <v>41899.645300925928</v>
      </c>
      <c r="T1463" s="12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108.52</v>
      </c>
      <c r="P1464" s="8">
        <f t="shared" si="89"/>
        <v>28.94</v>
      </c>
      <c r="Q1464" s="8" t="s">
        <v>8322</v>
      </c>
      <c r="R1464" s="8" t="s">
        <v>8342</v>
      </c>
      <c r="S1464" s="12">
        <f t="shared" si="90"/>
        <v>41344.662858796299</v>
      </c>
      <c r="T1464" s="12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147.66999999999999</v>
      </c>
      <c r="P1465" s="8">
        <f t="shared" si="89"/>
        <v>35.44</v>
      </c>
      <c r="Q1465" s="8" t="s">
        <v>8322</v>
      </c>
      <c r="R1465" s="8" t="s">
        <v>8342</v>
      </c>
      <c r="S1465" s="12">
        <f t="shared" si="90"/>
        <v>41326.911319444444</v>
      </c>
      <c r="T1465" s="12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8">
        <f t="shared" si="89"/>
        <v>34.869999999999997</v>
      </c>
      <c r="Q1466" s="8" t="s">
        <v>8322</v>
      </c>
      <c r="R1466" s="8" t="s">
        <v>8342</v>
      </c>
      <c r="S1466" s="12">
        <f t="shared" si="90"/>
        <v>41291.661550925928</v>
      </c>
      <c r="T1466" s="12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</v>
      </c>
      <c r="P1467" s="8">
        <f t="shared" si="89"/>
        <v>52.62</v>
      </c>
      <c r="Q1467" s="8" t="s">
        <v>8322</v>
      </c>
      <c r="R1467" s="8" t="s">
        <v>8342</v>
      </c>
      <c r="S1467" s="12">
        <f t="shared" si="90"/>
        <v>40959.734398148146</v>
      </c>
      <c r="T1467" s="12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107.88</v>
      </c>
      <c r="P1468" s="8">
        <f t="shared" si="89"/>
        <v>69.599999999999994</v>
      </c>
      <c r="Q1468" s="8" t="s">
        <v>8322</v>
      </c>
      <c r="R1468" s="8" t="s">
        <v>8342</v>
      </c>
      <c r="S1468" s="12">
        <f t="shared" si="90"/>
        <v>42340.172060185185</v>
      </c>
      <c r="T1468" s="12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8">
        <f t="shared" si="89"/>
        <v>76.72</v>
      </c>
      <c r="Q1469" s="8" t="s">
        <v>8322</v>
      </c>
      <c r="R1469" s="8" t="s">
        <v>8342</v>
      </c>
      <c r="S1469" s="12">
        <f t="shared" si="90"/>
        <v>40933.80190972222</v>
      </c>
      <c r="T1469" s="12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102.37</v>
      </c>
      <c r="P1470" s="8">
        <f t="shared" si="89"/>
        <v>33.19</v>
      </c>
      <c r="Q1470" s="8" t="s">
        <v>8322</v>
      </c>
      <c r="R1470" s="8" t="s">
        <v>8342</v>
      </c>
      <c r="S1470" s="12">
        <f t="shared" si="90"/>
        <v>40646.014456018522</v>
      </c>
      <c r="T1470" s="12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</v>
      </c>
      <c r="P1471" s="8">
        <f t="shared" si="89"/>
        <v>149.46</v>
      </c>
      <c r="Q1471" s="8" t="s">
        <v>8322</v>
      </c>
      <c r="R1471" s="8" t="s">
        <v>8342</v>
      </c>
      <c r="S1471" s="12">
        <f t="shared" si="90"/>
        <v>41290.598483796297</v>
      </c>
      <c r="T1471" s="12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</v>
      </c>
      <c r="P1472" s="8">
        <f t="shared" si="89"/>
        <v>23.17</v>
      </c>
      <c r="Q1472" s="8" t="s">
        <v>8322</v>
      </c>
      <c r="R1472" s="8" t="s">
        <v>8342</v>
      </c>
      <c r="S1472" s="12">
        <f t="shared" si="90"/>
        <v>41250.827118055553</v>
      </c>
      <c r="T1472" s="12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</v>
      </c>
      <c r="P1473" s="8">
        <f t="shared" si="89"/>
        <v>96.88</v>
      </c>
      <c r="Q1473" s="8" t="s">
        <v>8322</v>
      </c>
      <c r="R1473" s="8" t="s">
        <v>8342</v>
      </c>
      <c r="S1473" s="12">
        <f t="shared" si="90"/>
        <v>42073.957569444443</v>
      </c>
      <c r="T1473" s="12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138.69999999999999</v>
      </c>
      <c r="P1474" s="8">
        <f t="shared" si="89"/>
        <v>103.2</v>
      </c>
      <c r="Q1474" s="8" t="s">
        <v>8322</v>
      </c>
      <c r="R1474" s="8" t="s">
        <v>8342</v>
      </c>
      <c r="S1474" s="12">
        <f t="shared" si="90"/>
        <v>41533.542858796296</v>
      </c>
      <c r="T1474" s="12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ROUND(100*(E1475/D1475), 2)</f>
        <v>120.52</v>
      </c>
      <c r="P1475" s="8">
        <f t="shared" ref="P1475:P1538" si="93">ROUND(E1475/L1475,2)</f>
        <v>38.46</v>
      </c>
      <c r="Q1475" s="8" t="s">
        <v>8322</v>
      </c>
      <c r="R1475" s="8" t="s">
        <v>8342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112.27</v>
      </c>
      <c r="P1476" s="8">
        <f t="shared" si="93"/>
        <v>44.32</v>
      </c>
      <c r="Q1476" s="8" t="s">
        <v>8322</v>
      </c>
      <c r="R1476" s="8" t="s">
        <v>8342</v>
      </c>
      <c r="S1476" s="12">
        <f t="shared" si="94"/>
        <v>41500.727916666663</v>
      </c>
      <c r="T1476" s="12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188.67</v>
      </c>
      <c r="P1477" s="8">
        <f t="shared" si="93"/>
        <v>64.17</v>
      </c>
      <c r="Q1477" s="8" t="s">
        <v>8322</v>
      </c>
      <c r="R1477" s="8" t="s">
        <v>8342</v>
      </c>
      <c r="S1477" s="12">
        <f t="shared" si="94"/>
        <v>41960.722951388889</v>
      </c>
      <c r="T1477" s="12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</v>
      </c>
      <c r="P1478" s="8">
        <f t="shared" si="93"/>
        <v>43.33</v>
      </c>
      <c r="Q1478" s="8" t="s">
        <v>8322</v>
      </c>
      <c r="R1478" s="8" t="s">
        <v>8342</v>
      </c>
      <c r="S1478" s="12">
        <f t="shared" si="94"/>
        <v>40766.041921296295</v>
      </c>
      <c r="T1478" s="12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8">
        <f t="shared" si="93"/>
        <v>90.5</v>
      </c>
      <c r="Q1479" s="8" t="s">
        <v>8322</v>
      </c>
      <c r="R1479" s="8" t="s">
        <v>8342</v>
      </c>
      <c r="S1479" s="12">
        <f t="shared" si="94"/>
        <v>40840.615787037037</v>
      </c>
      <c r="T1479" s="12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1181.6099999999999</v>
      </c>
      <c r="P1480" s="8">
        <f t="shared" si="93"/>
        <v>29.19</v>
      </c>
      <c r="Q1480" s="8" t="s">
        <v>8322</v>
      </c>
      <c r="R1480" s="8" t="s">
        <v>8342</v>
      </c>
      <c r="S1480" s="12">
        <f t="shared" si="94"/>
        <v>41394.871678240743</v>
      </c>
      <c r="T1480" s="12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137.38</v>
      </c>
      <c r="P1481" s="8">
        <f t="shared" si="93"/>
        <v>30.96</v>
      </c>
      <c r="Q1481" s="8" t="s">
        <v>8322</v>
      </c>
      <c r="R1481" s="8" t="s">
        <v>8342</v>
      </c>
      <c r="S1481" s="12">
        <f t="shared" si="94"/>
        <v>41754.745243055557</v>
      </c>
      <c r="T1481" s="12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</v>
      </c>
      <c r="P1482" s="8">
        <f t="shared" si="93"/>
        <v>92.16</v>
      </c>
      <c r="Q1482" s="8" t="s">
        <v>8322</v>
      </c>
      <c r="R1482" s="8" t="s">
        <v>8342</v>
      </c>
      <c r="S1482" s="12">
        <f t="shared" si="94"/>
        <v>41464.934016203704</v>
      </c>
      <c r="T1482" s="12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8">
        <f t="shared" si="93"/>
        <v>17.5</v>
      </c>
      <c r="Q1483" s="8" t="s">
        <v>8322</v>
      </c>
      <c r="R1483" s="8" t="s">
        <v>8324</v>
      </c>
      <c r="S1483" s="12">
        <f t="shared" si="94"/>
        <v>41550.922974537039</v>
      </c>
      <c r="T1483" s="12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8">
        <f t="shared" si="93"/>
        <v>5</v>
      </c>
      <c r="Q1484" s="8" t="s">
        <v>8322</v>
      </c>
      <c r="R1484" s="8" t="s">
        <v>8324</v>
      </c>
      <c r="S1484" s="12">
        <f t="shared" si="94"/>
        <v>41136.85805555556</v>
      </c>
      <c r="T1484" s="12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</v>
      </c>
      <c r="P1485" s="8">
        <f t="shared" si="93"/>
        <v>25</v>
      </c>
      <c r="Q1485" s="8" t="s">
        <v>8322</v>
      </c>
      <c r="R1485" s="8" t="s">
        <v>8324</v>
      </c>
      <c r="S1485" s="12">
        <f t="shared" si="94"/>
        <v>42548.192997685182</v>
      </c>
      <c r="T1485" s="12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8" t="e">
        <f t="shared" si="93"/>
        <v>#DIV/0!</v>
      </c>
      <c r="Q1486" s="8" t="s">
        <v>8322</v>
      </c>
      <c r="R1486" s="8" t="s">
        <v>8324</v>
      </c>
      <c r="S1486" s="12">
        <f t="shared" si="94"/>
        <v>41053.200960648144</v>
      </c>
      <c r="T1486" s="12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2.2400000000000002</v>
      </c>
      <c r="P1487" s="8">
        <f t="shared" si="93"/>
        <v>50</v>
      </c>
      <c r="Q1487" s="8" t="s">
        <v>8322</v>
      </c>
      <c r="R1487" s="8" t="s">
        <v>8324</v>
      </c>
      <c r="S1487" s="12">
        <f t="shared" si="94"/>
        <v>42130.795983796299</v>
      </c>
      <c r="T1487" s="12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8">
        <f t="shared" si="93"/>
        <v>16</v>
      </c>
      <c r="Q1488" s="8" t="s">
        <v>8322</v>
      </c>
      <c r="R1488" s="8" t="s">
        <v>8324</v>
      </c>
      <c r="S1488" s="12">
        <f t="shared" si="94"/>
        <v>42032.168530092589</v>
      </c>
      <c r="T1488" s="12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8" t="e">
        <f t="shared" si="93"/>
        <v>#DIV/0!</v>
      </c>
      <c r="Q1489" s="8" t="s">
        <v>8322</v>
      </c>
      <c r="R1489" s="8" t="s">
        <v>8324</v>
      </c>
      <c r="S1489" s="12">
        <f t="shared" si="94"/>
        <v>42554.917488425926</v>
      </c>
      <c r="T1489" s="12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8">
        <f t="shared" si="93"/>
        <v>60</v>
      </c>
      <c r="Q1490" s="8" t="s">
        <v>8322</v>
      </c>
      <c r="R1490" s="8" t="s">
        <v>8324</v>
      </c>
      <c r="S1490" s="12">
        <f t="shared" si="94"/>
        <v>41614.563194444447</v>
      </c>
      <c r="T1490" s="12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8" t="e">
        <f t="shared" si="93"/>
        <v>#DIV/0!</v>
      </c>
      <c r="Q1491" s="8" t="s">
        <v>8322</v>
      </c>
      <c r="R1491" s="8" t="s">
        <v>8324</v>
      </c>
      <c r="S1491" s="12">
        <f t="shared" si="94"/>
        <v>41198.611712962964</v>
      </c>
      <c r="T1491" s="12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</v>
      </c>
      <c r="P1492" s="8">
        <f t="shared" si="93"/>
        <v>47.11</v>
      </c>
      <c r="Q1492" s="8" t="s">
        <v>8322</v>
      </c>
      <c r="R1492" s="8" t="s">
        <v>8324</v>
      </c>
      <c r="S1492" s="12">
        <f t="shared" si="94"/>
        <v>41520.561041666668</v>
      </c>
      <c r="T1492" s="12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</v>
      </c>
      <c r="P1493" s="8">
        <f t="shared" si="93"/>
        <v>100</v>
      </c>
      <c r="Q1493" s="8" t="s">
        <v>8322</v>
      </c>
      <c r="R1493" s="8" t="s">
        <v>8324</v>
      </c>
      <c r="S1493" s="12">
        <f t="shared" si="94"/>
        <v>41991.713460648149</v>
      </c>
      <c r="T1493" s="12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8">
        <f t="shared" si="93"/>
        <v>15</v>
      </c>
      <c r="Q1494" s="8" t="s">
        <v>8322</v>
      </c>
      <c r="R1494" s="8" t="s">
        <v>8324</v>
      </c>
      <c r="S1494" s="12">
        <f t="shared" si="94"/>
        <v>40682.884791666671</v>
      </c>
      <c r="T1494" s="12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8" t="e">
        <f t="shared" si="93"/>
        <v>#DIV/0!</v>
      </c>
      <c r="Q1495" s="8" t="s">
        <v>8322</v>
      </c>
      <c r="R1495" s="8" t="s">
        <v>8324</v>
      </c>
      <c r="S1495" s="12">
        <f t="shared" si="94"/>
        <v>41411.866608796299</v>
      </c>
      <c r="T1495" s="12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8">
        <f t="shared" si="93"/>
        <v>40.450000000000003</v>
      </c>
      <c r="Q1496" s="8" t="s">
        <v>8322</v>
      </c>
      <c r="R1496" s="8" t="s">
        <v>8324</v>
      </c>
      <c r="S1496" s="12">
        <f t="shared" si="94"/>
        <v>42067.722372685181</v>
      </c>
      <c r="T1496" s="12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8" t="e">
        <f t="shared" si="93"/>
        <v>#DIV/0!</v>
      </c>
      <c r="Q1497" s="8" t="s">
        <v>8322</v>
      </c>
      <c r="R1497" s="8" t="s">
        <v>8324</v>
      </c>
      <c r="S1497" s="12">
        <f t="shared" si="94"/>
        <v>40752.789710648147</v>
      </c>
      <c r="T1497" s="12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8" t="e">
        <f t="shared" si="93"/>
        <v>#DIV/0!</v>
      </c>
      <c r="Q1498" s="8" t="s">
        <v>8322</v>
      </c>
      <c r="R1498" s="8" t="s">
        <v>8324</v>
      </c>
      <c r="S1498" s="12">
        <f t="shared" si="94"/>
        <v>41838.475219907406</v>
      </c>
      <c r="T1498" s="12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0.01</v>
      </c>
      <c r="P1499" s="8">
        <f t="shared" si="93"/>
        <v>1</v>
      </c>
      <c r="Q1499" s="8" t="s">
        <v>8322</v>
      </c>
      <c r="R1499" s="8" t="s">
        <v>8324</v>
      </c>
      <c r="S1499" s="12">
        <f t="shared" si="94"/>
        <v>41444.64261574074</v>
      </c>
      <c r="T1499" s="12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8">
        <f t="shared" si="93"/>
        <v>19</v>
      </c>
      <c r="Q1500" s="8" t="s">
        <v>8322</v>
      </c>
      <c r="R1500" s="8" t="s">
        <v>8324</v>
      </c>
      <c r="S1500" s="12">
        <f t="shared" si="94"/>
        <v>41840.983541666668</v>
      </c>
      <c r="T1500" s="12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8">
        <f t="shared" si="93"/>
        <v>5</v>
      </c>
      <c r="Q1501" s="8" t="s">
        <v>8322</v>
      </c>
      <c r="R1501" s="8" t="s">
        <v>8324</v>
      </c>
      <c r="S1501" s="12">
        <f t="shared" si="94"/>
        <v>42527.007326388892</v>
      </c>
      <c r="T1501" s="12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25.04</v>
      </c>
      <c r="P1502" s="8">
        <f t="shared" si="93"/>
        <v>46.73</v>
      </c>
      <c r="Q1502" s="8" t="s">
        <v>8322</v>
      </c>
      <c r="R1502" s="8" t="s">
        <v>8324</v>
      </c>
      <c r="S1502" s="12">
        <f t="shared" si="94"/>
        <v>41365.904594907406</v>
      </c>
      <c r="T1502" s="12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</v>
      </c>
      <c r="P1503" s="8">
        <f t="shared" si="93"/>
        <v>97.73</v>
      </c>
      <c r="Q1503" s="8" t="s">
        <v>8338</v>
      </c>
      <c r="R1503" s="8" t="s">
        <v>8339</v>
      </c>
      <c r="S1503" s="12">
        <f t="shared" si="94"/>
        <v>42163.583599537036</v>
      </c>
      <c r="T1503" s="12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101.45</v>
      </c>
      <c r="P1504" s="8">
        <f t="shared" si="93"/>
        <v>67.84</v>
      </c>
      <c r="Q1504" s="8" t="s">
        <v>8338</v>
      </c>
      <c r="R1504" s="8" t="s">
        <v>8339</v>
      </c>
      <c r="S1504" s="12">
        <f t="shared" si="94"/>
        <v>42426.542592592596</v>
      </c>
      <c r="T1504" s="12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</v>
      </c>
      <c r="P1505" s="8">
        <f t="shared" si="93"/>
        <v>56.98</v>
      </c>
      <c r="Q1505" s="8" t="s">
        <v>8338</v>
      </c>
      <c r="R1505" s="8" t="s">
        <v>8339</v>
      </c>
      <c r="S1505" s="12">
        <f t="shared" si="94"/>
        <v>42606.347233796296</v>
      </c>
      <c r="T1505" s="12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277.94</v>
      </c>
      <c r="P1506" s="8">
        <f t="shared" si="93"/>
        <v>67.16</v>
      </c>
      <c r="Q1506" s="8" t="s">
        <v>8338</v>
      </c>
      <c r="R1506" s="8" t="s">
        <v>8339</v>
      </c>
      <c r="S1506" s="12">
        <f t="shared" si="94"/>
        <v>41772.657685185186</v>
      </c>
      <c r="T1506" s="12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</v>
      </c>
      <c r="P1507" s="8">
        <f t="shared" si="93"/>
        <v>48.04</v>
      </c>
      <c r="Q1507" s="8" t="s">
        <v>8338</v>
      </c>
      <c r="R1507" s="8" t="s">
        <v>8339</v>
      </c>
      <c r="S1507" s="12">
        <f t="shared" si="94"/>
        <v>42414.44332175926</v>
      </c>
      <c r="T1507" s="12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8">
        <f t="shared" si="93"/>
        <v>38.86</v>
      </c>
      <c r="Q1508" s="8" t="s">
        <v>8338</v>
      </c>
      <c r="R1508" s="8" t="s">
        <v>8339</v>
      </c>
      <c r="S1508" s="12">
        <f t="shared" si="94"/>
        <v>41814.785925925928</v>
      </c>
      <c r="T1508" s="12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8">
        <f t="shared" si="93"/>
        <v>78.180000000000007</v>
      </c>
      <c r="Q1509" s="8" t="s">
        <v>8338</v>
      </c>
      <c r="R1509" s="8" t="s">
        <v>8339</v>
      </c>
      <c r="S1509" s="12">
        <f t="shared" si="94"/>
        <v>40254.450335648151</v>
      </c>
      <c r="T1509" s="12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</v>
      </c>
      <c r="P1510" s="8">
        <f t="shared" si="93"/>
        <v>97.11</v>
      </c>
      <c r="Q1510" s="8" t="s">
        <v>8338</v>
      </c>
      <c r="R1510" s="8" t="s">
        <v>8339</v>
      </c>
      <c r="S1510" s="12">
        <f t="shared" si="94"/>
        <v>41786.614363425928</v>
      </c>
      <c r="T1510" s="12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</v>
      </c>
      <c r="P1511" s="8">
        <f t="shared" si="93"/>
        <v>110.39</v>
      </c>
      <c r="Q1511" s="8" t="s">
        <v>8338</v>
      </c>
      <c r="R1511" s="8" t="s">
        <v>8339</v>
      </c>
      <c r="S1511" s="12">
        <f t="shared" si="94"/>
        <v>42751.533391203702</v>
      </c>
      <c r="T1511" s="12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101.04</v>
      </c>
      <c r="P1512" s="8">
        <f t="shared" si="93"/>
        <v>39.92</v>
      </c>
      <c r="Q1512" s="8" t="s">
        <v>8338</v>
      </c>
      <c r="R1512" s="8" t="s">
        <v>8339</v>
      </c>
      <c r="S1512" s="12">
        <f t="shared" si="94"/>
        <v>41809.385162037033</v>
      </c>
      <c r="T1512" s="12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</v>
      </c>
      <c r="P1513" s="8">
        <f t="shared" si="93"/>
        <v>75.98</v>
      </c>
      <c r="Q1513" s="8" t="s">
        <v>8338</v>
      </c>
      <c r="R1513" s="8" t="s">
        <v>8339</v>
      </c>
      <c r="S1513" s="12">
        <f t="shared" si="94"/>
        <v>42296.583379629628</v>
      </c>
      <c r="T1513" s="12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</v>
      </c>
      <c r="P1514" s="8">
        <f t="shared" si="93"/>
        <v>58.38</v>
      </c>
      <c r="Q1514" s="8" t="s">
        <v>8338</v>
      </c>
      <c r="R1514" s="8" t="s">
        <v>8339</v>
      </c>
      <c r="S1514" s="12">
        <f t="shared" si="94"/>
        <v>42741.684479166666</v>
      </c>
      <c r="T1514" s="12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150.02000000000001</v>
      </c>
      <c r="P1515" s="8">
        <f t="shared" si="93"/>
        <v>55.82</v>
      </c>
      <c r="Q1515" s="8" t="s">
        <v>8338</v>
      </c>
      <c r="R1515" s="8" t="s">
        <v>8339</v>
      </c>
      <c r="S1515" s="12">
        <f t="shared" si="94"/>
        <v>41806.637337962966</v>
      </c>
      <c r="T1515" s="12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106.48</v>
      </c>
      <c r="P1516" s="8">
        <f t="shared" si="93"/>
        <v>151.24</v>
      </c>
      <c r="Q1516" s="8" t="s">
        <v>8338</v>
      </c>
      <c r="R1516" s="8" t="s">
        <v>8339</v>
      </c>
      <c r="S1516" s="12">
        <f t="shared" si="94"/>
        <v>42234.597685185188</v>
      </c>
      <c r="T1516" s="12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157.19</v>
      </c>
      <c r="P1517" s="8">
        <f t="shared" si="93"/>
        <v>849.67</v>
      </c>
      <c r="Q1517" s="8" t="s">
        <v>8338</v>
      </c>
      <c r="R1517" s="8" t="s">
        <v>8339</v>
      </c>
      <c r="S1517" s="12">
        <f t="shared" si="94"/>
        <v>42415.253437499996</v>
      </c>
      <c r="T1517" s="12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108.66</v>
      </c>
      <c r="P1518" s="8">
        <f t="shared" si="93"/>
        <v>159.24</v>
      </c>
      <c r="Q1518" s="8" t="s">
        <v>8338</v>
      </c>
      <c r="R1518" s="8" t="s">
        <v>8339</v>
      </c>
      <c r="S1518" s="12">
        <f t="shared" si="94"/>
        <v>42619.466342592597</v>
      </c>
      <c r="T1518" s="12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8">
        <f t="shared" si="93"/>
        <v>39.51</v>
      </c>
      <c r="Q1519" s="8" t="s">
        <v>8338</v>
      </c>
      <c r="R1519" s="8" t="s">
        <v>8339</v>
      </c>
      <c r="S1519" s="12">
        <f t="shared" si="94"/>
        <v>41948.56658564815</v>
      </c>
      <c r="T1519" s="12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205.37</v>
      </c>
      <c r="P1520" s="8">
        <f t="shared" si="93"/>
        <v>130.53</v>
      </c>
      <c r="Q1520" s="8" t="s">
        <v>8338</v>
      </c>
      <c r="R1520" s="8" t="s">
        <v>8339</v>
      </c>
      <c r="S1520" s="12">
        <f t="shared" si="94"/>
        <v>41760.8200462963</v>
      </c>
      <c r="T1520" s="12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</v>
      </c>
      <c r="P1521" s="8">
        <f t="shared" si="93"/>
        <v>64.16</v>
      </c>
      <c r="Q1521" s="8" t="s">
        <v>8338</v>
      </c>
      <c r="R1521" s="8" t="s">
        <v>8339</v>
      </c>
      <c r="S1521" s="12">
        <f t="shared" si="94"/>
        <v>41782.741701388892</v>
      </c>
      <c r="T1521" s="12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</v>
      </c>
      <c r="P1522" s="8">
        <f t="shared" si="93"/>
        <v>111.53</v>
      </c>
      <c r="Q1522" s="8" t="s">
        <v>8338</v>
      </c>
      <c r="R1522" s="8" t="s">
        <v>8339</v>
      </c>
      <c r="S1522" s="12">
        <f t="shared" si="94"/>
        <v>41955.857789351852</v>
      </c>
      <c r="T1522" s="12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</v>
      </c>
      <c r="P1523" s="8">
        <f t="shared" si="93"/>
        <v>170.45</v>
      </c>
      <c r="Q1523" s="8" t="s">
        <v>8338</v>
      </c>
      <c r="R1523" s="8" t="s">
        <v>8339</v>
      </c>
      <c r="S1523" s="12">
        <f t="shared" si="94"/>
        <v>42493.167719907404</v>
      </c>
      <c r="T1523" s="12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138.97</v>
      </c>
      <c r="P1524" s="8">
        <f t="shared" si="93"/>
        <v>133.74</v>
      </c>
      <c r="Q1524" s="8" t="s">
        <v>8338</v>
      </c>
      <c r="R1524" s="8" t="s">
        <v>8339</v>
      </c>
      <c r="S1524" s="12">
        <f t="shared" si="94"/>
        <v>41899.830312500002</v>
      </c>
      <c r="T1524" s="12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</v>
      </c>
      <c r="P1525" s="8">
        <f t="shared" si="93"/>
        <v>95.83</v>
      </c>
      <c r="Q1525" s="8" t="s">
        <v>8338</v>
      </c>
      <c r="R1525" s="8" t="s">
        <v>8339</v>
      </c>
      <c r="S1525" s="12">
        <f t="shared" si="94"/>
        <v>41964.751342592594</v>
      </c>
      <c r="T1525" s="12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207</v>
      </c>
      <c r="P1526" s="8">
        <f t="shared" si="93"/>
        <v>221.79</v>
      </c>
      <c r="Q1526" s="8" t="s">
        <v>8338</v>
      </c>
      <c r="R1526" s="8" t="s">
        <v>8339</v>
      </c>
      <c r="S1526" s="12">
        <f t="shared" si="94"/>
        <v>42756.501041666663</v>
      </c>
      <c r="T1526" s="12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174.01</v>
      </c>
      <c r="P1527" s="8">
        <f t="shared" si="93"/>
        <v>32.32</v>
      </c>
      <c r="Q1527" s="8" t="s">
        <v>8338</v>
      </c>
      <c r="R1527" s="8" t="s">
        <v>8339</v>
      </c>
      <c r="S1527" s="12">
        <f t="shared" si="94"/>
        <v>42570.702986111108</v>
      </c>
      <c r="T1527" s="12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120.33</v>
      </c>
      <c r="P1528" s="8">
        <f t="shared" si="93"/>
        <v>98.84</v>
      </c>
      <c r="Q1528" s="8" t="s">
        <v>8338</v>
      </c>
      <c r="R1528" s="8" t="s">
        <v>8339</v>
      </c>
      <c r="S1528" s="12">
        <f t="shared" si="94"/>
        <v>42339.276006944448</v>
      </c>
      <c r="T1528" s="12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</v>
      </c>
      <c r="P1529" s="8">
        <f t="shared" si="93"/>
        <v>55.22</v>
      </c>
      <c r="Q1529" s="8" t="s">
        <v>8338</v>
      </c>
      <c r="R1529" s="8" t="s">
        <v>8339</v>
      </c>
      <c r="S1529" s="12">
        <f t="shared" si="94"/>
        <v>42780.600532407407</v>
      </c>
      <c r="T1529" s="12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281.57</v>
      </c>
      <c r="P1530" s="8">
        <f t="shared" si="93"/>
        <v>52.79</v>
      </c>
      <c r="Q1530" s="8" t="s">
        <v>8338</v>
      </c>
      <c r="R1530" s="8" t="s">
        <v>8339</v>
      </c>
      <c r="S1530" s="12">
        <f t="shared" si="94"/>
        <v>42736.732893518521</v>
      </c>
      <c r="T1530" s="12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100.68</v>
      </c>
      <c r="P1531" s="8">
        <f t="shared" si="93"/>
        <v>135.66999999999999</v>
      </c>
      <c r="Q1531" s="8" t="s">
        <v>8338</v>
      </c>
      <c r="R1531" s="8" t="s">
        <v>8339</v>
      </c>
      <c r="S1531" s="12">
        <f t="shared" si="94"/>
        <v>42052.628703703704</v>
      </c>
      <c r="T1531" s="12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134.83000000000001</v>
      </c>
      <c r="P1532" s="8">
        <f t="shared" si="93"/>
        <v>53.99</v>
      </c>
      <c r="Q1532" s="8" t="s">
        <v>8338</v>
      </c>
      <c r="R1532" s="8" t="s">
        <v>8339</v>
      </c>
      <c r="S1532" s="12">
        <f t="shared" si="94"/>
        <v>42275.767303240747</v>
      </c>
      <c r="T1532" s="12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175.96</v>
      </c>
      <c r="P1533" s="8">
        <f t="shared" si="93"/>
        <v>56.64</v>
      </c>
      <c r="Q1533" s="8" t="s">
        <v>8338</v>
      </c>
      <c r="R1533" s="8" t="s">
        <v>8339</v>
      </c>
      <c r="S1533" s="12">
        <f t="shared" si="94"/>
        <v>41941.802384259259</v>
      </c>
      <c r="T1533" s="12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</v>
      </c>
      <c r="P1534" s="8">
        <f t="shared" si="93"/>
        <v>82.32</v>
      </c>
      <c r="Q1534" s="8" t="s">
        <v>8338</v>
      </c>
      <c r="R1534" s="8" t="s">
        <v>8339</v>
      </c>
      <c r="S1534" s="12">
        <f t="shared" si="94"/>
        <v>42391.475289351853</v>
      </c>
      <c r="T1534" s="12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145.13999999999999</v>
      </c>
      <c r="P1535" s="8">
        <f t="shared" si="93"/>
        <v>88.26</v>
      </c>
      <c r="Q1535" s="8" t="s">
        <v>8338</v>
      </c>
      <c r="R1535" s="8" t="s">
        <v>8339</v>
      </c>
      <c r="S1535" s="12">
        <f t="shared" si="94"/>
        <v>42443.00204861111</v>
      </c>
      <c r="T1535" s="12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</v>
      </c>
      <c r="P1536" s="8">
        <f t="shared" si="93"/>
        <v>84.91</v>
      </c>
      <c r="Q1536" s="8" t="s">
        <v>8338</v>
      </c>
      <c r="R1536" s="8" t="s">
        <v>8339</v>
      </c>
      <c r="S1536" s="12">
        <f t="shared" si="94"/>
        <v>42221.67432870371</v>
      </c>
      <c r="T1536" s="12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132.43</v>
      </c>
      <c r="P1537" s="8">
        <f t="shared" si="93"/>
        <v>48.15</v>
      </c>
      <c r="Q1537" s="8" t="s">
        <v>8338</v>
      </c>
      <c r="R1537" s="8" t="s">
        <v>8339</v>
      </c>
      <c r="S1537" s="12">
        <f t="shared" si="94"/>
        <v>42484.829062500001</v>
      </c>
      <c r="T1537" s="12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250.31</v>
      </c>
      <c r="P1538" s="8">
        <f t="shared" si="93"/>
        <v>66.02</v>
      </c>
      <c r="Q1538" s="8" t="s">
        <v>8338</v>
      </c>
      <c r="R1538" s="8" t="s">
        <v>8339</v>
      </c>
      <c r="S1538" s="12">
        <f t="shared" si="94"/>
        <v>42213.802199074074</v>
      </c>
      <c r="T1538" s="12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ROUND(100*(E1539/D1539), 2)</f>
        <v>179.9</v>
      </c>
      <c r="P1539" s="8">
        <f t="shared" ref="P1539:P1602" si="97">ROUND(E1539/L1539,2)</f>
        <v>96.38</v>
      </c>
      <c r="Q1539" s="8" t="s">
        <v>8338</v>
      </c>
      <c r="R1539" s="8" t="s">
        <v>8339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102.63</v>
      </c>
      <c r="P1540" s="8">
        <f t="shared" si="97"/>
        <v>156.16999999999999</v>
      </c>
      <c r="Q1540" s="8" t="s">
        <v>8338</v>
      </c>
      <c r="R1540" s="8" t="s">
        <v>8339</v>
      </c>
      <c r="S1540" s="12">
        <f t="shared" si="98"/>
        <v>41981.782060185185</v>
      </c>
      <c r="T1540" s="12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135.99</v>
      </c>
      <c r="P1541" s="8">
        <f t="shared" si="97"/>
        <v>95.76</v>
      </c>
      <c r="Q1541" s="8" t="s">
        <v>8338</v>
      </c>
      <c r="R1541" s="8" t="s">
        <v>8339</v>
      </c>
      <c r="S1541" s="12">
        <f t="shared" si="98"/>
        <v>42705.919201388882</v>
      </c>
      <c r="T1541" s="12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117.87</v>
      </c>
      <c r="P1542" s="8">
        <f t="shared" si="97"/>
        <v>180.41</v>
      </c>
      <c r="Q1542" s="8" t="s">
        <v>8338</v>
      </c>
      <c r="R1542" s="8" t="s">
        <v>8339</v>
      </c>
      <c r="S1542" s="12">
        <f t="shared" si="98"/>
        <v>41939.00712962963</v>
      </c>
      <c r="T1542" s="12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0.03</v>
      </c>
      <c r="P1543" s="8">
        <f t="shared" si="97"/>
        <v>3</v>
      </c>
      <c r="Q1543" s="8" t="s">
        <v>8338</v>
      </c>
      <c r="R1543" s="8" t="s">
        <v>8343</v>
      </c>
      <c r="S1543" s="12">
        <f t="shared" si="98"/>
        <v>41974.712245370371</v>
      </c>
      <c r="T1543" s="12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8">
        <f t="shared" si="97"/>
        <v>20</v>
      </c>
      <c r="Q1544" s="8" t="s">
        <v>8338</v>
      </c>
      <c r="R1544" s="8" t="s">
        <v>8343</v>
      </c>
      <c r="S1544" s="12">
        <f t="shared" si="98"/>
        <v>42170.996527777781</v>
      </c>
      <c r="T1544" s="12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</v>
      </c>
      <c r="P1545" s="8">
        <f t="shared" si="97"/>
        <v>10</v>
      </c>
      <c r="Q1545" s="8" t="s">
        <v>8338</v>
      </c>
      <c r="R1545" s="8" t="s">
        <v>8343</v>
      </c>
      <c r="S1545" s="12">
        <f t="shared" si="98"/>
        <v>41935.509652777779</v>
      </c>
      <c r="T1545" s="12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8" t="e">
        <f t="shared" si="97"/>
        <v>#DIV/0!</v>
      </c>
      <c r="Q1546" s="8" t="s">
        <v>8338</v>
      </c>
      <c r="R1546" s="8" t="s">
        <v>8343</v>
      </c>
      <c r="S1546" s="12">
        <f t="shared" si="98"/>
        <v>42053.051203703704</v>
      </c>
      <c r="T1546" s="12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0.03</v>
      </c>
      <c r="P1547" s="8">
        <f t="shared" si="97"/>
        <v>1</v>
      </c>
      <c r="Q1547" s="8" t="s">
        <v>8338</v>
      </c>
      <c r="R1547" s="8" t="s">
        <v>8343</v>
      </c>
      <c r="S1547" s="12">
        <f t="shared" si="98"/>
        <v>42031.884652777779</v>
      </c>
      <c r="T1547" s="12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8">
        <f t="shared" si="97"/>
        <v>26.27</v>
      </c>
      <c r="Q1548" s="8" t="s">
        <v>8338</v>
      </c>
      <c r="R1548" s="8" t="s">
        <v>8343</v>
      </c>
      <c r="S1548" s="12">
        <f t="shared" si="98"/>
        <v>41839.212951388887</v>
      </c>
      <c r="T1548" s="12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8" t="e">
        <f t="shared" si="97"/>
        <v>#DIV/0!</v>
      </c>
      <c r="Q1549" s="8" t="s">
        <v>8338</v>
      </c>
      <c r="R1549" s="8" t="s">
        <v>8343</v>
      </c>
      <c r="S1549" s="12">
        <f t="shared" si="98"/>
        <v>42782.426875000005</v>
      </c>
      <c r="T1549" s="12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</v>
      </c>
      <c r="P1550" s="8">
        <f t="shared" si="97"/>
        <v>60</v>
      </c>
      <c r="Q1550" s="8" t="s">
        <v>8338</v>
      </c>
      <c r="R1550" s="8" t="s">
        <v>8343</v>
      </c>
      <c r="S1550" s="12">
        <f t="shared" si="98"/>
        <v>42286.88217592593</v>
      </c>
      <c r="T1550" s="12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8">
        <f t="shared" si="97"/>
        <v>28.33</v>
      </c>
      <c r="Q1551" s="8" t="s">
        <v>8338</v>
      </c>
      <c r="R1551" s="8" t="s">
        <v>8343</v>
      </c>
      <c r="S1551" s="12">
        <f t="shared" si="98"/>
        <v>42281.136099537034</v>
      </c>
      <c r="T1551" s="12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13.47</v>
      </c>
      <c r="P1552" s="8">
        <f t="shared" si="97"/>
        <v>14.43</v>
      </c>
      <c r="Q1552" s="8" t="s">
        <v>8338</v>
      </c>
      <c r="R1552" s="8" t="s">
        <v>8343</v>
      </c>
      <c r="S1552" s="12">
        <f t="shared" si="98"/>
        <v>42472.449467592596</v>
      </c>
      <c r="T1552" s="12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8" t="e">
        <f t="shared" si="97"/>
        <v>#DIV/0!</v>
      </c>
      <c r="Q1553" s="8" t="s">
        <v>8338</v>
      </c>
      <c r="R1553" s="8" t="s">
        <v>8343</v>
      </c>
      <c r="S1553" s="12">
        <f t="shared" si="98"/>
        <v>42121.824525462958</v>
      </c>
      <c r="T1553" s="12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49.19</v>
      </c>
      <c r="P1554" s="8">
        <f t="shared" si="97"/>
        <v>132.19</v>
      </c>
      <c r="Q1554" s="8" t="s">
        <v>8338</v>
      </c>
      <c r="R1554" s="8" t="s">
        <v>8343</v>
      </c>
      <c r="S1554" s="12">
        <f t="shared" si="98"/>
        <v>41892.688750000001</v>
      </c>
      <c r="T1554" s="12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8" t="e">
        <f t="shared" si="97"/>
        <v>#DIV/0!</v>
      </c>
      <c r="Q1555" s="8" t="s">
        <v>8338</v>
      </c>
      <c r="R1555" s="8" t="s">
        <v>8343</v>
      </c>
      <c r="S1555" s="12">
        <f t="shared" si="98"/>
        <v>42219.282951388886</v>
      </c>
      <c r="T1555" s="12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8" t="e">
        <f t="shared" si="97"/>
        <v>#DIV/0!</v>
      </c>
      <c r="Q1556" s="8" t="s">
        <v>8338</v>
      </c>
      <c r="R1556" s="8" t="s">
        <v>8343</v>
      </c>
      <c r="S1556" s="12">
        <f t="shared" si="98"/>
        <v>42188.252199074079</v>
      </c>
      <c r="T1556" s="12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8" t="e">
        <f t="shared" si="97"/>
        <v>#DIV/0!</v>
      </c>
      <c r="Q1557" s="8" t="s">
        <v>8338</v>
      </c>
      <c r="R1557" s="8" t="s">
        <v>8343</v>
      </c>
      <c r="S1557" s="12">
        <f t="shared" si="98"/>
        <v>42241.613796296297</v>
      </c>
      <c r="T1557" s="12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</v>
      </c>
      <c r="P1558" s="8">
        <f t="shared" si="97"/>
        <v>56.42</v>
      </c>
      <c r="Q1558" s="8" t="s">
        <v>8338</v>
      </c>
      <c r="R1558" s="8" t="s">
        <v>8343</v>
      </c>
      <c r="S1558" s="12">
        <f t="shared" si="98"/>
        <v>42525.153055555551</v>
      </c>
      <c r="T1558" s="12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8">
        <f t="shared" si="97"/>
        <v>100</v>
      </c>
      <c r="Q1559" s="8" t="s">
        <v>8338</v>
      </c>
      <c r="R1559" s="8" t="s">
        <v>8343</v>
      </c>
      <c r="S1559" s="12">
        <f t="shared" si="98"/>
        <v>41871.65315972222</v>
      </c>
      <c r="T1559" s="12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4.67</v>
      </c>
      <c r="P1560" s="8">
        <f t="shared" si="97"/>
        <v>11.67</v>
      </c>
      <c r="Q1560" s="8" t="s">
        <v>8338</v>
      </c>
      <c r="R1560" s="8" t="s">
        <v>8343</v>
      </c>
      <c r="S1560" s="12">
        <f t="shared" si="98"/>
        <v>42185.397673611107</v>
      </c>
      <c r="T1560" s="12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</v>
      </c>
      <c r="P1561" s="8">
        <f t="shared" si="97"/>
        <v>50</v>
      </c>
      <c r="Q1561" s="8" t="s">
        <v>8338</v>
      </c>
      <c r="R1561" s="8" t="s">
        <v>8343</v>
      </c>
      <c r="S1561" s="12">
        <f t="shared" si="98"/>
        <v>42108.05322916666</v>
      </c>
      <c r="T1561" s="12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</v>
      </c>
      <c r="P1562" s="8">
        <f t="shared" si="97"/>
        <v>23.5</v>
      </c>
      <c r="Q1562" s="8" t="s">
        <v>8338</v>
      </c>
      <c r="R1562" s="8" t="s">
        <v>8343</v>
      </c>
      <c r="S1562" s="12">
        <f t="shared" si="98"/>
        <v>41936.020752314813</v>
      </c>
      <c r="T1562" s="12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8">
        <f t="shared" si="97"/>
        <v>67</v>
      </c>
      <c r="Q1563" s="8" t="s">
        <v>8322</v>
      </c>
      <c r="R1563" s="8" t="s">
        <v>8344</v>
      </c>
      <c r="S1563" s="12">
        <f t="shared" si="98"/>
        <v>41555.041701388887</v>
      </c>
      <c r="T1563" s="12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8" t="e">
        <f t="shared" si="97"/>
        <v>#DIV/0!</v>
      </c>
      <c r="Q1564" s="8" t="s">
        <v>8322</v>
      </c>
      <c r="R1564" s="8" t="s">
        <v>8344</v>
      </c>
      <c r="S1564" s="12">
        <f t="shared" si="98"/>
        <v>40079.566157407404</v>
      </c>
      <c r="T1564" s="12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1.42</v>
      </c>
      <c r="P1565" s="8">
        <f t="shared" si="97"/>
        <v>42.5</v>
      </c>
      <c r="Q1565" s="8" t="s">
        <v>8322</v>
      </c>
      <c r="R1565" s="8" t="s">
        <v>8344</v>
      </c>
      <c r="S1565" s="12">
        <f t="shared" si="98"/>
        <v>41652.742488425924</v>
      </c>
      <c r="T1565" s="12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8">
        <f t="shared" si="97"/>
        <v>10</v>
      </c>
      <c r="Q1566" s="8" t="s">
        <v>8322</v>
      </c>
      <c r="R1566" s="8" t="s">
        <v>8344</v>
      </c>
      <c r="S1566" s="12">
        <f t="shared" si="98"/>
        <v>42121.367002314815</v>
      </c>
      <c r="T1566" s="12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8">
        <f t="shared" si="97"/>
        <v>100</v>
      </c>
      <c r="Q1567" s="8" t="s">
        <v>8322</v>
      </c>
      <c r="R1567" s="8" t="s">
        <v>8344</v>
      </c>
      <c r="S1567" s="12">
        <f t="shared" si="98"/>
        <v>40672.729872685188</v>
      </c>
      <c r="T1567" s="12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8">
        <f t="shared" si="97"/>
        <v>108.05</v>
      </c>
      <c r="Q1568" s="8" t="s">
        <v>8322</v>
      </c>
      <c r="R1568" s="8" t="s">
        <v>8344</v>
      </c>
      <c r="S1568" s="12">
        <f t="shared" si="98"/>
        <v>42549.916712962964</v>
      </c>
      <c r="T1568" s="12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4.12</v>
      </c>
      <c r="P1569" s="8">
        <f t="shared" si="97"/>
        <v>26.92</v>
      </c>
      <c r="Q1569" s="8" t="s">
        <v>8322</v>
      </c>
      <c r="R1569" s="8" t="s">
        <v>8344</v>
      </c>
      <c r="S1569" s="12">
        <f t="shared" si="98"/>
        <v>41671.936863425923</v>
      </c>
      <c r="T1569" s="12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13.64</v>
      </c>
      <c r="P1570" s="8">
        <f t="shared" si="97"/>
        <v>155</v>
      </c>
      <c r="Q1570" s="8" t="s">
        <v>8322</v>
      </c>
      <c r="R1570" s="8" t="s">
        <v>8344</v>
      </c>
      <c r="S1570" s="12">
        <f t="shared" si="98"/>
        <v>41962.062326388885</v>
      </c>
      <c r="T1570" s="12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8" t="e">
        <f t="shared" si="97"/>
        <v>#DIV/0!</v>
      </c>
      <c r="Q1571" s="8" t="s">
        <v>8322</v>
      </c>
      <c r="R1571" s="8" t="s">
        <v>8344</v>
      </c>
      <c r="S1571" s="12">
        <f t="shared" si="98"/>
        <v>41389.679560185185</v>
      </c>
      <c r="T1571" s="12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8">
        <f t="shared" si="97"/>
        <v>47.77</v>
      </c>
      <c r="Q1572" s="8" t="s">
        <v>8322</v>
      </c>
      <c r="R1572" s="8" t="s">
        <v>8344</v>
      </c>
      <c r="S1572" s="12">
        <f t="shared" si="98"/>
        <v>42438.813449074078</v>
      </c>
      <c r="T1572" s="12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</v>
      </c>
      <c r="P1573" s="8">
        <f t="shared" si="97"/>
        <v>20</v>
      </c>
      <c r="Q1573" s="8" t="s">
        <v>8322</v>
      </c>
      <c r="R1573" s="8" t="s">
        <v>8344</v>
      </c>
      <c r="S1573" s="12">
        <f t="shared" si="98"/>
        <v>42144.769479166673</v>
      </c>
      <c r="T1573" s="12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8">
        <f t="shared" si="97"/>
        <v>41.67</v>
      </c>
      <c r="Q1574" s="8" t="s">
        <v>8322</v>
      </c>
      <c r="R1574" s="8" t="s">
        <v>8344</v>
      </c>
      <c r="S1574" s="12">
        <f t="shared" si="98"/>
        <v>42404.033090277779</v>
      </c>
      <c r="T1574" s="12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2.48</v>
      </c>
      <c r="P1575" s="8">
        <f t="shared" si="97"/>
        <v>74.33</v>
      </c>
      <c r="Q1575" s="8" t="s">
        <v>8322</v>
      </c>
      <c r="R1575" s="8" t="s">
        <v>8344</v>
      </c>
      <c r="S1575" s="12">
        <f t="shared" si="98"/>
        <v>42786.000023148154</v>
      </c>
      <c r="T1575" s="12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8">
        <f t="shared" si="97"/>
        <v>84.33</v>
      </c>
      <c r="Q1576" s="8" t="s">
        <v>8322</v>
      </c>
      <c r="R1576" s="8" t="s">
        <v>8344</v>
      </c>
      <c r="S1576" s="12">
        <f t="shared" si="98"/>
        <v>42017.927418981482</v>
      </c>
      <c r="T1576" s="12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8">
        <f t="shared" si="97"/>
        <v>65.459999999999994</v>
      </c>
      <c r="Q1577" s="8" t="s">
        <v>8322</v>
      </c>
      <c r="R1577" s="8" t="s">
        <v>8344</v>
      </c>
      <c r="S1577" s="12">
        <f t="shared" si="98"/>
        <v>41799.524259259262</v>
      </c>
      <c r="T1577" s="12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8">
        <f t="shared" si="97"/>
        <v>65</v>
      </c>
      <c r="Q1578" s="8" t="s">
        <v>8322</v>
      </c>
      <c r="R1578" s="8" t="s">
        <v>8344</v>
      </c>
      <c r="S1578" s="12">
        <f t="shared" si="98"/>
        <v>42140.879259259258</v>
      </c>
      <c r="T1578" s="12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0.55000000000000004</v>
      </c>
      <c r="P1579" s="8">
        <f t="shared" si="97"/>
        <v>27.5</v>
      </c>
      <c r="Q1579" s="8" t="s">
        <v>8322</v>
      </c>
      <c r="R1579" s="8" t="s">
        <v>8344</v>
      </c>
      <c r="S1579" s="12">
        <f t="shared" si="98"/>
        <v>41054.847777777781</v>
      </c>
      <c r="T1579" s="12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10.81</v>
      </c>
      <c r="P1580" s="8">
        <f t="shared" si="97"/>
        <v>51.25</v>
      </c>
      <c r="Q1580" s="8" t="s">
        <v>8322</v>
      </c>
      <c r="R1580" s="8" t="s">
        <v>8344</v>
      </c>
      <c r="S1580" s="12">
        <f t="shared" si="98"/>
        <v>40399.065868055557</v>
      </c>
      <c r="T1580" s="12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</v>
      </c>
      <c r="P1581" s="8">
        <f t="shared" si="97"/>
        <v>14</v>
      </c>
      <c r="Q1581" s="8" t="s">
        <v>8322</v>
      </c>
      <c r="R1581" s="8" t="s">
        <v>8344</v>
      </c>
      <c r="S1581" s="12">
        <f t="shared" si="98"/>
        <v>41481.996423611112</v>
      </c>
      <c r="T1581" s="12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8" t="e">
        <f t="shared" si="97"/>
        <v>#DIV/0!</v>
      </c>
      <c r="Q1582" s="8" t="s">
        <v>8322</v>
      </c>
      <c r="R1582" s="8" t="s">
        <v>8344</v>
      </c>
      <c r="S1582" s="12">
        <f t="shared" si="98"/>
        <v>40990.050069444449</v>
      </c>
      <c r="T1582" s="12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8">
        <f t="shared" si="97"/>
        <v>5</v>
      </c>
      <c r="Q1583" s="8" t="s">
        <v>8338</v>
      </c>
      <c r="R1583" s="8" t="s">
        <v>8345</v>
      </c>
      <c r="S1583" s="12">
        <f t="shared" si="98"/>
        <v>42325.448958333334</v>
      </c>
      <c r="T1583" s="12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8">
        <f t="shared" si="97"/>
        <v>31</v>
      </c>
      <c r="Q1584" s="8" t="s">
        <v>8338</v>
      </c>
      <c r="R1584" s="8" t="s">
        <v>8345</v>
      </c>
      <c r="S1584" s="12">
        <f t="shared" si="98"/>
        <v>42246.789965277778</v>
      </c>
      <c r="T1584" s="12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0.08</v>
      </c>
      <c r="P1585" s="8">
        <f t="shared" si="97"/>
        <v>15</v>
      </c>
      <c r="Q1585" s="8" t="s">
        <v>8338</v>
      </c>
      <c r="R1585" s="8" t="s">
        <v>8345</v>
      </c>
      <c r="S1585" s="12">
        <f t="shared" si="98"/>
        <v>41877.904988425929</v>
      </c>
      <c r="T1585" s="12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8" t="e">
        <f t="shared" si="97"/>
        <v>#DIV/0!</v>
      </c>
      <c r="Q1586" s="8" t="s">
        <v>8338</v>
      </c>
      <c r="R1586" s="8" t="s">
        <v>8345</v>
      </c>
      <c r="S1586" s="12">
        <f t="shared" si="98"/>
        <v>41779.649317129632</v>
      </c>
      <c r="T1586" s="12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8">
        <f t="shared" si="97"/>
        <v>131.66999999999999</v>
      </c>
      <c r="Q1587" s="8" t="s">
        <v>8338</v>
      </c>
      <c r="R1587" s="8" t="s">
        <v>8345</v>
      </c>
      <c r="S1587" s="12">
        <f t="shared" si="98"/>
        <v>42707.895462962959</v>
      </c>
      <c r="T1587" s="12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8" t="e">
        <f t="shared" si="97"/>
        <v>#DIV/0!</v>
      </c>
      <c r="Q1588" s="8" t="s">
        <v>8338</v>
      </c>
      <c r="R1588" s="8" t="s">
        <v>8345</v>
      </c>
      <c r="S1588" s="12">
        <f t="shared" si="98"/>
        <v>42069.104421296302</v>
      </c>
      <c r="T1588" s="12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0.01</v>
      </c>
      <c r="P1589" s="8">
        <f t="shared" si="97"/>
        <v>1</v>
      </c>
      <c r="Q1589" s="8" t="s">
        <v>8338</v>
      </c>
      <c r="R1589" s="8" t="s">
        <v>8345</v>
      </c>
      <c r="S1589" s="12">
        <f t="shared" si="98"/>
        <v>41956.950983796298</v>
      </c>
      <c r="T1589" s="12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8" t="e">
        <f t="shared" si="97"/>
        <v>#DIV/0!</v>
      </c>
      <c r="Q1590" s="8" t="s">
        <v>8338</v>
      </c>
      <c r="R1590" s="8" t="s">
        <v>8345</v>
      </c>
      <c r="S1590" s="12">
        <f t="shared" si="98"/>
        <v>42005.24998842593</v>
      </c>
      <c r="T1590" s="12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8" t="e">
        <f t="shared" si="97"/>
        <v>#DIV/0!</v>
      </c>
      <c r="Q1591" s="8" t="s">
        <v>8338</v>
      </c>
      <c r="R1591" s="8" t="s">
        <v>8345</v>
      </c>
      <c r="S1591" s="12">
        <f t="shared" si="98"/>
        <v>42256.984791666662</v>
      </c>
      <c r="T1591" s="12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</v>
      </c>
      <c r="P1592" s="8">
        <f t="shared" si="97"/>
        <v>510</v>
      </c>
      <c r="Q1592" s="8" t="s">
        <v>8338</v>
      </c>
      <c r="R1592" s="8" t="s">
        <v>8345</v>
      </c>
      <c r="S1592" s="12">
        <f t="shared" si="98"/>
        <v>42240.857222222221</v>
      </c>
      <c r="T1592" s="12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29.23</v>
      </c>
      <c r="P1593" s="8">
        <f t="shared" si="97"/>
        <v>44.48</v>
      </c>
      <c r="Q1593" s="8" t="s">
        <v>8338</v>
      </c>
      <c r="R1593" s="8" t="s">
        <v>8345</v>
      </c>
      <c r="S1593" s="12">
        <f t="shared" si="98"/>
        <v>42433.726168981477</v>
      </c>
      <c r="T1593" s="12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8" t="e">
        <f t="shared" si="97"/>
        <v>#DIV/0!</v>
      </c>
      <c r="Q1594" s="8" t="s">
        <v>8338</v>
      </c>
      <c r="R1594" s="8" t="s">
        <v>8345</v>
      </c>
      <c r="S1594" s="12">
        <f t="shared" si="98"/>
        <v>42046.072743055556</v>
      </c>
      <c r="T1594" s="12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0.01</v>
      </c>
      <c r="P1595" s="8">
        <f t="shared" si="97"/>
        <v>1</v>
      </c>
      <c r="Q1595" s="8" t="s">
        <v>8338</v>
      </c>
      <c r="R1595" s="8" t="s">
        <v>8345</v>
      </c>
      <c r="S1595" s="12">
        <f t="shared" si="98"/>
        <v>42033.845543981486</v>
      </c>
      <c r="T1595" s="12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8">
        <f t="shared" si="97"/>
        <v>20.5</v>
      </c>
      <c r="Q1596" s="8" t="s">
        <v>8338</v>
      </c>
      <c r="R1596" s="8" t="s">
        <v>8345</v>
      </c>
      <c r="S1596" s="12">
        <f t="shared" si="98"/>
        <v>42445.712754629625</v>
      </c>
      <c r="T1596" s="12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0.28000000000000003</v>
      </c>
      <c r="P1597" s="8">
        <f t="shared" si="97"/>
        <v>40</v>
      </c>
      <c r="Q1597" s="8" t="s">
        <v>8338</v>
      </c>
      <c r="R1597" s="8" t="s">
        <v>8345</v>
      </c>
      <c r="S1597" s="12">
        <f t="shared" si="98"/>
        <v>41780.050092592595</v>
      </c>
      <c r="T1597" s="12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2.31</v>
      </c>
      <c r="P1598" s="8">
        <f t="shared" si="97"/>
        <v>25</v>
      </c>
      <c r="Q1598" s="8" t="s">
        <v>8338</v>
      </c>
      <c r="R1598" s="8" t="s">
        <v>8345</v>
      </c>
      <c r="S1598" s="12">
        <f t="shared" si="98"/>
        <v>41941.430196759262</v>
      </c>
      <c r="T1598" s="12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8" t="e">
        <f t="shared" si="97"/>
        <v>#DIV/0!</v>
      </c>
      <c r="Q1599" s="8" t="s">
        <v>8338</v>
      </c>
      <c r="R1599" s="8" t="s">
        <v>8345</v>
      </c>
      <c r="S1599" s="12">
        <f t="shared" si="98"/>
        <v>42603.354131944448</v>
      </c>
      <c r="T1599" s="12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0.13</v>
      </c>
      <c r="P1600" s="8">
        <f t="shared" si="97"/>
        <v>1</v>
      </c>
      <c r="Q1600" s="8" t="s">
        <v>8338</v>
      </c>
      <c r="R1600" s="8" t="s">
        <v>8345</v>
      </c>
      <c r="S1600" s="12">
        <f t="shared" si="98"/>
        <v>42151.667337962965</v>
      </c>
      <c r="T1600" s="12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8" t="e">
        <f t="shared" si="97"/>
        <v>#DIV/0!</v>
      </c>
      <c r="Q1601" s="8" t="s">
        <v>8338</v>
      </c>
      <c r="R1601" s="8" t="s">
        <v>8345</v>
      </c>
      <c r="S1601" s="12">
        <f t="shared" si="98"/>
        <v>42438.53907407407</v>
      </c>
      <c r="T1601" s="12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</v>
      </c>
      <c r="P1602" s="8">
        <f t="shared" si="97"/>
        <v>40.78</v>
      </c>
      <c r="Q1602" s="8" t="s">
        <v>8338</v>
      </c>
      <c r="R1602" s="8" t="s">
        <v>8345</v>
      </c>
      <c r="S1602" s="12">
        <f t="shared" si="98"/>
        <v>41791.057314814818</v>
      </c>
      <c r="T1602" s="12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ROUND(100*(E1603/D1603), 2)</f>
        <v>108.25</v>
      </c>
      <c r="P1603" s="8">
        <f t="shared" ref="P1603:P1666" si="101">ROUND(E1603/L1603,2)</f>
        <v>48.33</v>
      </c>
      <c r="Q1603" s="8" t="s">
        <v>8325</v>
      </c>
      <c r="R1603" s="8" t="s">
        <v>8326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100.17</v>
      </c>
      <c r="P1604" s="8">
        <f t="shared" si="101"/>
        <v>46.95</v>
      </c>
      <c r="Q1604" s="8" t="s">
        <v>8325</v>
      </c>
      <c r="R1604" s="8" t="s">
        <v>8326</v>
      </c>
      <c r="S1604" s="12">
        <f t="shared" si="102"/>
        <v>40788.297650462962</v>
      </c>
      <c r="T1604" s="12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</v>
      </c>
      <c r="P1605" s="8">
        <f t="shared" si="101"/>
        <v>66.69</v>
      </c>
      <c r="Q1605" s="8" t="s">
        <v>8325</v>
      </c>
      <c r="R1605" s="8" t="s">
        <v>8326</v>
      </c>
      <c r="S1605" s="12">
        <f t="shared" si="102"/>
        <v>40876.169664351852</v>
      </c>
      <c r="T1605" s="12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122.11</v>
      </c>
      <c r="P1606" s="8">
        <f t="shared" si="101"/>
        <v>48.84</v>
      </c>
      <c r="Q1606" s="8" t="s">
        <v>8325</v>
      </c>
      <c r="R1606" s="8" t="s">
        <v>8326</v>
      </c>
      <c r="S1606" s="12">
        <f t="shared" si="102"/>
        <v>40945.845312500001</v>
      </c>
      <c r="T1606" s="12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</v>
      </c>
      <c r="P1607" s="8">
        <f t="shared" si="101"/>
        <v>137.31</v>
      </c>
      <c r="Q1607" s="8" t="s">
        <v>8325</v>
      </c>
      <c r="R1607" s="8" t="s">
        <v>8326</v>
      </c>
      <c r="S1607" s="12">
        <f t="shared" si="102"/>
        <v>40747.012881944444</v>
      </c>
      <c r="T1607" s="12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</v>
      </c>
      <c r="P1608" s="8">
        <f t="shared" si="101"/>
        <v>87.83</v>
      </c>
      <c r="Q1608" s="8" t="s">
        <v>8325</v>
      </c>
      <c r="R1608" s="8" t="s">
        <v>8326</v>
      </c>
      <c r="S1608" s="12">
        <f t="shared" si="102"/>
        <v>40536.111550925925</v>
      </c>
      <c r="T1608" s="12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8">
        <f t="shared" si="101"/>
        <v>70.790000000000006</v>
      </c>
      <c r="Q1609" s="8" t="s">
        <v>8325</v>
      </c>
      <c r="R1609" s="8" t="s">
        <v>8326</v>
      </c>
      <c r="S1609" s="12">
        <f t="shared" si="102"/>
        <v>41053.80846064815</v>
      </c>
      <c r="T1609" s="12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8">
        <f t="shared" si="101"/>
        <v>52.83</v>
      </c>
      <c r="Q1610" s="8" t="s">
        <v>8325</v>
      </c>
      <c r="R1610" s="8" t="s">
        <v>8326</v>
      </c>
      <c r="S1610" s="12">
        <f t="shared" si="102"/>
        <v>41607.83085648148</v>
      </c>
      <c r="T1610" s="12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</v>
      </c>
      <c r="P1611" s="8">
        <f t="shared" si="101"/>
        <v>443.75</v>
      </c>
      <c r="Q1611" s="8" t="s">
        <v>8325</v>
      </c>
      <c r="R1611" s="8" t="s">
        <v>8326</v>
      </c>
      <c r="S1611" s="12">
        <f t="shared" si="102"/>
        <v>40796.001261574071</v>
      </c>
      <c r="T1611" s="12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8">
        <f t="shared" si="101"/>
        <v>48.54</v>
      </c>
      <c r="Q1612" s="8" t="s">
        <v>8325</v>
      </c>
      <c r="R1612" s="8" t="s">
        <v>8326</v>
      </c>
      <c r="S1612" s="12">
        <f t="shared" si="102"/>
        <v>41228.924884259257</v>
      </c>
      <c r="T1612" s="12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125.13</v>
      </c>
      <c r="P1613" s="8">
        <f t="shared" si="101"/>
        <v>37.07</v>
      </c>
      <c r="Q1613" s="8" t="s">
        <v>8325</v>
      </c>
      <c r="R1613" s="8" t="s">
        <v>8326</v>
      </c>
      <c r="S1613" s="12">
        <f t="shared" si="102"/>
        <v>41409.00037037037</v>
      </c>
      <c r="T1613" s="12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</v>
      </c>
      <c r="P1614" s="8">
        <f t="shared" si="101"/>
        <v>50</v>
      </c>
      <c r="Q1614" s="8" t="s">
        <v>8325</v>
      </c>
      <c r="R1614" s="8" t="s">
        <v>8326</v>
      </c>
      <c r="S1614" s="12">
        <f t="shared" si="102"/>
        <v>41246.874814814815</v>
      </c>
      <c r="T1614" s="12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101.5</v>
      </c>
      <c r="P1615" s="8">
        <f t="shared" si="101"/>
        <v>39.04</v>
      </c>
      <c r="Q1615" s="8" t="s">
        <v>8325</v>
      </c>
      <c r="R1615" s="8" t="s">
        <v>8326</v>
      </c>
      <c r="S1615" s="12">
        <f t="shared" si="102"/>
        <v>41082.069467592592</v>
      </c>
      <c r="T1615" s="12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102.7</v>
      </c>
      <c r="P1616" s="8">
        <f t="shared" si="101"/>
        <v>66.69</v>
      </c>
      <c r="Q1616" s="8" t="s">
        <v>8325</v>
      </c>
      <c r="R1616" s="8" t="s">
        <v>8326</v>
      </c>
      <c r="S1616" s="12">
        <f t="shared" si="102"/>
        <v>41794.981122685182</v>
      </c>
      <c r="T1616" s="12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114.13</v>
      </c>
      <c r="P1617" s="8">
        <f t="shared" si="101"/>
        <v>67.13</v>
      </c>
      <c r="Q1617" s="8" t="s">
        <v>8325</v>
      </c>
      <c r="R1617" s="8" t="s">
        <v>8326</v>
      </c>
      <c r="S1617" s="12">
        <f t="shared" si="102"/>
        <v>40845.050879629627</v>
      </c>
      <c r="T1617" s="12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8">
        <f t="shared" si="101"/>
        <v>66.37</v>
      </c>
      <c r="Q1618" s="8" t="s">
        <v>8325</v>
      </c>
      <c r="R1618" s="8" t="s">
        <v>8326</v>
      </c>
      <c r="S1618" s="12">
        <f t="shared" si="102"/>
        <v>41194.715520833335</v>
      </c>
      <c r="T1618" s="12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145.86000000000001</v>
      </c>
      <c r="P1619" s="8">
        <f t="shared" si="101"/>
        <v>64.62</v>
      </c>
      <c r="Q1619" s="8" t="s">
        <v>8325</v>
      </c>
      <c r="R1619" s="8" t="s">
        <v>8326</v>
      </c>
      <c r="S1619" s="12">
        <f t="shared" si="102"/>
        <v>41546.664212962962</v>
      </c>
      <c r="T1619" s="12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105.07</v>
      </c>
      <c r="P1620" s="8">
        <f t="shared" si="101"/>
        <v>58.37</v>
      </c>
      <c r="Q1620" s="8" t="s">
        <v>8325</v>
      </c>
      <c r="R1620" s="8" t="s">
        <v>8326</v>
      </c>
      <c r="S1620" s="12">
        <f t="shared" si="102"/>
        <v>41301.654340277775</v>
      </c>
      <c r="T1620" s="12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133.33000000000001</v>
      </c>
      <c r="P1621" s="8">
        <f t="shared" si="101"/>
        <v>86.96</v>
      </c>
      <c r="Q1621" s="8" t="s">
        <v>8325</v>
      </c>
      <c r="R1621" s="8" t="s">
        <v>8326</v>
      </c>
      <c r="S1621" s="12">
        <f t="shared" si="102"/>
        <v>41876.18618055556</v>
      </c>
      <c r="T1621" s="12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113</v>
      </c>
      <c r="P1622" s="8">
        <f t="shared" si="101"/>
        <v>66.47</v>
      </c>
      <c r="Q1622" s="8" t="s">
        <v>8325</v>
      </c>
      <c r="R1622" s="8" t="s">
        <v>8326</v>
      </c>
      <c r="S1622" s="12">
        <f t="shared" si="102"/>
        <v>41321.339583333334</v>
      </c>
      <c r="T1622" s="12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8">
        <f t="shared" si="101"/>
        <v>163.78</v>
      </c>
      <c r="Q1623" s="8" t="s">
        <v>8325</v>
      </c>
      <c r="R1623" s="8" t="s">
        <v>8326</v>
      </c>
      <c r="S1623" s="12">
        <f t="shared" si="102"/>
        <v>41003.60665509259</v>
      </c>
      <c r="T1623" s="12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</v>
      </c>
      <c r="P1624" s="8">
        <f t="shared" si="101"/>
        <v>107.98</v>
      </c>
      <c r="Q1624" s="8" t="s">
        <v>8325</v>
      </c>
      <c r="R1624" s="8" t="s">
        <v>8326</v>
      </c>
      <c r="S1624" s="12">
        <f t="shared" si="102"/>
        <v>41950.29483796296</v>
      </c>
      <c r="T1624" s="12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101.07</v>
      </c>
      <c r="P1625" s="8">
        <f t="shared" si="101"/>
        <v>42.11</v>
      </c>
      <c r="Q1625" s="8" t="s">
        <v>8325</v>
      </c>
      <c r="R1625" s="8" t="s">
        <v>8326</v>
      </c>
      <c r="S1625" s="12">
        <f t="shared" si="102"/>
        <v>41453.688530092593</v>
      </c>
      <c r="T1625" s="12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8">
        <f t="shared" si="101"/>
        <v>47.2</v>
      </c>
      <c r="Q1626" s="8" t="s">
        <v>8325</v>
      </c>
      <c r="R1626" s="8" t="s">
        <v>8326</v>
      </c>
      <c r="S1626" s="12">
        <f t="shared" si="102"/>
        <v>41243.367303240739</v>
      </c>
      <c r="T1626" s="12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155.33000000000001</v>
      </c>
      <c r="P1627" s="8">
        <f t="shared" si="101"/>
        <v>112.02</v>
      </c>
      <c r="Q1627" s="8" t="s">
        <v>8325</v>
      </c>
      <c r="R1627" s="8" t="s">
        <v>8326</v>
      </c>
      <c r="S1627" s="12">
        <f t="shared" si="102"/>
        <v>41135.699687500004</v>
      </c>
      <c r="T1627" s="12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101.19</v>
      </c>
      <c r="P1628" s="8">
        <f t="shared" si="101"/>
        <v>74.95</v>
      </c>
      <c r="Q1628" s="8" t="s">
        <v>8325</v>
      </c>
      <c r="R1628" s="8" t="s">
        <v>8326</v>
      </c>
      <c r="S1628" s="12">
        <f t="shared" si="102"/>
        <v>41579.847997685189</v>
      </c>
      <c r="T1628" s="12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8">
        <f t="shared" si="101"/>
        <v>61.58</v>
      </c>
      <c r="Q1629" s="8" t="s">
        <v>8325</v>
      </c>
      <c r="R1629" s="8" t="s">
        <v>8326</v>
      </c>
      <c r="S1629" s="12">
        <f t="shared" si="102"/>
        <v>41205.707048611112</v>
      </c>
      <c r="T1629" s="12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100.93</v>
      </c>
      <c r="P1630" s="8">
        <f t="shared" si="101"/>
        <v>45.88</v>
      </c>
      <c r="Q1630" s="8" t="s">
        <v>8325</v>
      </c>
      <c r="R1630" s="8" t="s">
        <v>8326</v>
      </c>
      <c r="S1630" s="12">
        <f t="shared" si="102"/>
        <v>41774.737060185187</v>
      </c>
      <c r="T1630" s="12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103.67</v>
      </c>
      <c r="P1631" s="8">
        <f t="shared" si="101"/>
        <v>75.849999999999994</v>
      </c>
      <c r="Q1631" s="8" t="s">
        <v>8325</v>
      </c>
      <c r="R1631" s="8" t="s">
        <v>8326</v>
      </c>
      <c r="S1631" s="12">
        <f t="shared" si="102"/>
        <v>41645.867280092592</v>
      </c>
      <c r="T1631" s="12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8">
        <f t="shared" si="101"/>
        <v>84.21</v>
      </c>
      <c r="Q1632" s="8" t="s">
        <v>8325</v>
      </c>
      <c r="R1632" s="8" t="s">
        <v>8326</v>
      </c>
      <c r="S1632" s="12">
        <f t="shared" si="102"/>
        <v>40939.837673611109</v>
      </c>
      <c r="T1632" s="12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8">
        <f t="shared" si="101"/>
        <v>117.23</v>
      </c>
      <c r="Q1633" s="8" t="s">
        <v>8325</v>
      </c>
      <c r="R1633" s="8" t="s">
        <v>8326</v>
      </c>
      <c r="S1633" s="12">
        <f t="shared" si="102"/>
        <v>41164.859502314815</v>
      </c>
      <c r="T1633" s="12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101.63</v>
      </c>
      <c r="P1634" s="8">
        <f t="shared" si="101"/>
        <v>86.49</v>
      </c>
      <c r="Q1634" s="8" t="s">
        <v>8325</v>
      </c>
      <c r="R1634" s="8" t="s">
        <v>8326</v>
      </c>
      <c r="S1634" s="12">
        <f t="shared" si="102"/>
        <v>40750.340902777774</v>
      </c>
      <c r="T1634" s="12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8">
        <f t="shared" si="101"/>
        <v>172.41</v>
      </c>
      <c r="Q1635" s="8" t="s">
        <v>8325</v>
      </c>
      <c r="R1635" s="8" t="s">
        <v>8326</v>
      </c>
      <c r="S1635" s="12">
        <f t="shared" si="102"/>
        <v>40896.883750000001</v>
      </c>
      <c r="T1635" s="12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100.5</v>
      </c>
      <c r="P1636" s="8">
        <f t="shared" si="101"/>
        <v>62.81</v>
      </c>
      <c r="Q1636" s="8" t="s">
        <v>8325</v>
      </c>
      <c r="R1636" s="8" t="s">
        <v>8326</v>
      </c>
      <c r="S1636" s="12">
        <f t="shared" si="102"/>
        <v>40658.189826388887</v>
      </c>
      <c r="T1636" s="12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125.3</v>
      </c>
      <c r="P1637" s="8">
        <f t="shared" si="101"/>
        <v>67.73</v>
      </c>
      <c r="Q1637" s="8" t="s">
        <v>8325</v>
      </c>
      <c r="R1637" s="8" t="s">
        <v>8326</v>
      </c>
      <c r="S1637" s="12">
        <f t="shared" si="102"/>
        <v>42502.868761574078</v>
      </c>
      <c r="T1637" s="12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103.56</v>
      </c>
      <c r="P1638" s="8">
        <f t="shared" si="101"/>
        <v>53.56</v>
      </c>
      <c r="Q1638" s="8" t="s">
        <v>8325</v>
      </c>
      <c r="R1638" s="8" t="s">
        <v>8326</v>
      </c>
      <c r="S1638" s="12">
        <f t="shared" si="102"/>
        <v>40663.08666666667</v>
      </c>
      <c r="T1638" s="12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8">
        <f t="shared" si="101"/>
        <v>34.6</v>
      </c>
      <c r="Q1639" s="8" t="s">
        <v>8325</v>
      </c>
      <c r="R1639" s="8" t="s">
        <v>8326</v>
      </c>
      <c r="S1639" s="12">
        <f t="shared" si="102"/>
        <v>40122.751620370371</v>
      </c>
      <c r="T1639" s="12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8">
        <f t="shared" si="101"/>
        <v>38.89</v>
      </c>
      <c r="Q1640" s="8" t="s">
        <v>8325</v>
      </c>
      <c r="R1640" s="8" t="s">
        <v>8326</v>
      </c>
      <c r="S1640" s="12">
        <f t="shared" si="102"/>
        <v>41288.68712962963</v>
      </c>
      <c r="T1640" s="12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8">
        <f t="shared" si="101"/>
        <v>94.74</v>
      </c>
      <c r="Q1641" s="8" t="s">
        <v>8325</v>
      </c>
      <c r="R1641" s="8" t="s">
        <v>8326</v>
      </c>
      <c r="S1641" s="12">
        <f t="shared" si="102"/>
        <v>40941.652372685188</v>
      </c>
      <c r="T1641" s="12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8">
        <f t="shared" si="101"/>
        <v>39.97</v>
      </c>
      <c r="Q1642" s="8" t="s">
        <v>8325</v>
      </c>
      <c r="R1642" s="8" t="s">
        <v>8326</v>
      </c>
      <c r="S1642" s="12">
        <f t="shared" si="102"/>
        <v>40379.23096064815</v>
      </c>
      <c r="T1642" s="12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8">
        <f t="shared" si="101"/>
        <v>97.5</v>
      </c>
      <c r="Q1643" s="8" t="s">
        <v>8325</v>
      </c>
      <c r="R1643" s="8" t="s">
        <v>8346</v>
      </c>
      <c r="S1643" s="12">
        <f t="shared" si="102"/>
        <v>41962.596574074079</v>
      </c>
      <c r="T1643" s="12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8">
        <f t="shared" si="101"/>
        <v>42.86</v>
      </c>
      <c r="Q1644" s="8" t="s">
        <v>8325</v>
      </c>
      <c r="R1644" s="8" t="s">
        <v>8346</v>
      </c>
      <c r="S1644" s="12">
        <f t="shared" si="102"/>
        <v>40688.024618055555</v>
      </c>
      <c r="T1644" s="12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</v>
      </c>
      <c r="P1645" s="8">
        <f t="shared" si="101"/>
        <v>168.51</v>
      </c>
      <c r="Q1645" s="8" t="s">
        <v>8325</v>
      </c>
      <c r="R1645" s="8" t="s">
        <v>8346</v>
      </c>
      <c r="S1645" s="12">
        <f t="shared" si="102"/>
        <v>41146.824212962965</v>
      </c>
      <c r="T1645" s="12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8">
        <f t="shared" si="101"/>
        <v>85.55</v>
      </c>
      <c r="Q1646" s="8" t="s">
        <v>8325</v>
      </c>
      <c r="R1646" s="8" t="s">
        <v>8346</v>
      </c>
      <c r="S1646" s="12">
        <f t="shared" si="102"/>
        <v>41175.05972222222</v>
      </c>
      <c r="T1646" s="12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</v>
      </c>
      <c r="P1647" s="8">
        <f t="shared" si="101"/>
        <v>554</v>
      </c>
      <c r="Q1647" s="8" t="s">
        <v>8325</v>
      </c>
      <c r="R1647" s="8" t="s">
        <v>8346</v>
      </c>
      <c r="S1647" s="12">
        <f t="shared" si="102"/>
        <v>41521.617361111108</v>
      </c>
      <c r="T1647" s="12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8">
        <f t="shared" si="101"/>
        <v>26.55</v>
      </c>
      <c r="Q1648" s="8" t="s">
        <v>8325</v>
      </c>
      <c r="R1648" s="8" t="s">
        <v>8346</v>
      </c>
      <c r="S1648" s="12">
        <f t="shared" si="102"/>
        <v>41833.450266203705</v>
      </c>
      <c r="T1648" s="12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104.72</v>
      </c>
      <c r="P1649" s="8">
        <f t="shared" si="101"/>
        <v>113.83</v>
      </c>
      <c r="Q1649" s="8" t="s">
        <v>8325</v>
      </c>
      <c r="R1649" s="8" t="s">
        <v>8346</v>
      </c>
      <c r="S1649" s="12">
        <f t="shared" si="102"/>
        <v>41039.409456018519</v>
      </c>
      <c r="T1649" s="12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</v>
      </c>
      <c r="P1650" s="8">
        <f t="shared" si="101"/>
        <v>32.01</v>
      </c>
      <c r="Q1650" s="8" t="s">
        <v>8325</v>
      </c>
      <c r="R1650" s="8" t="s">
        <v>8346</v>
      </c>
      <c r="S1650" s="12">
        <f t="shared" si="102"/>
        <v>40592.704652777778</v>
      </c>
      <c r="T1650" s="12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100.59</v>
      </c>
      <c r="P1651" s="8">
        <f t="shared" si="101"/>
        <v>47.19</v>
      </c>
      <c r="Q1651" s="8" t="s">
        <v>8325</v>
      </c>
      <c r="R1651" s="8" t="s">
        <v>8346</v>
      </c>
      <c r="S1651" s="12">
        <f t="shared" si="102"/>
        <v>41737.684664351851</v>
      </c>
      <c r="T1651" s="12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8">
        <f t="shared" si="101"/>
        <v>88.47</v>
      </c>
      <c r="Q1652" s="8" t="s">
        <v>8325</v>
      </c>
      <c r="R1652" s="8" t="s">
        <v>8346</v>
      </c>
      <c r="S1652" s="12">
        <f t="shared" si="102"/>
        <v>41526.435613425929</v>
      </c>
      <c r="T1652" s="12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8">
        <f t="shared" si="101"/>
        <v>100.75</v>
      </c>
      <c r="Q1653" s="8" t="s">
        <v>8325</v>
      </c>
      <c r="R1653" s="8" t="s">
        <v>8346</v>
      </c>
      <c r="S1653" s="12">
        <f t="shared" si="102"/>
        <v>40625.900694444441</v>
      </c>
      <c r="T1653" s="12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100.67</v>
      </c>
      <c r="P1654" s="8">
        <f t="shared" si="101"/>
        <v>64.709999999999994</v>
      </c>
      <c r="Q1654" s="8" t="s">
        <v>8325</v>
      </c>
      <c r="R1654" s="8" t="s">
        <v>8346</v>
      </c>
      <c r="S1654" s="12">
        <f t="shared" si="102"/>
        <v>41572.492974537039</v>
      </c>
      <c r="T1654" s="12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</v>
      </c>
      <c r="P1655" s="8">
        <f t="shared" si="101"/>
        <v>51.85</v>
      </c>
      <c r="Q1655" s="8" t="s">
        <v>8325</v>
      </c>
      <c r="R1655" s="8" t="s">
        <v>8346</v>
      </c>
      <c r="S1655" s="12">
        <f t="shared" si="102"/>
        <v>40626.834444444445</v>
      </c>
      <c r="T1655" s="12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119.91</v>
      </c>
      <c r="P1656" s="8">
        <f t="shared" si="101"/>
        <v>38.79</v>
      </c>
      <c r="Q1656" s="8" t="s">
        <v>8325</v>
      </c>
      <c r="R1656" s="8" t="s">
        <v>8346</v>
      </c>
      <c r="S1656" s="12">
        <f t="shared" si="102"/>
        <v>40987.890740740739</v>
      </c>
      <c r="T1656" s="12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142.87</v>
      </c>
      <c r="P1657" s="8">
        <f t="shared" si="101"/>
        <v>44.65</v>
      </c>
      <c r="Q1657" s="8" t="s">
        <v>8325</v>
      </c>
      <c r="R1657" s="8" t="s">
        <v>8346</v>
      </c>
      <c r="S1657" s="12">
        <f t="shared" si="102"/>
        <v>40974.791898148149</v>
      </c>
      <c r="T1657" s="12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</v>
      </c>
      <c r="P1658" s="8">
        <f t="shared" si="101"/>
        <v>156.77000000000001</v>
      </c>
      <c r="Q1658" s="8" t="s">
        <v>8325</v>
      </c>
      <c r="R1658" s="8" t="s">
        <v>8346</v>
      </c>
      <c r="S1658" s="12">
        <f t="shared" si="102"/>
        <v>41226.928842592592</v>
      </c>
      <c r="T1658" s="12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</v>
      </c>
      <c r="P1659" s="8">
        <f t="shared" si="101"/>
        <v>118.7</v>
      </c>
      <c r="Q1659" s="8" t="s">
        <v>8325</v>
      </c>
      <c r="R1659" s="8" t="s">
        <v>8346</v>
      </c>
      <c r="S1659" s="12">
        <f t="shared" si="102"/>
        <v>41023.782037037039</v>
      </c>
      <c r="T1659" s="12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132.22999999999999</v>
      </c>
      <c r="P1660" s="8">
        <f t="shared" si="101"/>
        <v>74.150000000000006</v>
      </c>
      <c r="Q1660" s="8" t="s">
        <v>8325</v>
      </c>
      <c r="R1660" s="8" t="s">
        <v>8346</v>
      </c>
      <c r="S1660" s="12">
        <f t="shared" si="102"/>
        <v>41223.22184027778</v>
      </c>
      <c r="T1660" s="12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112.8</v>
      </c>
      <c r="P1661" s="8">
        <f t="shared" si="101"/>
        <v>12.53</v>
      </c>
      <c r="Q1661" s="8" t="s">
        <v>8325</v>
      </c>
      <c r="R1661" s="8" t="s">
        <v>8346</v>
      </c>
      <c r="S1661" s="12">
        <f t="shared" si="102"/>
        <v>41596.913437499999</v>
      </c>
      <c r="T1661" s="12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8">
        <f t="shared" si="101"/>
        <v>27.86</v>
      </c>
      <c r="Q1662" s="8" t="s">
        <v>8325</v>
      </c>
      <c r="R1662" s="8" t="s">
        <v>8346</v>
      </c>
      <c r="S1662" s="12">
        <f t="shared" si="102"/>
        <v>42459.693865740745</v>
      </c>
      <c r="T1662" s="12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102.51</v>
      </c>
      <c r="P1663" s="8">
        <f t="shared" si="101"/>
        <v>80.180000000000007</v>
      </c>
      <c r="Q1663" s="8" t="s">
        <v>8325</v>
      </c>
      <c r="R1663" s="8" t="s">
        <v>8346</v>
      </c>
      <c r="S1663" s="12">
        <f t="shared" si="102"/>
        <v>42343.998043981483</v>
      </c>
      <c r="T1663" s="12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102.64</v>
      </c>
      <c r="P1664" s="8">
        <f t="shared" si="101"/>
        <v>132.44</v>
      </c>
      <c r="Q1664" s="8" t="s">
        <v>8325</v>
      </c>
      <c r="R1664" s="8" t="s">
        <v>8346</v>
      </c>
      <c r="S1664" s="12">
        <f t="shared" si="102"/>
        <v>40848.198333333334</v>
      </c>
      <c r="T1664" s="12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8">
        <f t="shared" si="101"/>
        <v>33.75</v>
      </c>
      <c r="Q1665" s="8" t="s">
        <v>8325</v>
      </c>
      <c r="R1665" s="8" t="s">
        <v>8346</v>
      </c>
      <c r="S1665" s="12">
        <f t="shared" si="102"/>
        <v>42006.02207175926</v>
      </c>
      <c r="T1665" s="12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122.41</v>
      </c>
      <c r="P1666" s="8">
        <f t="shared" si="101"/>
        <v>34.380000000000003</v>
      </c>
      <c r="Q1666" s="8" t="s">
        <v>8325</v>
      </c>
      <c r="R1666" s="8" t="s">
        <v>8346</v>
      </c>
      <c r="S1666" s="12">
        <f t="shared" si="102"/>
        <v>40939.761782407404</v>
      </c>
      <c r="T1666" s="12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ROUND(100*(E1667/D1667), 2)</f>
        <v>119.46</v>
      </c>
      <c r="P1667" s="8">
        <f t="shared" ref="P1667:P1730" si="105">ROUND(E1667/L1667,2)</f>
        <v>44.96</v>
      </c>
      <c r="Q1667" s="8" t="s">
        <v>8325</v>
      </c>
      <c r="R1667" s="8" t="s">
        <v>8346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8">
        <f t="shared" si="105"/>
        <v>41.04</v>
      </c>
      <c r="Q1668" s="8" t="s">
        <v>8325</v>
      </c>
      <c r="R1668" s="8" t="s">
        <v>8346</v>
      </c>
      <c r="S1668" s="12">
        <f t="shared" si="106"/>
        <v>41331.253159722226</v>
      </c>
      <c r="T1668" s="12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</v>
      </c>
      <c r="P1669" s="8">
        <f t="shared" si="105"/>
        <v>52.6</v>
      </c>
      <c r="Q1669" s="8" t="s">
        <v>8325</v>
      </c>
      <c r="R1669" s="8" t="s">
        <v>8346</v>
      </c>
      <c r="S1669" s="12">
        <f t="shared" si="106"/>
        <v>41682.0705787037</v>
      </c>
      <c r="T1669" s="12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102.64</v>
      </c>
      <c r="P1670" s="8">
        <f t="shared" si="105"/>
        <v>70.78</v>
      </c>
      <c r="Q1670" s="8" t="s">
        <v>8325</v>
      </c>
      <c r="R1670" s="8" t="s">
        <v>8346</v>
      </c>
      <c r="S1670" s="12">
        <f t="shared" si="106"/>
        <v>40845.14975694444</v>
      </c>
      <c r="T1670" s="12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8">
        <f t="shared" si="105"/>
        <v>53.75</v>
      </c>
      <c r="Q1671" s="8" t="s">
        <v>8325</v>
      </c>
      <c r="R1671" s="8" t="s">
        <v>8346</v>
      </c>
      <c r="S1671" s="12">
        <f t="shared" si="106"/>
        <v>42461.885138888887</v>
      </c>
      <c r="T1671" s="12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</v>
      </c>
      <c r="P1672" s="8">
        <f t="shared" si="105"/>
        <v>44.61</v>
      </c>
      <c r="Q1672" s="8" t="s">
        <v>8325</v>
      </c>
      <c r="R1672" s="8" t="s">
        <v>8346</v>
      </c>
      <c r="S1672" s="12">
        <f t="shared" si="106"/>
        <v>40313.930543981485</v>
      </c>
      <c r="T1672" s="12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</v>
      </c>
      <c r="P1673" s="8">
        <f t="shared" si="105"/>
        <v>26.15</v>
      </c>
      <c r="Q1673" s="8" t="s">
        <v>8325</v>
      </c>
      <c r="R1673" s="8" t="s">
        <v>8346</v>
      </c>
      <c r="S1673" s="12">
        <f t="shared" si="106"/>
        <v>42553.54414351852</v>
      </c>
      <c r="T1673" s="12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</v>
      </c>
      <c r="P1674" s="8">
        <f t="shared" si="105"/>
        <v>39.18</v>
      </c>
      <c r="Q1674" s="8" t="s">
        <v>8325</v>
      </c>
      <c r="R1674" s="8" t="s">
        <v>8346</v>
      </c>
      <c r="S1674" s="12">
        <f t="shared" si="106"/>
        <v>41034.656597222223</v>
      </c>
      <c r="T1674" s="12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128.1</v>
      </c>
      <c r="P1675" s="8">
        <f t="shared" si="105"/>
        <v>45.59</v>
      </c>
      <c r="Q1675" s="8" t="s">
        <v>8325</v>
      </c>
      <c r="R1675" s="8" t="s">
        <v>8346</v>
      </c>
      <c r="S1675" s="12">
        <f t="shared" si="106"/>
        <v>42039.878379629634</v>
      </c>
      <c r="T1675" s="12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8">
        <f t="shared" si="105"/>
        <v>89.25</v>
      </c>
      <c r="Q1676" s="8" t="s">
        <v>8325</v>
      </c>
      <c r="R1676" s="8" t="s">
        <v>8346</v>
      </c>
      <c r="S1676" s="12">
        <f t="shared" si="106"/>
        <v>42569.605393518519</v>
      </c>
      <c r="T1676" s="12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137.41999999999999</v>
      </c>
      <c r="P1677" s="8">
        <f t="shared" si="105"/>
        <v>40.42</v>
      </c>
      <c r="Q1677" s="8" t="s">
        <v>8325</v>
      </c>
      <c r="R1677" s="8" t="s">
        <v>8346</v>
      </c>
      <c r="S1677" s="12">
        <f t="shared" si="106"/>
        <v>40802.733101851853</v>
      </c>
      <c r="T1677" s="12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</v>
      </c>
      <c r="P1678" s="8">
        <f t="shared" si="105"/>
        <v>82.38</v>
      </c>
      <c r="Q1678" s="8" t="s">
        <v>8325</v>
      </c>
      <c r="R1678" s="8" t="s">
        <v>8346</v>
      </c>
      <c r="S1678" s="12">
        <f t="shared" si="106"/>
        <v>40973.72623842593</v>
      </c>
      <c r="T1678" s="12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111.67</v>
      </c>
      <c r="P1679" s="8">
        <f t="shared" si="105"/>
        <v>159.52000000000001</v>
      </c>
      <c r="Q1679" s="8" t="s">
        <v>8325</v>
      </c>
      <c r="R1679" s="8" t="s">
        <v>8346</v>
      </c>
      <c r="S1679" s="12">
        <f t="shared" si="106"/>
        <v>42416.407129629632</v>
      </c>
      <c r="T1679" s="12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118.4</v>
      </c>
      <c r="P1680" s="8">
        <f t="shared" si="105"/>
        <v>36.24</v>
      </c>
      <c r="Q1680" s="8" t="s">
        <v>8325</v>
      </c>
      <c r="R1680" s="8" t="s">
        <v>8346</v>
      </c>
      <c r="S1680" s="12">
        <f t="shared" si="106"/>
        <v>41662.854988425926</v>
      </c>
      <c r="T1680" s="12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8">
        <f t="shared" si="105"/>
        <v>62.5</v>
      </c>
      <c r="Q1681" s="8" t="s">
        <v>8325</v>
      </c>
      <c r="R1681" s="8" t="s">
        <v>8346</v>
      </c>
      <c r="S1681" s="12">
        <f t="shared" si="106"/>
        <v>40723.068807870368</v>
      </c>
      <c r="T1681" s="12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8">
        <f t="shared" si="105"/>
        <v>47</v>
      </c>
      <c r="Q1682" s="8" t="s">
        <v>8325</v>
      </c>
      <c r="R1682" s="8" t="s">
        <v>8346</v>
      </c>
      <c r="S1682" s="12">
        <f t="shared" si="106"/>
        <v>41802.757719907408</v>
      </c>
      <c r="T1682" s="12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</v>
      </c>
      <c r="P1683" s="8">
        <f t="shared" si="105"/>
        <v>74.58</v>
      </c>
      <c r="Q1683" s="8" t="s">
        <v>8325</v>
      </c>
      <c r="R1683" s="8" t="s">
        <v>8347</v>
      </c>
      <c r="S1683" s="12">
        <f t="shared" si="106"/>
        <v>42774.121342592596</v>
      </c>
      <c r="T1683" s="12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8" t="e">
        <f t="shared" si="105"/>
        <v>#DIV/0!</v>
      </c>
      <c r="Q1684" s="8" t="s">
        <v>8325</v>
      </c>
      <c r="R1684" s="8" t="s">
        <v>8347</v>
      </c>
      <c r="S1684" s="12">
        <f t="shared" si="106"/>
        <v>42779.21365740741</v>
      </c>
      <c r="T1684" s="12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</v>
      </c>
      <c r="P1685" s="8">
        <f t="shared" si="105"/>
        <v>76</v>
      </c>
      <c r="Q1685" s="8" t="s">
        <v>8325</v>
      </c>
      <c r="R1685" s="8" t="s">
        <v>8347</v>
      </c>
      <c r="S1685" s="12">
        <f t="shared" si="106"/>
        <v>42808.781689814816</v>
      </c>
      <c r="T1685" s="12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109.13</v>
      </c>
      <c r="P1686" s="8">
        <f t="shared" si="105"/>
        <v>86.44</v>
      </c>
      <c r="Q1686" s="8" t="s">
        <v>8325</v>
      </c>
      <c r="R1686" s="8" t="s">
        <v>8347</v>
      </c>
      <c r="S1686" s="12">
        <f t="shared" si="106"/>
        <v>42783.815289351856</v>
      </c>
      <c r="T1686" s="12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102.86</v>
      </c>
      <c r="P1687" s="8">
        <f t="shared" si="105"/>
        <v>24</v>
      </c>
      <c r="Q1687" s="8" t="s">
        <v>8325</v>
      </c>
      <c r="R1687" s="8" t="s">
        <v>8347</v>
      </c>
      <c r="S1687" s="12">
        <f t="shared" si="106"/>
        <v>42788.2502662037</v>
      </c>
      <c r="T1687" s="12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8">
        <f t="shared" si="105"/>
        <v>18</v>
      </c>
      <c r="Q1688" s="8" t="s">
        <v>8325</v>
      </c>
      <c r="R1688" s="8" t="s">
        <v>8347</v>
      </c>
      <c r="S1688" s="12">
        <f t="shared" si="106"/>
        <v>42792.843969907408</v>
      </c>
      <c r="T1688" s="12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8">
        <f t="shared" si="105"/>
        <v>80.13</v>
      </c>
      <c r="Q1689" s="8" t="s">
        <v>8325</v>
      </c>
      <c r="R1689" s="8" t="s">
        <v>8347</v>
      </c>
      <c r="S1689" s="12">
        <f t="shared" si="106"/>
        <v>42802.046817129631</v>
      </c>
      <c r="T1689" s="12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8">
        <f t="shared" si="105"/>
        <v>253.14</v>
      </c>
      <c r="Q1690" s="8" t="s">
        <v>8325</v>
      </c>
      <c r="R1690" s="8" t="s">
        <v>8347</v>
      </c>
      <c r="S1690" s="12">
        <f t="shared" si="106"/>
        <v>42804.534652777773</v>
      </c>
      <c r="T1690" s="12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8">
        <f t="shared" si="105"/>
        <v>171.43</v>
      </c>
      <c r="Q1691" s="8" t="s">
        <v>8325</v>
      </c>
      <c r="R1691" s="8" t="s">
        <v>8347</v>
      </c>
      <c r="S1691" s="12">
        <f t="shared" si="106"/>
        <v>42780.942476851851</v>
      </c>
      <c r="T1691" s="12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8">
        <f t="shared" si="105"/>
        <v>57.73</v>
      </c>
      <c r="Q1692" s="8" t="s">
        <v>8325</v>
      </c>
      <c r="R1692" s="8" t="s">
        <v>8347</v>
      </c>
      <c r="S1692" s="12">
        <f t="shared" si="106"/>
        <v>42801.43104166667</v>
      </c>
      <c r="T1692" s="12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</v>
      </c>
      <c r="P1693" s="8">
        <f t="shared" si="105"/>
        <v>264.26</v>
      </c>
      <c r="Q1693" s="8" t="s">
        <v>8325</v>
      </c>
      <c r="R1693" s="8" t="s">
        <v>8347</v>
      </c>
      <c r="S1693" s="12">
        <f t="shared" si="106"/>
        <v>42795.701481481476</v>
      </c>
      <c r="T1693" s="12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8">
        <f t="shared" si="105"/>
        <v>159.33000000000001</v>
      </c>
      <c r="Q1694" s="8" t="s">
        <v>8325</v>
      </c>
      <c r="R1694" s="8" t="s">
        <v>8347</v>
      </c>
      <c r="S1694" s="12">
        <f t="shared" si="106"/>
        <v>42788.151238425926</v>
      </c>
      <c r="T1694" s="12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</v>
      </c>
      <c r="P1695" s="8">
        <f t="shared" si="105"/>
        <v>35</v>
      </c>
      <c r="Q1695" s="8" t="s">
        <v>8325</v>
      </c>
      <c r="R1695" s="8" t="s">
        <v>8347</v>
      </c>
      <c r="S1695" s="12">
        <f t="shared" si="106"/>
        <v>42803.920277777783</v>
      </c>
      <c r="T1695" s="12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8">
        <f t="shared" si="105"/>
        <v>5</v>
      </c>
      <c r="Q1696" s="8" t="s">
        <v>8325</v>
      </c>
      <c r="R1696" s="8" t="s">
        <v>8347</v>
      </c>
      <c r="S1696" s="12">
        <f t="shared" si="106"/>
        <v>42791.669837962967</v>
      </c>
      <c r="T1696" s="12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11.71</v>
      </c>
      <c r="P1697" s="8">
        <f t="shared" si="105"/>
        <v>61.09</v>
      </c>
      <c r="Q1697" s="8" t="s">
        <v>8325</v>
      </c>
      <c r="R1697" s="8" t="s">
        <v>8347</v>
      </c>
      <c r="S1697" s="12">
        <f t="shared" si="106"/>
        <v>42801.031412037039</v>
      </c>
      <c r="T1697" s="12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8" t="e">
        <f t="shared" si="105"/>
        <v>#DIV/0!</v>
      </c>
      <c r="Q1698" s="8" t="s">
        <v>8325</v>
      </c>
      <c r="R1698" s="8" t="s">
        <v>8347</v>
      </c>
      <c r="S1698" s="12">
        <f t="shared" si="106"/>
        <v>42796.069571759261</v>
      </c>
      <c r="T1698" s="12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20.21</v>
      </c>
      <c r="P1699" s="8">
        <f t="shared" si="105"/>
        <v>114.82</v>
      </c>
      <c r="Q1699" s="8" t="s">
        <v>8325</v>
      </c>
      <c r="R1699" s="8" t="s">
        <v>8347</v>
      </c>
      <c r="S1699" s="12">
        <f t="shared" si="106"/>
        <v>42805.032962962956</v>
      </c>
      <c r="T1699" s="12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8" t="e">
        <f t="shared" si="105"/>
        <v>#DIV/0!</v>
      </c>
      <c r="Q1700" s="8" t="s">
        <v>8325</v>
      </c>
      <c r="R1700" s="8" t="s">
        <v>8347</v>
      </c>
      <c r="S1700" s="12">
        <f t="shared" si="106"/>
        <v>42796.207870370374</v>
      </c>
      <c r="T1700" s="12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4.2300000000000004</v>
      </c>
      <c r="P1701" s="8">
        <f t="shared" si="105"/>
        <v>54</v>
      </c>
      <c r="Q1701" s="8" t="s">
        <v>8325</v>
      </c>
      <c r="R1701" s="8" t="s">
        <v>8347</v>
      </c>
      <c r="S1701" s="12">
        <f t="shared" si="106"/>
        <v>42806.863946759258</v>
      </c>
      <c r="T1701" s="12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8">
        <f t="shared" si="105"/>
        <v>65.97</v>
      </c>
      <c r="Q1702" s="8" t="s">
        <v>8325</v>
      </c>
      <c r="R1702" s="8" t="s">
        <v>8347</v>
      </c>
      <c r="S1702" s="12">
        <f t="shared" si="106"/>
        <v>42796.071643518517</v>
      </c>
      <c r="T1702" s="12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0.2</v>
      </c>
      <c r="P1703" s="8">
        <f t="shared" si="105"/>
        <v>5</v>
      </c>
      <c r="Q1703" s="8" t="s">
        <v>8325</v>
      </c>
      <c r="R1703" s="8" t="s">
        <v>8347</v>
      </c>
      <c r="S1703" s="12">
        <f t="shared" si="106"/>
        <v>41989.664409722223</v>
      </c>
      <c r="T1703" s="12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0.01</v>
      </c>
      <c r="P1704" s="8">
        <f t="shared" si="105"/>
        <v>1</v>
      </c>
      <c r="Q1704" s="8" t="s">
        <v>8325</v>
      </c>
      <c r="R1704" s="8" t="s">
        <v>8347</v>
      </c>
      <c r="S1704" s="12">
        <f t="shared" si="106"/>
        <v>42063.869791666672</v>
      </c>
      <c r="T1704" s="12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8">
        <f t="shared" si="105"/>
        <v>25.5</v>
      </c>
      <c r="Q1705" s="8" t="s">
        <v>8325</v>
      </c>
      <c r="R1705" s="8" t="s">
        <v>8347</v>
      </c>
      <c r="S1705" s="12">
        <f t="shared" si="106"/>
        <v>42187.281678240746</v>
      </c>
      <c r="T1705" s="12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65.099999999999994</v>
      </c>
      <c r="P1706" s="8">
        <f t="shared" si="105"/>
        <v>118.36</v>
      </c>
      <c r="Q1706" s="8" t="s">
        <v>8325</v>
      </c>
      <c r="R1706" s="8" t="s">
        <v>8347</v>
      </c>
      <c r="S1706" s="12">
        <f t="shared" si="106"/>
        <v>42021.139733796299</v>
      </c>
      <c r="T1706" s="12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8" t="e">
        <f t="shared" si="105"/>
        <v>#DIV/0!</v>
      </c>
      <c r="Q1707" s="8" t="s">
        <v>8325</v>
      </c>
      <c r="R1707" s="8" t="s">
        <v>8347</v>
      </c>
      <c r="S1707" s="12">
        <f t="shared" si="106"/>
        <v>42245.016736111109</v>
      </c>
      <c r="T1707" s="12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8" t="e">
        <f t="shared" si="105"/>
        <v>#DIV/0!</v>
      </c>
      <c r="Q1708" s="8" t="s">
        <v>8325</v>
      </c>
      <c r="R1708" s="8" t="s">
        <v>8347</v>
      </c>
      <c r="S1708" s="12">
        <f t="shared" si="106"/>
        <v>42179.306388888886</v>
      </c>
      <c r="T1708" s="12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8">
        <f t="shared" si="105"/>
        <v>54.11</v>
      </c>
      <c r="Q1709" s="8" t="s">
        <v>8325</v>
      </c>
      <c r="R1709" s="8" t="s">
        <v>8347</v>
      </c>
      <c r="S1709" s="12">
        <f t="shared" si="106"/>
        <v>42427.721006944441</v>
      </c>
      <c r="T1709" s="12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8" t="e">
        <f t="shared" si="105"/>
        <v>#DIV/0!</v>
      </c>
      <c r="Q1710" s="8" t="s">
        <v>8325</v>
      </c>
      <c r="R1710" s="8" t="s">
        <v>8347</v>
      </c>
      <c r="S1710" s="12">
        <f t="shared" si="106"/>
        <v>42451.866967592592</v>
      </c>
      <c r="T1710" s="12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4.8600000000000003</v>
      </c>
      <c r="P1711" s="8">
        <f t="shared" si="105"/>
        <v>21.25</v>
      </c>
      <c r="Q1711" s="8" t="s">
        <v>8325</v>
      </c>
      <c r="R1711" s="8" t="s">
        <v>8347</v>
      </c>
      <c r="S1711" s="12">
        <f t="shared" si="106"/>
        <v>41841.56381944444</v>
      </c>
      <c r="T1711" s="12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0.68</v>
      </c>
      <c r="P1712" s="8">
        <f t="shared" si="105"/>
        <v>34</v>
      </c>
      <c r="Q1712" s="8" t="s">
        <v>8325</v>
      </c>
      <c r="R1712" s="8" t="s">
        <v>8347</v>
      </c>
      <c r="S1712" s="12">
        <f t="shared" si="106"/>
        <v>42341.59129629629</v>
      </c>
      <c r="T1712" s="12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8">
        <f t="shared" si="105"/>
        <v>525</v>
      </c>
      <c r="Q1713" s="8" t="s">
        <v>8325</v>
      </c>
      <c r="R1713" s="8" t="s">
        <v>8347</v>
      </c>
      <c r="S1713" s="12">
        <f t="shared" si="106"/>
        <v>41852.646226851852</v>
      </c>
      <c r="T1713" s="12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8" t="e">
        <f t="shared" si="105"/>
        <v>#DIV/0!</v>
      </c>
      <c r="Q1714" s="8" t="s">
        <v>8325</v>
      </c>
      <c r="R1714" s="8" t="s">
        <v>8347</v>
      </c>
      <c r="S1714" s="12">
        <f t="shared" si="106"/>
        <v>42125.913807870369</v>
      </c>
      <c r="T1714" s="12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1.67</v>
      </c>
      <c r="P1715" s="8">
        <f t="shared" si="105"/>
        <v>50</v>
      </c>
      <c r="Q1715" s="8" t="s">
        <v>8325</v>
      </c>
      <c r="R1715" s="8" t="s">
        <v>8347</v>
      </c>
      <c r="S1715" s="12">
        <f t="shared" si="106"/>
        <v>41887.801064814819</v>
      </c>
      <c r="T1715" s="12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7.87</v>
      </c>
      <c r="P1716" s="8">
        <f t="shared" si="105"/>
        <v>115.71</v>
      </c>
      <c r="Q1716" s="8" t="s">
        <v>8325</v>
      </c>
      <c r="R1716" s="8" t="s">
        <v>8347</v>
      </c>
      <c r="S1716" s="12">
        <f t="shared" si="106"/>
        <v>42095.918530092589</v>
      </c>
      <c r="T1716" s="12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8">
        <f t="shared" si="105"/>
        <v>5.5</v>
      </c>
      <c r="Q1717" s="8" t="s">
        <v>8325</v>
      </c>
      <c r="R1717" s="8" t="s">
        <v>8347</v>
      </c>
      <c r="S1717" s="12">
        <f t="shared" si="106"/>
        <v>42064.217418981483</v>
      </c>
      <c r="T1717" s="12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8">
        <f t="shared" si="105"/>
        <v>50</v>
      </c>
      <c r="Q1718" s="8" t="s">
        <v>8325</v>
      </c>
      <c r="R1718" s="8" t="s">
        <v>8347</v>
      </c>
      <c r="S1718" s="12">
        <f t="shared" si="106"/>
        <v>42673.577534722222</v>
      </c>
      <c r="T1718" s="12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42.73</v>
      </c>
      <c r="P1719" s="8">
        <f t="shared" si="105"/>
        <v>34.020000000000003</v>
      </c>
      <c r="Q1719" s="8" t="s">
        <v>8325</v>
      </c>
      <c r="R1719" s="8" t="s">
        <v>8347</v>
      </c>
      <c r="S1719" s="12">
        <f t="shared" si="106"/>
        <v>42460.98192129629</v>
      </c>
      <c r="T1719" s="12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</v>
      </c>
      <c r="P1720" s="8">
        <f t="shared" si="105"/>
        <v>37.5</v>
      </c>
      <c r="Q1720" s="8" t="s">
        <v>8325</v>
      </c>
      <c r="R1720" s="8" t="s">
        <v>8347</v>
      </c>
      <c r="S1720" s="12">
        <f t="shared" si="106"/>
        <v>42460.610520833332</v>
      </c>
      <c r="T1720" s="12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0.88</v>
      </c>
      <c r="P1721" s="8">
        <f t="shared" si="105"/>
        <v>11.67</v>
      </c>
      <c r="Q1721" s="8" t="s">
        <v>8325</v>
      </c>
      <c r="R1721" s="8" t="s">
        <v>8347</v>
      </c>
      <c r="S1721" s="12">
        <f t="shared" si="106"/>
        <v>41869.534618055557</v>
      </c>
      <c r="T1721" s="12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5.63</v>
      </c>
      <c r="P1722" s="8">
        <f t="shared" si="105"/>
        <v>28.13</v>
      </c>
      <c r="Q1722" s="8" t="s">
        <v>8325</v>
      </c>
      <c r="R1722" s="8" t="s">
        <v>8347</v>
      </c>
      <c r="S1722" s="12">
        <f t="shared" si="106"/>
        <v>41922.783229166671</v>
      </c>
      <c r="T1722" s="12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8" t="e">
        <f t="shared" si="105"/>
        <v>#DIV/0!</v>
      </c>
      <c r="Q1723" s="8" t="s">
        <v>8325</v>
      </c>
      <c r="R1723" s="8" t="s">
        <v>8347</v>
      </c>
      <c r="S1723" s="12">
        <f t="shared" si="106"/>
        <v>42319.461377314816</v>
      </c>
      <c r="T1723" s="12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0.03</v>
      </c>
      <c r="P1724" s="8">
        <f t="shared" si="105"/>
        <v>1</v>
      </c>
      <c r="Q1724" s="8" t="s">
        <v>8325</v>
      </c>
      <c r="R1724" s="8" t="s">
        <v>8347</v>
      </c>
      <c r="S1724" s="12">
        <f t="shared" si="106"/>
        <v>42425.960983796293</v>
      </c>
      <c r="T1724" s="12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8">
        <f t="shared" si="105"/>
        <v>216.67</v>
      </c>
      <c r="Q1725" s="8" t="s">
        <v>8325</v>
      </c>
      <c r="R1725" s="8" t="s">
        <v>8347</v>
      </c>
      <c r="S1725" s="12">
        <f t="shared" si="106"/>
        <v>42129.82540509259</v>
      </c>
      <c r="T1725" s="12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0.57999999999999996</v>
      </c>
      <c r="P1726" s="8">
        <f t="shared" si="105"/>
        <v>8.75</v>
      </c>
      <c r="Q1726" s="8" t="s">
        <v>8325</v>
      </c>
      <c r="R1726" s="8" t="s">
        <v>8347</v>
      </c>
      <c r="S1726" s="12">
        <f t="shared" si="106"/>
        <v>41912.932430555556</v>
      </c>
      <c r="T1726" s="12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</v>
      </c>
      <c r="P1727" s="8">
        <f t="shared" si="105"/>
        <v>62.22</v>
      </c>
      <c r="Q1727" s="8" t="s">
        <v>8325</v>
      </c>
      <c r="R1727" s="8" t="s">
        <v>8347</v>
      </c>
      <c r="S1727" s="12">
        <f t="shared" si="106"/>
        <v>41845.968159722222</v>
      </c>
      <c r="T1727" s="12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</v>
      </c>
      <c r="P1728" s="8">
        <f t="shared" si="105"/>
        <v>137.25</v>
      </c>
      <c r="Q1728" s="8" t="s">
        <v>8325</v>
      </c>
      <c r="R1728" s="8" t="s">
        <v>8347</v>
      </c>
      <c r="S1728" s="12">
        <f t="shared" si="106"/>
        <v>41788.919722222221</v>
      </c>
      <c r="T1728" s="12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0.03</v>
      </c>
      <c r="P1729" s="8">
        <f t="shared" si="105"/>
        <v>1</v>
      </c>
      <c r="Q1729" s="8" t="s">
        <v>8325</v>
      </c>
      <c r="R1729" s="8" t="s">
        <v>8347</v>
      </c>
      <c r="S1729" s="12">
        <f t="shared" si="106"/>
        <v>42044.927974537044</v>
      </c>
      <c r="T1729" s="12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8">
        <f t="shared" si="105"/>
        <v>122.14</v>
      </c>
      <c r="Q1730" s="8" t="s">
        <v>8325</v>
      </c>
      <c r="R1730" s="8" t="s">
        <v>8347</v>
      </c>
      <c r="S1730" s="12">
        <f t="shared" si="106"/>
        <v>42268.625856481478</v>
      </c>
      <c r="T1730" s="12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ROUND(100*(E1731/D1731), 2)</f>
        <v>0</v>
      </c>
      <c r="P1731" s="8" t="e">
        <f t="shared" ref="P1731:P1794" si="109">ROUND(E1731/L1731,2)</f>
        <v>#DIV/0!</v>
      </c>
      <c r="Q1731" s="8" t="s">
        <v>8325</v>
      </c>
      <c r="R1731" s="8" t="s">
        <v>8347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8" t="e">
        <f t="shared" si="109"/>
        <v>#DIV/0!</v>
      </c>
      <c r="Q1732" s="8" t="s">
        <v>8325</v>
      </c>
      <c r="R1732" s="8" t="s">
        <v>8347</v>
      </c>
      <c r="S1732" s="12">
        <f t="shared" si="110"/>
        <v>42272.087766203709</v>
      </c>
      <c r="T1732" s="12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8" t="e">
        <f t="shared" si="109"/>
        <v>#DIV/0!</v>
      </c>
      <c r="Q1733" s="8" t="s">
        <v>8325</v>
      </c>
      <c r="R1733" s="8" t="s">
        <v>8347</v>
      </c>
      <c r="S1733" s="12">
        <f t="shared" si="110"/>
        <v>42152.906851851847</v>
      </c>
      <c r="T1733" s="12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8" t="e">
        <f t="shared" si="109"/>
        <v>#DIV/0!</v>
      </c>
      <c r="Q1734" s="8" t="s">
        <v>8325</v>
      </c>
      <c r="R1734" s="8" t="s">
        <v>8347</v>
      </c>
      <c r="S1734" s="12">
        <f t="shared" si="110"/>
        <v>42325.683807870373</v>
      </c>
      <c r="T1734" s="12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8" t="e">
        <f t="shared" si="109"/>
        <v>#DIV/0!</v>
      </c>
      <c r="Q1735" s="8" t="s">
        <v>8325</v>
      </c>
      <c r="R1735" s="8" t="s">
        <v>8347</v>
      </c>
      <c r="S1735" s="12">
        <f t="shared" si="110"/>
        <v>42614.675625000003</v>
      </c>
      <c r="T1735" s="12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0.02</v>
      </c>
      <c r="P1736" s="8">
        <f t="shared" si="109"/>
        <v>1</v>
      </c>
      <c r="Q1736" s="8" t="s">
        <v>8325</v>
      </c>
      <c r="R1736" s="8" t="s">
        <v>8347</v>
      </c>
      <c r="S1736" s="12">
        <f t="shared" si="110"/>
        <v>42102.036527777775</v>
      </c>
      <c r="T1736" s="12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8">
        <f t="shared" si="109"/>
        <v>55</v>
      </c>
      <c r="Q1737" s="8" t="s">
        <v>8325</v>
      </c>
      <c r="R1737" s="8" t="s">
        <v>8347</v>
      </c>
      <c r="S1737" s="12">
        <f t="shared" si="110"/>
        <v>42559.814178240747</v>
      </c>
      <c r="T1737" s="12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</v>
      </c>
      <c r="P1738" s="8">
        <f t="shared" si="109"/>
        <v>22</v>
      </c>
      <c r="Q1738" s="8" t="s">
        <v>8325</v>
      </c>
      <c r="R1738" s="8" t="s">
        <v>8347</v>
      </c>
      <c r="S1738" s="12">
        <f t="shared" si="110"/>
        <v>42286.861493055556</v>
      </c>
      <c r="T1738" s="12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8">
        <f t="shared" si="109"/>
        <v>56.67</v>
      </c>
      <c r="Q1739" s="8" t="s">
        <v>8325</v>
      </c>
      <c r="R1739" s="8" t="s">
        <v>8347</v>
      </c>
      <c r="S1739" s="12">
        <f t="shared" si="110"/>
        <v>42175.948981481488</v>
      </c>
      <c r="T1739" s="12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8">
        <f t="shared" si="109"/>
        <v>20</v>
      </c>
      <c r="Q1740" s="8" t="s">
        <v>8325</v>
      </c>
      <c r="R1740" s="8" t="s">
        <v>8347</v>
      </c>
      <c r="S1740" s="12">
        <f t="shared" si="110"/>
        <v>41884.874328703707</v>
      </c>
      <c r="T1740" s="12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8">
        <f t="shared" si="109"/>
        <v>1</v>
      </c>
      <c r="Q1741" s="8" t="s">
        <v>8325</v>
      </c>
      <c r="R1741" s="8" t="s">
        <v>8347</v>
      </c>
      <c r="S1741" s="12">
        <f t="shared" si="110"/>
        <v>42435.874212962968</v>
      </c>
      <c r="T1741" s="12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8" t="e">
        <f t="shared" si="109"/>
        <v>#DIV/0!</v>
      </c>
      <c r="Q1742" s="8" t="s">
        <v>8325</v>
      </c>
      <c r="R1742" s="8" t="s">
        <v>8347</v>
      </c>
      <c r="S1742" s="12">
        <f t="shared" si="110"/>
        <v>42171.817384259266</v>
      </c>
      <c r="T1742" s="12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</v>
      </c>
      <c r="P1743" s="8">
        <f t="shared" si="109"/>
        <v>25.58</v>
      </c>
      <c r="Q1743" s="8" t="s">
        <v>8338</v>
      </c>
      <c r="R1743" s="8" t="s">
        <v>8339</v>
      </c>
      <c r="S1743" s="12">
        <f t="shared" si="110"/>
        <v>42120.628136574072</v>
      </c>
      <c r="T1743" s="12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108.75</v>
      </c>
      <c r="P1744" s="8">
        <f t="shared" si="109"/>
        <v>63.97</v>
      </c>
      <c r="Q1744" s="8" t="s">
        <v>8338</v>
      </c>
      <c r="R1744" s="8" t="s">
        <v>8339</v>
      </c>
      <c r="S1744" s="12">
        <f t="shared" si="110"/>
        <v>42710.876967592587</v>
      </c>
      <c r="T1744" s="12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100.42</v>
      </c>
      <c r="P1745" s="8">
        <f t="shared" si="109"/>
        <v>89.93</v>
      </c>
      <c r="Q1745" s="8" t="s">
        <v>8338</v>
      </c>
      <c r="R1745" s="8" t="s">
        <v>8339</v>
      </c>
      <c r="S1745" s="12">
        <f t="shared" si="110"/>
        <v>42586.925636574073</v>
      </c>
      <c r="T1745" s="12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</v>
      </c>
      <c r="P1746" s="8">
        <f t="shared" si="109"/>
        <v>93.07</v>
      </c>
      <c r="Q1746" s="8" t="s">
        <v>8338</v>
      </c>
      <c r="R1746" s="8" t="s">
        <v>8339</v>
      </c>
      <c r="S1746" s="12">
        <f t="shared" si="110"/>
        <v>42026.605057870373</v>
      </c>
      <c r="T1746" s="12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</v>
      </c>
      <c r="P1747" s="8">
        <f t="shared" si="109"/>
        <v>89.67</v>
      </c>
      <c r="Q1747" s="8" t="s">
        <v>8338</v>
      </c>
      <c r="R1747" s="8" t="s">
        <v>8339</v>
      </c>
      <c r="S1747" s="12">
        <f t="shared" si="110"/>
        <v>42690.259699074071</v>
      </c>
      <c r="T1747" s="12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</v>
      </c>
      <c r="P1748" s="8">
        <f t="shared" si="109"/>
        <v>207.62</v>
      </c>
      <c r="Q1748" s="8" t="s">
        <v>8338</v>
      </c>
      <c r="R1748" s="8" t="s">
        <v>8339</v>
      </c>
      <c r="S1748" s="12">
        <f t="shared" si="110"/>
        <v>42668.176701388889</v>
      </c>
      <c r="T1748" s="12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104.96</v>
      </c>
      <c r="P1749" s="8">
        <f t="shared" si="109"/>
        <v>59.41</v>
      </c>
      <c r="Q1749" s="8" t="s">
        <v>8338</v>
      </c>
      <c r="R1749" s="8" t="s">
        <v>8339</v>
      </c>
      <c r="S1749" s="12">
        <f t="shared" si="110"/>
        <v>42292.435532407413</v>
      </c>
      <c r="T1749" s="12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129.94999999999999</v>
      </c>
      <c r="P1750" s="8">
        <f t="shared" si="109"/>
        <v>358.97</v>
      </c>
      <c r="Q1750" s="8" t="s">
        <v>8338</v>
      </c>
      <c r="R1750" s="8" t="s">
        <v>8339</v>
      </c>
      <c r="S1750" s="12">
        <f t="shared" si="110"/>
        <v>42219.950729166667</v>
      </c>
      <c r="T1750" s="12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123.49</v>
      </c>
      <c r="P1751" s="8">
        <f t="shared" si="109"/>
        <v>94.74</v>
      </c>
      <c r="Q1751" s="8" t="s">
        <v>8338</v>
      </c>
      <c r="R1751" s="8" t="s">
        <v>8339</v>
      </c>
      <c r="S1751" s="12">
        <f t="shared" si="110"/>
        <v>42758.975937499999</v>
      </c>
      <c r="T1751" s="12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8">
        <f t="shared" si="109"/>
        <v>80.650000000000006</v>
      </c>
      <c r="Q1752" s="8" t="s">
        <v>8338</v>
      </c>
      <c r="R1752" s="8" t="s">
        <v>8339</v>
      </c>
      <c r="S1752" s="12">
        <f t="shared" si="110"/>
        <v>42454.836851851855</v>
      </c>
      <c r="T1752" s="12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102.9</v>
      </c>
      <c r="P1753" s="8">
        <f t="shared" si="109"/>
        <v>168.69</v>
      </c>
      <c r="Q1753" s="8" t="s">
        <v>8338</v>
      </c>
      <c r="R1753" s="8" t="s">
        <v>8339</v>
      </c>
      <c r="S1753" s="12">
        <f t="shared" si="110"/>
        <v>42052.7815162037</v>
      </c>
      <c r="T1753" s="12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260.17</v>
      </c>
      <c r="P1754" s="8">
        <f t="shared" si="109"/>
        <v>34.69</v>
      </c>
      <c r="Q1754" s="8" t="s">
        <v>8338</v>
      </c>
      <c r="R1754" s="8" t="s">
        <v>8339</v>
      </c>
      <c r="S1754" s="12">
        <f t="shared" si="110"/>
        <v>42627.253263888888</v>
      </c>
      <c r="T1754" s="12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8">
        <f t="shared" si="109"/>
        <v>462.86</v>
      </c>
      <c r="Q1755" s="8" t="s">
        <v>8338</v>
      </c>
      <c r="R1755" s="8" t="s">
        <v>8339</v>
      </c>
      <c r="S1755" s="12">
        <f t="shared" si="110"/>
        <v>42420.74962962963</v>
      </c>
      <c r="T1755" s="12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110.53</v>
      </c>
      <c r="P1756" s="8">
        <f t="shared" si="109"/>
        <v>104.39</v>
      </c>
      <c r="Q1756" s="8" t="s">
        <v>8338</v>
      </c>
      <c r="R1756" s="8" t="s">
        <v>8339</v>
      </c>
      <c r="S1756" s="12">
        <f t="shared" si="110"/>
        <v>42067.876770833333</v>
      </c>
      <c r="T1756" s="12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8">
        <f t="shared" si="109"/>
        <v>7.5</v>
      </c>
      <c r="Q1757" s="8" t="s">
        <v>8338</v>
      </c>
      <c r="R1757" s="8" t="s">
        <v>8339</v>
      </c>
      <c r="S1757" s="12">
        <f t="shared" si="110"/>
        <v>42252.788900462961</v>
      </c>
      <c r="T1757" s="12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102.83</v>
      </c>
      <c r="P1758" s="8">
        <f t="shared" si="109"/>
        <v>47.13</v>
      </c>
      <c r="Q1758" s="8" t="s">
        <v>8338</v>
      </c>
      <c r="R1758" s="8" t="s">
        <v>8339</v>
      </c>
      <c r="S1758" s="12">
        <f t="shared" si="110"/>
        <v>42571.167465277773</v>
      </c>
      <c r="T1758" s="12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116</v>
      </c>
      <c r="P1759" s="8">
        <f t="shared" si="109"/>
        <v>414.29</v>
      </c>
      <c r="Q1759" s="8" t="s">
        <v>8338</v>
      </c>
      <c r="R1759" s="8" t="s">
        <v>8339</v>
      </c>
      <c r="S1759" s="12">
        <f t="shared" si="110"/>
        <v>42733.827349537038</v>
      </c>
      <c r="T1759" s="12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8">
        <f t="shared" si="109"/>
        <v>42.48</v>
      </c>
      <c r="Q1760" s="8" t="s">
        <v>8338</v>
      </c>
      <c r="R1760" s="8" t="s">
        <v>8339</v>
      </c>
      <c r="S1760" s="12">
        <f t="shared" si="110"/>
        <v>42505.955925925926</v>
      </c>
      <c r="T1760" s="12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</v>
      </c>
      <c r="P1761" s="8">
        <f t="shared" si="109"/>
        <v>108.78</v>
      </c>
      <c r="Q1761" s="8" t="s">
        <v>8338</v>
      </c>
      <c r="R1761" s="8" t="s">
        <v>8339</v>
      </c>
      <c r="S1761" s="12">
        <f t="shared" si="110"/>
        <v>42068.829039351855</v>
      </c>
      <c r="T1761" s="12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8">
        <f t="shared" si="109"/>
        <v>81.099999999999994</v>
      </c>
      <c r="Q1762" s="8" t="s">
        <v>8338</v>
      </c>
      <c r="R1762" s="8" t="s">
        <v>8339</v>
      </c>
      <c r="S1762" s="12">
        <f t="shared" si="110"/>
        <v>42405.67260416667</v>
      </c>
      <c r="T1762" s="12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8">
        <f t="shared" si="109"/>
        <v>51.67</v>
      </c>
      <c r="Q1763" s="8" t="s">
        <v>8338</v>
      </c>
      <c r="R1763" s="8" t="s">
        <v>8339</v>
      </c>
      <c r="S1763" s="12">
        <f t="shared" si="110"/>
        <v>42209.567824074074</v>
      </c>
      <c r="T1763" s="12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8">
        <f t="shared" si="109"/>
        <v>35.4</v>
      </c>
      <c r="Q1764" s="8" t="s">
        <v>8338</v>
      </c>
      <c r="R1764" s="8" t="s">
        <v>8339</v>
      </c>
      <c r="S1764" s="12">
        <f t="shared" si="110"/>
        <v>42410.982002314813</v>
      </c>
      <c r="T1764" s="12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101.91</v>
      </c>
      <c r="P1765" s="8">
        <f t="shared" si="109"/>
        <v>103.64</v>
      </c>
      <c r="Q1765" s="8" t="s">
        <v>8338</v>
      </c>
      <c r="R1765" s="8" t="s">
        <v>8339</v>
      </c>
      <c r="S1765" s="12">
        <f t="shared" si="110"/>
        <v>42636.868518518517</v>
      </c>
      <c r="T1765" s="12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8">
        <f t="shared" si="109"/>
        <v>55.28</v>
      </c>
      <c r="Q1766" s="8" t="s">
        <v>8338</v>
      </c>
      <c r="R1766" s="8" t="s">
        <v>8339</v>
      </c>
      <c r="S1766" s="12">
        <f t="shared" si="110"/>
        <v>41825.485868055555</v>
      </c>
      <c r="T1766" s="12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59.47</v>
      </c>
      <c r="P1767" s="8">
        <f t="shared" si="109"/>
        <v>72.17</v>
      </c>
      <c r="Q1767" s="8" t="s">
        <v>8338</v>
      </c>
      <c r="R1767" s="8" t="s">
        <v>8339</v>
      </c>
      <c r="S1767" s="12">
        <f t="shared" si="110"/>
        <v>41834.980462962965</v>
      </c>
      <c r="T1767" s="12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8" t="e">
        <f t="shared" si="109"/>
        <v>#DIV/0!</v>
      </c>
      <c r="Q1768" s="8" t="s">
        <v>8338</v>
      </c>
      <c r="R1768" s="8" t="s">
        <v>8339</v>
      </c>
      <c r="S1768" s="12">
        <f t="shared" si="110"/>
        <v>41855.859814814816</v>
      </c>
      <c r="T1768" s="12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8">
        <f t="shared" si="109"/>
        <v>58.62</v>
      </c>
      <c r="Q1769" s="8" t="s">
        <v>8338</v>
      </c>
      <c r="R1769" s="8" t="s">
        <v>8339</v>
      </c>
      <c r="S1769" s="12">
        <f t="shared" si="110"/>
        <v>41824.658379629633</v>
      </c>
      <c r="T1769" s="12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8">
        <f t="shared" si="109"/>
        <v>12.47</v>
      </c>
      <c r="Q1770" s="8" t="s">
        <v>8338</v>
      </c>
      <c r="R1770" s="8" t="s">
        <v>8339</v>
      </c>
      <c r="S1770" s="12">
        <f t="shared" si="110"/>
        <v>41849.560694444444</v>
      </c>
      <c r="T1770" s="12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</v>
      </c>
      <c r="P1771" s="8">
        <f t="shared" si="109"/>
        <v>49.14</v>
      </c>
      <c r="Q1771" s="8" t="s">
        <v>8338</v>
      </c>
      <c r="R1771" s="8" t="s">
        <v>8339</v>
      </c>
      <c r="S1771" s="12">
        <f t="shared" si="110"/>
        <v>41987.818969907406</v>
      </c>
      <c r="T1771" s="12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</v>
      </c>
      <c r="P1772" s="8">
        <f t="shared" si="109"/>
        <v>150.5</v>
      </c>
      <c r="Q1772" s="8" t="s">
        <v>8338</v>
      </c>
      <c r="R1772" s="8" t="s">
        <v>8339</v>
      </c>
      <c r="S1772" s="12">
        <f t="shared" si="110"/>
        <v>41891.780023148152</v>
      </c>
      <c r="T1772" s="12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21.31</v>
      </c>
      <c r="P1773" s="8">
        <f t="shared" si="109"/>
        <v>35.799999999999997</v>
      </c>
      <c r="Q1773" s="8" t="s">
        <v>8338</v>
      </c>
      <c r="R1773" s="8" t="s">
        <v>8339</v>
      </c>
      <c r="S1773" s="12">
        <f t="shared" si="110"/>
        <v>41905.979629629634</v>
      </c>
      <c r="T1773" s="12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8">
        <f t="shared" si="109"/>
        <v>45.16</v>
      </c>
      <c r="Q1774" s="8" t="s">
        <v>8338</v>
      </c>
      <c r="R1774" s="8" t="s">
        <v>8339</v>
      </c>
      <c r="S1774" s="12">
        <f t="shared" si="110"/>
        <v>41766.718009259261</v>
      </c>
      <c r="T1774" s="12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6.26</v>
      </c>
      <c r="P1775" s="8">
        <f t="shared" si="109"/>
        <v>98.79</v>
      </c>
      <c r="Q1775" s="8" t="s">
        <v>8338</v>
      </c>
      <c r="R1775" s="8" t="s">
        <v>8339</v>
      </c>
      <c r="S1775" s="12">
        <f t="shared" si="110"/>
        <v>41978.760393518518</v>
      </c>
      <c r="T1775" s="12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8">
        <f t="shared" si="109"/>
        <v>88.31</v>
      </c>
      <c r="Q1776" s="8" t="s">
        <v>8338</v>
      </c>
      <c r="R1776" s="8" t="s">
        <v>8339</v>
      </c>
      <c r="S1776" s="12">
        <f t="shared" si="110"/>
        <v>41930.218657407408</v>
      </c>
      <c r="T1776" s="12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65.099999999999994</v>
      </c>
      <c r="P1777" s="8">
        <f t="shared" si="109"/>
        <v>170.63</v>
      </c>
      <c r="Q1777" s="8" t="s">
        <v>8338</v>
      </c>
      <c r="R1777" s="8" t="s">
        <v>8339</v>
      </c>
      <c r="S1777" s="12">
        <f t="shared" si="110"/>
        <v>41891.976388888892</v>
      </c>
      <c r="T1777" s="12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8">
        <f t="shared" si="109"/>
        <v>83.75</v>
      </c>
      <c r="Q1778" s="8" t="s">
        <v>8338</v>
      </c>
      <c r="R1778" s="8" t="s">
        <v>8339</v>
      </c>
      <c r="S1778" s="12">
        <f t="shared" si="110"/>
        <v>41905.95684027778</v>
      </c>
      <c r="T1778" s="12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</v>
      </c>
      <c r="P1779" s="8">
        <f t="shared" si="109"/>
        <v>65.099999999999994</v>
      </c>
      <c r="Q1779" s="8" t="s">
        <v>8338</v>
      </c>
      <c r="R1779" s="8" t="s">
        <v>8339</v>
      </c>
      <c r="S1779" s="12">
        <f t="shared" si="110"/>
        <v>42025.357094907406</v>
      </c>
      <c r="T1779" s="12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</v>
      </c>
      <c r="P1780" s="8">
        <f t="shared" si="109"/>
        <v>66.33</v>
      </c>
      <c r="Q1780" s="8" t="s">
        <v>8338</v>
      </c>
      <c r="R1780" s="8" t="s">
        <v>8339</v>
      </c>
      <c r="S1780" s="12">
        <f t="shared" si="110"/>
        <v>42045.86336805555</v>
      </c>
      <c r="T1780" s="12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36.24</v>
      </c>
      <c r="P1781" s="8">
        <f t="shared" si="109"/>
        <v>104.89</v>
      </c>
      <c r="Q1781" s="8" t="s">
        <v>8338</v>
      </c>
      <c r="R1781" s="8" t="s">
        <v>8339</v>
      </c>
      <c r="S1781" s="12">
        <f t="shared" si="110"/>
        <v>42585.691898148143</v>
      </c>
      <c r="T1781" s="12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</v>
      </c>
      <c r="P1782" s="8">
        <f t="shared" si="109"/>
        <v>78.44</v>
      </c>
      <c r="Q1782" s="8" t="s">
        <v>8338</v>
      </c>
      <c r="R1782" s="8" t="s">
        <v>8339</v>
      </c>
      <c r="S1782" s="12">
        <f t="shared" si="110"/>
        <v>42493.600810185191</v>
      </c>
      <c r="T1782" s="12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</v>
      </c>
      <c r="P1783" s="8">
        <f t="shared" si="109"/>
        <v>59.04</v>
      </c>
      <c r="Q1783" s="8" t="s">
        <v>8338</v>
      </c>
      <c r="R1783" s="8" t="s">
        <v>8339</v>
      </c>
      <c r="S1783" s="12">
        <f t="shared" si="110"/>
        <v>42597.617418981477</v>
      </c>
      <c r="T1783" s="12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</v>
      </c>
      <c r="P1784" s="8">
        <f t="shared" si="109"/>
        <v>71.34</v>
      </c>
      <c r="Q1784" s="8" t="s">
        <v>8338</v>
      </c>
      <c r="R1784" s="8" t="s">
        <v>8339</v>
      </c>
      <c r="S1784" s="12">
        <f t="shared" si="110"/>
        <v>42388.575104166666</v>
      </c>
      <c r="T1784" s="12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</v>
      </c>
      <c r="P1785" s="8">
        <f t="shared" si="109"/>
        <v>51.23</v>
      </c>
      <c r="Q1785" s="8" t="s">
        <v>8338</v>
      </c>
      <c r="R1785" s="8" t="s">
        <v>8339</v>
      </c>
      <c r="S1785" s="12">
        <f t="shared" si="110"/>
        <v>42115.949976851851</v>
      </c>
      <c r="T1785" s="12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8">
        <f t="shared" si="109"/>
        <v>60.24</v>
      </c>
      <c r="Q1786" s="8" t="s">
        <v>8338</v>
      </c>
      <c r="R1786" s="8" t="s">
        <v>8339</v>
      </c>
      <c r="S1786" s="12">
        <f t="shared" si="110"/>
        <v>42003.655555555553</v>
      </c>
      <c r="T1786" s="12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</v>
      </c>
      <c r="P1787" s="8">
        <f t="shared" si="109"/>
        <v>44.94</v>
      </c>
      <c r="Q1787" s="8" t="s">
        <v>8338</v>
      </c>
      <c r="R1787" s="8" t="s">
        <v>8339</v>
      </c>
      <c r="S1787" s="12">
        <f t="shared" si="110"/>
        <v>41897.134895833333</v>
      </c>
      <c r="T1787" s="12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</v>
      </c>
      <c r="P1788" s="8">
        <f t="shared" si="109"/>
        <v>31.21</v>
      </c>
      <c r="Q1788" s="8" t="s">
        <v>8338</v>
      </c>
      <c r="R1788" s="8" t="s">
        <v>8339</v>
      </c>
      <c r="S1788" s="12">
        <f t="shared" si="110"/>
        <v>41958.550659722227</v>
      </c>
      <c r="T1788" s="12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15.33</v>
      </c>
      <c r="P1789" s="8">
        <f t="shared" si="109"/>
        <v>63.88</v>
      </c>
      <c r="Q1789" s="8" t="s">
        <v>8338</v>
      </c>
      <c r="R1789" s="8" t="s">
        <v>8339</v>
      </c>
      <c r="S1789" s="12">
        <f t="shared" si="110"/>
        <v>42068.65552083333</v>
      </c>
      <c r="T1789" s="12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</v>
      </c>
      <c r="P1790" s="8">
        <f t="shared" si="109"/>
        <v>19</v>
      </c>
      <c r="Q1790" s="8" t="s">
        <v>8338</v>
      </c>
      <c r="R1790" s="8" t="s">
        <v>8339</v>
      </c>
      <c r="S1790" s="12">
        <f t="shared" si="110"/>
        <v>41913.94840277778</v>
      </c>
      <c r="T1790" s="12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8">
        <f t="shared" si="109"/>
        <v>10</v>
      </c>
      <c r="Q1791" s="8" t="s">
        <v>8338</v>
      </c>
      <c r="R1791" s="8" t="s">
        <v>8339</v>
      </c>
      <c r="S1791" s="12">
        <f t="shared" si="110"/>
        <v>41956.250034722223</v>
      </c>
      <c r="T1791" s="12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4.96</v>
      </c>
      <c r="P1792" s="8">
        <f t="shared" si="109"/>
        <v>109.07</v>
      </c>
      <c r="Q1792" s="8" t="s">
        <v>8338</v>
      </c>
      <c r="R1792" s="8" t="s">
        <v>8339</v>
      </c>
      <c r="S1792" s="12">
        <f t="shared" si="110"/>
        <v>42010.674513888895</v>
      </c>
      <c r="T1792" s="12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3.57</v>
      </c>
      <c r="P1793" s="8">
        <f t="shared" si="109"/>
        <v>26.75</v>
      </c>
      <c r="Q1793" s="8" t="s">
        <v>8338</v>
      </c>
      <c r="R1793" s="8" t="s">
        <v>8339</v>
      </c>
      <c r="S1793" s="12">
        <f t="shared" si="110"/>
        <v>41973.740335648152</v>
      </c>
      <c r="T1793" s="12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</v>
      </c>
      <c r="P1794" s="8">
        <f t="shared" si="109"/>
        <v>109.94</v>
      </c>
      <c r="Q1794" s="8" t="s">
        <v>8338</v>
      </c>
      <c r="R1794" s="8" t="s">
        <v>8339</v>
      </c>
      <c r="S1794" s="12">
        <f t="shared" si="110"/>
        <v>42189.031041666662</v>
      </c>
      <c r="T1794" s="12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ROUND(100*(E1795/D1795), 2)</f>
        <v>1.33</v>
      </c>
      <c r="P1795" s="8">
        <f t="shared" ref="P1795:P1858" si="113">ROUND(E1795/L1795,2)</f>
        <v>20</v>
      </c>
      <c r="Q1795" s="8" t="s">
        <v>8338</v>
      </c>
      <c r="R1795" s="8" t="s">
        <v>8339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11.08</v>
      </c>
      <c r="P1796" s="8">
        <f t="shared" si="113"/>
        <v>55.39</v>
      </c>
      <c r="Q1796" s="8" t="s">
        <v>8338</v>
      </c>
      <c r="R1796" s="8" t="s">
        <v>8339</v>
      </c>
      <c r="S1796" s="12">
        <f t="shared" si="114"/>
        <v>42011.551180555558</v>
      </c>
      <c r="T1796" s="12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38.74</v>
      </c>
      <c r="P1797" s="8">
        <f t="shared" si="113"/>
        <v>133.9</v>
      </c>
      <c r="Q1797" s="8" t="s">
        <v>8338</v>
      </c>
      <c r="R1797" s="8" t="s">
        <v>8339</v>
      </c>
      <c r="S1797" s="12">
        <f t="shared" si="114"/>
        <v>42628.288668981477</v>
      </c>
      <c r="T1797" s="12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</v>
      </c>
      <c r="P1798" s="8">
        <f t="shared" si="113"/>
        <v>48.72</v>
      </c>
      <c r="Q1798" s="8" t="s">
        <v>8338</v>
      </c>
      <c r="R1798" s="8" t="s">
        <v>8339</v>
      </c>
      <c r="S1798" s="12">
        <f t="shared" si="114"/>
        <v>42515.439421296294</v>
      </c>
      <c r="T1798" s="12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8">
        <f t="shared" si="113"/>
        <v>48.25</v>
      </c>
      <c r="Q1799" s="8" t="s">
        <v>8338</v>
      </c>
      <c r="R1799" s="8" t="s">
        <v>8339</v>
      </c>
      <c r="S1799" s="12">
        <f t="shared" si="114"/>
        <v>42689.56931712963</v>
      </c>
      <c r="T1799" s="12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13.64</v>
      </c>
      <c r="P1800" s="8">
        <f t="shared" si="113"/>
        <v>58.97</v>
      </c>
      <c r="Q1800" s="8" t="s">
        <v>8338</v>
      </c>
      <c r="R1800" s="8" t="s">
        <v>8339</v>
      </c>
      <c r="S1800" s="12">
        <f t="shared" si="114"/>
        <v>42344.32677083333</v>
      </c>
      <c r="T1800" s="12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1.75</v>
      </c>
      <c r="P1801" s="8">
        <f t="shared" si="113"/>
        <v>11.64</v>
      </c>
      <c r="Q1801" s="8" t="s">
        <v>8338</v>
      </c>
      <c r="R1801" s="8" t="s">
        <v>8339</v>
      </c>
      <c r="S1801" s="12">
        <f t="shared" si="114"/>
        <v>41934.842685185184</v>
      </c>
      <c r="T1801" s="12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20.45</v>
      </c>
      <c r="P1802" s="8">
        <f t="shared" si="113"/>
        <v>83.72</v>
      </c>
      <c r="Q1802" s="8" t="s">
        <v>8338</v>
      </c>
      <c r="R1802" s="8" t="s">
        <v>8339</v>
      </c>
      <c r="S1802" s="12">
        <f t="shared" si="114"/>
        <v>42623.606134259258</v>
      </c>
      <c r="T1802" s="12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</v>
      </c>
      <c r="P1803" s="8">
        <f t="shared" si="113"/>
        <v>63.65</v>
      </c>
      <c r="Q1803" s="8" t="s">
        <v>8338</v>
      </c>
      <c r="R1803" s="8" t="s">
        <v>8339</v>
      </c>
      <c r="S1803" s="12">
        <f t="shared" si="114"/>
        <v>42321.660509259258</v>
      </c>
      <c r="T1803" s="12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48.49</v>
      </c>
      <c r="P1804" s="8">
        <f t="shared" si="113"/>
        <v>94.28</v>
      </c>
      <c r="Q1804" s="8" t="s">
        <v>8338</v>
      </c>
      <c r="R1804" s="8" t="s">
        <v>8339</v>
      </c>
      <c r="S1804" s="12">
        <f t="shared" si="114"/>
        <v>42159.47256944445</v>
      </c>
      <c r="T1804" s="12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8">
        <f t="shared" si="113"/>
        <v>71.87</v>
      </c>
      <c r="Q1805" s="8" t="s">
        <v>8338</v>
      </c>
      <c r="R1805" s="8" t="s">
        <v>8339</v>
      </c>
      <c r="S1805" s="12">
        <f t="shared" si="114"/>
        <v>42018.071550925932</v>
      </c>
      <c r="T1805" s="12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</v>
      </c>
      <c r="P1806" s="8">
        <f t="shared" si="113"/>
        <v>104.85</v>
      </c>
      <c r="Q1806" s="8" t="s">
        <v>8338</v>
      </c>
      <c r="R1806" s="8" t="s">
        <v>8339</v>
      </c>
      <c r="S1806" s="12">
        <f t="shared" si="114"/>
        <v>42282.678287037037</v>
      </c>
      <c r="T1806" s="12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</v>
      </c>
      <c r="P1807" s="8">
        <f t="shared" si="113"/>
        <v>67.14</v>
      </c>
      <c r="Q1807" s="8" t="s">
        <v>8338</v>
      </c>
      <c r="R1807" s="8" t="s">
        <v>8339</v>
      </c>
      <c r="S1807" s="12">
        <f t="shared" si="114"/>
        <v>42247.803912037038</v>
      </c>
      <c r="T1807" s="12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2.96</v>
      </c>
      <c r="P1808" s="8">
        <f t="shared" si="113"/>
        <v>73.88</v>
      </c>
      <c r="Q1808" s="8" t="s">
        <v>8338</v>
      </c>
      <c r="R1808" s="8" t="s">
        <v>8339</v>
      </c>
      <c r="S1808" s="12">
        <f t="shared" si="114"/>
        <v>41877.638298611113</v>
      </c>
      <c r="T1808" s="12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8">
        <f t="shared" si="113"/>
        <v>69.13</v>
      </c>
      <c r="Q1809" s="8" t="s">
        <v>8338</v>
      </c>
      <c r="R1809" s="8" t="s">
        <v>8339</v>
      </c>
      <c r="S1809" s="12">
        <f t="shared" si="114"/>
        <v>41880.068437499998</v>
      </c>
      <c r="T1809" s="12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41.41</v>
      </c>
      <c r="P1810" s="8">
        <f t="shared" si="113"/>
        <v>120.77</v>
      </c>
      <c r="Q1810" s="8" t="s">
        <v>8338</v>
      </c>
      <c r="R1810" s="8" t="s">
        <v>8339</v>
      </c>
      <c r="S1810" s="12">
        <f t="shared" si="114"/>
        <v>42742.680902777778</v>
      </c>
      <c r="T1810" s="12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10.86</v>
      </c>
      <c r="P1811" s="8">
        <f t="shared" si="113"/>
        <v>42.22</v>
      </c>
      <c r="Q1811" s="8" t="s">
        <v>8338</v>
      </c>
      <c r="R1811" s="8" t="s">
        <v>8339</v>
      </c>
      <c r="S1811" s="12">
        <f t="shared" si="114"/>
        <v>42029.907858796301</v>
      </c>
      <c r="T1811" s="12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</v>
      </c>
      <c r="P1812" s="8">
        <f t="shared" si="113"/>
        <v>7.5</v>
      </c>
      <c r="Q1812" s="8" t="s">
        <v>8338</v>
      </c>
      <c r="R1812" s="8" t="s">
        <v>8339</v>
      </c>
      <c r="S1812" s="12">
        <f t="shared" si="114"/>
        <v>41860.91002314815</v>
      </c>
      <c r="T1812" s="12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7.0000000000000007E-2</v>
      </c>
      <c r="P1813" s="8">
        <f t="shared" si="113"/>
        <v>1.54</v>
      </c>
      <c r="Q1813" s="8" t="s">
        <v>8338</v>
      </c>
      <c r="R1813" s="8" t="s">
        <v>8339</v>
      </c>
      <c r="S1813" s="12">
        <f t="shared" si="114"/>
        <v>41876.433680555558</v>
      </c>
      <c r="T1813" s="12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13.31</v>
      </c>
      <c r="P1814" s="8">
        <f t="shared" si="113"/>
        <v>37.61</v>
      </c>
      <c r="Q1814" s="8" t="s">
        <v>8338</v>
      </c>
      <c r="R1814" s="8" t="s">
        <v>8339</v>
      </c>
      <c r="S1814" s="12">
        <f t="shared" si="114"/>
        <v>42524.318703703699</v>
      </c>
      <c r="T1814" s="12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8" t="e">
        <f t="shared" si="113"/>
        <v>#DIV/0!</v>
      </c>
      <c r="Q1815" s="8" t="s">
        <v>8338</v>
      </c>
      <c r="R1815" s="8" t="s">
        <v>8339</v>
      </c>
      <c r="S1815" s="12">
        <f t="shared" si="114"/>
        <v>41829.889027777775</v>
      </c>
      <c r="T1815" s="12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</v>
      </c>
      <c r="P1816" s="8">
        <f t="shared" si="113"/>
        <v>42.16</v>
      </c>
      <c r="Q1816" s="8" t="s">
        <v>8338</v>
      </c>
      <c r="R1816" s="8" t="s">
        <v>8339</v>
      </c>
      <c r="S1816" s="12">
        <f t="shared" si="114"/>
        <v>42033.314074074078</v>
      </c>
      <c r="T1816" s="12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8" t="e">
        <f t="shared" si="113"/>
        <v>#DIV/0!</v>
      </c>
      <c r="Q1817" s="8" t="s">
        <v>8338</v>
      </c>
      <c r="R1817" s="8" t="s">
        <v>8339</v>
      </c>
      <c r="S1817" s="12">
        <f t="shared" si="114"/>
        <v>42172.906678240746</v>
      </c>
      <c r="T1817" s="12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2.04</v>
      </c>
      <c r="P1818" s="8">
        <f t="shared" si="113"/>
        <v>84.83</v>
      </c>
      <c r="Q1818" s="8" t="s">
        <v>8338</v>
      </c>
      <c r="R1818" s="8" t="s">
        <v>8339</v>
      </c>
      <c r="S1818" s="12">
        <f t="shared" si="114"/>
        <v>42548.876192129625</v>
      </c>
      <c r="T1818" s="12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52.33</v>
      </c>
      <c r="P1819" s="8">
        <f t="shared" si="113"/>
        <v>94.19</v>
      </c>
      <c r="Q1819" s="8" t="s">
        <v>8338</v>
      </c>
      <c r="R1819" s="8" t="s">
        <v>8339</v>
      </c>
      <c r="S1819" s="12">
        <f t="shared" si="114"/>
        <v>42705.662118055552</v>
      </c>
      <c r="T1819" s="12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8" t="e">
        <f t="shared" si="113"/>
        <v>#DIV/0!</v>
      </c>
      <c r="Q1820" s="8" t="s">
        <v>8338</v>
      </c>
      <c r="R1820" s="8" t="s">
        <v>8339</v>
      </c>
      <c r="S1820" s="12">
        <f t="shared" si="114"/>
        <v>42067.234375</v>
      </c>
      <c r="T1820" s="12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</v>
      </c>
      <c r="P1821" s="8">
        <f t="shared" si="113"/>
        <v>6.25</v>
      </c>
      <c r="Q1821" s="8" t="s">
        <v>8338</v>
      </c>
      <c r="R1821" s="8" t="s">
        <v>8339</v>
      </c>
      <c r="S1821" s="12">
        <f t="shared" si="114"/>
        <v>41820.752268518518</v>
      </c>
      <c r="T1821" s="12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6.57</v>
      </c>
      <c r="P1822" s="8">
        <f t="shared" si="113"/>
        <v>213.38</v>
      </c>
      <c r="Q1822" s="8" t="s">
        <v>8338</v>
      </c>
      <c r="R1822" s="8" t="s">
        <v>8339</v>
      </c>
      <c r="S1822" s="12">
        <f t="shared" si="114"/>
        <v>42065.084375000006</v>
      </c>
      <c r="T1822" s="12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8">
        <f t="shared" si="113"/>
        <v>59.16</v>
      </c>
      <c r="Q1823" s="8" t="s">
        <v>8325</v>
      </c>
      <c r="R1823" s="8" t="s">
        <v>8326</v>
      </c>
      <c r="S1823" s="12">
        <f t="shared" si="114"/>
        <v>40926.319062499999</v>
      </c>
      <c r="T1823" s="12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8">
        <f t="shared" si="113"/>
        <v>27.27</v>
      </c>
      <c r="Q1824" s="8" t="s">
        <v>8325</v>
      </c>
      <c r="R1824" s="8" t="s">
        <v>8326</v>
      </c>
      <c r="S1824" s="12">
        <f t="shared" si="114"/>
        <v>41634.797013888885</v>
      </c>
      <c r="T1824" s="12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115.86</v>
      </c>
      <c r="P1825" s="8">
        <f t="shared" si="113"/>
        <v>24.58</v>
      </c>
      <c r="Q1825" s="8" t="s">
        <v>8325</v>
      </c>
      <c r="R1825" s="8" t="s">
        <v>8326</v>
      </c>
      <c r="S1825" s="12">
        <f t="shared" si="114"/>
        <v>41176.684907407405</v>
      </c>
      <c r="T1825" s="12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100.07</v>
      </c>
      <c r="P1826" s="8">
        <f t="shared" si="113"/>
        <v>75.05</v>
      </c>
      <c r="Q1826" s="8" t="s">
        <v>8325</v>
      </c>
      <c r="R1826" s="8" t="s">
        <v>8326</v>
      </c>
      <c r="S1826" s="12">
        <f t="shared" si="114"/>
        <v>41626.916284722225</v>
      </c>
      <c r="T1826" s="12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8">
        <f t="shared" si="113"/>
        <v>42.02</v>
      </c>
      <c r="Q1827" s="8" t="s">
        <v>8325</v>
      </c>
      <c r="R1827" s="8" t="s">
        <v>8326</v>
      </c>
      <c r="S1827" s="12">
        <f t="shared" si="114"/>
        <v>41443.83452546296</v>
      </c>
      <c r="T1827" s="12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8">
        <f t="shared" si="113"/>
        <v>53.16</v>
      </c>
      <c r="Q1828" s="8" t="s">
        <v>8325</v>
      </c>
      <c r="R1828" s="8" t="s">
        <v>8326</v>
      </c>
      <c r="S1828" s="12">
        <f t="shared" si="114"/>
        <v>41657.923807870371</v>
      </c>
      <c r="T1828" s="12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</v>
      </c>
      <c r="P1829" s="8">
        <f t="shared" si="113"/>
        <v>83.89</v>
      </c>
      <c r="Q1829" s="8" t="s">
        <v>8325</v>
      </c>
      <c r="R1829" s="8" t="s">
        <v>8326</v>
      </c>
      <c r="S1829" s="12">
        <f t="shared" si="114"/>
        <v>40555.325937499998</v>
      </c>
      <c r="T1829" s="12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</v>
      </c>
      <c r="P1830" s="8">
        <f t="shared" si="113"/>
        <v>417.33</v>
      </c>
      <c r="Q1830" s="8" t="s">
        <v>8325</v>
      </c>
      <c r="R1830" s="8" t="s">
        <v>8326</v>
      </c>
      <c r="S1830" s="12">
        <f t="shared" si="114"/>
        <v>41736.899652777778</v>
      </c>
      <c r="T1830" s="12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</v>
      </c>
      <c r="P1831" s="8">
        <f t="shared" si="113"/>
        <v>75.77</v>
      </c>
      <c r="Q1831" s="8" t="s">
        <v>8325</v>
      </c>
      <c r="R1831" s="8" t="s">
        <v>8326</v>
      </c>
      <c r="S1831" s="12">
        <f t="shared" si="114"/>
        <v>40516.087627314817</v>
      </c>
      <c r="T1831" s="12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</v>
      </c>
      <c r="P1832" s="8">
        <f t="shared" si="113"/>
        <v>67.39</v>
      </c>
      <c r="Q1832" s="8" t="s">
        <v>8325</v>
      </c>
      <c r="R1832" s="8" t="s">
        <v>8326</v>
      </c>
      <c r="S1832" s="12">
        <f t="shared" si="114"/>
        <v>41664.684108796297</v>
      </c>
      <c r="T1832" s="12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8">
        <f t="shared" si="113"/>
        <v>73.569999999999993</v>
      </c>
      <c r="Q1833" s="8" t="s">
        <v>8325</v>
      </c>
      <c r="R1833" s="8" t="s">
        <v>8326</v>
      </c>
      <c r="S1833" s="12">
        <f t="shared" si="114"/>
        <v>41026.996099537035</v>
      </c>
      <c r="T1833" s="12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142.86000000000001</v>
      </c>
      <c r="P1834" s="8">
        <f t="shared" si="113"/>
        <v>25</v>
      </c>
      <c r="Q1834" s="8" t="s">
        <v>8325</v>
      </c>
      <c r="R1834" s="8" t="s">
        <v>8326</v>
      </c>
      <c r="S1834" s="12">
        <f t="shared" si="114"/>
        <v>40576.539664351854</v>
      </c>
      <c r="T1834" s="12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8">
        <f t="shared" si="113"/>
        <v>42</v>
      </c>
      <c r="Q1835" s="8" t="s">
        <v>8325</v>
      </c>
      <c r="R1835" s="8" t="s">
        <v>8326</v>
      </c>
      <c r="S1835" s="12">
        <f t="shared" si="114"/>
        <v>41303.044016203705</v>
      </c>
      <c r="T1835" s="12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</v>
      </c>
      <c r="P1836" s="8">
        <f t="shared" si="113"/>
        <v>131.16999999999999</v>
      </c>
      <c r="Q1836" s="8" t="s">
        <v>8325</v>
      </c>
      <c r="R1836" s="8" t="s">
        <v>8326</v>
      </c>
      <c r="S1836" s="12">
        <f t="shared" si="114"/>
        <v>41988.964062500003</v>
      </c>
      <c r="T1836" s="12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8">
        <f t="shared" si="113"/>
        <v>47.27</v>
      </c>
      <c r="Q1837" s="8" t="s">
        <v>8325</v>
      </c>
      <c r="R1837" s="8" t="s">
        <v>8326</v>
      </c>
      <c r="S1837" s="12">
        <f t="shared" si="114"/>
        <v>42430.702210648145</v>
      </c>
      <c r="T1837" s="12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8">
        <f t="shared" si="113"/>
        <v>182.13</v>
      </c>
      <c r="Q1838" s="8" t="s">
        <v>8325</v>
      </c>
      <c r="R1838" s="8" t="s">
        <v>8326</v>
      </c>
      <c r="S1838" s="12">
        <f t="shared" si="114"/>
        <v>41305.809363425928</v>
      </c>
      <c r="T1838" s="12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</v>
      </c>
      <c r="P1839" s="8">
        <f t="shared" si="113"/>
        <v>61.37</v>
      </c>
      <c r="Q1839" s="8" t="s">
        <v>8325</v>
      </c>
      <c r="R1839" s="8" t="s">
        <v>8326</v>
      </c>
      <c r="S1839" s="12">
        <f t="shared" si="114"/>
        <v>40926.047858796301</v>
      </c>
      <c r="T1839" s="12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100.15</v>
      </c>
      <c r="P1840" s="8">
        <f t="shared" si="113"/>
        <v>35.770000000000003</v>
      </c>
      <c r="Q1840" s="8" t="s">
        <v>8325</v>
      </c>
      <c r="R1840" s="8" t="s">
        <v>8326</v>
      </c>
      <c r="S1840" s="12">
        <f t="shared" si="114"/>
        <v>40788.786539351851</v>
      </c>
      <c r="T1840" s="12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205.3</v>
      </c>
      <c r="P1841" s="8">
        <f t="shared" si="113"/>
        <v>45.62</v>
      </c>
      <c r="Q1841" s="8" t="s">
        <v>8325</v>
      </c>
      <c r="R1841" s="8" t="s">
        <v>8326</v>
      </c>
      <c r="S1841" s="12">
        <f t="shared" si="114"/>
        <v>42614.722013888888</v>
      </c>
      <c r="T1841" s="12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108.89</v>
      </c>
      <c r="P1842" s="8">
        <f t="shared" si="113"/>
        <v>75.38</v>
      </c>
      <c r="Q1842" s="8" t="s">
        <v>8325</v>
      </c>
      <c r="R1842" s="8" t="s">
        <v>8326</v>
      </c>
      <c r="S1842" s="12">
        <f t="shared" si="114"/>
        <v>41382.096180555556</v>
      </c>
      <c r="T1842" s="12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8">
        <f t="shared" si="113"/>
        <v>50.88</v>
      </c>
      <c r="Q1843" s="8" t="s">
        <v>8325</v>
      </c>
      <c r="R1843" s="8" t="s">
        <v>8326</v>
      </c>
      <c r="S1843" s="12">
        <f t="shared" si="114"/>
        <v>41745.84542824074</v>
      </c>
      <c r="T1843" s="12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8">
        <f t="shared" si="113"/>
        <v>119.29</v>
      </c>
      <c r="Q1844" s="8" t="s">
        <v>8325</v>
      </c>
      <c r="R1844" s="8" t="s">
        <v>8326</v>
      </c>
      <c r="S1844" s="12">
        <f t="shared" si="114"/>
        <v>42031.631724537037</v>
      </c>
      <c r="T1844" s="12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124.01</v>
      </c>
      <c r="P1845" s="8">
        <f t="shared" si="113"/>
        <v>92.54</v>
      </c>
      <c r="Q1845" s="8" t="s">
        <v>8325</v>
      </c>
      <c r="R1845" s="8" t="s">
        <v>8326</v>
      </c>
      <c r="S1845" s="12">
        <f t="shared" si="114"/>
        <v>40564.994837962964</v>
      </c>
      <c r="T1845" s="12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8">
        <f t="shared" si="113"/>
        <v>76.05</v>
      </c>
      <c r="Q1846" s="8" t="s">
        <v>8325</v>
      </c>
      <c r="R1846" s="8" t="s">
        <v>8326</v>
      </c>
      <c r="S1846" s="12">
        <f t="shared" si="114"/>
        <v>40666.973541666666</v>
      </c>
      <c r="T1846" s="12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8">
        <f t="shared" si="113"/>
        <v>52.63</v>
      </c>
      <c r="Q1847" s="8" t="s">
        <v>8325</v>
      </c>
      <c r="R1847" s="8" t="s">
        <v>8326</v>
      </c>
      <c r="S1847" s="12">
        <f t="shared" si="114"/>
        <v>42523.333310185189</v>
      </c>
      <c r="T1847" s="12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137.93</v>
      </c>
      <c r="P1848" s="8">
        <f t="shared" si="113"/>
        <v>98.99</v>
      </c>
      <c r="Q1848" s="8" t="s">
        <v>8325</v>
      </c>
      <c r="R1848" s="8" t="s">
        <v>8326</v>
      </c>
      <c r="S1848" s="12">
        <f t="shared" si="114"/>
        <v>41228.650196759263</v>
      </c>
      <c r="T1848" s="12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</v>
      </c>
      <c r="P1849" s="8">
        <f t="shared" si="113"/>
        <v>79.53</v>
      </c>
      <c r="Q1849" s="8" t="s">
        <v>8325</v>
      </c>
      <c r="R1849" s="8" t="s">
        <v>8326</v>
      </c>
      <c r="S1849" s="12">
        <f t="shared" si="114"/>
        <v>42094.236481481479</v>
      </c>
      <c r="T1849" s="12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107.37</v>
      </c>
      <c r="P1850" s="8">
        <f t="shared" si="113"/>
        <v>134.21</v>
      </c>
      <c r="Q1850" s="8" t="s">
        <v>8325</v>
      </c>
      <c r="R1850" s="8" t="s">
        <v>8326</v>
      </c>
      <c r="S1850" s="12">
        <f t="shared" si="114"/>
        <v>40691.788055555553</v>
      </c>
      <c r="T1850" s="12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</v>
      </c>
      <c r="P1851" s="8">
        <f t="shared" si="113"/>
        <v>37.630000000000003</v>
      </c>
      <c r="Q1851" s="8" t="s">
        <v>8325</v>
      </c>
      <c r="R1851" s="8" t="s">
        <v>8326</v>
      </c>
      <c r="S1851" s="12">
        <f t="shared" si="114"/>
        <v>41169.845590277779</v>
      </c>
      <c r="T1851" s="12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</v>
      </c>
      <c r="P1852" s="8">
        <f t="shared" si="113"/>
        <v>51.04</v>
      </c>
      <c r="Q1852" s="8" t="s">
        <v>8325</v>
      </c>
      <c r="R1852" s="8" t="s">
        <v>8326</v>
      </c>
      <c r="S1852" s="12">
        <f t="shared" si="114"/>
        <v>41800.959490740745</v>
      </c>
      <c r="T1852" s="12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100.08</v>
      </c>
      <c r="P1853" s="8">
        <f t="shared" si="113"/>
        <v>50.04</v>
      </c>
      <c r="Q1853" s="8" t="s">
        <v>8325</v>
      </c>
      <c r="R1853" s="8" t="s">
        <v>8326</v>
      </c>
      <c r="S1853" s="12">
        <f t="shared" si="114"/>
        <v>41827.906689814816</v>
      </c>
      <c r="T1853" s="12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116.97</v>
      </c>
      <c r="P1854" s="8">
        <f t="shared" si="113"/>
        <v>133.93</v>
      </c>
      <c r="Q1854" s="8" t="s">
        <v>8325</v>
      </c>
      <c r="R1854" s="8" t="s">
        <v>8326</v>
      </c>
      <c r="S1854" s="12">
        <f t="shared" si="114"/>
        <v>42081.77143518519</v>
      </c>
      <c r="T1854" s="12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101.88</v>
      </c>
      <c r="P1855" s="8">
        <f t="shared" si="113"/>
        <v>58.21</v>
      </c>
      <c r="Q1855" s="8" t="s">
        <v>8325</v>
      </c>
      <c r="R1855" s="8" t="s">
        <v>8326</v>
      </c>
      <c r="S1855" s="12">
        <f t="shared" si="114"/>
        <v>41177.060381944444</v>
      </c>
      <c r="T1855" s="12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</v>
      </c>
      <c r="P1856" s="8">
        <f t="shared" si="113"/>
        <v>88.04</v>
      </c>
      <c r="Q1856" s="8" t="s">
        <v>8325</v>
      </c>
      <c r="R1856" s="8" t="s">
        <v>8326</v>
      </c>
      <c r="S1856" s="12">
        <f t="shared" si="114"/>
        <v>41388.021261574075</v>
      </c>
      <c r="T1856" s="12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154.06</v>
      </c>
      <c r="P1857" s="8">
        <f t="shared" si="113"/>
        <v>70.58</v>
      </c>
      <c r="Q1857" s="8" t="s">
        <v>8325</v>
      </c>
      <c r="R1857" s="8" t="s">
        <v>8326</v>
      </c>
      <c r="S1857" s="12">
        <f t="shared" si="114"/>
        <v>41600.538657407407</v>
      </c>
      <c r="T1857" s="12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8">
        <f t="shared" si="113"/>
        <v>53.29</v>
      </c>
      <c r="Q1858" s="8" t="s">
        <v>8325</v>
      </c>
      <c r="R1858" s="8" t="s">
        <v>8326</v>
      </c>
      <c r="S1858" s="12">
        <f t="shared" si="114"/>
        <v>41817.854999999996</v>
      </c>
      <c r="T1858" s="12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ROUND(100*(E1859/D1859), 2)</f>
        <v>100</v>
      </c>
      <c r="P1859" s="8">
        <f t="shared" ref="P1859:P1922" si="117">ROUND(E1859/L1859,2)</f>
        <v>136.36000000000001</v>
      </c>
      <c r="Q1859" s="8" t="s">
        <v>8325</v>
      </c>
      <c r="R1859" s="8" t="s">
        <v>8326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108.75</v>
      </c>
      <c r="P1860" s="8">
        <f t="shared" si="117"/>
        <v>40.549999999999997</v>
      </c>
      <c r="Q1860" s="8" t="s">
        <v>8325</v>
      </c>
      <c r="R1860" s="8" t="s">
        <v>8326</v>
      </c>
      <c r="S1860" s="12">
        <f t="shared" si="118"/>
        <v>40833.200474537036</v>
      </c>
      <c r="T1860" s="12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131.83000000000001</v>
      </c>
      <c r="P1861" s="8">
        <f t="shared" si="117"/>
        <v>70.63</v>
      </c>
      <c r="Q1861" s="8" t="s">
        <v>8325</v>
      </c>
      <c r="R1861" s="8" t="s">
        <v>8326</v>
      </c>
      <c r="S1861" s="12">
        <f t="shared" si="118"/>
        <v>40778.770011574074</v>
      </c>
      <c r="T1861" s="12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133.47</v>
      </c>
      <c r="P1862" s="8">
        <f t="shared" si="117"/>
        <v>52.68</v>
      </c>
      <c r="Q1862" s="8" t="s">
        <v>8325</v>
      </c>
      <c r="R1862" s="8" t="s">
        <v>8326</v>
      </c>
      <c r="S1862" s="12">
        <f t="shared" si="118"/>
        <v>41655.709305555552</v>
      </c>
      <c r="T1862" s="12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8" t="e">
        <f t="shared" si="117"/>
        <v>#DIV/0!</v>
      </c>
      <c r="Q1863" s="8" t="s">
        <v>8333</v>
      </c>
      <c r="R1863" s="8" t="s">
        <v>8335</v>
      </c>
      <c r="S1863" s="12">
        <f t="shared" si="118"/>
        <v>42000.300243055557</v>
      </c>
      <c r="T1863" s="12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</v>
      </c>
      <c r="P1864" s="8">
        <f t="shared" si="117"/>
        <v>90.94</v>
      </c>
      <c r="Q1864" s="8" t="s">
        <v>8333</v>
      </c>
      <c r="R1864" s="8" t="s">
        <v>8335</v>
      </c>
      <c r="S1864" s="12">
        <f t="shared" si="118"/>
        <v>42755.492754629624</v>
      </c>
      <c r="T1864" s="12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8">
        <f t="shared" si="117"/>
        <v>5</v>
      </c>
      <c r="Q1865" s="8" t="s">
        <v>8333</v>
      </c>
      <c r="R1865" s="8" t="s">
        <v>8335</v>
      </c>
      <c r="S1865" s="12">
        <f t="shared" si="118"/>
        <v>41772.797280092593</v>
      </c>
      <c r="T1865" s="12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</v>
      </c>
      <c r="P1866" s="8">
        <f t="shared" si="117"/>
        <v>58.08</v>
      </c>
      <c r="Q1866" s="8" t="s">
        <v>8333</v>
      </c>
      <c r="R1866" s="8" t="s">
        <v>8335</v>
      </c>
      <c r="S1866" s="12">
        <f t="shared" si="118"/>
        <v>41733.716435185182</v>
      </c>
      <c r="T1866" s="12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0</v>
      </c>
      <c r="P1867" s="8">
        <f t="shared" si="117"/>
        <v>2</v>
      </c>
      <c r="Q1867" s="8" t="s">
        <v>8333</v>
      </c>
      <c r="R1867" s="8" t="s">
        <v>8335</v>
      </c>
      <c r="S1867" s="12">
        <f t="shared" si="118"/>
        <v>42645.367442129631</v>
      </c>
      <c r="T1867" s="12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8">
        <f t="shared" si="117"/>
        <v>62.5</v>
      </c>
      <c r="Q1868" s="8" t="s">
        <v>8333</v>
      </c>
      <c r="R1868" s="8" t="s">
        <v>8335</v>
      </c>
      <c r="S1868" s="12">
        <f t="shared" si="118"/>
        <v>42742.246493055558</v>
      </c>
      <c r="T1868" s="12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8">
        <f t="shared" si="117"/>
        <v>10</v>
      </c>
      <c r="Q1869" s="8" t="s">
        <v>8333</v>
      </c>
      <c r="R1869" s="8" t="s">
        <v>8335</v>
      </c>
      <c r="S1869" s="12">
        <f t="shared" si="118"/>
        <v>42649.924907407403</v>
      </c>
      <c r="T1869" s="12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4.87</v>
      </c>
      <c r="P1870" s="8">
        <f t="shared" si="117"/>
        <v>71.59</v>
      </c>
      <c r="Q1870" s="8" t="s">
        <v>8333</v>
      </c>
      <c r="R1870" s="8" t="s">
        <v>8335</v>
      </c>
      <c r="S1870" s="12">
        <f t="shared" si="118"/>
        <v>42328.779224537036</v>
      </c>
      <c r="T1870" s="12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8" t="e">
        <f t="shared" si="117"/>
        <v>#DIV/0!</v>
      </c>
      <c r="Q1871" s="8" t="s">
        <v>8333</v>
      </c>
      <c r="R1871" s="8" t="s">
        <v>8335</v>
      </c>
      <c r="S1871" s="12">
        <f t="shared" si="118"/>
        <v>42709.002881944441</v>
      </c>
      <c r="T1871" s="12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</v>
      </c>
      <c r="P1872" s="8">
        <f t="shared" si="117"/>
        <v>32.82</v>
      </c>
      <c r="Q1872" s="8" t="s">
        <v>8333</v>
      </c>
      <c r="R1872" s="8" t="s">
        <v>8335</v>
      </c>
      <c r="S1872" s="12">
        <f t="shared" si="118"/>
        <v>42371.355729166666</v>
      </c>
      <c r="T1872" s="12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</v>
      </c>
      <c r="P1873" s="8">
        <f t="shared" si="117"/>
        <v>49.12</v>
      </c>
      <c r="Q1873" s="8" t="s">
        <v>8333</v>
      </c>
      <c r="R1873" s="8" t="s">
        <v>8335</v>
      </c>
      <c r="S1873" s="12">
        <f t="shared" si="118"/>
        <v>41923.783576388887</v>
      </c>
      <c r="T1873" s="12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8">
        <f t="shared" si="117"/>
        <v>16.309999999999999</v>
      </c>
      <c r="Q1874" s="8" t="s">
        <v>8333</v>
      </c>
      <c r="R1874" s="8" t="s">
        <v>8335</v>
      </c>
      <c r="S1874" s="12">
        <f t="shared" si="118"/>
        <v>42155.129652777774</v>
      </c>
      <c r="T1874" s="12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0.45</v>
      </c>
      <c r="P1875" s="8">
        <f t="shared" si="117"/>
        <v>18</v>
      </c>
      <c r="Q1875" s="8" t="s">
        <v>8333</v>
      </c>
      <c r="R1875" s="8" t="s">
        <v>8335</v>
      </c>
      <c r="S1875" s="12">
        <f t="shared" si="118"/>
        <v>42164.615856481483</v>
      </c>
      <c r="T1875" s="12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0.02</v>
      </c>
      <c r="P1876" s="8">
        <f t="shared" si="117"/>
        <v>13</v>
      </c>
      <c r="Q1876" s="8" t="s">
        <v>8333</v>
      </c>
      <c r="R1876" s="8" t="s">
        <v>8335</v>
      </c>
      <c r="S1876" s="12">
        <f t="shared" si="118"/>
        <v>42529.969131944439</v>
      </c>
      <c r="T1876" s="12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8">
        <f t="shared" si="117"/>
        <v>17</v>
      </c>
      <c r="Q1877" s="8" t="s">
        <v>8333</v>
      </c>
      <c r="R1877" s="8" t="s">
        <v>8335</v>
      </c>
      <c r="S1877" s="12">
        <f t="shared" si="118"/>
        <v>42528.899398148147</v>
      </c>
      <c r="T1877" s="12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8" t="e">
        <f t="shared" si="117"/>
        <v>#DIV/0!</v>
      </c>
      <c r="Q1878" s="8" t="s">
        <v>8333</v>
      </c>
      <c r="R1878" s="8" t="s">
        <v>8335</v>
      </c>
      <c r="S1878" s="12">
        <f t="shared" si="118"/>
        <v>41776.284780092588</v>
      </c>
      <c r="T1878" s="12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8" t="e">
        <f t="shared" si="117"/>
        <v>#DIV/0!</v>
      </c>
      <c r="Q1879" s="8" t="s">
        <v>8333</v>
      </c>
      <c r="R1879" s="8" t="s">
        <v>8335</v>
      </c>
      <c r="S1879" s="12">
        <f t="shared" si="118"/>
        <v>42035.029224537036</v>
      </c>
      <c r="T1879" s="12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8" t="e">
        <f t="shared" si="117"/>
        <v>#DIV/0!</v>
      </c>
      <c r="Q1880" s="8" t="s">
        <v>8333</v>
      </c>
      <c r="R1880" s="8" t="s">
        <v>8335</v>
      </c>
      <c r="S1880" s="12">
        <f t="shared" si="118"/>
        <v>41773.008738425924</v>
      </c>
      <c r="T1880" s="12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8">
        <f t="shared" si="117"/>
        <v>3</v>
      </c>
      <c r="Q1881" s="8" t="s">
        <v>8333</v>
      </c>
      <c r="R1881" s="8" t="s">
        <v>8335</v>
      </c>
      <c r="S1881" s="12">
        <f t="shared" si="118"/>
        <v>42413.649641203709</v>
      </c>
      <c r="T1881" s="12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20.079999999999998</v>
      </c>
      <c r="P1882" s="8">
        <f t="shared" si="117"/>
        <v>41.83</v>
      </c>
      <c r="Q1882" s="8" t="s">
        <v>8333</v>
      </c>
      <c r="R1882" s="8" t="s">
        <v>8335</v>
      </c>
      <c r="S1882" s="12">
        <f t="shared" si="118"/>
        <v>42430.566898148143</v>
      </c>
      <c r="T1882" s="12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</v>
      </c>
      <c r="P1883" s="8">
        <f t="shared" si="117"/>
        <v>49.34</v>
      </c>
      <c r="Q1883" s="8" t="s">
        <v>8325</v>
      </c>
      <c r="R1883" s="8" t="s">
        <v>8329</v>
      </c>
      <c r="S1883" s="12">
        <f t="shared" si="118"/>
        <v>42043.152650462958</v>
      </c>
      <c r="T1883" s="12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100.9</v>
      </c>
      <c r="P1884" s="8">
        <f t="shared" si="117"/>
        <v>41.73</v>
      </c>
      <c r="Q1884" s="8" t="s">
        <v>8325</v>
      </c>
      <c r="R1884" s="8" t="s">
        <v>8329</v>
      </c>
      <c r="S1884" s="12">
        <f t="shared" si="118"/>
        <v>41067.949212962965</v>
      </c>
      <c r="T1884" s="12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</v>
      </c>
      <c r="P1885" s="8">
        <f t="shared" si="117"/>
        <v>32.72</v>
      </c>
      <c r="Q1885" s="8" t="s">
        <v>8325</v>
      </c>
      <c r="R1885" s="8" t="s">
        <v>8329</v>
      </c>
      <c r="S1885" s="12">
        <f t="shared" si="118"/>
        <v>40977.948009259257</v>
      </c>
      <c r="T1885" s="12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8">
        <f t="shared" si="117"/>
        <v>51.96</v>
      </c>
      <c r="Q1886" s="8" t="s">
        <v>8325</v>
      </c>
      <c r="R1886" s="8" t="s">
        <v>8329</v>
      </c>
      <c r="S1886" s="12">
        <f t="shared" si="118"/>
        <v>41205.198321759257</v>
      </c>
      <c r="T1886" s="12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116.33</v>
      </c>
      <c r="P1887" s="8">
        <f t="shared" si="117"/>
        <v>50.69</v>
      </c>
      <c r="Q1887" s="8" t="s">
        <v>8325</v>
      </c>
      <c r="R1887" s="8" t="s">
        <v>8329</v>
      </c>
      <c r="S1887" s="12">
        <f t="shared" si="118"/>
        <v>41099.093865740739</v>
      </c>
      <c r="T1887" s="12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</v>
      </c>
      <c r="P1888" s="8">
        <f t="shared" si="117"/>
        <v>42.24</v>
      </c>
      <c r="Q1888" s="8" t="s">
        <v>8325</v>
      </c>
      <c r="R1888" s="8" t="s">
        <v>8329</v>
      </c>
      <c r="S1888" s="12">
        <f t="shared" si="118"/>
        <v>41925.906689814816</v>
      </c>
      <c r="T1888" s="12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111.17</v>
      </c>
      <c r="P1889" s="8">
        <f t="shared" si="117"/>
        <v>416.88</v>
      </c>
      <c r="Q1889" s="8" t="s">
        <v>8325</v>
      </c>
      <c r="R1889" s="8" t="s">
        <v>8329</v>
      </c>
      <c r="S1889" s="12">
        <f t="shared" si="118"/>
        <v>42323.800138888888</v>
      </c>
      <c r="T1889" s="12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8">
        <f t="shared" si="117"/>
        <v>46.65</v>
      </c>
      <c r="Q1890" s="8" t="s">
        <v>8325</v>
      </c>
      <c r="R1890" s="8" t="s">
        <v>8329</v>
      </c>
      <c r="S1890" s="12">
        <f t="shared" si="118"/>
        <v>40299.239953703705</v>
      </c>
      <c r="T1890" s="12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</v>
      </c>
      <c r="P1891" s="8">
        <f t="shared" si="117"/>
        <v>48.45</v>
      </c>
      <c r="Q1891" s="8" t="s">
        <v>8325</v>
      </c>
      <c r="R1891" s="8" t="s">
        <v>8329</v>
      </c>
      <c r="S1891" s="12">
        <f t="shared" si="118"/>
        <v>41299.793356481481</v>
      </c>
      <c r="T1891" s="12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144.58000000000001</v>
      </c>
      <c r="P1892" s="8">
        <f t="shared" si="117"/>
        <v>70.53</v>
      </c>
      <c r="Q1892" s="8" t="s">
        <v>8325</v>
      </c>
      <c r="R1892" s="8" t="s">
        <v>8329</v>
      </c>
      <c r="S1892" s="12">
        <f t="shared" si="118"/>
        <v>41228.786203703705</v>
      </c>
      <c r="T1892" s="12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</v>
      </c>
      <c r="P1893" s="8">
        <f t="shared" si="117"/>
        <v>87.96</v>
      </c>
      <c r="Q1893" s="8" t="s">
        <v>8325</v>
      </c>
      <c r="R1893" s="8" t="s">
        <v>8329</v>
      </c>
      <c r="S1893" s="12">
        <f t="shared" si="118"/>
        <v>40335.798078703701</v>
      </c>
      <c r="T1893" s="12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</v>
      </c>
      <c r="P1894" s="8">
        <f t="shared" si="117"/>
        <v>26.27</v>
      </c>
      <c r="Q1894" s="8" t="s">
        <v>8325</v>
      </c>
      <c r="R1894" s="8" t="s">
        <v>8329</v>
      </c>
      <c r="S1894" s="12">
        <f t="shared" si="118"/>
        <v>40671.637511574074</v>
      </c>
      <c r="T1894" s="12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8">
        <f t="shared" si="117"/>
        <v>57.78</v>
      </c>
      <c r="Q1895" s="8" t="s">
        <v>8325</v>
      </c>
      <c r="R1895" s="8" t="s">
        <v>8329</v>
      </c>
      <c r="S1895" s="12">
        <f t="shared" si="118"/>
        <v>40632.94195601852</v>
      </c>
      <c r="T1895" s="12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8">
        <f t="shared" si="117"/>
        <v>57.25</v>
      </c>
      <c r="Q1896" s="8" t="s">
        <v>8325</v>
      </c>
      <c r="R1896" s="8" t="s">
        <v>8329</v>
      </c>
      <c r="S1896" s="12">
        <f t="shared" si="118"/>
        <v>40920.904895833337</v>
      </c>
      <c r="T1896" s="12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101.72</v>
      </c>
      <c r="P1897" s="8">
        <f t="shared" si="117"/>
        <v>196.34</v>
      </c>
      <c r="Q1897" s="8" t="s">
        <v>8325</v>
      </c>
      <c r="R1897" s="8" t="s">
        <v>8329</v>
      </c>
      <c r="S1897" s="12">
        <f t="shared" si="118"/>
        <v>42267.746782407412</v>
      </c>
      <c r="T1897" s="12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123.95</v>
      </c>
      <c r="P1898" s="8">
        <f t="shared" si="117"/>
        <v>43</v>
      </c>
      <c r="Q1898" s="8" t="s">
        <v>8325</v>
      </c>
      <c r="R1898" s="8" t="s">
        <v>8329</v>
      </c>
      <c r="S1898" s="12">
        <f t="shared" si="118"/>
        <v>40981.710243055553</v>
      </c>
      <c r="T1898" s="12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102.46</v>
      </c>
      <c r="P1899" s="8">
        <f t="shared" si="117"/>
        <v>35.549999999999997</v>
      </c>
      <c r="Q1899" s="8" t="s">
        <v>8325</v>
      </c>
      <c r="R1899" s="8" t="s">
        <v>8329</v>
      </c>
      <c r="S1899" s="12">
        <f t="shared" si="118"/>
        <v>41680.583402777782</v>
      </c>
      <c r="T1899" s="12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8">
        <f t="shared" si="117"/>
        <v>68.81</v>
      </c>
      <c r="Q1900" s="8" t="s">
        <v>8325</v>
      </c>
      <c r="R1900" s="8" t="s">
        <v>8329</v>
      </c>
      <c r="S1900" s="12">
        <f t="shared" si="118"/>
        <v>42366.192974537036</v>
      </c>
      <c r="T1900" s="12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133.33000000000001</v>
      </c>
      <c r="P1901" s="8">
        <f t="shared" si="117"/>
        <v>28.57</v>
      </c>
      <c r="Q1901" s="8" t="s">
        <v>8325</v>
      </c>
      <c r="R1901" s="8" t="s">
        <v>8329</v>
      </c>
      <c r="S1901" s="12">
        <f t="shared" si="118"/>
        <v>42058.941736111112</v>
      </c>
      <c r="T1901" s="12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</v>
      </c>
      <c r="P1902" s="8">
        <f t="shared" si="117"/>
        <v>50.63</v>
      </c>
      <c r="Q1902" s="8" t="s">
        <v>8325</v>
      </c>
      <c r="R1902" s="8" t="s">
        <v>8329</v>
      </c>
      <c r="S1902" s="12">
        <f t="shared" si="118"/>
        <v>41160.871886574074</v>
      </c>
      <c r="T1902" s="12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2.7</v>
      </c>
      <c r="P1903" s="8">
        <f t="shared" si="117"/>
        <v>106.8</v>
      </c>
      <c r="Q1903" s="8" t="s">
        <v>8319</v>
      </c>
      <c r="R1903" s="8" t="s">
        <v>8348</v>
      </c>
      <c r="S1903" s="12">
        <f t="shared" si="118"/>
        <v>42116.54315972222</v>
      </c>
      <c r="T1903" s="12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8">
        <f t="shared" si="117"/>
        <v>4</v>
      </c>
      <c r="Q1904" s="8" t="s">
        <v>8319</v>
      </c>
      <c r="R1904" s="8" t="s">
        <v>8348</v>
      </c>
      <c r="S1904" s="12">
        <f t="shared" si="118"/>
        <v>42037.789895833332</v>
      </c>
      <c r="T1904" s="12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8">
        <f t="shared" si="117"/>
        <v>34.1</v>
      </c>
      <c r="Q1905" s="8" t="s">
        <v>8319</v>
      </c>
      <c r="R1905" s="8" t="s">
        <v>8348</v>
      </c>
      <c r="S1905" s="12">
        <f t="shared" si="118"/>
        <v>42702.770729166667</v>
      </c>
      <c r="T1905" s="12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8">
        <f t="shared" si="117"/>
        <v>25</v>
      </c>
      <c r="Q1906" s="8" t="s">
        <v>8319</v>
      </c>
      <c r="R1906" s="8" t="s">
        <v>8348</v>
      </c>
      <c r="S1906" s="12">
        <f t="shared" si="118"/>
        <v>42326.685428240744</v>
      </c>
      <c r="T1906" s="12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0.17</v>
      </c>
      <c r="P1907" s="8">
        <f t="shared" si="117"/>
        <v>10.5</v>
      </c>
      <c r="Q1907" s="8" t="s">
        <v>8319</v>
      </c>
      <c r="R1907" s="8" t="s">
        <v>8348</v>
      </c>
      <c r="S1907" s="12">
        <f t="shared" si="118"/>
        <v>41859.925856481481</v>
      </c>
      <c r="T1907" s="12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8">
        <f t="shared" si="117"/>
        <v>215.96</v>
      </c>
      <c r="Q1908" s="8" t="s">
        <v>8319</v>
      </c>
      <c r="R1908" s="8" t="s">
        <v>8348</v>
      </c>
      <c r="S1908" s="12">
        <f t="shared" si="118"/>
        <v>42514.671099537038</v>
      </c>
      <c r="T1908" s="12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0.28000000000000003</v>
      </c>
      <c r="P1909" s="8">
        <f t="shared" si="117"/>
        <v>21.25</v>
      </c>
      <c r="Q1909" s="8" t="s">
        <v>8319</v>
      </c>
      <c r="R1909" s="8" t="s">
        <v>8348</v>
      </c>
      <c r="S1909" s="12">
        <f t="shared" si="118"/>
        <v>41767.587094907409</v>
      </c>
      <c r="T1909" s="12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</v>
      </c>
      <c r="P1910" s="8">
        <f t="shared" si="117"/>
        <v>108.25</v>
      </c>
      <c r="Q1910" s="8" t="s">
        <v>8319</v>
      </c>
      <c r="R1910" s="8" t="s">
        <v>8348</v>
      </c>
      <c r="S1910" s="12">
        <f t="shared" si="118"/>
        <v>42703.917824074073</v>
      </c>
      <c r="T1910" s="12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</v>
      </c>
      <c r="P1911" s="8">
        <f t="shared" si="117"/>
        <v>129.97</v>
      </c>
      <c r="Q1911" s="8" t="s">
        <v>8319</v>
      </c>
      <c r="R1911" s="8" t="s">
        <v>8348</v>
      </c>
      <c r="S1911" s="12">
        <f t="shared" si="118"/>
        <v>41905.429155092592</v>
      </c>
      <c r="T1911" s="12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39.4</v>
      </c>
      <c r="P1912" s="8">
        <f t="shared" si="117"/>
        <v>117.49</v>
      </c>
      <c r="Q1912" s="8" t="s">
        <v>8319</v>
      </c>
      <c r="R1912" s="8" t="s">
        <v>8348</v>
      </c>
      <c r="S1912" s="12">
        <f t="shared" si="118"/>
        <v>42264.963159722218</v>
      </c>
      <c r="T1912" s="12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0.02</v>
      </c>
      <c r="P1913" s="8">
        <f t="shared" si="117"/>
        <v>10</v>
      </c>
      <c r="Q1913" s="8" t="s">
        <v>8319</v>
      </c>
      <c r="R1913" s="8" t="s">
        <v>8348</v>
      </c>
      <c r="S1913" s="12">
        <f t="shared" si="118"/>
        <v>41830.033958333333</v>
      </c>
      <c r="T1913" s="12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8">
        <f t="shared" si="117"/>
        <v>70.599999999999994</v>
      </c>
      <c r="Q1914" s="8" t="s">
        <v>8319</v>
      </c>
      <c r="R1914" s="8" t="s">
        <v>8348</v>
      </c>
      <c r="S1914" s="12">
        <f t="shared" si="118"/>
        <v>42129.226388888885</v>
      </c>
      <c r="T1914" s="12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1.33</v>
      </c>
      <c r="P1915" s="8">
        <f t="shared" si="117"/>
        <v>24.5</v>
      </c>
      <c r="Q1915" s="8" t="s">
        <v>8319</v>
      </c>
      <c r="R1915" s="8" t="s">
        <v>8348</v>
      </c>
      <c r="S1915" s="12">
        <f t="shared" si="118"/>
        <v>41890.511319444442</v>
      </c>
      <c r="T1915" s="12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9.01</v>
      </c>
      <c r="P1916" s="8">
        <f t="shared" si="117"/>
        <v>30</v>
      </c>
      <c r="Q1916" s="8" t="s">
        <v>8319</v>
      </c>
      <c r="R1916" s="8" t="s">
        <v>8348</v>
      </c>
      <c r="S1916" s="12">
        <f t="shared" si="118"/>
        <v>41929.174456018518</v>
      </c>
      <c r="T1916" s="12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8">
        <f t="shared" si="117"/>
        <v>2</v>
      </c>
      <c r="Q1917" s="8" t="s">
        <v>8319</v>
      </c>
      <c r="R1917" s="8" t="s">
        <v>8348</v>
      </c>
      <c r="S1917" s="12">
        <f t="shared" si="118"/>
        <v>41864.04886574074</v>
      </c>
      <c r="T1917" s="12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8">
        <f t="shared" si="117"/>
        <v>17</v>
      </c>
      <c r="Q1918" s="8" t="s">
        <v>8319</v>
      </c>
      <c r="R1918" s="8" t="s">
        <v>8348</v>
      </c>
      <c r="S1918" s="12">
        <f t="shared" si="118"/>
        <v>42656.717303240745</v>
      </c>
      <c r="T1918" s="12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</v>
      </c>
      <c r="P1919" s="8">
        <f t="shared" si="117"/>
        <v>2928.93</v>
      </c>
      <c r="Q1919" s="8" t="s">
        <v>8319</v>
      </c>
      <c r="R1919" s="8" t="s">
        <v>8348</v>
      </c>
      <c r="S1919" s="12">
        <f t="shared" si="118"/>
        <v>42746.270057870366</v>
      </c>
      <c r="T1919" s="12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8">
        <f t="shared" si="117"/>
        <v>28.89</v>
      </c>
      <c r="Q1920" s="8" t="s">
        <v>8319</v>
      </c>
      <c r="R1920" s="8" t="s">
        <v>8348</v>
      </c>
      <c r="S1920" s="12">
        <f t="shared" si="118"/>
        <v>41828.789942129632</v>
      </c>
      <c r="T1920" s="12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8">
        <f t="shared" si="117"/>
        <v>29.63</v>
      </c>
      <c r="Q1921" s="8" t="s">
        <v>8319</v>
      </c>
      <c r="R1921" s="8" t="s">
        <v>8348</v>
      </c>
      <c r="S1921" s="12">
        <f t="shared" si="118"/>
        <v>42113.875567129624</v>
      </c>
      <c r="T1921" s="12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8">
        <f t="shared" si="117"/>
        <v>40.98</v>
      </c>
      <c r="Q1922" s="8" t="s">
        <v>8319</v>
      </c>
      <c r="R1922" s="8" t="s">
        <v>8348</v>
      </c>
      <c r="S1922" s="12">
        <f t="shared" si="118"/>
        <v>42270.875706018516</v>
      </c>
      <c r="T1922" s="12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ROUND(100*(E1923/D1923), 2)</f>
        <v>136.80000000000001</v>
      </c>
      <c r="P1923" s="8">
        <f t="shared" ref="P1923:P1986" si="121">ROUND(E1923/L1923,2)</f>
        <v>54</v>
      </c>
      <c r="Q1923" s="8" t="s">
        <v>8325</v>
      </c>
      <c r="R1923" s="8" t="s">
        <v>8329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8">
        <f t="shared" si="121"/>
        <v>36.11</v>
      </c>
      <c r="Q1924" s="8" t="s">
        <v>8325</v>
      </c>
      <c r="R1924" s="8" t="s">
        <v>8329</v>
      </c>
      <c r="S1924" s="12">
        <f t="shared" si="122"/>
        <v>41590.255868055552</v>
      </c>
      <c r="T1924" s="12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240.8</v>
      </c>
      <c r="P1925" s="8">
        <f t="shared" si="121"/>
        <v>23.15</v>
      </c>
      <c r="Q1925" s="8" t="s">
        <v>8325</v>
      </c>
      <c r="R1925" s="8" t="s">
        <v>8329</v>
      </c>
      <c r="S1925" s="12">
        <f t="shared" si="122"/>
        <v>40772.848749999997</v>
      </c>
      <c r="T1925" s="12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114.4</v>
      </c>
      <c r="P1926" s="8">
        <f t="shared" si="121"/>
        <v>104</v>
      </c>
      <c r="Q1926" s="8" t="s">
        <v>8325</v>
      </c>
      <c r="R1926" s="8" t="s">
        <v>8329</v>
      </c>
      <c r="S1926" s="12">
        <f t="shared" si="122"/>
        <v>41626.761053240742</v>
      </c>
      <c r="T1926" s="12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</v>
      </c>
      <c r="P1927" s="8">
        <f t="shared" si="121"/>
        <v>31.83</v>
      </c>
      <c r="Q1927" s="8" t="s">
        <v>8325</v>
      </c>
      <c r="R1927" s="8" t="s">
        <v>8329</v>
      </c>
      <c r="S1927" s="12">
        <f t="shared" si="122"/>
        <v>41535.90148148148</v>
      </c>
      <c r="T1927" s="12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195.38</v>
      </c>
      <c r="P1928" s="8">
        <f t="shared" si="121"/>
        <v>27.39</v>
      </c>
      <c r="Q1928" s="8" t="s">
        <v>8325</v>
      </c>
      <c r="R1928" s="8" t="s">
        <v>8329</v>
      </c>
      <c r="S1928" s="12">
        <f t="shared" si="122"/>
        <v>40456.954351851848</v>
      </c>
      <c r="T1928" s="12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</v>
      </c>
      <c r="P1929" s="8">
        <f t="shared" si="121"/>
        <v>56.36</v>
      </c>
      <c r="Q1929" s="8" t="s">
        <v>8325</v>
      </c>
      <c r="R1929" s="8" t="s">
        <v>8329</v>
      </c>
      <c r="S1929" s="12">
        <f t="shared" si="122"/>
        <v>40960.861562500002</v>
      </c>
      <c r="T1929" s="12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103.14</v>
      </c>
      <c r="P1930" s="8">
        <f t="shared" si="121"/>
        <v>77.349999999999994</v>
      </c>
      <c r="Q1930" s="8" t="s">
        <v>8325</v>
      </c>
      <c r="R1930" s="8" t="s">
        <v>8329</v>
      </c>
      <c r="S1930" s="12">
        <f t="shared" si="122"/>
        <v>41371.648078703707</v>
      </c>
      <c r="T1930" s="12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</v>
      </c>
      <c r="P1931" s="8">
        <f t="shared" si="121"/>
        <v>42.8</v>
      </c>
      <c r="Q1931" s="8" t="s">
        <v>8325</v>
      </c>
      <c r="R1931" s="8" t="s">
        <v>8329</v>
      </c>
      <c r="S1931" s="12">
        <f t="shared" si="122"/>
        <v>40687.021597222221</v>
      </c>
      <c r="T1931" s="12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8">
        <f t="shared" si="121"/>
        <v>48.85</v>
      </c>
      <c r="Q1932" s="8" t="s">
        <v>8325</v>
      </c>
      <c r="R1932" s="8" t="s">
        <v>8329</v>
      </c>
      <c r="S1932" s="12">
        <f t="shared" si="122"/>
        <v>41402.558819444443</v>
      </c>
      <c r="T1932" s="12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</v>
      </c>
      <c r="P1933" s="8">
        <f t="shared" si="121"/>
        <v>48.24</v>
      </c>
      <c r="Q1933" s="8" t="s">
        <v>8325</v>
      </c>
      <c r="R1933" s="8" t="s">
        <v>8329</v>
      </c>
      <c r="S1933" s="12">
        <f t="shared" si="122"/>
        <v>41037.892465277779</v>
      </c>
      <c r="T1933" s="12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</v>
      </c>
      <c r="P1934" s="8">
        <f t="shared" si="121"/>
        <v>70.209999999999994</v>
      </c>
      <c r="Q1934" s="8" t="s">
        <v>8325</v>
      </c>
      <c r="R1934" s="8" t="s">
        <v>8329</v>
      </c>
      <c r="S1934" s="12">
        <f t="shared" si="122"/>
        <v>40911.809872685182</v>
      </c>
      <c r="T1934" s="12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</v>
      </c>
      <c r="P1935" s="8">
        <f t="shared" si="121"/>
        <v>94.05</v>
      </c>
      <c r="Q1935" s="8" t="s">
        <v>8325</v>
      </c>
      <c r="R1935" s="8" t="s">
        <v>8329</v>
      </c>
      <c r="S1935" s="12">
        <f t="shared" si="122"/>
        <v>41879.130868055552</v>
      </c>
      <c r="T1935" s="12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123.62</v>
      </c>
      <c r="P1936" s="8">
        <f t="shared" si="121"/>
        <v>80.27</v>
      </c>
      <c r="Q1936" s="8" t="s">
        <v>8325</v>
      </c>
      <c r="R1936" s="8" t="s">
        <v>8329</v>
      </c>
      <c r="S1936" s="12">
        <f t="shared" si="122"/>
        <v>40865.867141203707</v>
      </c>
      <c r="T1936" s="12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8">
        <f t="shared" si="121"/>
        <v>54.2</v>
      </c>
      <c r="Q1937" s="8" t="s">
        <v>8325</v>
      </c>
      <c r="R1937" s="8" t="s">
        <v>8329</v>
      </c>
      <c r="S1937" s="12">
        <f t="shared" si="122"/>
        <v>41773.932534722226</v>
      </c>
      <c r="T1937" s="12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</v>
      </c>
      <c r="P1938" s="8">
        <f t="shared" si="121"/>
        <v>60.27</v>
      </c>
      <c r="Q1938" s="8" t="s">
        <v>8325</v>
      </c>
      <c r="R1938" s="8" t="s">
        <v>8329</v>
      </c>
      <c r="S1938" s="12">
        <f t="shared" si="122"/>
        <v>40852.889699074076</v>
      </c>
      <c r="T1938" s="12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187.25</v>
      </c>
      <c r="P1939" s="8">
        <f t="shared" si="121"/>
        <v>38.74</v>
      </c>
      <c r="Q1939" s="8" t="s">
        <v>8325</v>
      </c>
      <c r="R1939" s="8" t="s">
        <v>8329</v>
      </c>
      <c r="S1939" s="12">
        <f t="shared" si="122"/>
        <v>41059.118993055556</v>
      </c>
      <c r="T1939" s="12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</v>
      </c>
      <c r="P1940" s="8">
        <f t="shared" si="121"/>
        <v>152.54</v>
      </c>
      <c r="Q1940" s="8" t="s">
        <v>8325</v>
      </c>
      <c r="R1940" s="8" t="s">
        <v>8329</v>
      </c>
      <c r="S1940" s="12">
        <f t="shared" si="122"/>
        <v>41426.259618055556</v>
      </c>
      <c r="T1940" s="12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8">
        <f t="shared" si="121"/>
        <v>115.31</v>
      </c>
      <c r="Q1941" s="8" t="s">
        <v>8325</v>
      </c>
      <c r="R1941" s="8" t="s">
        <v>8329</v>
      </c>
      <c r="S1941" s="12">
        <f t="shared" si="122"/>
        <v>41313.985046296293</v>
      </c>
      <c r="T1941" s="12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</v>
      </c>
      <c r="P1942" s="8">
        <f t="shared" si="121"/>
        <v>35.840000000000003</v>
      </c>
      <c r="Q1942" s="8" t="s">
        <v>8325</v>
      </c>
      <c r="R1942" s="8" t="s">
        <v>8329</v>
      </c>
      <c r="S1942" s="12">
        <f t="shared" si="122"/>
        <v>40670.507326388892</v>
      </c>
      <c r="T1942" s="12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126.12</v>
      </c>
      <c r="P1943" s="8">
        <f t="shared" si="121"/>
        <v>64.569999999999993</v>
      </c>
      <c r="Q1943" s="8" t="s">
        <v>8319</v>
      </c>
      <c r="R1943" s="8" t="s">
        <v>8349</v>
      </c>
      <c r="S1943" s="12">
        <f t="shared" si="122"/>
        <v>41744.290868055556</v>
      </c>
      <c r="T1943" s="12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</v>
      </c>
      <c r="P1944" s="8">
        <f t="shared" si="121"/>
        <v>87.44</v>
      </c>
      <c r="Q1944" s="8" t="s">
        <v>8319</v>
      </c>
      <c r="R1944" s="8" t="s">
        <v>8349</v>
      </c>
      <c r="S1944" s="12">
        <f t="shared" si="122"/>
        <v>40638.828009259261</v>
      </c>
      <c r="T1944" s="12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1705.25</v>
      </c>
      <c r="P1945" s="8">
        <f t="shared" si="121"/>
        <v>68.819999999999993</v>
      </c>
      <c r="Q1945" s="8" t="s">
        <v>8319</v>
      </c>
      <c r="R1945" s="8" t="s">
        <v>8349</v>
      </c>
      <c r="S1945" s="12">
        <f t="shared" si="122"/>
        <v>42548.269861111112</v>
      </c>
      <c r="T1945" s="12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788.06</v>
      </c>
      <c r="P1946" s="8">
        <f t="shared" si="121"/>
        <v>176.2</v>
      </c>
      <c r="Q1946" s="8" t="s">
        <v>8319</v>
      </c>
      <c r="R1946" s="8" t="s">
        <v>8349</v>
      </c>
      <c r="S1946" s="12">
        <f t="shared" si="122"/>
        <v>41730.584374999999</v>
      </c>
      <c r="T1946" s="12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348.02</v>
      </c>
      <c r="P1947" s="8">
        <f t="shared" si="121"/>
        <v>511.79</v>
      </c>
      <c r="Q1947" s="8" t="s">
        <v>8319</v>
      </c>
      <c r="R1947" s="8" t="s">
        <v>8349</v>
      </c>
      <c r="S1947" s="12">
        <f t="shared" si="122"/>
        <v>42157.251828703709</v>
      </c>
      <c r="T1947" s="12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149.75</v>
      </c>
      <c r="P1948" s="8">
        <f t="shared" si="121"/>
        <v>160.44</v>
      </c>
      <c r="Q1948" s="8" t="s">
        <v>8319</v>
      </c>
      <c r="R1948" s="8" t="s">
        <v>8349</v>
      </c>
      <c r="S1948" s="12">
        <f t="shared" si="122"/>
        <v>41689.150011574071</v>
      </c>
      <c r="T1948" s="12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</v>
      </c>
      <c r="P1949" s="8">
        <f t="shared" si="121"/>
        <v>35</v>
      </c>
      <c r="Q1949" s="8" t="s">
        <v>8319</v>
      </c>
      <c r="R1949" s="8" t="s">
        <v>8349</v>
      </c>
      <c r="S1949" s="12">
        <f t="shared" si="122"/>
        <v>40102.918055555558</v>
      </c>
      <c r="T1949" s="12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</v>
      </c>
      <c r="P1950" s="8">
        <f t="shared" si="121"/>
        <v>188.51</v>
      </c>
      <c r="Q1950" s="8" t="s">
        <v>8319</v>
      </c>
      <c r="R1950" s="8" t="s">
        <v>8349</v>
      </c>
      <c r="S1950" s="12">
        <f t="shared" si="122"/>
        <v>42473.604270833333</v>
      </c>
      <c r="T1950" s="12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</v>
      </c>
      <c r="P1951" s="8">
        <f t="shared" si="121"/>
        <v>56.2</v>
      </c>
      <c r="Q1951" s="8" t="s">
        <v>8319</v>
      </c>
      <c r="R1951" s="8" t="s">
        <v>8349</v>
      </c>
      <c r="S1951" s="12">
        <f t="shared" si="122"/>
        <v>41800.423043981478</v>
      </c>
      <c r="T1951" s="12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200.52</v>
      </c>
      <c r="P1952" s="8">
        <f t="shared" si="121"/>
        <v>51.31</v>
      </c>
      <c r="Q1952" s="8" t="s">
        <v>8319</v>
      </c>
      <c r="R1952" s="8" t="s">
        <v>8349</v>
      </c>
      <c r="S1952" s="12">
        <f t="shared" si="122"/>
        <v>40624.181400462963</v>
      </c>
      <c r="T1952" s="12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</v>
      </c>
      <c r="P1953" s="8">
        <f t="shared" si="121"/>
        <v>127.36</v>
      </c>
      <c r="Q1953" s="8" t="s">
        <v>8319</v>
      </c>
      <c r="R1953" s="8" t="s">
        <v>8349</v>
      </c>
      <c r="S1953" s="12">
        <f t="shared" si="122"/>
        <v>42651.420567129629</v>
      </c>
      <c r="T1953" s="12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</v>
      </c>
      <c r="P1954" s="8">
        <f t="shared" si="121"/>
        <v>101.86</v>
      </c>
      <c r="Q1954" s="8" t="s">
        <v>8319</v>
      </c>
      <c r="R1954" s="8" t="s">
        <v>8349</v>
      </c>
      <c r="S1954" s="12">
        <f t="shared" si="122"/>
        <v>41526.60665509259</v>
      </c>
      <c r="T1954" s="12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225.95</v>
      </c>
      <c r="P1955" s="8">
        <f t="shared" si="121"/>
        <v>230.56</v>
      </c>
      <c r="Q1955" s="8" t="s">
        <v>8319</v>
      </c>
      <c r="R1955" s="8" t="s">
        <v>8349</v>
      </c>
      <c r="S1955" s="12">
        <f t="shared" si="122"/>
        <v>40941.199826388889</v>
      </c>
      <c r="T1955" s="12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698.95</v>
      </c>
      <c r="P1956" s="8">
        <f t="shared" si="121"/>
        <v>842.11</v>
      </c>
      <c r="Q1956" s="8" t="s">
        <v>8319</v>
      </c>
      <c r="R1956" s="8" t="s">
        <v>8349</v>
      </c>
      <c r="S1956" s="12">
        <f t="shared" si="122"/>
        <v>42394.580740740741</v>
      </c>
      <c r="T1956" s="12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398.6</v>
      </c>
      <c r="P1957" s="8">
        <f t="shared" si="121"/>
        <v>577.28</v>
      </c>
      <c r="Q1957" s="8" t="s">
        <v>8319</v>
      </c>
      <c r="R1957" s="8" t="s">
        <v>8349</v>
      </c>
      <c r="S1957" s="12">
        <f t="shared" si="122"/>
        <v>41020.271770833337</v>
      </c>
      <c r="T1957" s="12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294.02999999999997</v>
      </c>
      <c r="P1958" s="8">
        <f t="shared" si="121"/>
        <v>483.34</v>
      </c>
      <c r="Q1958" s="8" t="s">
        <v>8319</v>
      </c>
      <c r="R1958" s="8" t="s">
        <v>8349</v>
      </c>
      <c r="S1958" s="12">
        <f t="shared" si="122"/>
        <v>42067.923668981486</v>
      </c>
      <c r="T1958" s="12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</v>
      </c>
      <c r="P1959" s="8">
        <f t="shared" si="121"/>
        <v>76.14</v>
      </c>
      <c r="Q1959" s="8" t="s">
        <v>8319</v>
      </c>
      <c r="R1959" s="8" t="s">
        <v>8349</v>
      </c>
      <c r="S1959" s="12">
        <f t="shared" si="122"/>
        <v>41179.098530092589</v>
      </c>
      <c r="T1959" s="12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</v>
      </c>
      <c r="P1960" s="8">
        <f t="shared" si="121"/>
        <v>74.11</v>
      </c>
      <c r="Q1960" s="8" t="s">
        <v>8319</v>
      </c>
      <c r="R1960" s="8" t="s">
        <v>8349</v>
      </c>
      <c r="S1960" s="12">
        <f t="shared" si="122"/>
        <v>41326.987974537034</v>
      </c>
      <c r="T1960" s="12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156.72999999999999</v>
      </c>
      <c r="P1961" s="8">
        <f t="shared" si="121"/>
        <v>36.97</v>
      </c>
      <c r="Q1961" s="8" t="s">
        <v>8319</v>
      </c>
      <c r="R1961" s="8" t="s">
        <v>8349</v>
      </c>
      <c r="S1961" s="12">
        <f t="shared" si="122"/>
        <v>41871.845601851855</v>
      </c>
      <c r="T1961" s="12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</v>
      </c>
      <c r="P1962" s="8">
        <f t="shared" si="121"/>
        <v>2500.9699999999998</v>
      </c>
      <c r="Q1962" s="8" t="s">
        <v>8319</v>
      </c>
      <c r="R1962" s="8" t="s">
        <v>8349</v>
      </c>
      <c r="S1962" s="12">
        <f t="shared" si="122"/>
        <v>41964.362743055557</v>
      </c>
      <c r="T1962" s="12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1105.3800000000001</v>
      </c>
      <c r="P1963" s="8">
        <f t="shared" si="121"/>
        <v>67.69</v>
      </c>
      <c r="Q1963" s="8" t="s">
        <v>8319</v>
      </c>
      <c r="R1963" s="8" t="s">
        <v>8349</v>
      </c>
      <c r="S1963" s="12">
        <f t="shared" si="122"/>
        <v>41148.194641203707</v>
      </c>
      <c r="T1963" s="12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192.93</v>
      </c>
      <c r="P1964" s="8">
        <f t="shared" si="121"/>
        <v>63.05</v>
      </c>
      <c r="Q1964" s="8" t="s">
        <v>8319</v>
      </c>
      <c r="R1964" s="8" t="s">
        <v>8349</v>
      </c>
      <c r="S1964" s="12">
        <f t="shared" si="122"/>
        <v>41742.780509259261</v>
      </c>
      <c r="T1964" s="12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</v>
      </c>
      <c r="P1965" s="8">
        <f t="shared" si="121"/>
        <v>117.6</v>
      </c>
      <c r="Q1965" s="8" t="s">
        <v>8319</v>
      </c>
      <c r="R1965" s="8" t="s">
        <v>8349</v>
      </c>
      <c r="S1965" s="12">
        <f t="shared" si="122"/>
        <v>41863.429791666669</v>
      </c>
      <c r="T1965" s="12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259.58</v>
      </c>
      <c r="P1966" s="8">
        <f t="shared" si="121"/>
        <v>180.75</v>
      </c>
      <c r="Q1966" s="8" t="s">
        <v>8319</v>
      </c>
      <c r="R1966" s="8" t="s">
        <v>8349</v>
      </c>
      <c r="S1966" s="12">
        <f t="shared" si="122"/>
        <v>42452.272824074069</v>
      </c>
      <c r="T1966" s="12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8">
        <f t="shared" si="121"/>
        <v>127.32</v>
      </c>
      <c r="Q1967" s="8" t="s">
        <v>8319</v>
      </c>
      <c r="R1967" s="8" t="s">
        <v>8349</v>
      </c>
      <c r="S1967" s="12">
        <f t="shared" si="122"/>
        <v>40898.089236111111</v>
      </c>
      <c r="T1967" s="12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</v>
      </c>
      <c r="P1968" s="8">
        <f t="shared" si="121"/>
        <v>136.63999999999999</v>
      </c>
      <c r="Q1968" s="8" t="s">
        <v>8319</v>
      </c>
      <c r="R1968" s="8" t="s">
        <v>8349</v>
      </c>
      <c r="S1968" s="12">
        <f t="shared" si="122"/>
        <v>41835.540486111109</v>
      </c>
      <c r="T1968" s="12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8">
        <f t="shared" si="121"/>
        <v>182.78</v>
      </c>
      <c r="Q1969" s="8" t="s">
        <v>8319</v>
      </c>
      <c r="R1969" s="8" t="s">
        <v>8349</v>
      </c>
      <c r="S1969" s="12">
        <f t="shared" si="122"/>
        <v>41730.663530092592</v>
      </c>
      <c r="T1969" s="12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284.97000000000003</v>
      </c>
      <c r="P1970" s="8">
        <f t="shared" si="121"/>
        <v>279.38</v>
      </c>
      <c r="Q1970" s="8" t="s">
        <v>8319</v>
      </c>
      <c r="R1970" s="8" t="s">
        <v>8349</v>
      </c>
      <c r="S1970" s="12">
        <f t="shared" si="122"/>
        <v>42676.586979166663</v>
      </c>
      <c r="T1970" s="12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8">
        <f t="shared" si="121"/>
        <v>61.38</v>
      </c>
      <c r="Q1971" s="8" t="s">
        <v>8319</v>
      </c>
      <c r="R1971" s="8" t="s">
        <v>8349</v>
      </c>
      <c r="S1971" s="12">
        <f t="shared" si="122"/>
        <v>42557.792453703703</v>
      </c>
      <c r="T1971" s="12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8">
        <f t="shared" si="121"/>
        <v>80.73</v>
      </c>
      <c r="Q1972" s="8" t="s">
        <v>8319</v>
      </c>
      <c r="R1972" s="8" t="s">
        <v>8349</v>
      </c>
      <c r="S1972" s="12">
        <f t="shared" si="122"/>
        <v>41324.193298611113</v>
      </c>
      <c r="T1972" s="12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263.02999999999997</v>
      </c>
      <c r="P1973" s="8">
        <f t="shared" si="121"/>
        <v>272.36</v>
      </c>
      <c r="Q1973" s="8" t="s">
        <v>8319</v>
      </c>
      <c r="R1973" s="8" t="s">
        <v>8349</v>
      </c>
      <c r="S1973" s="12">
        <f t="shared" si="122"/>
        <v>41561.500706018516</v>
      </c>
      <c r="T1973" s="12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8">
        <f t="shared" si="121"/>
        <v>70.849999999999994</v>
      </c>
      <c r="Q1974" s="8" t="s">
        <v>8319</v>
      </c>
      <c r="R1974" s="8" t="s">
        <v>8349</v>
      </c>
      <c r="S1974" s="12">
        <f t="shared" si="122"/>
        <v>41201.012083333335</v>
      </c>
      <c r="T1974" s="12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</v>
      </c>
      <c r="P1975" s="8">
        <f t="shared" si="121"/>
        <v>247.94</v>
      </c>
      <c r="Q1975" s="8" t="s">
        <v>8319</v>
      </c>
      <c r="R1975" s="8" t="s">
        <v>8349</v>
      </c>
      <c r="S1975" s="12">
        <f t="shared" si="122"/>
        <v>42549.722962962958</v>
      </c>
      <c r="T1975" s="12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375.5</v>
      </c>
      <c r="P1976" s="8">
        <f t="shared" si="121"/>
        <v>186.81</v>
      </c>
      <c r="Q1976" s="8" t="s">
        <v>8319</v>
      </c>
      <c r="R1976" s="8" t="s">
        <v>8349</v>
      </c>
      <c r="S1976" s="12">
        <f t="shared" si="122"/>
        <v>41445.334131944444</v>
      </c>
      <c r="T1976" s="12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208.71</v>
      </c>
      <c r="P1977" s="8">
        <f t="shared" si="121"/>
        <v>131.99</v>
      </c>
      <c r="Q1977" s="8" t="s">
        <v>8319</v>
      </c>
      <c r="R1977" s="8" t="s">
        <v>8349</v>
      </c>
      <c r="S1977" s="12">
        <f t="shared" si="122"/>
        <v>41313.755219907405</v>
      </c>
      <c r="T1977" s="12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8">
        <f t="shared" si="121"/>
        <v>29.31</v>
      </c>
      <c r="Q1978" s="8" t="s">
        <v>8319</v>
      </c>
      <c r="R1978" s="8" t="s">
        <v>8349</v>
      </c>
      <c r="S1978" s="12">
        <f t="shared" si="122"/>
        <v>41438.899594907409</v>
      </c>
      <c r="T1978" s="12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8">
        <f t="shared" si="121"/>
        <v>245.02</v>
      </c>
      <c r="Q1979" s="8" t="s">
        <v>8319</v>
      </c>
      <c r="R1979" s="8" t="s">
        <v>8349</v>
      </c>
      <c r="S1979" s="12">
        <f t="shared" si="122"/>
        <v>42311.216898148152</v>
      </c>
      <c r="T1979" s="12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1026.8499999999999</v>
      </c>
      <c r="P1980" s="8">
        <f t="shared" si="121"/>
        <v>1323.25</v>
      </c>
      <c r="Q1980" s="8" t="s">
        <v>8319</v>
      </c>
      <c r="R1980" s="8" t="s">
        <v>8349</v>
      </c>
      <c r="S1980" s="12">
        <f t="shared" si="122"/>
        <v>41039.225601851853</v>
      </c>
      <c r="T1980" s="12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</v>
      </c>
      <c r="P1981" s="8">
        <f t="shared" si="121"/>
        <v>282.66000000000003</v>
      </c>
      <c r="Q1981" s="8" t="s">
        <v>8319</v>
      </c>
      <c r="R1981" s="8" t="s">
        <v>8349</v>
      </c>
      <c r="S1981" s="12">
        <f t="shared" si="122"/>
        <v>42290.460023148145</v>
      </c>
      <c r="T1981" s="12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</v>
      </c>
      <c r="P1982" s="8">
        <f t="shared" si="121"/>
        <v>91.21</v>
      </c>
      <c r="Q1982" s="8" t="s">
        <v>8319</v>
      </c>
      <c r="R1982" s="8" t="s">
        <v>8349</v>
      </c>
      <c r="S1982" s="12">
        <f t="shared" si="122"/>
        <v>42423.542384259257</v>
      </c>
      <c r="T1982" s="12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8">
        <f t="shared" si="121"/>
        <v>31.75</v>
      </c>
      <c r="Q1983" s="8" t="s">
        <v>8338</v>
      </c>
      <c r="R1983" s="8" t="s">
        <v>8350</v>
      </c>
      <c r="S1983" s="12">
        <f t="shared" si="122"/>
        <v>41799.725289351853</v>
      </c>
      <c r="T1983" s="12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8" t="e">
        <f t="shared" si="121"/>
        <v>#DIV/0!</v>
      </c>
      <c r="Q1984" s="8" t="s">
        <v>8338</v>
      </c>
      <c r="R1984" s="8" t="s">
        <v>8350</v>
      </c>
      <c r="S1984" s="12">
        <f t="shared" si="122"/>
        <v>42678.586655092593</v>
      </c>
      <c r="T1984" s="12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8">
        <f t="shared" si="121"/>
        <v>88.69</v>
      </c>
      <c r="Q1985" s="8" t="s">
        <v>8338</v>
      </c>
      <c r="R1985" s="8" t="s">
        <v>8350</v>
      </c>
      <c r="S1985" s="12">
        <f t="shared" si="122"/>
        <v>42593.011782407411</v>
      </c>
      <c r="T1985" s="12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21.15</v>
      </c>
      <c r="P1986" s="8">
        <f t="shared" si="121"/>
        <v>453.14</v>
      </c>
      <c r="Q1986" s="8" t="s">
        <v>8338</v>
      </c>
      <c r="R1986" s="8" t="s">
        <v>8350</v>
      </c>
      <c r="S1986" s="12">
        <f t="shared" si="122"/>
        <v>41913.790289351848</v>
      </c>
      <c r="T1986" s="12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ROUND(100*(E1987/D1987), 2)</f>
        <v>3.19</v>
      </c>
      <c r="P1987" s="8">
        <f t="shared" ref="P1987:P2050" si="125">ROUND(E1987/L1987,2)</f>
        <v>12.75</v>
      </c>
      <c r="Q1987" s="8" t="s">
        <v>8338</v>
      </c>
      <c r="R1987" s="8" t="s">
        <v>8350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8">
        <f t="shared" si="125"/>
        <v>1</v>
      </c>
      <c r="Q1988" s="8" t="s">
        <v>8338</v>
      </c>
      <c r="R1988" s="8" t="s">
        <v>8350</v>
      </c>
      <c r="S1988" s="12">
        <f t="shared" si="126"/>
        <v>42413.433831018512</v>
      </c>
      <c r="T1988" s="12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</v>
      </c>
      <c r="P1989" s="8">
        <f t="shared" si="125"/>
        <v>83.43</v>
      </c>
      <c r="Q1989" s="8" t="s">
        <v>8338</v>
      </c>
      <c r="R1989" s="8" t="s">
        <v>8350</v>
      </c>
      <c r="S1989" s="12">
        <f t="shared" si="126"/>
        <v>42034.639768518522</v>
      </c>
      <c r="T1989" s="12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0.42</v>
      </c>
      <c r="P1990" s="8">
        <f t="shared" si="125"/>
        <v>25</v>
      </c>
      <c r="Q1990" s="8" t="s">
        <v>8338</v>
      </c>
      <c r="R1990" s="8" t="s">
        <v>8350</v>
      </c>
      <c r="S1990" s="12">
        <f t="shared" si="126"/>
        <v>42206.763217592597</v>
      </c>
      <c r="T1990" s="12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8">
        <f t="shared" si="125"/>
        <v>50</v>
      </c>
      <c r="Q1991" s="8" t="s">
        <v>8338</v>
      </c>
      <c r="R1991" s="8" t="s">
        <v>8350</v>
      </c>
      <c r="S1991" s="12">
        <f t="shared" si="126"/>
        <v>42685.680648148147</v>
      </c>
      <c r="T1991" s="12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16.97</v>
      </c>
      <c r="P1992" s="8">
        <f t="shared" si="125"/>
        <v>101.8</v>
      </c>
      <c r="Q1992" s="8" t="s">
        <v>8338</v>
      </c>
      <c r="R1992" s="8" t="s">
        <v>8350</v>
      </c>
      <c r="S1992" s="12">
        <f t="shared" si="126"/>
        <v>42398.195972222224</v>
      </c>
      <c r="T1992" s="12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</v>
      </c>
      <c r="P1993" s="8">
        <f t="shared" si="125"/>
        <v>46.67</v>
      </c>
      <c r="Q1993" s="8" t="s">
        <v>8338</v>
      </c>
      <c r="R1993" s="8" t="s">
        <v>8350</v>
      </c>
      <c r="S1993" s="12">
        <f t="shared" si="126"/>
        <v>42167.89335648148</v>
      </c>
      <c r="T1993" s="12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</v>
      </c>
      <c r="P1994" s="8">
        <f t="shared" si="125"/>
        <v>1</v>
      </c>
      <c r="Q1994" s="8" t="s">
        <v>8338</v>
      </c>
      <c r="R1994" s="8" t="s">
        <v>8350</v>
      </c>
      <c r="S1994" s="12">
        <f t="shared" si="126"/>
        <v>42023.143414351856</v>
      </c>
      <c r="T1994" s="12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8" t="e">
        <f t="shared" si="125"/>
        <v>#DIV/0!</v>
      </c>
      <c r="Q1995" s="8" t="s">
        <v>8338</v>
      </c>
      <c r="R1995" s="8" t="s">
        <v>8350</v>
      </c>
      <c r="S1995" s="12">
        <f t="shared" si="126"/>
        <v>42329.58839120371</v>
      </c>
      <c r="T1995" s="12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8" t="e">
        <f t="shared" si="125"/>
        <v>#DIV/0!</v>
      </c>
      <c r="Q1996" s="8" t="s">
        <v>8338</v>
      </c>
      <c r="R1996" s="8" t="s">
        <v>8350</v>
      </c>
      <c r="S1996" s="12">
        <f t="shared" si="126"/>
        <v>42651.006273148145</v>
      </c>
      <c r="T1996" s="12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8">
        <f t="shared" si="125"/>
        <v>26</v>
      </c>
      <c r="Q1997" s="8" t="s">
        <v>8338</v>
      </c>
      <c r="R1997" s="8" t="s">
        <v>8350</v>
      </c>
      <c r="S1997" s="12">
        <f t="shared" si="126"/>
        <v>42181.902037037042</v>
      </c>
      <c r="T1997" s="12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8" t="e">
        <f t="shared" si="125"/>
        <v>#DIV/0!</v>
      </c>
      <c r="Q1998" s="8" t="s">
        <v>8338</v>
      </c>
      <c r="R1998" s="8" t="s">
        <v>8350</v>
      </c>
      <c r="S1998" s="12">
        <f t="shared" si="126"/>
        <v>41800.819571759261</v>
      </c>
      <c r="T1998" s="12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8" t="e">
        <f t="shared" si="125"/>
        <v>#DIV/0!</v>
      </c>
      <c r="Q1999" s="8" t="s">
        <v>8338</v>
      </c>
      <c r="R1999" s="8" t="s">
        <v>8350</v>
      </c>
      <c r="S1999" s="12">
        <f t="shared" si="126"/>
        <v>41847.930694444447</v>
      </c>
      <c r="T1999" s="12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</v>
      </c>
      <c r="P2000" s="8">
        <f t="shared" si="125"/>
        <v>218.33</v>
      </c>
      <c r="Q2000" s="8" t="s">
        <v>8338</v>
      </c>
      <c r="R2000" s="8" t="s">
        <v>8350</v>
      </c>
      <c r="S2000" s="12">
        <f t="shared" si="126"/>
        <v>41807.118495370371</v>
      </c>
      <c r="T2000" s="12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</v>
      </c>
      <c r="P2001" s="8">
        <f t="shared" si="125"/>
        <v>33.71</v>
      </c>
      <c r="Q2001" s="8" t="s">
        <v>8338</v>
      </c>
      <c r="R2001" s="8" t="s">
        <v>8350</v>
      </c>
      <c r="S2001" s="12">
        <f t="shared" si="126"/>
        <v>41926.482731481483</v>
      </c>
      <c r="T2001" s="12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8">
        <f t="shared" si="125"/>
        <v>25</v>
      </c>
      <c r="Q2002" s="8" t="s">
        <v>8338</v>
      </c>
      <c r="R2002" s="8" t="s">
        <v>8350</v>
      </c>
      <c r="S2002" s="12">
        <f t="shared" si="126"/>
        <v>42345.951539351852</v>
      </c>
      <c r="T2002" s="12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382.13</v>
      </c>
      <c r="P2003" s="8">
        <f t="shared" si="125"/>
        <v>128.38999999999999</v>
      </c>
      <c r="Q2003" s="8" t="s">
        <v>8319</v>
      </c>
      <c r="R2003" s="8" t="s">
        <v>8349</v>
      </c>
      <c r="S2003" s="12">
        <f t="shared" si="126"/>
        <v>42136.209675925929</v>
      </c>
      <c r="T2003" s="12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</v>
      </c>
      <c r="P2004" s="8">
        <f t="shared" si="125"/>
        <v>78.83</v>
      </c>
      <c r="Q2004" s="8" t="s">
        <v>8319</v>
      </c>
      <c r="R2004" s="8" t="s">
        <v>8349</v>
      </c>
      <c r="S2004" s="12">
        <f t="shared" si="126"/>
        <v>42728.71230324074</v>
      </c>
      <c r="T2004" s="12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8">
        <f t="shared" si="125"/>
        <v>91.76</v>
      </c>
      <c r="Q2005" s="8" t="s">
        <v>8319</v>
      </c>
      <c r="R2005" s="8" t="s">
        <v>8349</v>
      </c>
      <c r="S2005" s="12">
        <f t="shared" si="126"/>
        <v>40347.125601851854</v>
      </c>
      <c r="T2005" s="12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</v>
      </c>
      <c r="P2006" s="8">
        <f t="shared" si="125"/>
        <v>331.1</v>
      </c>
      <c r="Q2006" s="8" t="s">
        <v>8319</v>
      </c>
      <c r="R2006" s="8" t="s">
        <v>8349</v>
      </c>
      <c r="S2006" s="12">
        <f t="shared" si="126"/>
        <v>41800.604895833334</v>
      </c>
      <c r="T2006" s="12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</v>
      </c>
      <c r="P2007" s="8">
        <f t="shared" si="125"/>
        <v>194.26</v>
      </c>
      <c r="Q2007" s="8" t="s">
        <v>8319</v>
      </c>
      <c r="R2007" s="8" t="s">
        <v>8349</v>
      </c>
      <c r="S2007" s="12">
        <f t="shared" si="126"/>
        <v>41535.812708333331</v>
      </c>
      <c r="T2007" s="12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8">
        <f t="shared" si="125"/>
        <v>408.98</v>
      </c>
      <c r="Q2008" s="8" t="s">
        <v>8319</v>
      </c>
      <c r="R2008" s="8" t="s">
        <v>8349</v>
      </c>
      <c r="S2008" s="12">
        <f t="shared" si="126"/>
        <v>41941.500520833331</v>
      </c>
      <c r="T2008" s="12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115.71</v>
      </c>
      <c r="P2009" s="8">
        <f t="shared" si="125"/>
        <v>84.46</v>
      </c>
      <c r="Q2009" s="8" t="s">
        <v>8319</v>
      </c>
      <c r="R2009" s="8" t="s">
        <v>8349</v>
      </c>
      <c r="S2009" s="12">
        <f t="shared" si="126"/>
        <v>40347.837800925925</v>
      </c>
      <c r="T2009" s="12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</v>
      </c>
      <c r="P2010" s="8">
        <f t="shared" si="125"/>
        <v>44.85</v>
      </c>
      <c r="Q2010" s="8" t="s">
        <v>8319</v>
      </c>
      <c r="R2010" s="8" t="s">
        <v>8349</v>
      </c>
      <c r="S2010" s="12">
        <f t="shared" si="126"/>
        <v>40761.604421296295</v>
      </c>
      <c r="T2010" s="12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305.16000000000003</v>
      </c>
      <c r="P2011" s="8">
        <f t="shared" si="125"/>
        <v>383.36</v>
      </c>
      <c r="Q2011" s="8" t="s">
        <v>8319</v>
      </c>
      <c r="R2011" s="8" t="s">
        <v>8349</v>
      </c>
      <c r="S2011" s="12">
        <f t="shared" si="126"/>
        <v>42661.323414351849</v>
      </c>
      <c r="T2011" s="12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</v>
      </c>
      <c r="P2012" s="8">
        <f t="shared" si="125"/>
        <v>55.28</v>
      </c>
      <c r="Q2012" s="8" t="s">
        <v>8319</v>
      </c>
      <c r="R2012" s="8" t="s">
        <v>8349</v>
      </c>
      <c r="S2012" s="12">
        <f t="shared" si="126"/>
        <v>42570.996423611112</v>
      </c>
      <c r="T2012" s="12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</v>
      </c>
      <c r="P2013" s="8">
        <f t="shared" si="125"/>
        <v>422.02</v>
      </c>
      <c r="Q2013" s="8" t="s">
        <v>8319</v>
      </c>
      <c r="R2013" s="8" t="s">
        <v>8349</v>
      </c>
      <c r="S2013" s="12">
        <f t="shared" si="126"/>
        <v>42347.358483796299</v>
      </c>
      <c r="T2013" s="12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</v>
      </c>
      <c r="P2014" s="8">
        <f t="shared" si="125"/>
        <v>64.180000000000007</v>
      </c>
      <c r="Q2014" s="8" t="s">
        <v>8319</v>
      </c>
      <c r="R2014" s="8" t="s">
        <v>8349</v>
      </c>
      <c r="S2014" s="12">
        <f t="shared" si="126"/>
        <v>42010.822233796294</v>
      </c>
      <c r="T2014" s="12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</v>
      </c>
      <c r="P2015" s="8">
        <f t="shared" si="125"/>
        <v>173.58</v>
      </c>
      <c r="Q2015" s="8" t="s">
        <v>8319</v>
      </c>
      <c r="R2015" s="8" t="s">
        <v>8349</v>
      </c>
      <c r="S2015" s="12">
        <f t="shared" si="126"/>
        <v>42499.960810185185</v>
      </c>
      <c r="T2015" s="12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</v>
      </c>
      <c r="P2016" s="8">
        <f t="shared" si="125"/>
        <v>88.6</v>
      </c>
      <c r="Q2016" s="8" t="s">
        <v>8319</v>
      </c>
      <c r="R2016" s="8" t="s">
        <v>8349</v>
      </c>
      <c r="S2016" s="12">
        <f t="shared" si="126"/>
        <v>41324.214571759258</v>
      </c>
      <c r="T2016" s="12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</v>
      </c>
      <c r="P2017" s="8">
        <f t="shared" si="125"/>
        <v>50.22</v>
      </c>
      <c r="Q2017" s="8" t="s">
        <v>8319</v>
      </c>
      <c r="R2017" s="8" t="s">
        <v>8349</v>
      </c>
      <c r="S2017" s="12">
        <f t="shared" si="126"/>
        <v>40765.876886574071</v>
      </c>
      <c r="T2017" s="12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</v>
      </c>
      <c r="P2018" s="8">
        <f t="shared" si="125"/>
        <v>192.39</v>
      </c>
      <c r="Q2018" s="8" t="s">
        <v>8319</v>
      </c>
      <c r="R2018" s="8" t="s">
        <v>8349</v>
      </c>
      <c r="S2018" s="12">
        <f t="shared" si="126"/>
        <v>41312.88077546296</v>
      </c>
      <c r="T2018" s="12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</v>
      </c>
      <c r="P2019" s="8">
        <f t="shared" si="125"/>
        <v>73.42</v>
      </c>
      <c r="Q2019" s="8" t="s">
        <v>8319</v>
      </c>
      <c r="R2019" s="8" t="s">
        <v>8349</v>
      </c>
      <c r="S2019" s="12">
        <f t="shared" si="126"/>
        <v>40961.057349537034</v>
      </c>
      <c r="T2019" s="12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</v>
      </c>
      <c r="P2020" s="8">
        <f t="shared" si="125"/>
        <v>147.68</v>
      </c>
      <c r="Q2020" s="8" t="s">
        <v>8319</v>
      </c>
      <c r="R2020" s="8" t="s">
        <v>8349</v>
      </c>
      <c r="S2020" s="12">
        <f t="shared" si="126"/>
        <v>42199.365844907406</v>
      </c>
      <c r="T2020" s="12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484.91</v>
      </c>
      <c r="P2021" s="8">
        <f t="shared" si="125"/>
        <v>108.97</v>
      </c>
      <c r="Q2021" s="8" t="s">
        <v>8319</v>
      </c>
      <c r="R2021" s="8" t="s">
        <v>8349</v>
      </c>
      <c r="S2021" s="12">
        <f t="shared" si="126"/>
        <v>42605.70857638889</v>
      </c>
      <c r="T2021" s="12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</v>
      </c>
      <c r="P2022" s="8">
        <f t="shared" si="125"/>
        <v>23.65</v>
      </c>
      <c r="Q2022" s="8" t="s">
        <v>8319</v>
      </c>
      <c r="R2022" s="8" t="s">
        <v>8349</v>
      </c>
      <c r="S2022" s="12">
        <f t="shared" si="126"/>
        <v>41737.097499999996</v>
      </c>
      <c r="T2022" s="12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8">
        <f t="shared" si="125"/>
        <v>147.94999999999999</v>
      </c>
      <c r="Q2023" s="8" t="s">
        <v>8319</v>
      </c>
      <c r="R2023" s="8" t="s">
        <v>8349</v>
      </c>
      <c r="S2023" s="12">
        <f t="shared" si="126"/>
        <v>41861.070567129631</v>
      </c>
      <c r="T2023" s="12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125.14</v>
      </c>
      <c r="P2024" s="8">
        <f t="shared" si="125"/>
        <v>385.04</v>
      </c>
      <c r="Q2024" s="8" t="s">
        <v>8319</v>
      </c>
      <c r="R2024" s="8" t="s">
        <v>8349</v>
      </c>
      <c r="S2024" s="12">
        <f t="shared" si="126"/>
        <v>42502.569120370375</v>
      </c>
      <c r="T2024" s="12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161.46</v>
      </c>
      <c r="P2025" s="8">
        <f t="shared" si="125"/>
        <v>457.39</v>
      </c>
      <c r="Q2025" s="8" t="s">
        <v>8319</v>
      </c>
      <c r="R2025" s="8" t="s">
        <v>8349</v>
      </c>
      <c r="S2025" s="12">
        <f t="shared" si="126"/>
        <v>42136.420752314814</v>
      </c>
      <c r="T2025" s="12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8">
        <f t="shared" si="125"/>
        <v>222.99</v>
      </c>
      <c r="Q2026" s="8" t="s">
        <v>8319</v>
      </c>
      <c r="R2026" s="8" t="s">
        <v>8349</v>
      </c>
      <c r="S2026" s="12">
        <f t="shared" si="126"/>
        <v>41099.966944444444</v>
      </c>
      <c r="T2026" s="12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201.15</v>
      </c>
      <c r="P2027" s="8">
        <f t="shared" si="125"/>
        <v>220.74</v>
      </c>
      <c r="Q2027" s="8" t="s">
        <v>8319</v>
      </c>
      <c r="R2027" s="8" t="s">
        <v>8349</v>
      </c>
      <c r="S2027" s="12">
        <f t="shared" si="126"/>
        <v>42136.184560185182</v>
      </c>
      <c r="T2027" s="12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133.47999999999999</v>
      </c>
      <c r="P2028" s="8">
        <f t="shared" si="125"/>
        <v>73.5</v>
      </c>
      <c r="Q2028" s="8" t="s">
        <v>8319</v>
      </c>
      <c r="R2028" s="8" t="s">
        <v>8349</v>
      </c>
      <c r="S2028" s="12">
        <f t="shared" si="126"/>
        <v>41704.735937500001</v>
      </c>
      <c r="T2028" s="12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120.25</v>
      </c>
      <c r="P2029" s="8">
        <f t="shared" si="125"/>
        <v>223.1</v>
      </c>
      <c r="Q2029" s="8" t="s">
        <v>8319</v>
      </c>
      <c r="R2029" s="8" t="s">
        <v>8349</v>
      </c>
      <c r="S2029" s="12">
        <f t="shared" si="126"/>
        <v>42048.813877314817</v>
      </c>
      <c r="T2029" s="12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126.17</v>
      </c>
      <c r="P2030" s="8">
        <f t="shared" si="125"/>
        <v>47.91</v>
      </c>
      <c r="Q2030" s="8" t="s">
        <v>8319</v>
      </c>
      <c r="R2030" s="8" t="s">
        <v>8349</v>
      </c>
      <c r="S2030" s="12">
        <f t="shared" si="126"/>
        <v>40215.919050925928</v>
      </c>
      <c r="T2030" s="12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8">
        <f t="shared" si="125"/>
        <v>96.06</v>
      </c>
      <c r="Q2031" s="8" t="s">
        <v>8319</v>
      </c>
      <c r="R2031" s="8" t="s">
        <v>8349</v>
      </c>
      <c r="S2031" s="12">
        <f t="shared" si="126"/>
        <v>41848.021770833337</v>
      </c>
      <c r="T2031" s="12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226.24</v>
      </c>
      <c r="P2032" s="8">
        <f t="shared" si="125"/>
        <v>118.61</v>
      </c>
      <c r="Q2032" s="8" t="s">
        <v>8319</v>
      </c>
      <c r="R2032" s="8" t="s">
        <v>8349</v>
      </c>
      <c r="S2032" s="12">
        <f t="shared" si="126"/>
        <v>41212.996481481481</v>
      </c>
      <c r="T2032" s="12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8">
        <f t="shared" si="125"/>
        <v>118.45</v>
      </c>
      <c r="Q2033" s="8" t="s">
        <v>8319</v>
      </c>
      <c r="R2033" s="8" t="s">
        <v>8349</v>
      </c>
      <c r="S2033" s="12">
        <f t="shared" si="126"/>
        <v>41975.329317129625</v>
      </c>
      <c r="T2033" s="12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304.19</v>
      </c>
      <c r="P2034" s="8">
        <f t="shared" si="125"/>
        <v>143.21</v>
      </c>
      <c r="Q2034" s="8" t="s">
        <v>8319</v>
      </c>
      <c r="R2034" s="8" t="s">
        <v>8349</v>
      </c>
      <c r="S2034" s="12">
        <f t="shared" si="126"/>
        <v>42689.565671296295</v>
      </c>
      <c r="T2034" s="12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178.68</v>
      </c>
      <c r="P2035" s="8">
        <f t="shared" si="125"/>
        <v>282.72000000000003</v>
      </c>
      <c r="Q2035" s="8" t="s">
        <v>8319</v>
      </c>
      <c r="R2035" s="8" t="s">
        <v>8349</v>
      </c>
      <c r="S2035" s="12">
        <f t="shared" si="126"/>
        <v>41725.082384259258</v>
      </c>
      <c r="T2035" s="12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386.82</v>
      </c>
      <c r="P2036" s="8">
        <f t="shared" si="125"/>
        <v>593.94000000000005</v>
      </c>
      <c r="Q2036" s="8" t="s">
        <v>8319</v>
      </c>
      <c r="R2036" s="8" t="s">
        <v>8349</v>
      </c>
      <c r="S2036" s="12">
        <f t="shared" si="126"/>
        <v>42076.130011574074</v>
      </c>
      <c r="T2036" s="12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211.04</v>
      </c>
      <c r="P2037" s="8">
        <f t="shared" si="125"/>
        <v>262.16000000000003</v>
      </c>
      <c r="Q2037" s="8" t="s">
        <v>8319</v>
      </c>
      <c r="R2037" s="8" t="s">
        <v>8349</v>
      </c>
      <c r="S2037" s="12">
        <f t="shared" si="126"/>
        <v>42311.625081018516</v>
      </c>
      <c r="T2037" s="12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131.66999999999999</v>
      </c>
      <c r="P2038" s="8">
        <f t="shared" si="125"/>
        <v>46.58</v>
      </c>
      <c r="Q2038" s="8" t="s">
        <v>8319</v>
      </c>
      <c r="R2038" s="8" t="s">
        <v>8349</v>
      </c>
      <c r="S2038" s="12">
        <f t="shared" si="126"/>
        <v>41738.864803240744</v>
      </c>
      <c r="T2038" s="12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300.48</v>
      </c>
      <c r="P2039" s="8">
        <f t="shared" si="125"/>
        <v>70.040000000000006</v>
      </c>
      <c r="Q2039" s="8" t="s">
        <v>8319</v>
      </c>
      <c r="R2039" s="8" t="s">
        <v>8349</v>
      </c>
      <c r="S2039" s="12">
        <f t="shared" si="126"/>
        <v>41578.210104166668</v>
      </c>
      <c r="T2039" s="12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</v>
      </c>
      <c r="P2040" s="8">
        <f t="shared" si="125"/>
        <v>164.91</v>
      </c>
      <c r="Q2040" s="8" t="s">
        <v>8319</v>
      </c>
      <c r="R2040" s="8" t="s">
        <v>8349</v>
      </c>
      <c r="S2040" s="12">
        <f t="shared" si="126"/>
        <v>41424.27107638889</v>
      </c>
      <c r="T2040" s="12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136.22</v>
      </c>
      <c r="P2041" s="8">
        <f t="shared" si="125"/>
        <v>449.26</v>
      </c>
      <c r="Q2041" s="8" t="s">
        <v>8319</v>
      </c>
      <c r="R2041" s="8" t="s">
        <v>8349</v>
      </c>
      <c r="S2041" s="12">
        <f t="shared" si="126"/>
        <v>42675.438946759255</v>
      </c>
      <c r="T2041" s="12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</v>
      </c>
      <c r="P2042" s="8">
        <f t="shared" si="125"/>
        <v>27.47</v>
      </c>
      <c r="Q2042" s="8" t="s">
        <v>8319</v>
      </c>
      <c r="R2042" s="8" t="s">
        <v>8349</v>
      </c>
      <c r="S2042" s="12">
        <f t="shared" si="126"/>
        <v>41578.927118055559</v>
      </c>
      <c r="T2042" s="12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</v>
      </c>
      <c r="P2043" s="8">
        <f t="shared" si="125"/>
        <v>143.97999999999999</v>
      </c>
      <c r="Q2043" s="8" t="s">
        <v>8319</v>
      </c>
      <c r="R2043" s="8" t="s">
        <v>8349</v>
      </c>
      <c r="S2043" s="12">
        <f t="shared" si="126"/>
        <v>42654.525775462964</v>
      </c>
      <c r="T2043" s="12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8">
        <f t="shared" si="125"/>
        <v>88.24</v>
      </c>
      <c r="Q2044" s="8" t="s">
        <v>8319</v>
      </c>
      <c r="R2044" s="8" t="s">
        <v>8349</v>
      </c>
      <c r="S2044" s="12">
        <f t="shared" si="126"/>
        <v>42331.708032407405</v>
      </c>
      <c r="T2044" s="12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506.21</v>
      </c>
      <c r="P2045" s="8">
        <f t="shared" si="125"/>
        <v>36.33</v>
      </c>
      <c r="Q2045" s="8" t="s">
        <v>8319</v>
      </c>
      <c r="R2045" s="8" t="s">
        <v>8349</v>
      </c>
      <c r="S2045" s="12">
        <f t="shared" si="126"/>
        <v>42661.176817129628</v>
      </c>
      <c r="T2045" s="12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</v>
      </c>
      <c r="P2046" s="8">
        <f t="shared" si="125"/>
        <v>90.18</v>
      </c>
      <c r="Q2046" s="8" t="s">
        <v>8319</v>
      </c>
      <c r="R2046" s="8" t="s">
        <v>8349</v>
      </c>
      <c r="S2046" s="12">
        <f t="shared" si="126"/>
        <v>42138.684189814812</v>
      </c>
      <c r="T2046" s="12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</v>
      </c>
      <c r="P2047" s="8">
        <f t="shared" si="125"/>
        <v>152.62</v>
      </c>
      <c r="Q2047" s="8" t="s">
        <v>8319</v>
      </c>
      <c r="R2047" s="8" t="s">
        <v>8349</v>
      </c>
      <c r="S2047" s="12">
        <f t="shared" si="126"/>
        <v>41069.088506944441</v>
      </c>
      <c r="T2047" s="12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</v>
      </c>
      <c r="P2048" s="8">
        <f t="shared" si="125"/>
        <v>55.81</v>
      </c>
      <c r="Q2048" s="8" t="s">
        <v>8319</v>
      </c>
      <c r="R2048" s="8" t="s">
        <v>8349</v>
      </c>
      <c r="S2048" s="12">
        <f t="shared" si="126"/>
        <v>41387.171805555554</v>
      </c>
      <c r="T2048" s="12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103</v>
      </c>
      <c r="P2049" s="8">
        <f t="shared" si="125"/>
        <v>227.85</v>
      </c>
      <c r="Q2049" s="8" t="s">
        <v>8319</v>
      </c>
      <c r="R2049" s="8" t="s">
        <v>8349</v>
      </c>
      <c r="S2049" s="12">
        <f t="shared" si="126"/>
        <v>42081.903587962966</v>
      </c>
      <c r="T2049" s="12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148.33000000000001</v>
      </c>
      <c r="P2050" s="8">
        <f t="shared" si="125"/>
        <v>91.83</v>
      </c>
      <c r="Q2050" s="8" t="s">
        <v>8319</v>
      </c>
      <c r="R2050" s="8" t="s">
        <v>8349</v>
      </c>
      <c r="S2050" s="12">
        <f t="shared" si="126"/>
        <v>41387.651516203703</v>
      </c>
      <c r="T2050" s="12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ROUND(100*(E2051/D2051), 2)</f>
        <v>120.19</v>
      </c>
      <c r="P2051" s="8">
        <f t="shared" ref="P2051:P2114" si="129">ROUND(E2051/L2051,2)</f>
        <v>80.989999999999995</v>
      </c>
      <c r="Q2051" s="8" t="s">
        <v>8319</v>
      </c>
      <c r="R2051" s="8" t="s">
        <v>8349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</v>
      </c>
      <c r="P2052" s="8">
        <f t="shared" si="129"/>
        <v>278.39</v>
      </c>
      <c r="Q2052" s="8" t="s">
        <v>8319</v>
      </c>
      <c r="R2052" s="8" t="s">
        <v>8349</v>
      </c>
      <c r="S2052" s="12">
        <f t="shared" si="130"/>
        <v>42115.071504629625</v>
      </c>
      <c r="T2052" s="12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130.36000000000001</v>
      </c>
      <c r="P2053" s="8">
        <f t="shared" si="129"/>
        <v>43.1</v>
      </c>
      <c r="Q2053" s="8" t="s">
        <v>8319</v>
      </c>
      <c r="R2053" s="8" t="s">
        <v>8349</v>
      </c>
      <c r="S2053" s="12">
        <f t="shared" si="130"/>
        <v>41604.022418981483</v>
      </c>
      <c r="T2053" s="12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353.05</v>
      </c>
      <c r="P2054" s="8">
        <f t="shared" si="129"/>
        <v>326.29000000000002</v>
      </c>
      <c r="Q2054" s="8" t="s">
        <v>8319</v>
      </c>
      <c r="R2054" s="8" t="s">
        <v>8349</v>
      </c>
      <c r="S2054" s="12">
        <f t="shared" si="130"/>
        <v>42375.08394675926</v>
      </c>
      <c r="T2054" s="12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8">
        <f t="shared" si="129"/>
        <v>41.74</v>
      </c>
      <c r="Q2055" s="8" t="s">
        <v>8319</v>
      </c>
      <c r="R2055" s="8" t="s">
        <v>8349</v>
      </c>
      <c r="S2055" s="12">
        <f t="shared" si="130"/>
        <v>42303.617488425924</v>
      </c>
      <c r="T2055" s="12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</v>
      </c>
      <c r="P2056" s="8">
        <f t="shared" si="129"/>
        <v>64.02</v>
      </c>
      <c r="Q2056" s="8" t="s">
        <v>8319</v>
      </c>
      <c r="R2056" s="8" t="s">
        <v>8349</v>
      </c>
      <c r="S2056" s="12">
        <f t="shared" si="130"/>
        <v>41731.520949074074</v>
      </c>
      <c r="T2056" s="12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167.42</v>
      </c>
      <c r="P2057" s="8">
        <f t="shared" si="129"/>
        <v>99.46</v>
      </c>
      <c r="Q2057" s="8" t="s">
        <v>8319</v>
      </c>
      <c r="R2057" s="8" t="s">
        <v>8349</v>
      </c>
      <c r="S2057" s="12">
        <f t="shared" si="130"/>
        <v>41946.674108796295</v>
      </c>
      <c r="T2057" s="12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153.44999999999999</v>
      </c>
      <c r="P2058" s="8">
        <f t="shared" si="129"/>
        <v>138.49</v>
      </c>
      <c r="Q2058" s="8" t="s">
        <v>8319</v>
      </c>
      <c r="R2058" s="8" t="s">
        <v>8349</v>
      </c>
      <c r="S2058" s="12">
        <f t="shared" si="130"/>
        <v>41351.76090277778</v>
      </c>
      <c r="T2058" s="12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</v>
      </c>
      <c r="P2059" s="8">
        <f t="shared" si="129"/>
        <v>45.55</v>
      </c>
      <c r="Q2059" s="8" t="s">
        <v>8319</v>
      </c>
      <c r="R2059" s="8" t="s">
        <v>8349</v>
      </c>
      <c r="S2059" s="12">
        <f t="shared" si="130"/>
        <v>42396.494583333333</v>
      </c>
      <c r="T2059" s="12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</v>
      </c>
      <c r="P2060" s="8">
        <f t="shared" si="129"/>
        <v>10.51</v>
      </c>
      <c r="Q2060" s="8" t="s">
        <v>8319</v>
      </c>
      <c r="R2060" s="8" t="s">
        <v>8349</v>
      </c>
      <c r="S2060" s="12">
        <f t="shared" si="130"/>
        <v>42026.370717592596</v>
      </c>
      <c r="T2060" s="12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143.46</v>
      </c>
      <c r="P2061" s="8">
        <f t="shared" si="129"/>
        <v>114.77</v>
      </c>
      <c r="Q2061" s="8" t="s">
        <v>8319</v>
      </c>
      <c r="R2061" s="8" t="s">
        <v>8349</v>
      </c>
      <c r="S2061" s="12">
        <f t="shared" si="130"/>
        <v>42361.602476851855</v>
      </c>
      <c r="T2061" s="12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8">
        <f t="shared" si="129"/>
        <v>36</v>
      </c>
      <c r="Q2062" s="8" t="s">
        <v>8319</v>
      </c>
      <c r="R2062" s="8" t="s">
        <v>8349</v>
      </c>
      <c r="S2062" s="12">
        <f t="shared" si="130"/>
        <v>41783.642939814818</v>
      </c>
      <c r="T2062" s="12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107.92</v>
      </c>
      <c r="P2063" s="8">
        <f t="shared" si="129"/>
        <v>154.16999999999999</v>
      </c>
      <c r="Q2063" s="8" t="s">
        <v>8319</v>
      </c>
      <c r="R2063" s="8" t="s">
        <v>8349</v>
      </c>
      <c r="S2063" s="12">
        <f t="shared" si="130"/>
        <v>42705.764513888891</v>
      </c>
      <c r="T2063" s="12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114.98</v>
      </c>
      <c r="P2064" s="8">
        <f t="shared" si="129"/>
        <v>566.39</v>
      </c>
      <c r="Q2064" s="8" t="s">
        <v>8319</v>
      </c>
      <c r="R2064" s="8" t="s">
        <v>8349</v>
      </c>
      <c r="S2064" s="12">
        <f t="shared" si="130"/>
        <v>42423.3830787037</v>
      </c>
      <c r="T2064" s="12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148.05000000000001</v>
      </c>
      <c r="P2065" s="8">
        <f t="shared" si="129"/>
        <v>120.86</v>
      </c>
      <c r="Q2065" s="8" t="s">
        <v>8319</v>
      </c>
      <c r="R2065" s="8" t="s">
        <v>8349</v>
      </c>
      <c r="S2065" s="12">
        <f t="shared" si="130"/>
        <v>42472.73265046296</v>
      </c>
      <c r="T2065" s="12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191.17</v>
      </c>
      <c r="P2066" s="8">
        <f t="shared" si="129"/>
        <v>86.16</v>
      </c>
      <c r="Q2066" s="8" t="s">
        <v>8319</v>
      </c>
      <c r="R2066" s="8" t="s">
        <v>8349</v>
      </c>
      <c r="S2066" s="12">
        <f t="shared" si="130"/>
        <v>41389.364849537036</v>
      </c>
      <c r="T2066" s="12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199.22</v>
      </c>
      <c r="P2067" s="8">
        <f t="shared" si="129"/>
        <v>51.21</v>
      </c>
      <c r="Q2067" s="8" t="s">
        <v>8319</v>
      </c>
      <c r="R2067" s="8" t="s">
        <v>8349</v>
      </c>
      <c r="S2067" s="12">
        <f t="shared" si="130"/>
        <v>41603.333668981482</v>
      </c>
      <c r="T2067" s="12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8">
        <f t="shared" si="129"/>
        <v>67.260000000000005</v>
      </c>
      <c r="Q2068" s="8" t="s">
        <v>8319</v>
      </c>
      <c r="R2068" s="8" t="s">
        <v>8349</v>
      </c>
      <c r="S2068" s="12">
        <f t="shared" si="130"/>
        <v>41844.771793981483</v>
      </c>
      <c r="T2068" s="12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126.87</v>
      </c>
      <c r="P2069" s="8">
        <f t="shared" si="129"/>
        <v>62.8</v>
      </c>
      <c r="Q2069" s="8" t="s">
        <v>8319</v>
      </c>
      <c r="R2069" s="8" t="s">
        <v>8349</v>
      </c>
      <c r="S2069" s="12">
        <f t="shared" si="130"/>
        <v>42115.853888888887</v>
      </c>
      <c r="T2069" s="12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</v>
      </c>
      <c r="P2070" s="8">
        <f t="shared" si="129"/>
        <v>346.13</v>
      </c>
      <c r="Q2070" s="8" t="s">
        <v>8319</v>
      </c>
      <c r="R2070" s="8" t="s">
        <v>8349</v>
      </c>
      <c r="S2070" s="12">
        <f t="shared" si="130"/>
        <v>42633.841608796298</v>
      </c>
      <c r="T2070" s="12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128.41</v>
      </c>
      <c r="P2071" s="8">
        <f t="shared" si="129"/>
        <v>244.12</v>
      </c>
      <c r="Q2071" s="8" t="s">
        <v>8319</v>
      </c>
      <c r="R2071" s="8" t="s">
        <v>8349</v>
      </c>
      <c r="S2071" s="12">
        <f t="shared" si="130"/>
        <v>42340.972118055557</v>
      </c>
      <c r="T2071" s="12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317.33</v>
      </c>
      <c r="P2072" s="8">
        <f t="shared" si="129"/>
        <v>259.25</v>
      </c>
      <c r="Q2072" s="8" t="s">
        <v>8319</v>
      </c>
      <c r="R2072" s="8" t="s">
        <v>8349</v>
      </c>
      <c r="S2072" s="12">
        <f t="shared" si="130"/>
        <v>42519.6565162037</v>
      </c>
      <c r="T2072" s="12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8">
        <f t="shared" si="129"/>
        <v>201.96</v>
      </c>
      <c r="Q2073" s="8" t="s">
        <v>8319</v>
      </c>
      <c r="R2073" s="8" t="s">
        <v>8349</v>
      </c>
      <c r="S2073" s="12">
        <f t="shared" si="130"/>
        <v>42600.278749999998</v>
      </c>
      <c r="T2073" s="12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</v>
      </c>
      <c r="P2074" s="8">
        <f t="shared" si="129"/>
        <v>226.21</v>
      </c>
      <c r="Q2074" s="8" t="s">
        <v>8319</v>
      </c>
      <c r="R2074" s="8" t="s">
        <v>8349</v>
      </c>
      <c r="S2074" s="12">
        <f t="shared" si="130"/>
        <v>42467.581388888888</v>
      </c>
      <c r="T2074" s="12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</v>
      </c>
      <c r="P2075" s="8">
        <f t="shared" si="129"/>
        <v>324.69</v>
      </c>
      <c r="Q2075" s="8" t="s">
        <v>8319</v>
      </c>
      <c r="R2075" s="8" t="s">
        <v>8349</v>
      </c>
      <c r="S2075" s="12">
        <f t="shared" si="130"/>
        <v>42087.668032407411</v>
      </c>
      <c r="T2075" s="12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102.5</v>
      </c>
      <c r="P2076" s="8">
        <f t="shared" si="129"/>
        <v>205</v>
      </c>
      <c r="Q2076" s="8" t="s">
        <v>8319</v>
      </c>
      <c r="R2076" s="8" t="s">
        <v>8349</v>
      </c>
      <c r="S2076" s="12">
        <f t="shared" si="130"/>
        <v>42466.826180555552</v>
      </c>
      <c r="T2076" s="12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</v>
      </c>
      <c r="P2077" s="8">
        <f t="shared" si="129"/>
        <v>20.47</v>
      </c>
      <c r="Q2077" s="8" t="s">
        <v>8319</v>
      </c>
      <c r="R2077" s="8" t="s">
        <v>8349</v>
      </c>
      <c r="S2077" s="12">
        <f t="shared" si="130"/>
        <v>41450.681574074071</v>
      </c>
      <c r="T2077" s="12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543.35</v>
      </c>
      <c r="P2078" s="8">
        <f t="shared" si="129"/>
        <v>116.35</v>
      </c>
      <c r="Q2078" s="8" t="s">
        <v>8319</v>
      </c>
      <c r="R2078" s="8" t="s">
        <v>8349</v>
      </c>
      <c r="S2078" s="12">
        <f t="shared" si="130"/>
        <v>41803.880659722221</v>
      </c>
      <c r="T2078" s="12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115.51</v>
      </c>
      <c r="P2079" s="8">
        <f t="shared" si="129"/>
        <v>307.2</v>
      </c>
      <c r="Q2079" s="8" t="s">
        <v>8319</v>
      </c>
      <c r="R2079" s="8" t="s">
        <v>8349</v>
      </c>
      <c r="S2079" s="12">
        <f t="shared" si="130"/>
        <v>42103.042546296296</v>
      </c>
      <c r="T2079" s="12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131.21</v>
      </c>
      <c r="P2080" s="8">
        <f t="shared" si="129"/>
        <v>546.69000000000005</v>
      </c>
      <c r="Q2080" s="8" t="s">
        <v>8319</v>
      </c>
      <c r="R2080" s="8" t="s">
        <v>8349</v>
      </c>
      <c r="S2080" s="12">
        <f t="shared" si="130"/>
        <v>42692.771493055552</v>
      </c>
      <c r="T2080" s="12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8">
        <f t="shared" si="129"/>
        <v>47.47</v>
      </c>
      <c r="Q2081" s="8" t="s">
        <v>8319</v>
      </c>
      <c r="R2081" s="8" t="s">
        <v>8349</v>
      </c>
      <c r="S2081" s="12">
        <f t="shared" si="130"/>
        <v>42150.71056712963</v>
      </c>
      <c r="T2081" s="12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8">
        <f t="shared" si="129"/>
        <v>101.56</v>
      </c>
      <c r="Q2082" s="8" t="s">
        <v>8319</v>
      </c>
      <c r="R2082" s="8" t="s">
        <v>8349</v>
      </c>
      <c r="S2082" s="12">
        <f t="shared" si="130"/>
        <v>42289.957175925927</v>
      </c>
      <c r="T2082" s="12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</v>
      </c>
      <c r="P2083" s="8">
        <f t="shared" si="129"/>
        <v>72.91</v>
      </c>
      <c r="Q2083" s="8" t="s">
        <v>8325</v>
      </c>
      <c r="R2083" s="8" t="s">
        <v>8329</v>
      </c>
      <c r="S2083" s="12">
        <f t="shared" si="130"/>
        <v>41004.156886574077</v>
      </c>
      <c r="T2083" s="12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</v>
      </c>
      <c r="P2084" s="8">
        <f t="shared" si="129"/>
        <v>43.71</v>
      </c>
      <c r="Q2084" s="8" t="s">
        <v>8325</v>
      </c>
      <c r="R2084" s="8" t="s">
        <v>8329</v>
      </c>
      <c r="S2084" s="12">
        <f t="shared" si="130"/>
        <v>40811.120324074072</v>
      </c>
      <c r="T2084" s="12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</v>
      </c>
      <c r="P2085" s="8">
        <f t="shared" si="129"/>
        <v>34</v>
      </c>
      <c r="Q2085" s="8" t="s">
        <v>8325</v>
      </c>
      <c r="R2085" s="8" t="s">
        <v>8329</v>
      </c>
      <c r="S2085" s="12">
        <f t="shared" si="130"/>
        <v>41034.72216435185</v>
      </c>
      <c r="T2085" s="12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</v>
      </c>
      <c r="P2086" s="8">
        <f t="shared" si="129"/>
        <v>70.650000000000006</v>
      </c>
      <c r="Q2086" s="8" t="s">
        <v>8325</v>
      </c>
      <c r="R2086" s="8" t="s">
        <v>8329</v>
      </c>
      <c r="S2086" s="12">
        <f t="shared" si="130"/>
        <v>41731.833124999997</v>
      </c>
      <c r="T2086" s="12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</v>
      </c>
      <c r="P2087" s="8">
        <f t="shared" si="129"/>
        <v>89.3</v>
      </c>
      <c r="Q2087" s="8" t="s">
        <v>8325</v>
      </c>
      <c r="R2087" s="8" t="s">
        <v>8329</v>
      </c>
      <c r="S2087" s="12">
        <f t="shared" si="130"/>
        <v>41075.835497685184</v>
      </c>
      <c r="T2087" s="12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100.7</v>
      </c>
      <c r="P2088" s="8">
        <f t="shared" si="129"/>
        <v>115.09</v>
      </c>
      <c r="Q2088" s="8" t="s">
        <v>8325</v>
      </c>
      <c r="R2088" s="8" t="s">
        <v>8329</v>
      </c>
      <c r="S2088" s="12">
        <f t="shared" si="130"/>
        <v>40860.67050925926</v>
      </c>
      <c r="T2088" s="12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</v>
      </c>
      <c r="P2089" s="8">
        <f t="shared" si="129"/>
        <v>62.12</v>
      </c>
      <c r="Q2089" s="8" t="s">
        <v>8325</v>
      </c>
      <c r="R2089" s="8" t="s">
        <v>8329</v>
      </c>
      <c r="S2089" s="12">
        <f t="shared" si="130"/>
        <v>40764.204375000001</v>
      </c>
      <c r="T2089" s="12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</v>
      </c>
      <c r="P2090" s="8">
        <f t="shared" si="129"/>
        <v>46.2</v>
      </c>
      <c r="Q2090" s="8" t="s">
        <v>8325</v>
      </c>
      <c r="R2090" s="8" t="s">
        <v>8329</v>
      </c>
      <c r="S2090" s="12">
        <f t="shared" si="130"/>
        <v>40395.714722222219</v>
      </c>
      <c r="T2090" s="12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</v>
      </c>
      <c r="P2091" s="8">
        <f t="shared" si="129"/>
        <v>48.55</v>
      </c>
      <c r="Q2091" s="8" t="s">
        <v>8325</v>
      </c>
      <c r="R2091" s="8" t="s">
        <v>8329</v>
      </c>
      <c r="S2091" s="12">
        <f t="shared" si="130"/>
        <v>41453.076319444444</v>
      </c>
      <c r="T2091" s="12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</v>
      </c>
      <c r="P2092" s="8">
        <f t="shared" si="129"/>
        <v>57.52</v>
      </c>
      <c r="Q2092" s="8" t="s">
        <v>8325</v>
      </c>
      <c r="R2092" s="8" t="s">
        <v>8329</v>
      </c>
      <c r="S2092" s="12">
        <f t="shared" si="130"/>
        <v>41299.381423611114</v>
      </c>
      <c r="T2092" s="12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120.47</v>
      </c>
      <c r="P2093" s="8">
        <f t="shared" si="129"/>
        <v>88.15</v>
      </c>
      <c r="Q2093" s="8" t="s">
        <v>8325</v>
      </c>
      <c r="R2093" s="8" t="s">
        <v>8329</v>
      </c>
      <c r="S2093" s="12">
        <f t="shared" si="130"/>
        <v>40555.322662037033</v>
      </c>
      <c r="T2093" s="12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</v>
      </c>
      <c r="P2094" s="8">
        <f t="shared" si="129"/>
        <v>110.49</v>
      </c>
      <c r="Q2094" s="8" t="s">
        <v>8325</v>
      </c>
      <c r="R2094" s="8" t="s">
        <v>8329</v>
      </c>
      <c r="S2094" s="12">
        <f t="shared" si="130"/>
        <v>40763.707546296297</v>
      </c>
      <c r="T2094" s="12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102.47</v>
      </c>
      <c r="P2095" s="8">
        <f t="shared" si="129"/>
        <v>66.83</v>
      </c>
      <c r="Q2095" s="8" t="s">
        <v>8325</v>
      </c>
      <c r="R2095" s="8" t="s">
        <v>8329</v>
      </c>
      <c r="S2095" s="12">
        <f t="shared" si="130"/>
        <v>41205.854537037041</v>
      </c>
      <c r="T2095" s="12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</v>
      </c>
      <c r="P2096" s="8">
        <f t="shared" si="129"/>
        <v>58.6</v>
      </c>
      <c r="Q2096" s="8" t="s">
        <v>8325</v>
      </c>
      <c r="R2096" s="8" t="s">
        <v>8329</v>
      </c>
      <c r="S2096" s="12">
        <f t="shared" si="130"/>
        <v>40939.02002314815</v>
      </c>
      <c r="T2096" s="12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8">
        <f t="shared" si="129"/>
        <v>113.64</v>
      </c>
      <c r="Q2097" s="8" t="s">
        <v>8325</v>
      </c>
      <c r="R2097" s="8" t="s">
        <v>8329</v>
      </c>
      <c r="S2097" s="12">
        <f t="shared" si="130"/>
        <v>40758.733483796292</v>
      </c>
      <c r="T2097" s="12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101.67</v>
      </c>
      <c r="P2098" s="8">
        <f t="shared" si="129"/>
        <v>43.57</v>
      </c>
      <c r="Q2098" s="8" t="s">
        <v>8325</v>
      </c>
      <c r="R2098" s="8" t="s">
        <v>8329</v>
      </c>
      <c r="S2098" s="12">
        <f t="shared" si="130"/>
        <v>41192.758506944447</v>
      </c>
      <c r="T2098" s="12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8">
        <f t="shared" si="129"/>
        <v>78.95</v>
      </c>
      <c r="Q2099" s="8" t="s">
        <v>8325</v>
      </c>
      <c r="R2099" s="8" t="s">
        <v>8329</v>
      </c>
      <c r="S2099" s="12">
        <f t="shared" si="130"/>
        <v>40818.58489583333</v>
      </c>
      <c r="T2099" s="12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</v>
      </c>
      <c r="P2100" s="8">
        <f t="shared" si="129"/>
        <v>188.13</v>
      </c>
      <c r="Q2100" s="8" t="s">
        <v>8325</v>
      </c>
      <c r="R2100" s="8" t="s">
        <v>8329</v>
      </c>
      <c r="S2100" s="12">
        <f t="shared" si="130"/>
        <v>40946.11383101852</v>
      </c>
      <c r="T2100" s="12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132.37</v>
      </c>
      <c r="P2101" s="8">
        <f t="shared" si="129"/>
        <v>63.03</v>
      </c>
      <c r="Q2101" s="8" t="s">
        <v>8325</v>
      </c>
      <c r="R2101" s="8" t="s">
        <v>8329</v>
      </c>
      <c r="S2101" s="12">
        <f t="shared" si="130"/>
        <v>42173.746342592596</v>
      </c>
      <c r="T2101" s="12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136.66999999999999</v>
      </c>
      <c r="P2102" s="8">
        <f t="shared" si="129"/>
        <v>30.37</v>
      </c>
      <c r="Q2102" s="8" t="s">
        <v>8325</v>
      </c>
      <c r="R2102" s="8" t="s">
        <v>8329</v>
      </c>
      <c r="S2102" s="12">
        <f t="shared" si="130"/>
        <v>41074.834965277776</v>
      </c>
      <c r="T2102" s="12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8">
        <f t="shared" si="129"/>
        <v>51.48</v>
      </c>
      <c r="Q2103" s="8" t="s">
        <v>8325</v>
      </c>
      <c r="R2103" s="8" t="s">
        <v>8329</v>
      </c>
      <c r="S2103" s="12">
        <f t="shared" si="130"/>
        <v>40892.149467592593</v>
      </c>
      <c r="T2103" s="12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8">
        <f t="shared" si="129"/>
        <v>35.79</v>
      </c>
      <c r="Q2104" s="8" t="s">
        <v>8325</v>
      </c>
      <c r="R2104" s="8" t="s">
        <v>8329</v>
      </c>
      <c r="S2104" s="12">
        <f t="shared" si="130"/>
        <v>40638.868611111109</v>
      </c>
      <c r="T2104" s="12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</v>
      </c>
      <c r="P2105" s="8">
        <f t="shared" si="129"/>
        <v>98.82</v>
      </c>
      <c r="Q2105" s="8" t="s">
        <v>8325</v>
      </c>
      <c r="R2105" s="8" t="s">
        <v>8329</v>
      </c>
      <c r="S2105" s="12">
        <f t="shared" si="130"/>
        <v>41192.754942129628</v>
      </c>
      <c r="T2105" s="12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8">
        <f t="shared" si="129"/>
        <v>28</v>
      </c>
      <c r="Q2106" s="8" t="s">
        <v>8325</v>
      </c>
      <c r="R2106" s="8" t="s">
        <v>8329</v>
      </c>
      <c r="S2106" s="12">
        <f t="shared" si="130"/>
        <v>41394.074467592596</v>
      </c>
      <c r="T2106" s="12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8">
        <f t="shared" si="129"/>
        <v>51.31</v>
      </c>
      <c r="Q2107" s="8" t="s">
        <v>8325</v>
      </c>
      <c r="R2107" s="8" t="s">
        <v>8329</v>
      </c>
      <c r="S2107" s="12">
        <f t="shared" si="130"/>
        <v>41951.788807870369</v>
      </c>
      <c r="T2107" s="12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107.05</v>
      </c>
      <c r="P2108" s="8">
        <f t="shared" si="129"/>
        <v>53.52</v>
      </c>
      <c r="Q2108" s="8" t="s">
        <v>8325</v>
      </c>
      <c r="R2108" s="8" t="s">
        <v>8329</v>
      </c>
      <c r="S2108" s="12">
        <f t="shared" si="130"/>
        <v>41270.21497685185</v>
      </c>
      <c r="T2108" s="12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</v>
      </c>
      <c r="P2109" s="8">
        <f t="shared" si="129"/>
        <v>37.15</v>
      </c>
      <c r="Q2109" s="8" t="s">
        <v>8325</v>
      </c>
      <c r="R2109" s="8" t="s">
        <v>8329</v>
      </c>
      <c r="S2109" s="12">
        <f t="shared" si="130"/>
        <v>41934.71056712963</v>
      </c>
      <c r="T2109" s="12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</v>
      </c>
      <c r="P2110" s="8">
        <f t="shared" si="129"/>
        <v>89.9</v>
      </c>
      <c r="Q2110" s="8" t="s">
        <v>8325</v>
      </c>
      <c r="R2110" s="8" t="s">
        <v>8329</v>
      </c>
      <c r="S2110" s="12">
        <f t="shared" si="130"/>
        <v>41135.175694444442</v>
      </c>
      <c r="T2110" s="12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106.53</v>
      </c>
      <c r="P2111" s="8">
        <f t="shared" si="129"/>
        <v>106.53</v>
      </c>
      <c r="Q2111" s="8" t="s">
        <v>8325</v>
      </c>
      <c r="R2111" s="8" t="s">
        <v>8329</v>
      </c>
      <c r="S2111" s="12">
        <f t="shared" si="130"/>
        <v>42160.708530092597</v>
      </c>
      <c r="T2111" s="12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</v>
      </c>
      <c r="P2112" s="8">
        <f t="shared" si="129"/>
        <v>52.82</v>
      </c>
      <c r="Q2112" s="8" t="s">
        <v>8325</v>
      </c>
      <c r="R2112" s="8" t="s">
        <v>8329</v>
      </c>
      <c r="S2112" s="12">
        <f t="shared" si="130"/>
        <v>41759.670937499999</v>
      </c>
      <c r="T2112" s="12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8">
        <f t="shared" si="129"/>
        <v>54.62</v>
      </c>
      <c r="Q2113" s="8" t="s">
        <v>8325</v>
      </c>
      <c r="R2113" s="8" t="s">
        <v>8329</v>
      </c>
      <c r="S2113" s="12">
        <f t="shared" si="130"/>
        <v>40703.197048611109</v>
      </c>
      <c r="T2113" s="12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8">
        <f t="shared" si="129"/>
        <v>27.27</v>
      </c>
      <c r="Q2114" s="8" t="s">
        <v>8325</v>
      </c>
      <c r="R2114" s="8" t="s">
        <v>8329</v>
      </c>
      <c r="S2114" s="12">
        <f t="shared" si="130"/>
        <v>41365.928159722222</v>
      </c>
      <c r="T2114" s="12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ROUND(100*(E2115/D2115), 2)</f>
        <v>104.86</v>
      </c>
      <c r="P2115" s="8">
        <f t="shared" ref="P2115:P2178" si="133">ROUND(E2115/L2115,2)</f>
        <v>68.599999999999994</v>
      </c>
      <c r="Q2115" s="8" t="s">
        <v>8325</v>
      </c>
      <c r="R2115" s="8" t="s">
        <v>8329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104.7</v>
      </c>
      <c r="P2116" s="8">
        <f t="shared" si="133"/>
        <v>35.61</v>
      </c>
      <c r="Q2116" s="8" t="s">
        <v>8325</v>
      </c>
      <c r="R2116" s="8" t="s">
        <v>8329</v>
      </c>
      <c r="S2116" s="12">
        <f t="shared" si="134"/>
        <v>40458.815625000003</v>
      </c>
      <c r="T2116" s="12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225.67</v>
      </c>
      <c r="P2117" s="8">
        <f t="shared" si="133"/>
        <v>94.03</v>
      </c>
      <c r="Q2117" s="8" t="s">
        <v>8325</v>
      </c>
      <c r="R2117" s="8" t="s">
        <v>8329</v>
      </c>
      <c r="S2117" s="12">
        <f t="shared" si="134"/>
        <v>40564.081030092595</v>
      </c>
      <c r="T2117" s="12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</v>
      </c>
      <c r="P2118" s="8">
        <f t="shared" si="133"/>
        <v>526.46</v>
      </c>
      <c r="Q2118" s="8" t="s">
        <v>8325</v>
      </c>
      <c r="R2118" s="8" t="s">
        <v>8329</v>
      </c>
      <c r="S2118" s="12">
        <f t="shared" si="134"/>
        <v>41136.777812500004</v>
      </c>
      <c r="T2118" s="12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8">
        <f t="shared" si="133"/>
        <v>50.66</v>
      </c>
      <c r="Q2119" s="8" t="s">
        <v>8325</v>
      </c>
      <c r="R2119" s="8" t="s">
        <v>8329</v>
      </c>
      <c r="S2119" s="12">
        <f t="shared" si="134"/>
        <v>42290.059594907405</v>
      </c>
      <c r="T2119" s="12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134.61000000000001</v>
      </c>
      <c r="P2120" s="8">
        <f t="shared" si="133"/>
        <v>79.180000000000007</v>
      </c>
      <c r="Q2120" s="8" t="s">
        <v>8325</v>
      </c>
      <c r="R2120" s="8" t="s">
        <v>8329</v>
      </c>
      <c r="S2120" s="12">
        <f t="shared" si="134"/>
        <v>40718.839537037034</v>
      </c>
      <c r="T2120" s="12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8">
        <f t="shared" si="133"/>
        <v>91.59</v>
      </c>
      <c r="Q2121" s="8" t="s">
        <v>8325</v>
      </c>
      <c r="R2121" s="8" t="s">
        <v>8329</v>
      </c>
      <c r="S2121" s="12">
        <f t="shared" si="134"/>
        <v>41107.130150462966</v>
      </c>
      <c r="T2121" s="12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</v>
      </c>
      <c r="P2122" s="8">
        <f t="shared" si="133"/>
        <v>116.96</v>
      </c>
      <c r="Q2122" s="8" t="s">
        <v>8325</v>
      </c>
      <c r="R2122" s="8" t="s">
        <v>8329</v>
      </c>
      <c r="S2122" s="12">
        <f t="shared" si="134"/>
        <v>41591.964537037034</v>
      </c>
      <c r="T2122" s="12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0.56999999999999995</v>
      </c>
      <c r="P2123" s="8">
        <f t="shared" si="133"/>
        <v>28.4</v>
      </c>
      <c r="Q2123" s="8" t="s">
        <v>8333</v>
      </c>
      <c r="R2123" s="8" t="s">
        <v>8334</v>
      </c>
      <c r="S2123" s="12">
        <f t="shared" si="134"/>
        <v>42716.7424537037</v>
      </c>
      <c r="T2123" s="12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0.39</v>
      </c>
      <c r="P2124" s="8">
        <f t="shared" si="133"/>
        <v>103.33</v>
      </c>
      <c r="Q2124" s="8" t="s">
        <v>8333</v>
      </c>
      <c r="R2124" s="8" t="s">
        <v>8334</v>
      </c>
      <c r="S2124" s="12">
        <f t="shared" si="134"/>
        <v>42712.300567129627</v>
      </c>
      <c r="T2124" s="12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8">
        <f t="shared" si="133"/>
        <v>10</v>
      </c>
      <c r="Q2125" s="8" t="s">
        <v>8333</v>
      </c>
      <c r="R2125" s="8" t="s">
        <v>8334</v>
      </c>
      <c r="S2125" s="12">
        <f t="shared" si="134"/>
        <v>40198.424849537041</v>
      </c>
      <c r="T2125" s="12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</v>
      </c>
      <c r="P2126" s="8">
        <f t="shared" si="133"/>
        <v>23</v>
      </c>
      <c r="Q2126" s="8" t="s">
        <v>8333</v>
      </c>
      <c r="R2126" s="8" t="s">
        <v>8334</v>
      </c>
      <c r="S2126" s="12">
        <f t="shared" si="134"/>
        <v>40464.028182870366</v>
      </c>
      <c r="T2126" s="12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</v>
      </c>
      <c r="P2127" s="8">
        <f t="shared" si="133"/>
        <v>31.56</v>
      </c>
      <c r="Q2127" s="8" t="s">
        <v>8333</v>
      </c>
      <c r="R2127" s="8" t="s">
        <v>8334</v>
      </c>
      <c r="S2127" s="12">
        <f t="shared" si="134"/>
        <v>42191.023530092592</v>
      </c>
      <c r="T2127" s="12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8">
        <f t="shared" si="133"/>
        <v>5</v>
      </c>
      <c r="Q2128" s="8" t="s">
        <v>8333</v>
      </c>
      <c r="R2128" s="8" t="s">
        <v>8334</v>
      </c>
      <c r="S2128" s="12">
        <f t="shared" si="134"/>
        <v>41951.973229166666</v>
      </c>
      <c r="T2128" s="12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</v>
      </c>
      <c r="P2129" s="8">
        <f t="shared" si="133"/>
        <v>34.22</v>
      </c>
      <c r="Q2129" s="8" t="s">
        <v>8333</v>
      </c>
      <c r="R2129" s="8" t="s">
        <v>8334</v>
      </c>
      <c r="S2129" s="12">
        <f t="shared" si="134"/>
        <v>42045.50535879629</v>
      </c>
      <c r="T2129" s="12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0.17</v>
      </c>
      <c r="P2130" s="8">
        <f t="shared" si="133"/>
        <v>25</v>
      </c>
      <c r="Q2130" s="8" t="s">
        <v>8333</v>
      </c>
      <c r="R2130" s="8" t="s">
        <v>8334</v>
      </c>
      <c r="S2130" s="12">
        <f t="shared" si="134"/>
        <v>41843.772789351853</v>
      </c>
      <c r="T2130" s="12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11.8</v>
      </c>
      <c r="P2131" s="8">
        <f t="shared" si="133"/>
        <v>19.670000000000002</v>
      </c>
      <c r="Q2131" s="8" t="s">
        <v>8333</v>
      </c>
      <c r="R2131" s="8" t="s">
        <v>8334</v>
      </c>
      <c r="S2131" s="12">
        <f t="shared" si="134"/>
        <v>42409.024305555555</v>
      </c>
      <c r="T2131" s="12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</v>
      </c>
      <c r="P2132" s="8">
        <f t="shared" si="133"/>
        <v>21.25</v>
      </c>
      <c r="Q2132" s="8" t="s">
        <v>8333</v>
      </c>
      <c r="R2132" s="8" t="s">
        <v>8334</v>
      </c>
      <c r="S2132" s="12">
        <f t="shared" si="134"/>
        <v>41832.086377314816</v>
      </c>
      <c r="T2132" s="12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8">
        <f t="shared" si="133"/>
        <v>8.33</v>
      </c>
      <c r="Q2133" s="8" t="s">
        <v>8333</v>
      </c>
      <c r="R2133" s="8" t="s">
        <v>8334</v>
      </c>
      <c r="S2133" s="12">
        <f t="shared" si="134"/>
        <v>42167.207071759258</v>
      </c>
      <c r="T2133" s="12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</v>
      </c>
      <c r="P2134" s="8">
        <f t="shared" si="133"/>
        <v>21.34</v>
      </c>
      <c r="Q2134" s="8" t="s">
        <v>8333</v>
      </c>
      <c r="R2134" s="8" t="s">
        <v>8334</v>
      </c>
      <c r="S2134" s="12">
        <f t="shared" si="134"/>
        <v>41643.487175925926</v>
      </c>
      <c r="T2134" s="12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8">
        <f t="shared" si="133"/>
        <v>5.33</v>
      </c>
      <c r="Q2135" s="8" t="s">
        <v>8333</v>
      </c>
      <c r="R2135" s="8" t="s">
        <v>8334</v>
      </c>
      <c r="S2135" s="12">
        <f t="shared" si="134"/>
        <v>40619.097210648149</v>
      </c>
      <c r="T2135" s="12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</v>
      </c>
      <c r="P2136" s="8">
        <f t="shared" si="133"/>
        <v>34.67</v>
      </c>
      <c r="Q2136" s="8" t="s">
        <v>8333</v>
      </c>
      <c r="R2136" s="8" t="s">
        <v>8334</v>
      </c>
      <c r="S2136" s="12">
        <f t="shared" si="134"/>
        <v>41361.886469907404</v>
      </c>
      <c r="T2136" s="12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8">
        <f t="shared" si="133"/>
        <v>21.73</v>
      </c>
      <c r="Q2137" s="8" t="s">
        <v>8333</v>
      </c>
      <c r="R2137" s="8" t="s">
        <v>8334</v>
      </c>
      <c r="S2137" s="12">
        <f t="shared" si="134"/>
        <v>41156.963344907403</v>
      </c>
      <c r="T2137" s="12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0.06</v>
      </c>
      <c r="P2138" s="8">
        <f t="shared" si="133"/>
        <v>11.92</v>
      </c>
      <c r="Q2138" s="8" t="s">
        <v>8333</v>
      </c>
      <c r="R2138" s="8" t="s">
        <v>8334</v>
      </c>
      <c r="S2138" s="12">
        <f t="shared" si="134"/>
        <v>41536.509097222224</v>
      </c>
      <c r="T2138" s="12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28.41</v>
      </c>
      <c r="P2139" s="8">
        <f t="shared" si="133"/>
        <v>26.6</v>
      </c>
      <c r="Q2139" s="8" t="s">
        <v>8333</v>
      </c>
      <c r="R2139" s="8" t="s">
        <v>8334</v>
      </c>
      <c r="S2139" s="12">
        <f t="shared" si="134"/>
        <v>41948.771168981482</v>
      </c>
      <c r="T2139" s="12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8">
        <f t="shared" si="133"/>
        <v>10.67</v>
      </c>
      <c r="Q2140" s="8" t="s">
        <v>8333</v>
      </c>
      <c r="R2140" s="8" t="s">
        <v>8334</v>
      </c>
      <c r="S2140" s="12">
        <f t="shared" si="134"/>
        <v>41557.013182870374</v>
      </c>
      <c r="T2140" s="12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8">
        <f t="shared" si="133"/>
        <v>29.04</v>
      </c>
      <c r="Q2141" s="8" t="s">
        <v>8333</v>
      </c>
      <c r="R2141" s="8" t="s">
        <v>8334</v>
      </c>
      <c r="S2141" s="12">
        <f t="shared" si="134"/>
        <v>42647.750092592592</v>
      </c>
      <c r="T2141" s="12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</v>
      </c>
      <c r="P2142" s="8">
        <f t="shared" si="133"/>
        <v>50.91</v>
      </c>
      <c r="Q2142" s="8" t="s">
        <v>8333</v>
      </c>
      <c r="R2142" s="8" t="s">
        <v>8334</v>
      </c>
      <c r="S2142" s="12">
        <f t="shared" si="134"/>
        <v>41255.833611111113</v>
      </c>
      <c r="T2142" s="12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8" t="e">
        <f t="shared" si="133"/>
        <v>#DIV/0!</v>
      </c>
      <c r="Q2143" s="8" t="s">
        <v>8333</v>
      </c>
      <c r="R2143" s="8" t="s">
        <v>8334</v>
      </c>
      <c r="S2143" s="12">
        <f t="shared" si="134"/>
        <v>41927.235636574071</v>
      </c>
      <c r="T2143" s="12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</v>
      </c>
      <c r="P2144" s="8">
        <f t="shared" si="133"/>
        <v>50.08</v>
      </c>
      <c r="Q2144" s="8" t="s">
        <v>8333</v>
      </c>
      <c r="R2144" s="8" t="s">
        <v>8334</v>
      </c>
      <c r="S2144" s="12">
        <f t="shared" si="134"/>
        <v>42340.701504629629</v>
      </c>
      <c r="T2144" s="12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8">
        <f t="shared" si="133"/>
        <v>45</v>
      </c>
      <c r="Q2145" s="8" t="s">
        <v>8333</v>
      </c>
      <c r="R2145" s="8" t="s">
        <v>8334</v>
      </c>
      <c r="S2145" s="12">
        <f t="shared" si="134"/>
        <v>40332.886712962965</v>
      </c>
      <c r="T2145" s="12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1.71</v>
      </c>
      <c r="P2146" s="8">
        <f t="shared" si="133"/>
        <v>25.29</v>
      </c>
      <c r="Q2146" s="8" t="s">
        <v>8333</v>
      </c>
      <c r="R2146" s="8" t="s">
        <v>8334</v>
      </c>
      <c r="S2146" s="12">
        <f t="shared" si="134"/>
        <v>41499.546759259261</v>
      </c>
      <c r="T2146" s="12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</v>
      </c>
      <c r="P2147" s="8">
        <f t="shared" si="133"/>
        <v>51.29</v>
      </c>
      <c r="Q2147" s="8" t="s">
        <v>8333</v>
      </c>
      <c r="R2147" s="8" t="s">
        <v>8334</v>
      </c>
      <c r="S2147" s="12">
        <f t="shared" si="134"/>
        <v>41575.237430555557</v>
      </c>
      <c r="T2147" s="12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8">
        <f t="shared" si="133"/>
        <v>1</v>
      </c>
      <c r="Q2148" s="8" t="s">
        <v>8333</v>
      </c>
      <c r="R2148" s="8" t="s">
        <v>8334</v>
      </c>
      <c r="S2148" s="12">
        <f t="shared" si="134"/>
        <v>42397.679513888885</v>
      </c>
      <c r="T2148" s="12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0.7</v>
      </c>
      <c r="P2149" s="8">
        <f t="shared" si="133"/>
        <v>49.38</v>
      </c>
      <c r="Q2149" s="8" t="s">
        <v>8333</v>
      </c>
      <c r="R2149" s="8" t="s">
        <v>8334</v>
      </c>
      <c r="S2149" s="12">
        <f t="shared" si="134"/>
        <v>41927.295694444445</v>
      </c>
      <c r="T2149" s="12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8">
        <f t="shared" si="133"/>
        <v>1</v>
      </c>
      <c r="Q2150" s="8" t="s">
        <v>8333</v>
      </c>
      <c r="R2150" s="8" t="s">
        <v>8334</v>
      </c>
      <c r="S2150" s="12">
        <f t="shared" si="134"/>
        <v>42066.733587962968</v>
      </c>
      <c r="T2150" s="12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8" t="e">
        <f t="shared" si="133"/>
        <v>#DIV/0!</v>
      </c>
      <c r="Q2151" s="8" t="s">
        <v>8333</v>
      </c>
      <c r="R2151" s="8" t="s">
        <v>8334</v>
      </c>
      <c r="S2151" s="12">
        <f t="shared" si="134"/>
        <v>40355.024953703702</v>
      </c>
      <c r="T2151" s="12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0.81</v>
      </c>
      <c r="P2152" s="8">
        <f t="shared" si="133"/>
        <v>101.25</v>
      </c>
      <c r="Q2152" s="8" t="s">
        <v>8333</v>
      </c>
      <c r="R2152" s="8" t="s">
        <v>8334</v>
      </c>
      <c r="S2152" s="12">
        <f t="shared" si="134"/>
        <v>42534.284710648149</v>
      </c>
      <c r="T2152" s="12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</v>
      </c>
      <c r="P2153" s="8">
        <f t="shared" si="133"/>
        <v>19.670000000000002</v>
      </c>
      <c r="Q2153" s="8" t="s">
        <v>8333</v>
      </c>
      <c r="R2153" s="8" t="s">
        <v>8334</v>
      </c>
      <c r="S2153" s="12">
        <f t="shared" si="134"/>
        <v>42520.847384259265</v>
      </c>
      <c r="T2153" s="12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0.17</v>
      </c>
      <c r="P2154" s="8">
        <f t="shared" si="133"/>
        <v>12.5</v>
      </c>
      <c r="Q2154" s="8" t="s">
        <v>8333</v>
      </c>
      <c r="R2154" s="8" t="s">
        <v>8334</v>
      </c>
      <c r="S2154" s="12">
        <f t="shared" si="134"/>
        <v>41683.832280092596</v>
      </c>
      <c r="T2154" s="12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0.01</v>
      </c>
      <c r="P2155" s="8">
        <f t="shared" si="133"/>
        <v>8.5</v>
      </c>
      <c r="Q2155" s="8" t="s">
        <v>8333</v>
      </c>
      <c r="R2155" s="8" t="s">
        <v>8334</v>
      </c>
      <c r="S2155" s="12">
        <f t="shared" si="134"/>
        <v>41974.911087962959</v>
      </c>
      <c r="T2155" s="12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8">
        <f t="shared" si="133"/>
        <v>1</v>
      </c>
      <c r="Q2156" s="8" t="s">
        <v>8333</v>
      </c>
      <c r="R2156" s="8" t="s">
        <v>8334</v>
      </c>
      <c r="S2156" s="12">
        <f t="shared" si="134"/>
        <v>41647.632256944446</v>
      </c>
      <c r="T2156" s="12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8">
        <f t="shared" si="133"/>
        <v>23</v>
      </c>
      <c r="Q2157" s="8" t="s">
        <v>8333</v>
      </c>
      <c r="R2157" s="8" t="s">
        <v>8334</v>
      </c>
      <c r="S2157" s="12">
        <f t="shared" si="134"/>
        <v>42430.747511574074</v>
      </c>
      <c r="T2157" s="12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2.67</v>
      </c>
      <c r="P2158" s="8">
        <f t="shared" si="133"/>
        <v>17.989999999999998</v>
      </c>
      <c r="Q2158" s="8" t="s">
        <v>8333</v>
      </c>
      <c r="R2158" s="8" t="s">
        <v>8334</v>
      </c>
      <c r="S2158" s="12">
        <f t="shared" si="134"/>
        <v>41488.85423611111</v>
      </c>
      <c r="T2158" s="12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</v>
      </c>
      <c r="P2159" s="8">
        <f t="shared" si="133"/>
        <v>370.95</v>
      </c>
      <c r="Q2159" s="8" t="s">
        <v>8333</v>
      </c>
      <c r="R2159" s="8" t="s">
        <v>8334</v>
      </c>
      <c r="S2159" s="12">
        <f t="shared" si="134"/>
        <v>42694.98128472222</v>
      </c>
      <c r="T2159" s="12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</v>
      </c>
      <c r="P2160" s="8">
        <f t="shared" si="133"/>
        <v>63.57</v>
      </c>
      <c r="Q2160" s="8" t="s">
        <v>8333</v>
      </c>
      <c r="R2160" s="8" t="s">
        <v>8334</v>
      </c>
      <c r="S2160" s="12">
        <f t="shared" si="134"/>
        <v>41264.853865740741</v>
      </c>
      <c r="T2160" s="12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</v>
      </c>
      <c r="P2161" s="8">
        <f t="shared" si="133"/>
        <v>13</v>
      </c>
      <c r="Q2161" s="8" t="s">
        <v>8333</v>
      </c>
      <c r="R2161" s="8" t="s">
        <v>8334</v>
      </c>
      <c r="S2161" s="12">
        <f t="shared" si="134"/>
        <v>40710.731180555551</v>
      </c>
      <c r="T2161" s="12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</v>
      </c>
      <c r="P2162" s="8">
        <f t="shared" si="133"/>
        <v>5.31</v>
      </c>
      <c r="Q2162" s="8" t="s">
        <v>8333</v>
      </c>
      <c r="R2162" s="8" t="s">
        <v>8334</v>
      </c>
      <c r="S2162" s="12">
        <f t="shared" si="134"/>
        <v>41018.711863425924</v>
      </c>
      <c r="T2162" s="12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8">
        <f t="shared" si="133"/>
        <v>35.619999999999997</v>
      </c>
      <c r="Q2163" s="8" t="s">
        <v>8325</v>
      </c>
      <c r="R2163" s="8" t="s">
        <v>8326</v>
      </c>
      <c r="S2163" s="12">
        <f t="shared" si="134"/>
        <v>42240.852534722217</v>
      </c>
      <c r="T2163" s="12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112.27</v>
      </c>
      <c r="P2164" s="8">
        <f t="shared" si="133"/>
        <v>87.1</v>
      </c>
      <c r="Q2164" s="8" t="s">
        <v>8325</v>
      </c>
      <c r="R2164" s="8" t="s">
        <v>8326</v>
      </c>
      <c r="S2164" s="12">
        <f t="shared" si="134"/>
        <v>41813.766099537039</v>
      </c>
      <c r="T2164" s="12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132.19999999999999</v>
      </c>
      <c r="P2165" s="8">
        <f t="shared" si="133"/>
        <v>75.11</v>
      </c>
      <c r="Q2165" s="8" t="s">
        <v>8325</v>
      </c>
      <c r="R2165" s="8" t="s">
        <v>8326</v>
      </c>
      <c r="S2165" s="12">
        <f t="shared" si="134"/>
        <v>42111.899537037039</v>
      </c>
      <c r="T2165" s="12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102.64</v>
      </c>
      <c r="P2166" s="8">
        <f t="shared" si="133"/>
        <v>68.010000000000005</v>
      </c>
      <c r="Q2166" s="8" t="s">
        <v>8325</v>
      </c>
      <c r="R2166" s="8" t="s">
        <v>8326</v>
      </c>
      <c r="S2166" s="12">
        <f t="shared" si="134"/>
        <v>42515.71775462963</v>
      </c>
      <c r="T2166" s="12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138.63999999999999</v>
      </c>
      <c r="P2167" s="8">
        <f t="shared" si="133"/>
        <v>29.62</v>
      </c>
      <c r="Q2167" s="8" t="s">
        <v>8325</v>
      </c>
      <c r="R2167" s="8" t="s">
        <v>8326</v>
      </c>
      <c r="S2167" s="12">
        <f t="shared" si="134"/>
        <v>42438.667071759264</v>
      </c>
      <c r="T2167" s="12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8">
        <f t="shared" si="133"/>
        <v>91.63</v>
      </c>
      <c r="Q2168" s="8" t="s">
        <v>8325</v>
      </c>
      <c r="R2168" s="8" t="s">
        <v>8326</v>
      </c>
      <c r="S2168" s="12">
        <f t="shared" si="134"/>
        <v>41933.838171296295</v>
      </c>
      <c r="T2168" s="12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8">
        <f t="shared" si="133"/>
        <v>22.5</v>
      </c>
      <c r="Q2169" s="8" t="s">
        <v>8325</v>
      </c>
      <c r="R2169" s="8" t="s">
        <v>8326</v>
      </c>
      <c r="S2169" s="12">
        <f t="shared" si="134"/>
        <v>41153.066400462965</v>
      </c>
      <c r="T2169" s="12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</v>
      </c>
      <c r="P2170" s="8">
        <f t="shared" si="133"/>
        <v>64.37</v>
      </c>
      <c r="Q2170" s="8" t="s">
        <v>8325</v>
      </c>
      <c r="R2170" s="8" t="s">
        <v>8326</v>
      </c>
      <c r="S2170" s="12">
        <f t="shared" si="134"/>
        <v>42745.600243055553</v>
      </c>
      <c r="T2170" s="12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8">
        <f t="shared" si="133"/>
        <v>21.86</v>
      </c>
      <c r="Q2171" s="8" t="s">
        <v>8325</v>
      </c>
      <c r="R2171" s="8" t="s">
        <v>8326</v>
      </c>
      <c r="S2171" s="12">
        <f t="shared" si="134"/>
        <v>42793.700821759259</v>
      </c>
      <c r="T2171" s="12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180.86</v>
      </c>
      <c r="P2172" s="8">
        <f t="shared" si="133"/>
        <v>33.32</v>
      </c>
      <c r="Q2172" s="8" t="s">
        <v>8325</v>
      </c>
      <c r="R2172" s="8" t="s">
        <v>8326</v>
      </c>
      <c r="S2172" s="12">
        <f t="shared" si="134"/>
        <v>42198.750254629631</v>
      </c>
      <c r="T2172" s="12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106.08</v>
      </c>
      <c r="P2173" s="8">
        <f t="shared" si="133"/>
        <v>90.28</v>
      </c>
      <c r="Q2173" s="8" t="s">
        <v>8325</v>
      </c>
      <c r="R2173" s="8" t="s">
        <v>8326</v>
      </c>
      <c r="S2173" s="12">
        <f t="shared" si="134"/>
        <v>42141.95711805555</v>
      </c>
      <c r="T2173" s="12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8">
        <f t="shared" si="133"/>
        <v>76.92</v>
      </c>
      <c r="Q2174" s="8" t="s">
        <v>8325</v>
      </c>
      <c r="R2174" s="8" t="s">
        <v>8326</v>
      </c>
      <c r="S2174" s="12">
        <f t="shared" si="134"/>
        <v>42082.580092592587</v>
      </c>
      <c r="T2174" s="12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126.93</v>
      </c>
      <c r="P2175" s="8">
        <f t="shared" si="133"/>
        <v>59.23</v>
      </c>
      <c r="Q2175" s="8" t="s">
        <v>8325</v>
      </c>
      <c r="R2175" s="8" t="s">
        <v>8326</v>
      </c>
      <c r="S2175" s="12">
        <f t="shared" si="134"/>
        <v>41495.692627314813</v>
      </c>
      <c r="T2175" s="12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102.98</v>
      </c>
      <c r="P2176" s="8">
        <f t="shared" si="133"/>
        <v>65.38</v>
      </c>
      <c r="Q2176" s="8" t="s">
        <v>8325</v>
      </c>
      <c r="R2176" s="8" t="s">
        <v>8326</v>
      </c>
      <c r="S2176" s="12">
        <f t="shared" si="134"/>
        <v>42465.542905092589</v>
      </c>
      <c r="T2176" s="12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8">
        <f t="shared" si="133"/>
        <v>67.31</v>
      </c>
      <c r="Q2177" s="8" t="s">
        <v>8325</v>
      </c>
      <c r="R2177" s="8" t="s">
        <v>8326</v>
      </c>
      <c r="S2177" s="12">
        <f t="shared" si="134"/>
        <v>42565.009097222224</v>
      </c>
      <c r="T2177" s="12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8">
        <f t="shared" si="133"/>
        <v>88.75</v>
      </c>
      <c r="Q2178" s="8" t="s">
        <v>8325</v>
      </c>
      <c r="R2178" s="8" t="s">
        <v>8326</v>
      </c>
      <c r="S2178" s="12">
        <f t="shared" si="134"/>
        <v>42096.633206018523</v>
      </c>
      <c r="T2178" s="12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ROUND(100*(E2179/D2179), 2)</f>
        <v>100.12</v>
      </c>
      <c r="P2179" s="8">
        <f t="shared" ref="P2179:P2242" si="137">ROUND(E2179/L2179,2)</f>
        <v>65.87</v>
      </c>
      <c r="Q2179" s="8" t="s">
        <v>8325</v>
      </c>
      <c r="R2179" s="8" t="s">
        <v>8326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138.63999999999999</v>
      </c>
      <c r="P2180" s="8">
        <f t="shared" si="137"/>
        <v>40.35</v>
      </c>
      <c r="Q2180" s="8" t="s">
        <v>8325</v>
      </c>
      <c r="R2180" s="8" t="s">
        <v>8326</v>
      </c>
      <c r="S2180" s="12">
        <f t="shared" si="138"/>
        <v>42723.63653935185</v>
      </c>
      <c r="T2180" s="12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8">
        <f t="shared" si="137"/>
        <v>76.86</v>
      </c>
      <c r="Q2181" s="8" t="s">
        <v>8325</v>
      </c>
      <c r="R2181" s="8" t="s">
        <v>8326</v>
      </c>
      <c r="S2181" s="12">
        <f t="shared" si="138"/>
        <v>42075.171203703707</v>
      </c>
      <c r="T2181" s="12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</v>
      </c>
      <c r="P2182" s="8">
        <f t="shared" si="137"/>
        <v>68.709999999999994</v>
      </c>
      <c r="Q2182" s="8" t="s">
        <v>8325</v>
      </c>
      <c r="R2182" s="8" t="s">
        <v>8326</v>
      </c>
      <c r="S2182" s="12">
        <f t="shared" si="138"/>
        <v>42279.669768518521</v>
      </c>
      <c r="T2182" s="12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8">
        <f t="shared" si="137"/>
        <v>57.77</v>
      </c>
      <c r="Q2183" s="8" t="s">
        <v>8333</v>
      </c>
      <c r="R2183" s="8" t="s">
        <v>8351</v>
      </c>
      <c r="S2183" s="12">
        <f t="shared" si="138"/>
        <v>42773.005243055552</v>
      </c>
      <c r="T2183" s="12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524.16999999999996</v>
      </c>
      <c r="P2184" s="8">
        <f t="shared" si="137"/>
        <v>44.17</v>
      </c>
      <c r="Q2184" s="8" t="s">
        <v>8333</v>
      </c>
      <c r="R2184" s="8" t="s">
        <v>8351</v>
      </c>
      <c r="S2184" s="12">
        <f t="shared" si="138"/>
        <v>41879.900752314818</v>
      </c>
      <c r="T2184" s="12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489.28</v>
      </c>
      <c r="P2185" s="8">
        <f t="shared" si="137"/>
        <v>31.57</v>
      </c>
      <c r="Q2185" s="8" t="s">
        <v>8333</v>
      </c>
      <c r="R2185" s="8" t="s">
        <v>8351</v>
      </c>
      <c r="S2185" s="12">
        <f t="shared" si="138"/>
        <v>42745.365474537044</v>
      </c>
      <c r="T2185" s="12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8">
        <f t="shared" si="137"/>
        <v>107.05</v>
      </c>
      <c r="Q2186" s="8" t="s">
        <v>8333</v>
      </c>
      <c r="R2186" s="8" t="s">
        <v>8351</v>
      </c>
      <c r="S2186" s="12">
        <f t="shared" si="138"/>
        <v>42380.690289351856</v>
      </c>
      <c r="T2186" s="12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8">
        <f t="shared" si="137"/>
        <v>149.03</v>
      </c>
      <c r="Q2187" s="8" t="s">
        <v>8333</v>
      </c>
      <c r="R2187" s="8" t="s">
        <v>8351</v>
      </c>
      <c r="S2187" s="12">
        <f t="shared" si="138"/>
        <v>41319.349988425929</v>
      </c>
      <c r="T2187" s="12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109.68</v>
      </c>
      <c r="P2188" s="8">
        <f t="shared" si="137"/>
        <v>55.96</v>
      </c>
      <c r="Q2188" s="8" t="s">
        <v>8333</v>
      </c>
      <c r="R2188" s="8" t="s">
        <v>8351</v>
      </c>
      <c r="S2188" s="12">
        <f t="shared" si="138"/>
        <v>42583.615081018521</v>
      </c>
      <c r="T2188" s="12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</v>
      </c>
      <c r="P2189" s="8">
        <f t="shared" si="137"/>
        <v>56.97</v>
      </c>
      <c r="Q2189" s="8" t="s">
        <v>8333</v>
      </c>
      <c r="R2189" s="8" t="s">
        <v>8351</v>
      </c>
      <c r="S2189" s="12">
        <f t="shared" si="138"/>
        <v>42068.209097222221</v>
      </c>
      <c r="T2189" s="12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412.18</v>
      </c>
      <c r="P2190" s="8">
        <f t="shared" si="137"/>
        <v>44.06</v>
      </c>
      <c r="Q2190" s="8" t="s">
        <v>8333</v>
      </c>
      <c r="R2190" s="8" t="s">
        <v>8351</v>
      </c>
      <c r="S2190" s="12">
        <f t="shared" si="138"/>
        <v>42633.586122685185</v>
      </c>
      <c r="T2190" s="12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8">
        <f t="shared" si="137"/>
        <v>68.63</v>
      </c>
      <c r="Q2191" s="8" t="s">
        <v>8333</v>
      </c>
      <c r="R2191" s="8" t="s">
        <v>8351</v>
      </c>
      <c r="S2191" s="12">
        <f t="shared" si="138"/>
        <v>42467.788194444445</v>
      </c>
      <c r="T2191" s="12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</v>
      </c>
      <c r="P2192" s="8">
        <f t="shared" si="137"/>
        <v>65.319999999999993</v>
      </c>
      <c r="Q2192" s="8" t="s">
        <v>8333</v>
      </c>
      <c r="R2192" s="8" t="s">
        <v>8351</v>
      </c>
      <c r="S2192" s="12">
        <f t="shared" si="138"/>
        <v>42417.625046296293</v>
      </c>
      <c r="T2192" s="12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</v>
      </c>
      <c r="P2193" s="8">
        <f t="shared" si="137"/>
        <v>35.92</v>
      </c>
      <c r="Q2193" s="8" t="s">
        <v>8333</v>
      </c>
      <c r="R2193" s="8" t="s">
        <v>8351</v>
      </c>
      <c r="S2193" s="12">
        <f t="shared" si="138"/>
        <v>42768.833645833336</v>
      </c>
      <c r="T2193" s="12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</v>
      </c>
      <c r="P2194" s="8">
        <f t="shared" si="137"/>
        <v>40.07</v>
      </c>
      <c r="Q2194" s="8" t="s">
        <v>8333</v>
      </c>
      <c r="R2194" s="8" t="s">
        <v>8351</v>
      </c>
      <c r="S2194" s="12">
        <f t="shared" si="138"/>
        <v>42691.8512037037</v>
      </c>
      <c r="T2194" s="12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</v>
      </c>
      <c r="P2195" s="8">
        <f t="shared" si="137"/>
        <v>75.650000000000006</v>
      </c>
      <c r="Q2195" s="8" t="s">
        <v>8333</v>
      </c>
      <c r="R2195" s="8" t="s">
        <v>8351</v>
      </c>
      <c r="S2195" s="12">
        <f t="shared" si="138"/>
        <v>42664.405925925923</v>
      </c>
      <c r="T2195" s="12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8">
        <f t="shared" si="137"/>
        <v>61.2</v>
      </c>
      <c r="Q2196" s="8" t="s">
        <v>8333</v>
      </c>
      <c r="R2196" s="8" t="s">
        <v>8351</v>
      </c>
      <c r="S2196" s="12">
        <f t="shared" si="138"/>
        <v>42425.757986111115</v>
      </c>
      <c r="T2196" s="12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120.33</v>
      </c>
      <c r="P2197" s="8">
        <f t="shared" si="137"/>
        <v>48.13</v>
      </c>
      <c r="Q2197" s="8" t="s">
        <v>8333</v>
      </c>
      <c r="R2197" s="8" t="s">
        <v>8351</v>
      </c>
      <c r="S2197" s="12">
        <f t="shared" si="138"/>
        <v>42197.771990740745</v>
      </c>
      <c r="T2197" s="12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113.84</v>
      </c>
      <c r="P2198" s="8">
        <f t="shared" si="137"/>
        <v>68.11</v>
      </c>
      <c r="Q2198" s="8" t="s">
        <v>8333</v>
      </c>
      <c r="R2198" s="8" t="s">
        <v>8351</v>
      </c>
      <c r="S2198" s="12">
        <f t="shared" si="138"/>
        <v>42675.487291666665</v>
      </c>
      <c r="T2198" s="12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</v>
      </c>
      <c r="P2199" s="8">
        <f t="shared" si="137"/>
        <v>65.89</v>
      </c>
      <c r="Q2199" s="8" t="s">
        <v>8333</v>
      </c>
      <c r="R2199" s="8" t="s">
        <v>8351</v>
      </c>
      <c r="S2199" s="12">
        <f t="shared" si="138"/>
        <v>42033.584016203706</v>
      </c>
      <c r="T2199" s="12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132.88999999999999</v>
      </c>
      <c r="P2200" s="8">
        <f t="shared" si="137"/>
        <v>81.650000000000006</v>
      </c>
      <c r="Q2200" s="8" t="s">
        <v>8333</v>
      </c>
      <c r="R2200" s="8" t="s">
        <v>8351</v>
      </c>
      <c r="S2200" s="12">
        <f t="shared" si="138"/>
        <v>42292.513888888891</v>
      </c>
      <c r="T2200" s="12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146.97999999999999</v>
      </c>
      <c r="P2201" s="8">
        <f t="shared" si="137"/>
        <v>52.7</v>
      </c>
      <c r="Q2201" s="8" t="s">
        <v>8333</v>
      </c>
      <c r="R2201" s="8" t="s">
        <v>8351</v>
      </c>
      <c r="S2201" s="12">
        <f t="shared" si="138"/>
        <v>42262.416643518518</v>
      </c>
      <c r="T2201" s="12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8">
        <f t="shared" si="137"/>
        <v>41.23</v>
      </c>
      <c r="Q2202" s="8" t="s">
        <v>8333</v>
      </c>
      <c r="R2202" s="8" t="s">
        <v>8351</v>
      </c>
      <c r="S2202" s="12">
        <f t="shared" si="138"/>
        <v>42163.625787037032</v>
      </c>
      <c r="T2202" s="12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382.72</v>
      </c>
      <c r="P2203" s="8">
        <f t="shared" si="137"/>
        <v>15.04</v>
      </c>
      <c r="Q2203" s="8" t="s">
        <v>8325</v>
      </c>
      <c r="R2203" s="8" t="s">
        <v>8330</v>
      </c>
      <c r="S2203" s="12">
        <f t="shared" si="138"/>
        <v>41276.846817129634</v>
      </c>
      <c r="T2203" s="12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</v>
      </c>
      <c r="P2204" s="8">
        <f t="shared" si="137"/>
        <v>39.07</v>
      </c>
      <c r="Q2204" s="8" t="s">
        <v>8325</v>
      </c>
      <c r="R2204" s="8" t="s">
        <v>8330</v>
      </c>
      <c r="S2204" s="12">
        <f t="shared" si="138"/>
        <v>41184.849166666667</v>
      </c>
      <c r="T2204" s="12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8">
        <f t="shared" si="137"/>
        <v>43.82</v>
      </c>
      <c r="Q2205" s="8" t="s">
        <v>8325</v>
      </c>
      <c r="R2205" s="8" t="s">
        <v>8330</v>
      </c>
      <c r="S2205" s="12">
        <f t="shared" si="138"/>
        <v>42241.85974537037</v>
      </c>
      <c r="T2205" s="12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132.87</v>
      </c>
      <c r="P2206" s="8">
        <f t="shared" si="137"/>
        <v>27.3</v>
      </c>
      <c r="Q2206" s="8" t="s">
        <v>8325</v>
      </c>
      <c r="R2206" s="8" t="s">
        <v>8330</v>
      </c>
      <c r="S2206" s="12">
        <f t="shared" si="138"/>
        <v>41312.311562499999</v>
      </c>
      <c r="T2206" s="12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8">
        <f t="shared" si="137"/>
        <v>42.22</v>
      </c>
      <c r="Q2207" s="8" t="s">
        <v>8325</v>
      </c>
      <c r="R2207" s="8" t="s">
        <v>8330</v>
      </c>
      <c r="S2207" s="12">
        <f t="shared" si="138"/>
        <v>41031.82163194444</v>
      </c>
      <c r="T2207" s="12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102.73</v>
      </c>
      <c r="P2208" s="8">
        <f t="shared" si="137"/>
        <v>33.24</v>
      </c>
      <c r="Q2208" s="8" t="s">
        <v>8325</v>
      </c>
      <c r="R2208" s="8" t="s">
        <v>8330</v>
      </c>
      <c r="S2208" s="12">
        <f t="shared" si="138"/>
        <v>40997.257222222222</v>
      </c>
      <c r="T2208" s="12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8">
        <f t="shared" si="137"/>
        <v>285.70999999999998</v>
      </c>
      <c r="Q2209" s="8" t="s">
        <v>8325</v>
      </c>
      <c r="R2209" s="8" t="s">
        <v>8330</v>
      </c>
      <c r="S2209" s="12">
        <f t="shared" si="138"/>
        <v>41564.194131944445</v>
      </c>
      <c r="T2209" s="12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8">
        <f t="shared" si="137"/>
        <v>42.33</v>
      </c>
      <c r="Q2210" s="8" t="s">
        <v>8325</v>
      </c>
      <c r="R2210" s="8" t="s">
        <v>8330</v>
      </c>
      <c r="S2210" s="12">
        <f t="shared" si="138"/>
        <v>40946.882245370369</v>
      </c>
      <c r="T2210" s="12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8">
        <f t="shared" si="137"/>
        <v>50.27</v>
      </c>
      <c r="Q2211" s="8" t="s">
        <v>8325</v>
      </c>
      <c r="R2211" s="8" t="s">
        <v>8330</v>
      </c>
      <c r="S2211" s="12">
        <f t="shared" si="138"/>
        <v>41732.479675925926</v>
      </c>
      <c r="T2211" s="12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111.43</v>
      </c>
      <c r="P2212" s="8">
        <f t="shared" si="137"/>
        <v>61.9</v>
      </c>
      <c r="Q2212" s="8" t="s">
        <v>8325</v>
      </c>
      <c r="R2212" s="8" t="s">
        <v>8330</v>
      </c>
      <c r="S2212" s="12">
        <f t="shared" si="138"/>
        <v>40956.066087962965</v>
      </c>
      <c r="T2212" s="12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8">
        <f t="shared" si="137"/>
        <v>40.75</v>
      </c>
      <c r="Q2213" s="8" t="s">
        <v>8325</v>
      </c>
      <c r="R2213" s="8" t="s">
        <v>8330</v>
      </c>
      <c r="S2213" s="12">
        <f t="shared" si="138"/>
        <v>41716.785011574073</v>
      </c>
      <c r="T2213" s="12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</v>
      </c>
      <c r="P2214" s="8">
        <f t="shared" si="137"/>
        <v>55.8</v>
      </c>
      <c r="Q2214" s="8" t="s">
        <v>8325</v>
      </c>
      <c r="R2214" s="8" t="s">
        <v>8330</v>
      </c>
      <c r="S2214" s="12">
        <f t="shared" si="138"/>
        <v>41548.747418981482</v>
      </c>
      <c r="T2214" s="12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8">
        <f t="shared" si="137"/>
        <v>10</v>
      </c>
      <c r="Q2215" s="8" t="s">
        <v>8325</v>
      </c>
      <c r="R2215" s="8" t="s">
        <v>8330</v>
      </c>
      <c r="S2215" s="12">
        <f t="shared" si="138"/>
        <v>42109.826145833329</v>
      </c>
      <c r="T2215" s="12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</v>
      </c>
      <c r="P2216" s="8">
        <f t="shared" si="137"/>
        <v>73.13</v>
      </c>
      <c r="Q2216" s="8" t="s">
        <v>8325</v>
      </c>
      <c r="R2216" s="8" t="s">
        <v>8330</v>
      </c>
      <c r="S2216" s="12">
        <f t="shared" si="138"/>
        <v>41646.792222222226</v>
      </c>
      <c r="T2216" s="12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156.36000000000001</v>
      </c>
      <c r="P2217" s="8">
        <f t="shared" si="137"/>
        <v>26.06</v>
      </c>
      <c r="Q2217" s="8" t="s">
        <v>8325</v>
      </c>
      <c r="R2217" s="8" t="s">
        <v>8330</v>
      </c>
      <c r="S2217" s="12">
        <f t="shared" si="138"/>
        <v>40958.717268518521</v>
      </c>
      <c r="T2217" s="12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105.67</v>
      </c>
      <c r="P2218" s="8">
        <f t="shared" si="137"/>
        <v>22.64</v>
      </c>
      <c r="Q2218" s="8" t="s">
        <v>8325</v>
      </c>
      <c r="R2218" s="8" t="s">
        <v>8330</v>
      </c>
      <c r="S2218" s="12">
        <f t="shared" si="138"/>
        <v>42194.751678240747</v>
      </c>
      <c r="T2218" s="12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</v>
      </c>
      <c r="P2219" s="8">
        <f t="shared" si="137"/>
        <v>47.22</v>
      </c>
      <c r="Q2219" s="8" t="s">
        <v>8325</v>
      </c>
      <c r="R2219" s="8" t="s">
        <v>8330</v>
      </c>
      <c r="S2219" s="12">
        <f t="shared" si="138"/>
        <v>42299.776770833334</v>
      </c>
      <c r="T2219" s="12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</v>
      </c>
      <c r="P2220" s="8">
        <f t="shared" si="137"/>
        <v>32.32</v>
      </c>
      <c r="Q2220" s="8" t="s">
        <v>8325</v>
      </c>
      <c r="R2220" s="8" t="s">
        <v>8330</v>
      </c>
      <c r="S2220" s="12">
        <f t="shared" si="138"/>
        <v>41127.812303240738</v>
      </c>
      <c r="T2220" s="12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101.5</v>
      </c>
      <c r="P2221" s="8">
        <f t="shared" si="137"/>
        <v>53.42</v>
      </c>
      <c r="Q2221" s="8" t="s">
        <v>8325</v>
      </c>
      <c r="R2221" s="8" t="s">
        <v>8330</v>
      </c>
      <c r="S2221" s="12">
        <f t="shared" si="138"/>
        <v>42205.718888888892</v>
      </c>
      <c r="T2221" s="12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</v>
      </c>
      <c r="P2222" s="8">
        <f t="shared" si="137"/>
        <v>51.3</v>
      </c>
      <c r="Q2222" s="8" t="s">
        <v>8325</v>
      </c>
      <c r="R2222" s="8" t="s">
        <v>8330</v>
      </c>
      <c r="S2222" s="12">
        <f t="shared" si="138"/>
        <v>41452.060601851852</v>
      </c>
      <c r="T2222" s="12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108.12</v>
      </c>
      <c r="P2223" s="8">
        <f t="shared" si="137"/>
        <v>37.200000000000003</v>
      </c>
      <c r="Q2223" s="8" t="s">
        <v>8333</v>
      </c>
      <c r="R2223" s="8" t="s">
        <v>8351</v>
      </c>
      <c r="S2223" s="12">
        <f t="shared" si="138"/>
        <v>42452.666770833333</v>
      </c>
      <c r="T2223" s="12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8">
        <f t="shared" si="137"/>
        <v>27.1</v>
      </c>
      <c r="Q2224" s="8" t="s">
        <v>8333</v>
      </c>
      <c r="R2224" s="8" t="s">
        <v>8351</v>
      </c>
      <c r="S2224" s="12">
        <f t="shared" si="138"/>
        <v>40906.787581018521</v>
      </c>
      <c r="T2224" s="12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</v>
      </c>
      <c r="P2225" s="8">
        <f t="shared" si="137"/>
        <v>206.31</v>
      </c>
      <c r="Q2225" s="8" t="s">
        <v>8333</v>
      </c>
      <c r="R2225" s="8" t="s">
        <v>8351</v>
      </c>
      <c r="S2225" s="12">
        <f t="shared" si="138"/>
        <v>42152.640833333338</v>
      </c>
      <c r="T2225" s="12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</v>
      </c>
      <c r="P2226" s="8">
        <f t="shared" si="137"/>
        <v>82.15</v>
      </c>
      <c r="Q2226" s="8" t="s">
        <v>8333</v>
      </c>
      <c r="R2226" s="8" t="s">
        <v>8351</v>
      </c>
      <c r="S2226" s="12">
        <f t="shared" si="138"/>
        <v>42644.667534722219</v>
      </c>
      <c r="T2226" s="12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</v>
      </c>
      <c r="P2227" s="8">
        <f t="shared" si="137"/>
        <v>164.8</v>
      </c>
      <c r="Q2227" s="8" t="s">
        <v>8333</v>
      </c>
      <c r="R2227" s="8" t="s">
        <v>8351</v>
      </c>
      <c r="S2227" s="12">
        <f t="shared" si="138"/>
        <v>41873.79184027778</v>
      </c>
      <c r="T2227" s="12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</v>
      </c>
      <c r="P2228" s="8">
        <f t="shared" si="137"/>
        <v>60.82</v>
      </c>
      <c r="Q2228" s="8" t="s">
        <v>8333</v>
      </c>
      <c r="R2228" s="8" t="s">
        <v>8351</v>
      </c>
      <c r="S2228" s="12">
        <f t="shared" si="138"/>
        <v>42381.79886574074</v>
      </c>
      <c r="T2228" s="12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157.38</v>
      </c>
      <c r="P2229" s="8">
        <f t="shared" si="137"/>
        <v>67.97</v>
      </c>
      <c r="Q2229" s="8" t="s">
        <v>8333</v>
      </c>
      <c r="R2229" s="8" t="s">
        <v>8351</v>
      </c>
      <c r="S2229" s="12">
        <f t="shared" si="138"/>
        <v>41561.807349537034</v>
      </c>
      <c r="T2229" s="12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8">
        <f t="shared" si="137"/>
        <v>81.56</v>
      </c>
      <c r="Q2230" s="8" t="s">
        <v>8333</v>
      </c>
      <c r="R2230" s="8" t="s">
        <v>8351</v>
      </c>
      <c r="S2230" s="12">
        <f t="shared" si="138"/>
        <v>42202.278194444443</v>
      </c>
      <c r="T2230" s="12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171.05</v>
      </c>
      <c r="P2231" s="8">
        <f t="shared" si="137"/>
        <v>25.43</v>
      </c>
      <c r="Q2231" s="8" t="s">
        <v>8333</v>
      </c>
      <c r="R2231" s="8" t="s">
        <v>8351</v>
      </c>
      <c r="S2231" s="12">
        <f t="shared" si="138"/>
        <v>41484.664247685185</v>
      </c>
      <c r="T2231" s="12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</v>
      </c>
      <c r="P2232" s="8">
        <f t="shared" si="137"/>
        <v>21.5</v>
      </c>
      <c r="Q2232" s="8" t="s">
        <v>8333</v>
      </c>
      <c r="R2232" s="8" t="s">
        <v>8351</v>
      </c>
      <c r="S2232" s="12">
        <f t="shared" si="138"/>
        <v>41724.881099537037</v>
      </c>
      <c r="T2232" s="12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1212.1300000000001</v>
      </c>
      <c r="P2233" s="8">
        <f t="shared" si="137"/>
        <v>27.23</v>
      </c>
      <c r="Q2233" s="8" t="s">
        <v>8333</v>
      </c>
      <c r="R2233" s="8" t="s">
        <v>8351</v>
      </c>
      <c r="S2233" s="12">
        <f t="shared" si="138"/>
        <v>41423.910891203705</v>
      </c>
      <c r="T2233" s="12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8">
        <f t="shared" si="137"/>
        <v>25.09</v>
      </c>
      <c r="Q2234" s="8" t="s">
        <v>8333</v>
      </c>
      <c r="R2234" s="8" t="s">
        <v>8351</v>
      </c>
      <c r="S2234" s="12">
        <f t="shared" si="138"/>
        <v>41806.794074074074</v>
      </c>
      <c r="T2234" s="12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332.04</v>
      </c>
      <c r="P2235" s="8">
        <f t="shared" si="137"/>
        <v>21.23</v>
      </c>
      <c r="Q2235" s="8" t="s">
        <v>8333</v>
      </c>
      <c r="R2235" s="8" t="s">
        <v>8351</v>
      </c>
      <c r="S2235" s="12">
        <f t="shared" si="138"/>
        <v>42331.378923611104</v>
      </c>
      <c r="T2235" s="12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8">
        <f t="shared" si="137"/>
        <v>41.61</v>
      </c>
      <c r="Q2236" s="8" t="s">
        <v>8333</v>
      </c>
      <c r="R2236" s="8" t="s">
        <v>8351</v>
      </c>
      <c r="S2236" s="12">
        <f t="shared" si="138"/>
        <v>42710.824618055558</v>
      </c>
      <c r="T2236" s="12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153.32</v>
      </c>
      <c r="P2237" s="8">
        <f t="shared" si="137"/>
        <v>135.59</v>
      </c>
      <c r="Q2237" s="8" t="s">
        <v>8333</v>
      </c>
      <c r="R2237" s="8" t="s">
        <v>8351</v>
      </c>
      <c r="S2237" s="12">
        <f t="shared" si="138"/>
        <v>42062.022118055553</v>
      </c>
      <c r="T2237" s="12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537.11</v>
      </c>
      <c r="P2238" s="8">
        <f t="shared" si="137"/>
        <v>22.12</v>
      </c>
      <c r="Q2238" s="8" t="s">
        <v>8333</v>
      </c>
      <c r="R2238" s="8" t="s">
        <v>8351</v>
      </c>
      <c r="S2238" s="12">
        <f t="shared" si="138"/>
        <v>42371.617164351846</v>
      </c>
      <c r="T2238" s="12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352.93</v>
      </c>
      <c r="P2239" s="8">
        <f t="shared" si="137"/>
        <v>64.63</v>
      </c>
      <c r="Q2239" s="8" t="s">
        <v>8333</v>
      </c>
      <c r="R2239" s="8" t="s">
        <v>8351</v>
      </c>
      <c r="S2239" s="12">
        <f t="shared" si="138"/>
        <v>41915.003275462965</v>
      </c>
      <c r="T2239" s="12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8">
        <f t="shared" si="137"/>
        <v>69.569999999999993</v>
      </c>
      <c r="Q2240" s="8" t="s">
        <v>8333</v>
      </c>
      <c r="R2240" s="8" t="s">
        <v>8351</v>
      </c>
      <c r="S2240" s="12">
        <f t="shared" si="138"/>
        <v>42774.621712962966</v>
      </c>
      <c r="T2240" s="12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128.03</v>
      </c>
      <c r="P2241" s="8">
        <f t="shared" si="137"/>
        <v>75.13</v>
      </c>
      <c r="Q2241" s="8" t="s">
        <v>8333</v>
      </c>
      <c r="R2241" s="8" t="s">
        <v>8351</v>
      </c>
      <c r="S2241" s="12">
        <f t="shared" si="138"/>
        <v>41572.958495370374</v>
      </c>
      <c r="T2241" s="12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8">
        <f t="shared" si="137"/>
        <v>140.97999999999999</v>
      </c>
      <c r="Q2242" s="8" t="s">
        <v>8333</v>
      </c>
      <c r="R2242" s="8" t="s">
        <v>8351</v>
      </c>
      <c r="S2242" s="12">
        <f t="shared" si="138"/>
        <v>42452.825740740736</v>
      </c>
      <c r="T2242" s="12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ROUND(100*(E2243/D2243), 2)</f>
        <v>806.4</v>
      </c>
      <c r="P2243" s="8">
        <f t="shared" ref="P2243:P2306" si="141">ROUND(E2243/L2243,2)</f>
        <v>49.47</v>
      </c>
      <c r="Q2243" s="8" t="s">
        <v>8333</v>
      </c>
      <c r="R2243" s="8" t="s">
        <v>8351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1360.1</v>
      </c>
      <c r="P2244" s="8">
        <f t="shared" si="141"/>
        <v>53.87</v>
      </c>
      <c r="Q2244" s="8" t="s">
        <v>8333</v>
      </c>
      <c r="R2244" s="8" t="s">
        <v>8351</v>
      </c>
      <c r="S2244" s="12">
        <f t="shared" si="142"/>
        <v>41569.575613425928</v>
      </c>
      <c r="T2244" s="12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>ROUND(100*(E2245/D2245), 2)</f>
        <v>930250</v>
      </c>
      <c r="P2245" s="8">
        <f t="shared" si="141"/>
        <v>4.57</v>
      </c>
      <c r="Q2245" s="8" t="s">
        <v>8333</v>
      </c>
      <c r="R2245" s="8" t="s">
        <v>8351</v>
      </c>
      <c r="S2245" s="12">
        <f t="shared" si="142"/>
        <v>42800.751041666663</v>
      </c>
      <c r="T2245" s="12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8">
        <f t="shared" si="141"/>
        <v>65</v>
      </c>
      <c r="Q2246" s="8" t="s">
        <v>8333</v>
      </c>
      <c r="R2246" s="8" t="s">
        <v>8351</v>
      </c>
      <c r="S2246" s="12">
        <f t="shared" si="142"/>
        <v>42647.818819444445</v>
      </c>
      <c r="T2246" s="12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2647.03</v>
      </c>
      <c r="P2247" s="8">
        <f t="shared" si="141"/>
        <v>53.48</v>
      </c>
      <c r="Q2247" s="8" t="s">
        <v>8333</v>
      </c>
      <c r="R2247" s="8" t="s">
        <v>8351</v>
      </c>
      <c r="S2247" s="12">
        <f t="shared" si="142"/>
        <v>41660.708530092597</v>
      </c>
      <c r="T2247" s="12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8">
        <f t="shared" si="141"/>
        <v>43.91</v>
      </c>
      <c r="Q2248" s="8" t="s">
        <v>8333</v>
      </c>
      <c r="R2248" s="8" t="s">
        <v>8351</v>
      </c>
      <c r="S2248" s="12">
        <f t="shared" si="142"/>
        <v>42221.79178240741</v>
      </c>
      <c r="T2248" s="12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</v>
      </c>
      <c r="P2249" s="8">
        <f t="shared" si="141"/>
        <v>50.85</v>
      </c>
      <c r="Q2249" s="8" t="s">
        <v>8333</v>
      </c>
      <c r="R2249" s="8" t="s">
        <v>8351</v>
      </c>
      <c r="S2249" s="12">
        <f t="shared" si="142"/>
        <v>42200.666261574079</v>
      </c>
      <c r="T2249" s="12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</v>
      </c>
      <c r="P2250" s="8">
        <f t="shared" si="141"/>
        <v>58.63</v>
      </c>
      <c r="Q2250" s="8" t="s">
        <v>8333</v>
      </c>
      <c r="R2250" s="8" t="s">
        <v>8351</v>
      </c>
      <c r="S2250" s="12">
        <f t="shared" si="142"/>
        <v>42688.875902777778</v>
      </c>
      <c r="T2250" s="12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</v>
      </c>
      <c r="P2251" s="8">
        <f t="shared" si="141"/>
        <v>32.82</v>
      </c>
      <c r="Q2251" s="8" t="s">
        <v>8333</v>
      </c>
      <c r="R2251" s="8" t="s">
        <v>8351</v>
      </c>
      <c r="S2251" s="12">
        <f t="shared" si="142"/>
        <v>41336.703298611108</v>
      </c>
      <c r="T2251" s="12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</v>
      </c>
      <c r="P2252" s="8">
        <f t="shared" si="141"/>
        <v>426.93</v>
      </c>
      <c r="Q2252" s="8" t="s">
        <v>8333</v>
      </c>
      <c r="R2252" s="8" t="s">
        <v>8351</v>
      </c>
      <c r="S2252" s="12">
        <f t="shared" si="142"/>
        <v>42677.005474537036</v>
      </c>
      <c r="T2252" s="12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134.44999999999999</v>
      </c>
      <c r="P2253" s="8">
        <f t="shared" si="141"/>
        <v>23.81</v>
      </c>
      <c r="Q2253" s="8" t="s">
        <v>8333</v>
      </c>
      <c r="R2253" s="8" t="s">
        <v>8351</v>
      </c>
      <c r="S2253" s="12">
        <f t="shared" si="142"/>
        <v>41846.34579861111</v>
      </c>
      <c r="T2253" s="12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272.27999999999997</v>
      </c>
      <c r="P2254" s="8">
        <f t="shared" si="141"/>
        <v>98.41</v>
      </c>
      <c r="Q2254" s="8" t="s">
        <v>8333</v>
      </c>
      <c r="R2254" s="8" t="s">
        <v>8351</v>
      </c>
      <c r="S2254" s="12">
        <f t="shared" si="142"/>
        <v>42573.327986111108</v>
      </c>
      <c r="T2254" s="12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112.69</v>
      </c>
      <c r="P2255" s="8">
        <f t="shared" si="141"/>
        <v>107.32</v>
      </c>
      <c r="Q2255" s="8" t="s">
        <v>8333</v>
      </c>
      <c r="R2255" s="8" t="s">
        <v>8351</v>
      </c>
      <c r="S2255" s="12">
        <f t="shared" si="142"/>
        <v>42296.631331018521</v>
      </c>
      <c r="T2255" s="12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8">
        <f t="shared" si="141"/>
        <v>11.67</v>
      </c>
      <c r="Q2256" s="8" t="s">
        <v>8333</v>
      </c>
      <c r="R2256" s="8" t="s">
        <v>8351</v>
      </c>
      <c r="S2256" s="12">
        <f t="shared" si="142"/>
        <v>42752.647777777776</v>
      </c>
      <c r="T2256" s="12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286.66000000000003</v>
      </c>
      <c r="P2257" s="8">
        <f t="shared" si="141"/>
        <v>41.78</v>
      </c>
      <c r="Q2257" s="8" t="s">
        <v>8333</v>
      </c>
      <c r="R2257" s="8" t="s">
        <v>8351</v>
      </c>
      <c r="S2257" s="12">
        <f t="shared" si="142"/>
        <v>42467.951979166668</v>
      </c>
      <c r="T2257" s="12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222.71</v>
      </c>
      <c r="P2258" s="8">
        <f t="shared" si="141"/>
        <v>21.38</v>
      </c>
      <c r="Q2258" s="8" t="s">
        <v>8333</v>
      </c>
      <c r="R2258" s="8" t="s">
        <v>8351</v>
      </c>
      <c r="S2258" s="12">
        <f t="shared" si="142"/>
        <v>42682.451921296291</v>
      </c>
      <c r="T2258" s="12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8">
        <f t="shared" si="141"/>
        <v>94.1</v>
      </c>
      <c r="Q2259" s="8" t="s">
        <v>8333</v>
      </c>
      <c r="R2259" s="8" t="s">
        <v>8351</v>
      </c>
      <c r="S2259" s="12">
        <f t="shared" si="142"/>
        <v>42505.936678240745</v>
      </c>
      <c r="T2259" s="12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8">
        <f t="shared" si="141"/>
        <v>15.72</v>
      </c>
      <c r="Q2260" s="8" t="s">
        <v>8333</v>
      </c>
      <c r="R2260" s="8" t="s">
        <v>8351</v>
      </c>
      <c r="S2260" s="12">
        <f t="shared" si="142"/>
        <v>42136.75100694444</v>
      </c>
      <c r="T2260" s="12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8">
        <f t="shared" si="141"/>
        <v>90.64</v>
      </c>
      <c r="Q2261" s="8" t="s">
        <v>8333</v>
      </c>
      <c r="R2261" s="8" t="s">
        <v>8351</v>
      </c>
      <c r="S2261" s="12">
        <f t="shared" si="142"/>
        <v>42702.804814814815</v>
      </c>
      <c r="T2261" s="12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8">
        <f t="shared" si="141"/>
        <v>97.3</v>
      </c>
      <c r="Q2262" s="8" t="s">
        <v>8333</v>
      </c>
      <c r="R2262" s="8" t="s">
        <v>8351</v>
      </c>
      <c r="S2262" s="12">
        <f t="shared" si="142"/>
        <v>41695.016782407409</v>
      </c>
      <c r="T2262" s="12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8">
        <f t="shared" si="141"/>
        <v>37.119999999999997</v>
      </c>
      <c r="Q2263" s="8" t="s">
        <v>8333</v>
      </c>
      <c r="R2263" s="8" t="s">
        <v>8351</v>
      </c>
      <c r="S2263" s="12">
        <f t="shared" si="142"/>
        <v>42759.724768518514</v>
      </c>
      <c r="T2263" s="12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</v>
      </c>
      <c r="P2264" s="8">
        <f t="shared" si="141"/>
        <v>28.1</v>
      </c>
      <c r="Q2264" s="8" t="s">
        <v>8333</v>
      </c>
      <c r="R2264" s="8" t="s">
        <v>8351</v>
      </c>
      <c r="S2264" s="12">
        <f t="shared" si="142"/>
        <v>41926.585162037038</v>
      </c>
      <c r="T2264" s="12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115.55</v>
      </c>
      <c r="P2265" s="8">
        <f t="shared" si="141"/>
        <v>144.43</v>
      </c>
      <c r="Q2265" s="8" t="s">
        <v>8333</v>
      </c>
      <c r="R2265" s="8" t="s">
        <v>8351</v>
      </c>
      <c r="S2265" s="12">
        <f t="shared" si="142"/>
        <v>42014.832326388889</v>
      </c>
      <c r="T2265" s="12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</v>
      </c>
      <c r="P2266" s="8">
        <f t="shared" si="141"/>
        <v>24.27</v>
      </c>
      <c r="Q2266" s="8" t="s">
        <v>8333</v>
      </c>
      <c r="R2266" s="8" t="s">
        <v>8351</v>
      </c>
      <c r="S2266" s="12">
        <f t="shared" si="142"/>
        <v>42496.582337962958</v>
      </c>
      <c r="T2266" s="12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8">
        <f t="shared" si="141"/>
        <v>35.119999999999997</v>
      </c>
      <c r="Q2267" s="8" t="s">
        <v>8333</v>
      </c>
      <c r="R2267" s="8" t="s">
        <v>8351</v>
      </c>
      <c r="S2267" s="12">
        <f t="shared" si="142"/>
        <v>42689.853090277778</v>
      </c>
      <c r="T2267" s="12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320.27</v>
      </c>
      <c r="P2268" s="8">
        <f t="shared" si="141"/>
        <v>24.76</v>
      </c>
      <c r="Q2268" s="8" t="s">
        <v>8333</v>
      </c>
      <c r="R2268" s="8" t="s">
        <v>8351</v>
      </c>
      <c r="S2268" s="12">
        <f t="shared" si="142"/>
        <v>42469.874907407408</v>
      </c>
      <c r="T2268" s="12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380.53</v>
      </c>
      <c r="P2269" s="8">
        <f t="shared" si="141"/>
        <v>188.38</v>
      </c>
      <c r="Q2269" s="8" t="s">
        <v>8333</v>
      </c>
      <c r="R2269" s="8" t="s">
        <v>8351</v>
      </c>
      <c r="S2269" s="12">
        <f t="shared" si="142"/>
        <v>41968.829826388886</v>
      </c>
      <c r="T2269" s="12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</v>
      </c>
      <c r="P2270" s="8">
        <f t="shared" si="141"/>
        <v>148.08000000000001</v>
      </c>
      <c r="Q2270" s="8" t="s">
        <v>8333</v>
      </c>
      <c r="R2270" s="8" t="s">
        <v>8351</v>
      </c>
      <c r="S2270" s="12">
        <f t="shared" si="142"/>
        <v>42776.082349537035</v>
      </c>
      <c r="T2270" s="12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8">
        <f t="shared" si="141"/>
        <v>49.93</v>
      </c>
      <c r="Q2271" s="8" t="s">
        <v>8333</v>
      </c>
      <c r="R2271" s="8" t="s">
        <v>8351</v>
      </c>
      <c r="S2271" s="12">
        <f t="shared" si="142"/>
        <v>42776.704432870371</v>
      </c>
      <c r="T2271" s="12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720.25</v>
      </c>
      <c r="P2272" s="8">
        <f t="shared" si="141"/>
        <v>107.82</v>
      </c>
      <c r="Q2272" s="8" t="s">
        <v>8333</v>
      </c>
      <c r="R2272" s="8" t="s">
        <v>8351</v>
      </c>
      <c r="S2272" s="12">
        <f t="shared" si="142"/>
        <v>42725.869363425925</v>
      </c>
      <c r="T2272" s="12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283.08999999999997</v>
      </c>
      <c r="P2273" s="8">
        <f t="shared" si="141"/>
        <v>42.63</v>
      </c>
      <c r="Q2273" s="8" t="s">
        <v>8333</v>
      </c>
      <c r="R2273" s="8" t="s">
        <v>8351</v>
      </c>
      <c r="S2273" s="12">
        <f t="shared" si="142"/>
        <v>42684.000046296293</v>
      </c>
      <c r="T2273" s="12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</v>
      </c>
      <c r="P2274" s="8">
        <f t="shared" si="141"/>
        <v>14.37</v>
      </c>
      <c r="Q2274" s="8" t="s">
        <v>8333</v>
      </c>
      <c r="R2274" s="8" t="s">
        <v>8351</v>
      </c>
      <c r="S2274" s="12">
        <f t="shared" si="142"/>
        <v>42315.699490740735</v>
      </c>
      <c r="T2274" s="12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220.36</v>
      </c>
      <c r="P2275" s="8">
        <f t="shared" si="141"/>
        <v>37.479999999999997</v>
      </c>
      <c r="Q2275" s="8" t="s">
        <v>8333</v>
      </c>
      <c r="R2275" s="8" t="s">
        <v>8351</v>
      </c>
      <c r="S2275" s="12">
        <f t="shared" si="142"/>
        <v>42781.549097222218</v>
      </c>
      <c r="T2275" s="12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8">
        <f t="shared" si="141"/>
        <v>30.2</v>
      </c>
      <c r="Q2276" s="8" t="s">
        <v>8333</v>
      </c>
      <c r="R2276" s="8" t="s">
        <v>8351</v>
      </c>
      <c r="S2276" s="12">
        <f t="shared" si="142"/>
        <v>41663.500659722224</v>
      </c>
      <c r="T2276" s="12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407.77</v>
      </c>
      <c r="P2277" s="8">
        <f t="shared" si="141"/>
        <v>33.549999999999997</v>
      </c>
      <c r="Q2277" s="8" t="s">
        <v>8333</v>
      </c>
      <c r="R2277" s="8" t="s">
        <v>8351</v>
      </c>
      <c r="S2277" s="12">
        <f t="shared" si="142"/>
        <v>41965.616655092599</v>
      </c>
      <c r="T2277" s="12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105.82</v>
      </c>
      <c r="P2278" s="8">
        <f t="shared" si="141"/>
        <v>64.75</v>
      </c>
      <c r="Q2278" s="8" t="s">
        <v>8333</v>
      </c>
      <c r="R2278" s="8" t="s">
        <v>8351</v>
      </c>
      <c r="S2278" s="12">
        <f t="shared" si="142"/>
        <v>41614.651493055557</v>
      </c>
      <c r="T2278" s="12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141.08000000000001</v>
      </c>
      <c r="P2279" s="8">
        <f t="shared" si="141"/>
        <v>57.93</v>
      </c>
      <c r="Q2279" s="8" t="s">
        <v>8333</v>
      </c>
      <c r="R2279" s="8" t="s">
        <v>8351</v>
      </c>
      <c r="S2279" s="12">
        <f t="shared" si="142"/>
        <v>40936.678506944445</v>
      </c>
      <c r="T2279" s="12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8">
        <f t="shared" si="141"/>
        <v>53.08</v>
      </c>
      <c r="Q2280" s="8" t="s">
        <v>8333</v>
      </c>
      <c r="R2280" s="8" t="s">
        <v>8351</v>
      </c>
      <c r="S2280" s="12">
        <f t="shared" si="142"/>
        <v>42338.709108796291</v>
      </c>
      <c r="T2280" s="12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8">
        <f t="shared" si="141"/>
        <v>48.06</v>
      </c>
      <c r="Q2281" s="8" t="s">
        <v>8333</v>
      </c>
      <c r="R2281" s="8" t="s">
        <v>8351</v>
      </c>
      <c r="S2281" s="12">
        <f t="shared" si="142"/>
        <v>42020.806701388887</v>
      </c>
      <c r="T2281" s="12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403.58</v>
      </c>
      <c r="P2282" s="8">
        <f t="shared" si="141"/>
        <v>82.4</v>
      </c>
      <c r="Q2282" s="8" t="s">
        <v>8333</v>
      </c>
      <c r="R2282" s="8" t="s">
        <v>8351</v>
      </c>
      <c r="S2282" s="12">
        <f t="shared" si="142"/>
        <v>42234.624895833331</v>
      </c>
      <c r="T2282" s="12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8">
        <f t="shared" si="141"/>
        <v>50.45</v>
      </c>
      <c r="Q2283" s="8" t="s">
        <v>8325</v>
      </c>
      <c r="R2283" s="8" t="s">
        <v>8326</v>
      </c>
      <c r="S2283" s="12">
        <f t="shared" si="142"/>
        <v>40687.285844907405</v>
      </c>
      <c r="T2283" s="12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</v>
      </c>
      <c r="P2284" s="8">
        <f t="shared" si="141"/>
        <v>115.83</v>
      </c>
      <c r="Q2284" s="8" t="s">
        <v>8325</v>
      </c>
      <c r="R2284" s="8" t="s">
        <v>8326</v>
      </c>
      <c r="S2284" s="12">
        <f t="shared" si="142"/>
        <v>42323.17460648148</v>
      </c>
      <c r="T2284" s="12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100.86</v>
      </c>
      <c r="P2285" s="8">
        <f t="shared" si="141"/>
        <v>63.03</v>
      </c>
      <c r="Q2285" s="8" t="s">
        <v>8325</v>
      </c>
      <c r="R2285" s="8" t="s">
        <v>8326</v>
      </c>
      <c r="S2285" s="12">
        <f t="shared" si="142"/>
        <v>40978.125046296293</v>
      </c>
      <c r="T2285" s="12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</v>
      </c>
      <c r="P2286" s="8">
        <f t="shared" si="141"/>
        <v>108.02</v>
      </c>
      <c r="Q2286" s="8" t="s">
        <v>8325</v>
      </c>
      <c r="R2286" s="8" t="s">
        <v>8326</v>
      </c>
      <c r="S2286" s="12">
        <f t="shared" si="142"/>
        <v>40585.796817129631</v>
      </c>
      <c r="T2286" s="12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121.37</v>
      </c>
      <c r="P2287" s="8">
        <f t="shared" si="141"/>
        <v>46.09</v>
      </c>
      <c r="Q2287" s="8" t="s">
        <v>8325</v>
      </c>
      <c r="R2287" s="8" t="s">
        <v>8326</v>
      </c>
      <c r="S2287" s="12">
        <f t="shared" si="142"/>
        <v>41059.185682870368</v>
      </c>
      <c r="T2287" s="12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100.07</v>
      </c>
      <c r="P2288" s="8">
        <f t="shared" si="141"/>
        <v>107.21</v>
      </c>
      <c r="Q2288" s="8" t="s">
        <v>8325</v>
      </c>
      <c r="R2288" s="8" t="s">
        <v>8326</v>
      </c>
      <c r="S2288" s="12">
        <f t="shared" si="142"/>
        <v>41494.963587962964</v>
      </c>
      <c r="T2288" s="12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119.98</v>
      </c>
      <c r="P2289" s="8">
        <f t="shared" si="141"/>
        <v>50.93</v>
      </c>
      <c r="Q2289" s="8" t="s">
        <v>8325</v>
      </c>
      <c r="R2289" s="8" t="s">
        <v>8326</v>
      </c>
      <c r="S2289" s="12">
        <f t="shared" si="142"/>
        <v>41792.667361111111</v>
      </c>
      <c r="T2289" s="12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8">
        <f t="shared" si="141"/>
        <v>40.04</v>
      </c>
      <c r="Q2290" s="8" t="s">
        <v>8325</v>
      </c>
      <c r="R2290" s="8" t="s">
        <v>8326</v>
      </c>
      <c r="S2290" s="12">
        <f t="shared" si="142"/>
        <v>41067.827418981484</v>
      </c>
      <c r="T2290" s="12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8">
        <f t="shared" si="141"/>
        <v>64.44</v>
      </c>
      <c r="Q2291" s="8" t="s">
        <v>8325</v>
      </c>
      <c r="R2291" s="8" t="s">
        <v>8326</v>
      </c>
      <c r="S2291" s="12">
        <f t="shared" si="142"/>
        <v>41571.998379629629</v>
      </c>
      <c r="T2291" s="12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104.07</v>
      </c>
      <c r="P2292" s="8">
        <f t="shared" si="141"/>
        <v>53.83</v>
      </c>
      <c r="Q2292" s="8" t="s">
        <v>8325</v>
      </c>
      <c r="R2292" s="8" t="s">
        <v>8326</v>
      </c>
      <c r="S2292" s="12">
        <f t="shared" si="142"/>
        <v>40070.253819444442</v>
      </c>
      <c r="T2292" s="12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8">
        <f t="shared" si="141"/>
        <v>100.47</v>
      </c>
      <c r="Q2293" s="8" t="s">
        <v>8325</v>
      </c>
      <c r="R2293" s="8" t="s">
        <v>8326</v>
      </c>
      <c r="S2293" s="12">
        <f t="shared" si="142"/>
        <v>40987.977060185185</v>
      </c>
      <c r="T2293" s="12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</v>
      </c>
      <c r="P2294" s="8">
        <f t="shared" si="141"/>
        <v>46.63</v>
      </c>
      <c r="Q2294" s="8" t="s">
        <v>8325</v>
      </c>
      <c r="R2294" s="8" t="s">
        <v>8326</v>
      </c>
      <c r="S2294" s="12">
        <f t="shared" si="142"/>
        <v>40987.697638888887</v>
      </c>
      <c r="T2294" s="12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108.24</v>
      </c>
      <c r="P2295" s="8">
        <f t="shared" si="141"/>
        <v>34.07</v>
      </c>
      <c r="Q2295" s="8" t="s">
        <v>8325</v>
      </c>
      <c r="R2295" s="8" t="s">
        <v>8326</v>
      </c>
      <c r="S2295" s="12">
        <f t="shared" si="142"/>
        <v>41151.708321759259</v>
      </c>
      <c r="T2295" s="12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146.08000000000001</v>
      </c>
      <c r="P2296" s="8">
        <f t="shared" si="141"/>
        <v>65.209999999999994</v>
      </c>
      <c r="Q2296" s="8" t="s">
        <v>8325</v>
      </c>
      <c r="R2296" s="8" t="s">
        <v>8326</v>
      </c>
      <c r="S2296" s="12">
        <f t="shared" si="142"/>
        <v>41264.72314814815</v>
      </c>
      <c r="T2296" s="12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8">
        <f t="shared" si="141"/>
        <v>44.21</v>
      </c>
      <c r="Q2297" s="8" t="s">
        <v>8325</v>
      </c>
      <c r="R2297" s="8" t="s">
        <v>8326</v>
      </c>
      <c r="S2297" s="12">
        <f t="shared" si="142"/>
        <v>41270.954351851848</v>
      </c>
      <c r="T2297" s="12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</v>
      </c>
      <c r="P2298" s="8">
        <f t="shared" si="141"/>
        <v>71.97</v>
      </c>
      <c r="Q2298" s="8" t="s">
        <v>8325</v>
      </c>
      <c r="R2298" s="8" t="s">
        <v>8326</v>
      </c>
      <c r="S2298" s="12">
        <f t="shared" si="142"/>
        <v>40927.731782407405</v>
      </c>
      <c r="T2298" s="12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8">
        <f t="shared" si="141"/>
        <v>52.95</v>
      </c>
      <c r="Q2299" s="8" t="s">
        <v>8325</v>
      </c>
      <c r="R2299" s="8" t="s">
        <v>8326</v>
      </c>
      <c r="S2299" s="12">
        <f t="shared" si="142"/>
        <v>40948.042233796295</v>
      </c>
      <c r="T2299" s="12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</v>
      </c>
      <c r="P2300" s="8">
        <f t="shared" si="141"/>
        <v>109.45</v>
      </c>
      <c r="Q2300" s="8" t="s">
        <v>8325</v>
      </c>
      <c r="R2300" s="8" t="s">
        <v>8326</v>
      </c>
      <c r="S2300" s="12">
        <f t="shared" si="142"/>
        <v>41694.84065972222</v>
      </c>
      <c r="T2300" s="12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350.17</v>
      </c>
      <c r="P2301" s="8">
        <f t="shared" si="141"/>
        <v>75.040000000000006</v>
      </c>
      <c r="Q2301" s="8" t="s">
        <v>8325</v>
      </c>
      <c r="R2301" s="8" t="s">
        <v>8326</v>
      </c>
      <c r="S2301" s="12">
        <f t="shared" si="142"/>
        <v>40565.032511574071</v>
      </c>
      <c r="T2301" s="12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8">
        <f t="shared" si="141"/>
        <v>115.71</v>
      </c>
      <c r="Q2302" s="8" t="s">
        <v>8325</v>
      </c>
      <c r="R2302" s="8" t="s">
        <v>8326</v>
      </c>
      <c r="S2302" s="12">
        <f t="shared" si="142"/>
        <v>41074.727037037039</v>
      </c>
      <c r="T2302" s="12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</v>
      </c>
      <c r="P2303" s="8">
        <f t="shared" si="141"/>
        <v>31.66</v>
      </c>
      <c r="Q2303" s="8" t="s">
        <v>8325</v>
      </c>
      <c r="R2303" s="8" t="s">
        <v>8329</v>
      </c>
      <c r="S2303" s="12">
        <f t="shared" si="142"/>
        <v>41416.146944444445</v>
      </c>
      <c r="T2303" s="12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</v>
      </c>
      <c r="P2304" s="8">
        <f t="shared" si="141"/>
        <v>46.18</v>
      </c>
      <c r="Q2304" s="8" t="s">
        <v>8325</v>
      </c>
      <c r="R2304" s="8" t="s">
        <v>8329</v>
      </c>
      <c r="S2304" s="12">
        <f t="shared" si="142"/>
        <v>41605.868449074071</v>
      </c>
      <c r="T2304" s="12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109.36</v>
      </c>
      <c r="P2305" s="8">
        <f t="shared" si="141"/>
        <v>68.48</v>
      </c>
      <c r="Q2305" s="8" t="s">
        <v>8325</v>
      </c>
      <c r="R2305" s="8" t="s">
        <v>8329</v>
      </c>
      <c r="S2305" s="12">
        <f t="shared" si="142"/>
        <v>40850.111064814817</v>
      </c>
      <c r="T2305" s="12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</v>
      </c>
      <c r="P2306" s="8">
        <f t="shared" si="141"/>
        <v>53.47</v>
      </c>
      <c r="Q2306" s="8" t="s">
        <v>8325</v>
      </c>
      <c r="R2306" s="8" t="s">
        <v>8329</v>
      </c>
      <c r="S2306" s="12">
        <f t="shared" si="142"/>
        <v>40502.815868055557</v>
      </c>
      <c r="T2306" s="12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ROUND(100*(E2307/D2307), 2)</f>
        <v>101.23</v>
      </c>
      <c r="P2307" s="8">
        <f t="shared" ref="P2307:P2370" si="145">ROUND(E2307/L2307,2)</f>
        <v>109.11</v>
      </c>
      <c r="Q2307" s="8" t="s">
        <v>8325</v>
      </c>
      <c r="R2307" s="8" t="s">
        <v>8329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106.76</v>
      </c>
      <c r="P2308" s="8">
        <f t="shared" si="145"/>
        <v>51.19</v>
      </c>
      <c r="Q2308" s="8" t="s">
        <v>8325</v>
      </c>
      <c r="R2308" s="8" t="s">
        <v>8329</v>
      </c>
      <c r="S2308" s="12">
        <f t="shared" si="146"/>
        <v>40948.16815972222</v>
      </c>
      <c r="T2308" s="12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106.66</v>
      </c>
      <c r="P2309" s="8">
        <f t="shared" si="145"/>
        <v>27.94</v>
      </c>
      <c r="Q2309" s="8" t="s">
        <v>8325</v>
      </c>
      <c r="R2309" s="8" t="s">
        <v>8329</v>
      </c>
      <c r="S2309" s="12">
        <f t="shared" si="146"/>
        <v>41004.802465277775</v>
      </c>
      <c r="T2309" s="12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101.31</v>
      </c>
      <c r="P2310" s="8">
        <f t="shared" si="145"/>
        <v>82.5</v>
      </c>
      <c r="Q2310" s="8" t="s">
        <v>8325</v>
      </c>
      <c r="R2310" s="8" t="s">
        <v>8329</v>
      </c>
      <c r="S2310" s="12">
        <f t="shared" si="146"/>
        <v>41851.962916666671</v>
      </c>
      <c r="T2310" s="12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</v>
      </c>
      <c r="P2311" s="8">
        <f t="shared" si="145"/>
        <v>59.82</v>
      </c>
      <c r="Q2311" s="8" t="s">
        <v>8325</v>
      </c>
      <c r="R2311" s="8" t="s">
        <v>8329</v>
      </c>
      <c r="S2311" s="12">
        <f t="shared" si="146"/>
        <v>41307.987696759257</v>
      </c>
      <c r="T2311" s="12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428.84</v>
      </c>
      <c r="P2312" s="8">
        <f t="shared" si="145"/>
        <v>64.819999999999993</v>
      </c>
      <c r="Q2312" s="8" t="s">
        <v>8325</v>
      </c>
      <c r="R2312" s="8" t="s">
        <v>8329</v>
      </c>
      <c r="S2312" s="12">
        <f t="shared" si="146"/>
        <v>41324.79415509259</v>
      </c>
      <c r="T2312" s="12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</v>
      </c>
      <c r="P2313" s="8">
        <f t="shared" si="145"/>
        <v>90.1</v>
      </c>
      <c r="Q2313" s="8" t="s">
        <v>8325</v>
      </c>
      <c r="R2313" s="8" t="s">
        <v>8329</v>
      </c>
      <c r="S2313" s="12">
        <f t="shared" si="146"/>
        <v>41736.004502314812</v>
      </c>
      <c r="T2313" s="12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107.87</v>
      </c>
      <c r="P2314" s="8">
        <f t="shared" si="145"/>
        <v>40.96</v>
      </c>
      <c r="Q2314" s="8" t="s">
        <v>8325</v>
      </c>
      <c r="R2314" s="8" t="s">
        <v>8329</v>
      </c>
      <c r="S2314" s="12">
        <f t="shared" si="146"/>
        <v>41716.632847222223</v>
      </c>
      <c r="T2314" s="12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</v>
      </c>
      <c r="P2315" s="8">
        <f t="shared" si="145"/>
        <v>56</v>
      </c>
      <c r="Q2315" s="8" t="s">
        <v>8325</v>
      </c>
      <c r="R2315" s="8" t="s">
        <v>8329</v>
      </c>
      <c r="S2315" s="12">
        <f t="shared" si="146"/>
        <v>41002.958634259259</v>
      </c>
      <c r="T2315" s="12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8">
        <f t="shared" si="145"/>
        <v>37.67</v>
      </c>
      <c r="Q2316" s="8" t="s">
        <v>8325</v>
      </c>
      <c r="R2316" s="8" t="s">
        <v>8329</v>
      </c>
      <c r="S2316" s="12">
        <f t="shared" si="146"/>
        <v>41037.551585648151</v>
      </c>
      <c r="T2316" s="12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</v>
      </c>
      <c r="P2317" s="8">
        <f t="shared" si="145"/>
        <v>40.08</v>
      </c>
      <c r="Q2317" s="8" t="s">
        <v>8325</v>
      </c>
      <c r="R2317" s="8" t="s">
        <v>8329</v>
      </c>
      <c r="S2317" s="12">
        <f t="shared" si="146"/>
        <v>41004.72619212963</v>
      </c>
      <c r="T2317" s="12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</v>
      </c>
      <c r="P2318" s="8">
        <f t="shared" si="145"/>
        <v>78.03</v>
      </c>
      <c r="Q2318" s="8" t="s">
        <v>8325</v>
      </c>
      <c r="R2318" s="8" t="s">
        <v>8329</v>
      </c>
      <c r="S2318" s="12">
        <f t="shared" si="146"/>
        <v>40079.725115740745</v>
      </c>
      <c r="T2318" s="12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8">
        <f t="shared" si="145"/>
        <v>18.91</v>
      </c>
      <c r="Q2319" s="8" t="s">
        <v>8325</v>
      </c>
      <c r="R2319" s="8" t="s">
        <v>8329</v>
      </c>
      <c r="S2319" s="12">
        <f t="shared" si="146"/>
        <v>40192.542233796295</v>
      </c>
      <c r="T2319" s="12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121.06</v>
      </c>
      <c r="P2320" s="8">
        <f t="shared" si="145"/>
        <v>37.130000000000003</v>
      </c>
      <c r="Q2320" s="8" t="s">
        <v>8325</v>
      </c>
      <c r="R2320" s="8" t="s">
        <v>8329</v>
      </c>
      <c r="S2320" s="12">
        <f t="shared" si="146"/>
        <v>40050.643680555557</v>
      </c>
      <c r="T2320" s="12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107.7</v>
      </c>
      <c r="P2321" s="8">
        <f t="shared" si="145"/>
        <v>41.96</v>
      </c>
      <c r="Q2321" s="8" t="s">
        <v>8325</v>
      </c>
      <c r="R2321" s="8" t="s">
        <v>8329</v>
      </c>
      <c r="S2321" s="12">
        <f t="shared" si="146"/>
        <v>41593.082002314812</v>
      </c>
      <c r="T2321" s="12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8">
        <f t="shared" si="145"/>
        <v>61.04</v>
      </c>
      <c r="Q2322" s="8" t="s">
        <v>8325</v>
      </c>
      <c r="R2322" s="8" t="s">
        <v>8329</v>
      </c>
      <c r="S2322" s="12">
        <f t="shared" si="146"/>
        <v>41696.817129629628</v>
      </c>
      <c r="T2322" s="12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39.119999999999997</v>
      </c>
      <c r="P2323" s="8">
        <f t="shared" si="145"/>
        <v>64.53</v>
      </c>
      <c r="Q2323" s="8" t="s">
        <v>8336</v>
      </c>
      <c r="R2323" s="8" t="s">
        <v>8352</v>
      </c>
      <c r="S2323" s="12">
        <f t="shared" si="146"/>
        <v>42799.260428240741</v>
      </c>
      <c r="T2323" s="12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3.15</v>
      </c>
      <c r="P2324" s="8">
        <f t="shared" si="145"/>
        <v>21.25</v>
      </c>
      <c r="Q2324" s="8" t="s">
        <v>8336</v>
      </c>
      <c r="R2324" s="8" t="s">
        <v>8352</v>
      </c>
      <c r="S2324" s="12">
        <f t="shared" si="146"/>
        <v>42804.895474537043</v>
      </c>
      <c r="T2324" s="12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8">
        <f t="shared" si="145"/>
        <v>30</v>
      </c>
      <c r="Q2325" s="8" t="s">
        <v>8336</v>
      </c>
      <c r="R2325" s="8" t="s">
        <v>8352</v>
      </c>
      <c r="S2325" s="12">
        <f t="shared" si="146"/>
        <v>42807.755173611105</v>
      </c>
      <c r="T2325" s="12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</v>
      </c>
      <c r="P2326" s="8">
        <f t="shared" si="145"/>
        <v>25.49</v>
      </c>
      <c r="Q2326" s="8" t="s">
        <v>8336</v>
      </c>
      <c r="R2326" s="8" t="s">
        <v>8352</v>
      </c>
      <c r="S2326" s="12">
        <f t="shared" si="146"/>
        <v>42790.885243055556</v>
      </c>
      <c r="T2326" s="12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8">
        <f t="shared" si="145"/>
        <v>11.43</v>
      </c>
      <c r="Q2327" s="8" t="s">
        <v>8336</v>
      </c>
      <c r="R2327" s="8" t="s">
        <v>8352</v>
      </c>
      <c r="S2327" s="12">
        <f t="shared" si="146"/>
        <v>42794.022349537037</v>
      </c>
      <c r="T2327" s="12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8">
        <f t="shared" si="145"/>
        <v>108</v>
      </c>
      <c r="Q2328" s="8" t="s">
        <v>8336</v>
      </c>
      <c r="R2328" s="8" t="s">
        <v>8352</v>
      </c>
      <c r="S2328" s="12">
        <f t="shared" si="146"/>
        <v>42804.034120370372</v>
      </c>
      <c r="T2328" s="12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</v>
      </c>
      <c r="P2329" s="8">
        <f t="shared" si="145"/>
        <v>54.88</v>
      </c>
      <c r="Q2329" s="8" t="s">
        <v>8336</v>
      </c>
      <c r="R2329" s="8" t="s">
        <v>8352</v>
      </c>
      <c r="S2329" s="12">
        <f t="shared" si="146"/>
        <v>41842.917129629634</v>
      </c>
      <c r="T2329" s="12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</v>
      </c>
      <c r="P2330" s="8">
        <f t="shared" si="145"/>
        <v>47.38</v>
      </c>
      <c r="Q2330" s="8" t="s">
        <v>8336</v>
      </c>
      <c r="R2330" s="8" t="s">
        <v>8352</v>
      </c>
      <c r="S2330" s="12">
        <f t="shared" si="146"/>
        <v>42139.781678240746</v>
      </c>
      <c r="T2330" s="12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105.92</v>
      </c>
      <c r="P2331" s="8">
        <f t="shared" si="145"/>
        <v>211.84</v>
      </c>
      <c r="Q2331" s="8" t="s">
        <v>8336</v>
      </c>
      <c r="R2331" s="8" t="s">
        <v>8352</v>
      </c>
      <c r="S2331" s="12">
        <f t="shared" si="146"/>
        <v>41807.624374999999</v>
      </c>
      <c r="T2331" s="12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</v>
      </c>
      <c r="P2332" s="8">
        <f t="shared" si="145"/>
        <v>219.93</v>
      </c>
      <c r="Q2332" s="8" t="s">
        <v>8336</v>
      </c>
      <c r="R2332" s="8" t="s">
        <v>8352</v>
      </c>
      <c r="S2332" s="12">
        <f t="shared" si="146"/>
        <v>42332.89980324074</v>
      </c>
      <c r="T2332" s="12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</v>
      </c>
      <c r="P2333" s="8">
        <f t="shared" si="145"/>
        <v>40.799999999999997</v>
      </c>
      <c r="Q2333" s="8" t="s">
        <v>8336</v>
      </c>
      <c r="R2333" s="8" t="s">
        <v>8352</v>
      </c>
      <c r="S2333" s="12">
        <f t="shared" si="146"/>
        <v>41839.005671296298</v>
      </c>
      <c r="T2333" s="12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106.31</v>
      </c>
      <c r="P2334" s="8">
        <f t="shared" si="145"/>
        <v>75.5</v>
      </c>
      <c r="Q2334" s="8" t="s">
        <v>8336</v>
      </c>
      <c r="R2334" s="8" t="s">
        <v>8352</v>
      </c>
      <c r="S2334" s="12">
        <f t="shared" si="146"/>
        <v>42011.628136574072</v>
      </c>
      <c r="T2334" s="12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212.17</v>
      </c>
      <c r="P2335" s="8">
        <f t="shared" si="145"/>
        <v>13.54</v>
      </c>
      <c r="Q2335" s="8" t="s">
        <v>8336</v>
      </c>
      <c r="R2335" s="8" t="s">
        <v>8352</v>
      </c>
      <c r="S2335" s="12">
        <f t="shared" si="146"/>
        <v>41767.650347222225</v>
      </c>
      <c r="T2335" s="12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8">
        <f t="shared" si="145"/>
        <v>60.87</v>
      </c>
      <c r="Q2336" s="8" t="s">
        <v>8336</v>
      </c>
      <c r="R2336" s="8" t="s">
        <v>8352</v>
      </c>
      <c r="S2336" s="12">
        <f t="shared" si="146"/>
        <v>41918.670115740737</v>
      </c>
      <c r="T2336" s="12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</v>
      </c>
      <c r="P2337" s="8">
        <f t="shared" si="145"/>
        <v>115.69</v>
      </c>
      <c r="Q2337" s="8" t="s">
        <v>8336</v>
      </c>
      <c r="R2337" s="8" t="s">
        <v>8352</v>
      </c>
      <c r="S2337" s="12">
        <f t="shared" si="146"/>
        <v>41771.572256944448</v>
      </c>
      <c r="T2337" s="12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</v>
      </c>
      <c r="P2338" s="8">
        <f t="shared" si="145"/>
        <v>48.1</v>
      </c>
      <c r="Q2338" s="8" t="s">
        <v>8336</v>
      </c>
      <c r="R2338" s="8" t="s">
        <v>8352</v>
      </c>
      <c r="S2338" s="12">
        <f t="shared" si="146"/>
        <v>41666.924710648149</v>
      </c>
      <c r="T2338" s="12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110.66</v>
      </c>
      <c r="P2339" s="8">
        <f t="shared" si="145"/>
        <v>74.180000000000007</v>
      </c>
      <c r="Q2339" s="8" t="s">
        <v>8336</v>
      </c>
      <c r="R2339" s="8" t="s">
        <v>8352</v>
      </c>
      <c r="S2339" s="12">
        <f t="shared" si="146"/>
        <v>41786.640543981484</v>
      </c>
      <c r="T2339" s="12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</v>
      </c>
      <c r="P2340" s="8">
        <f t="shared" si="145"/>
        <v>123.35</v>
      </c>
      <c r="Q2340" s="8" t="s">
        <v>8336</v>
      </c>
      <c r="R2340" s="8" t="s">
        <v>8352</v>
      </c>
      <c r="S2340" s="12">
        <f t="shared" si="146"/>
        <v>41789.896805555552</v>
      </c>
      <c r="T2340" s="12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294.20999999999998</v>
      </c>
      <c r="P2341" s="8">
        <f t="shared" si="145"/>
        <v>66.62</v>
      </c>
      <c r="Q2341" s="8" t="s">
        <v>8336</v>
      </c>
      <c r="R2341" s="8" t="s">
        <v>8352</v>
      </c>
      <c r="S2341" s="12">
        <f t="shared" si="146"/>
        <v>42692.79987268518</v>
      </c>
      <c r="T2341" s="12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105.78</v>
      </c>
      <c r="P2342" s="8">
        <f t="shared" si="145"/>
        <v>104.99</v>
      </c>
      <c r="Q2342" s="8" t="s">
        <v>8336</v>
      </c>
      <c r="R2342" s="8" t="s">
        <v>8352</v>
      </c>
      <c r="S2342" s="12">
        <f t="shared" si="146"/>
        <v>42643.642800925925</v>
      </c>
      <c r="T2342" s="12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8" t="e">
        <f t="shared" si="145"/>
        <v>#DIV/0!</v>
      </c>
      <c r="Q2343" s="8" t="s">
        <v>8319</v>
      </c>
      <c r="R2343" s="8" t="s">
        <v>8320</v>
      </c>
      <c r="S2343" s="12">
        <f t="shared" si="146"/>
        <v>42167.813703703709</v>
      </c>
      <c r="T2343" s="12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8" t="e">
        <f t="shared" si="145"/>
        <v>#DIV/0!</v>
      </c>
      <c r="Q2344" s="8" t="s">
        <v>8319</v>
      </c>
      <c r="R2344" s="8" t="s">
        <v>8320</v>
      </c>
      <c r="S2344" s="12">
        <f t="shared" si="146"/>
        <v>41897.702199074076</v>
      </c>
      <c r="T2344" s="12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8">
        <f t="shared" si="145"/>
        <v>300</v>
      </c>
      <c r="Q2345" s="8" t="s">
        <v>8319</v>
      </c>
      <c r="R2345" s="8" t="s">
        <v>8320</v>
      </c>
      <c r="S2345" s="12">
        <f t="shared" si="146"/>
        <v>42327.825289351851</v>
      </c>
      <c r="T2345" s="12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8">
        <f t="shared" si="145"/>
        <v>1</v>
      </c>
      <c r="Q2346" s="8" t="s">
        <v>8319</v>
      </c>
      <c r="R2346" s="8" t="s">
        <v>8320</v>
      </c>
      <c r="S2346" s="12">
        <f t="shared" si="146"/>
        <v>42515.727650462963</v>
      </c>
      <c r="T2346" s="12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8" t="e">
        <f t="shared" si="145"/>
        <v>#DIV/0!</v>
      </c>
      <c r="Q2347" s="8" t="s">
        <v>8319</v>
      </c>
      <c r="R2347" s="8" t="s">
        <v>8320</v>
      </c>
      <c r="S2347" s="12">
        <f t="shared" si="146"/>
        <v>42060.001805555556</v>
      </c>
      <c r="T2347" s="12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7.0000000000000007E-2</v>
      </c>
      <c r="P2348" s="8">
        <f t="shared" si="145"/>
        <v>13</v>
      </c>
      <c r="Q2348" s="8" t="s">
        <v>8319</v>
      </c>
      <c r="R2348" s="8" t="s">
        <v>8320</v>
      </c>
      <c r="S2348" s="12">
        <f t="shared" si="146"/>
        <v>42615.79896990741</v>
      </c>
      <c r="T2348" s="12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8">
        <f t="shared" si="145"/>
        <v>15</v>
      </c>
      <c r="Q2349" s="8" t="s">
        <v>8319</v>
      </c>
      <c r="R2349" s="8" t="s">
        <v>8320</v>
      </c>
      <c r="S2349" s="12">
        <f t="shared" si="146"/>
        <v>42577.607361111113</v>
      </c>
      <c r="T2349" s="12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0.39</v>
      </c>
      <c r="P2350" s="8">
        <f t="shared" si="145"/>
        <v>54</v>
      </c>
      <c r="Q2350" s="8" t="s">
        <v>8319</v>
      </c>
      <c r="R2350" s="8" t="s">
        <v>8320</v>
      </c>
      <c r="S2350" s="12">
        <f t="shared" si="146"/>
        <v>42360.932152777779</v>
      </c>
      <c r="T2350" s="12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8" t="e">
        <f t="shared" si="145"/>
        <v>#DIV/0!</v>
      </c>
      <c r="Q2351" s="8" t="s">
        <v>8319</v>
      </c>
      <c r="R2351" s="8" t="s">
        <v>8320</v>
      </c>
      <c r="S2351" s="12">
        <f t="shared" si="146"/>
        <v>42198.775787037041</v>
      </c>
      <c r="T2351" s="12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8" t="e">
        <f t="shared" si="145"/>
        <v>#DIV/0!</v>
      </c>
      <c r="Q2352" s="8" t="s">
        <v>8319</v>
      </c>
      <c r="R2352" s="8" t="s">
        <v>8320</v>
      </c>
      <c r="S2352" s="12">
        <f t="shared" si="146"/>
        <v>42708.842245370368</v>
      </c>
      <c r="T2352" s="12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0.56999999999999995</v>
      </c>
      <c r="P2353" s="8">
        <f t="shared" si="145"/>
        <v>15.43</v>
      </c>
      <c r="Q2353" s="8" t="s">
        <v>8319</v>
      </c>
      <c r="R2353" s="8" t="s">
        <v>8320</v>
      </c>
      <c r="S2353" s="12">
        <f t="shared" si="146"/>
        <v>42094.101145833338</v>
      </c>
      <c r="T2353" s="12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8" t="e">
        <f t="shared" si="145"/>
        <v>#DIV/0!</v>
      </c>
      <c r="Q2354" s="8" t="s">
        <v>8319</v>
      </c>
      <c r="R2354" s="8" t="s">
        <v>8320</v>
      </c>
      <c r="S2354" s="12">
        <f t="shared" si="146"/>
        <v>42101.633703703701</v>
      </c>
      <c r="T2354" s="12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8" t="e">
        <f t="shared" si="145"/>
        <v>#DIV/0!</v>
      </c>
      <c r="Q2355" s="8" t="s">
        <v>8319</v>
      </c>
      <c r="R2355" s="8" t="s">
        <v>8320</v>
      </c>
      <c r="S2355" s="12">
        <f t="shared" si="146"/>
        <v>42103.676180555558</v>
      </c>
      <c r="T2355" s="12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7.0000000000000007E-2</v>
      </c>
      <c r="P2356" s="8">
        <f t="shared" si="145"/>
        <v>25</v>
      </c>
      <c r="Q2356" s="8" t="s">
        <v>8319</v>
      </c>
      <c r="R2356" s="8" t="s">
        <v>8320</v>
      </c>
      <c r="S2356" s="12">
        <f t="shared" si="146"/>
        <v>41954.722916666666</v>
      </c>
      <c r="T2356" s="12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0.69</v>
      </c>
      <c r="P2357" s="8">
        <f t="shared" si="145"/>
        <v>27.5</v>
      </c>
      <c r="Q2357" s="8" t="s">
        <v>8319</v>
      </c>
      <c r="R2357" s="8" t="s">
        <v>8320</v>
      </c>
      <c r="S2357" s="12">
        <f t="shared" si="146"/>
        <v>42096.918240740735</v>
      </c>
      <c r="T2357" s="12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8" t="e">
        <f t="shared" si="145"/>
        <v>#DIV/0!</v>
      </c>
      <c r="Q2358" s="8" t="s">
        <v>8319</v>
      </c>
      <c r="R2358" s="8" t="s">
        <v>8320</v>
      </c>
      <c r="S2358" s="12">
        <f t="shared" si="146"/>
        <v>42130.78361111111</v>
      </c>
      <c r="T2358" s="12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8" t="e">
        <f t="shared" si="145"/>
        <v>#DIV/0!</v>
      </c>
      <c r="Q2359" s="8" t="s">
        <v>8319</v>
      </c>
      <c r="R2359" s="8" t="s">
        <v>8320</v>
      </c>
      <c r="S2359" s="12">
        <f t="shared" si="146"/>
        <v>42264.620115740734</v>
      </c>
      <c r="T2359" s="12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8" t="e">
        <f t="shared" si="145"/>
        <v>#DIV/0!</v>
      </c>
      <c r="Q2360" s="8" t="s">
        <v>8319</v>
      </c>
      <c r="R2360" s="8" t="s">
        <v>8320</v>
      </c>
      <c r="S2360" s="12">
        <f t="shared" si="146"/>
        <v>41978.930972222224</v>
      </c>
      <c r="T2360" s="12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</v>
      </c>
      <c r="P2361" s="8">
        <f t="shared" si="145"/>
        <v>367</v>
      </c>
      <c r="Q2361" s="8" t="s">
        <v>8319</v>
      </c>
      <c r="R2361" s="8" t="s">
        <v>8320</v>
      </c>
      <c r="S2361" s="12">
        <f t="shared" si="146"/>
        <v>42159.649583333332</v>
      </c>
      <c r="T2361" s="12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8">
        <f t="shared" si="145"/>
        <v>2</v>
      </c>
      <c r="Q2362" s="8" t="s">
        <v>8319</v>
      </c>
      <c r="R2362" s="8" t="s">
        <v>8320</v>
      </c>
      <c r="S2362" s="12">
        <f t="shared" si="146"/>
        <v>42377.70694444445</v>
      </c>
      <c r="T2362" s="12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8" t="e">
        <f t="shared" si="145"/>
        <v>#DIV/0!</v>
      </c>
      <c r="Q2363" s="8" t="s">
        <v>8319</v>
      </c>
      <c r="R2363" s="8" t="s">
        <v>8320</v>
      </c>
      <c r="S2363" s="12">
        <f t="shared" si="146"/>
        <v>42466.858888888892</v>
      </c>
      <c r="T2363" s="12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</v>
      </c>
      <c r="P2364" s="8">
        <f t="shared" si="145"/>
        <v>60</v>
      </c>
      <c r="Q2364" s="8" t="s">
        <v>8319</v>
      </c>
      <c r="R2364" s="8" t="s">
        <v>8320</v>
      </c>
      <c r="S2364" s="12">
        <f t="shared" si="146"/>
        <v>41954.688310185185</v>
      </c>
      <c r="T2364" s="12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8" t="e">
        <f t="shared" si="145"/>
        <v>#DIV/0!</v>
      </c>
      <c r="Q2365" s="8" t="s">
        <v>8319</v>
      </c>
      <c r="R2365" s="8" t="s">
        <v>8320</v>
      </c>
      <c r="S2365" s="12">
        <f t="shared" si="146"/>
        <v>42322.011574074073</v>
      </c>
      <c r="T2365" s="12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8" t="e">
        <f t="shared" si="145"/>
        <v>#DIV/0!</v>
      </c>
      <c r="Q2366" s="8" t="s">
        <v>8319</v>
      </c>
      <c r="R2366" s="8" t="s">
        <v>8320</v>
      </c>
      <c r="S2366" s="12">
        <f t="shared" si="146"/>
        <v>42248.934675925921</v>
      </c>
      <c r="T2366" s="12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8" t="e">
        <f t="shared" si="145"/>
        <v>#DIV/0!</v>
      </c>
      <c r="Q2367" s="8" t="s">
        <v>8319</v>
      </c>
      <c r="R2367" s="8" t="s">
        <v>8320</v>
      </c>
      <c r="S2367" s="12">
        <f t="shared" si="146"/>
        <v>42346.736400462964</v>
      </c>
      <c r="T2367" s="12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8">
        <f t="shared" si="145"/>
        <v>97.41</v>
      </c>
      <c r="Q2368" s="8" t="s">
        <v>8319</v>
      </c>
      <c r="R2368" s="8" t="s">
        <v>8320</v>
      </c>
      <c r="S2368" s="12">
        <f t="shared" si="146"/>
        <v>42268.531631944439</v>
      </c>
      <c r="T2368" s="12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8">
        <f t="shared" si="145"/>
        <v>47.86</v>
      </c>
      <c r="Q2369" s="8" t="s">
        <v>8319</v>
      </c>
      <c r="R2369" s="8" t="s">
        <v>8320</v>
      </c>
      <c r="S2369" s="12">
        <f t="shared" si="146"/>
        <v>42425.970092592594</v>
      </c>
      <c r="T2369" s="12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8">
        <f t="shared" si="145"/>
        <v>50</v>
      </c>
      <c r="Q2370" s="8" t="s">
        <v>8319</v>
      </c>
      <c r="R2370" s="8" t="s">
        <v>8320</v>
      </c>
      <c r="S2370" s="12">
        <f t="shared" si="146"/>
        <v>42063.721817129626</v>
      </c>
      <c r="T2370" s="12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ROUND(100*(E2371/D2371), 2)</f>
        <v>0</v>
      </c>
      <c r="P2371" s="8" t="e">
        <f t="shared" ref="P2371:P2434" si="149">ROUND(E2371/L2371,2)</f>
        <v>#DIV/0!</v>
      </c>
      <c r="Q2371" s="8" t="s">
        <v>8319</v>
      </c>
      <c r="R2371" s="8" t="s">
        <v>8320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0.33</v>
      </c>
      <c r="P2372" s="8">
        <f t="shared" si="149"/>
        <v>20.5</v>
      </c>
      <c r="Q2372" s="8" t="s">
        <v>8319</v>
      </c>
      <c r="R2372" s="8" t="s">
        <v>8320</v>
      </c>
      <c r="S2372" s="12">
        <f t="shared" si="150"/>
        <v>41961.18913194444</v>
      </c>
      <c r="T2372" s="12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8" t="e">
        <f t="shared" si="149"/>
        <v>#DIV/0!</v>
      </c>
      <c r="Q2373" s="8" t="s">
        <v>8319</v>
      </c>
      <c r="R2373" s="8" t="s">
        <v>8320</v>
      </c>
      <c r="S2373" s="12">
        <f t="shared" si="150"/>
        <v>42150.777731481481</v>
      </c>
      <c r="T2373" s="12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</v>
      </c>
      <c r="P2374" s="8">
        <f t="shared" si="149"/>
        <v>30</v>
      </c>
      <c r="Q2374" s="8" t="s">
        <v>8319</v>
      </c>
      <c r="R2374" s="8" t="s">
        <v>8320</v>
      </c>
      <c r="S2374" s="12">
        <f t="shared" si="150"/>
        <v>42088.069108796291</v>
      </c>
      <c r="T2374" s="12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0.01</v>
      </c>
      <c r="P2375" s="8">
        <f t="shared" si="149"/>
        <v>50</v>
      </c>
      <c r="Q2375" s="8" t="s">
        <v>8319</v>
      </c>
      <c r="R2375" s="8" t="s">
        <v>8320</v>
      </c>
      <c r="S2375" s="12">
        <f t="shared" si="150"/>
        <v>42215.662314814821</v>
      </c>
      <c r="T2375" s="12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0.05</v>
      </c>
      <c r="P2376" s="8">
        <f t="shared" si="149"/>
        <v>10</v>
      </c>
      <c r="Q2376" s="8" t="s">
        <v>8319</v>
      </c>
      <c r="R2376" s="8" t="s">
        <v>8320</v>
      </c>
      <c r="S2376" s="12">
        <f t="shared" si="150"/>
        <v>42017.843287037031</v>
      </c>
      <c r="T2376" s="12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8" t="e">
        <f t="shared" si="149"/>
        <v>#DIV/0!</v>
      </c>
      <c r="Q2377" s="8" t="s">
        <v>8319</v>
      </c>
      <c r="R2377" s="8" t="s">
        <v>8320</v>
      </c>
      <c r="S2377" s="12">
        <f t="shared" si="150"/>
        <v>42592.836076388892</v>
      </c>
      <c r="T2377" s="12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10.88</v>
      </c>
      <c r="P2378" s="8">
        <f t="shared" si="149"/>
        <v>81.58</v>
      </c>
      <c r="Q2378" s="8" t="s">
        <v>8319</v>
      </c>
      <c r="R2378" s="8" t="s">
        <v>8320</v>
      </c>
      <c r="S2378" s="12">
        <f t="shared" si="150"/>
        <v>42318.925532407404</v>
      </c>
      <c r="T2378" s="12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8" t="e">
        <f t="shared" si="149"/>
        <v>#DIV/0!</v>
      </c>
      <c r="Q2379" s="8" t="s">
        <v>8319</v>
      </c>
      <c r="R2379" s="8" t="s">
        <v>8320</v>
      </c>
      <c r="S2379" s="12">
        <f t="shared" si="150"/>
        <v>42669.870173611111</v>
      </c>
      <c r="T2379" s="12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8" t="e">
        <f t="shared" si="149"/>
        <v>#DIV/0!</v>
      </c>
      <c r="Q2380" s="8" t="s">
        <v>8319</v>
      </c>
      <c r="R2380" s="8" t="s">
        <v>8320</v>
      </c>
      <c r="S2380" s="12">
        <f t="shared" si="150"/>
        <v>42213.013078703705</v>
      </c>
      <c r="T2380" s="12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8" t="e">
        <f t="shared" si="149"/>
        <v>#DIV/0!</v>
      </c>
      <c r="Q2381" s="8" t="s">
        <v>8319</v>
      </c>
      <c r="R2381" s="8" t="s">
        <v>8320</v>
      </c>
      <c r="S2381" s="12">
        <f t="shared" si="150"/>
        <v>42237.016388888893</v>
      </c>
      <c r="T2381" s="12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0.37</v>
      </c>
      <c r="P2382" s="8">
        <f t="shared" si="149"/>
        <v>18.329999999999998</v>
      </c>
      <c r="Q2382" s="8" t="s">
        <v>8319</v>
      </c>
      <c r="R2382" s="8" t="s">
        <v>8320</v>
      </c>
      <c r="S2382" s="12">
        <f t="shared" si="150"/>
        <v>42248.793310185181</v>
      </c>
      <c r="T2382" s="12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1.82</v>
      </c>
      <c r="P2383" s="8">
        <f t="shared" si="149"/>
        <v>224.43</v>
      </c>
      <c r="Q2383" s="8" t="s">
        <v>8319</v>
      </c>
      <c r="R2383" s="8" t="s">
        <v>8320</v>
      </c>
      <c r="S2383" s="12">
        <f t="shared" si="150"/>
        <v>42074.935740740737</v>
      </c>
      <c r="T2383" s="12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8">
        <f t="shared" si="149"/>
        <v>37.5</v>
      </c>
      <c r="Q2384" s="8" t="s">
        <v>8319</v>
      </c>
      <c r="R2384" s="8" t="s">
        <v>8320</v>
      </c>
      <c r="S2384" s="12">
        <f t="shared" si="150"/>
        <v>42195.187534722223</v>
      </c>
      <c r="T2384" s="12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8">
        <f t="shared" si="149"/>
        <v>145</v>
      </c>
      <c r="Q2385" s="8" t="s">
        <v>8319</v>
      </c>
      <c r="R2385" s="8" t="s">
        <v>8320</v>
      </c>
      <c r="S2385" s="12">
        <f t="shared" si="150"/>
        <v>42027.056793981479</v>
      </c>
      <c r="T2385" s="12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8">
        <f t="shared" si="149"/>
        <v>1</v>
      </c>
      <c r="Q2386" s="8" t="s">
        <v>8319</v>
      </c>
      <c r="R2386" s="8" t="s">
        <v>8320</v>
      </c>
      <c r="S2386" s="12">
        <f t="shared" si="150"/>
        <v>41927.067627314813</v>
      </c>
      <c r="T2386" s="12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</v>
      </c>
      <c r="P2387" s="8">
        <f t="shared" si="149"/>
        <v>112.57</v>
      </c>
      <c r="Q2387" s="8" t="s">
        <v>8319</v>
      </c>
      <c r="R2387" s="8" t="s">
        <v>8320</v>
      </c>
      <c r="S2387" s="12">
        <f t="shared" si="150"/>
        <v>42191.70175925926</v>
      </c>
      <c r="T2387" s="12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8" t="e">
        <f t="shared" si="149"/>
        <v>#DIV/0!</v>
      </c>
      <c r="Q2388" s="8" t="s">
        <v>8319</v>
      </c>
      <c r="R2388" s="8" t="s">
        <v>8320</v>
      </c>
      <c r="S2388" s="12">
        <f t="shared" si="150"/>
        <v>41954.838240740741</v>
      </c>
      <c r="T2388" s="12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</v>
      </c>
      <c r="P2389" s="8">
        <f t="shared" si="149"/>
        <v>342</v>
      </c>
      <c r="Q2389" s="8" t="s">
        <v>8319</v>
      </c>
      <c r="R2389" s="8" t="s">
        <v>8320</v>
      </c>
      <c r="S2389" s="12">
        <f t="shared" si="150"/>
        <v>42528.626620370371</v>
      </c>
      <c r="T2389" s="12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</v>
      </c>
      <c r="P2390" s="8">
        <f t="shared" si="149"/>
        <v>57.88</v>
      </c>
      <c r="Q2390" s="8" t="s">
        <v>8319</v>
      </c>
      <c r="R2390" s="8" t="s">
        <v>8320</v>
      </c>
      <c r="S2390" s="12">
        <f t="shared" si="150"/>
        <v>41989.853692129633</v>
      </c>
      <c r="T2390" s="12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0.19</v>
      </c>
      <c r="P2391" s="8">
        <f t="shared" si="149"/>
        <v>30</v>
      </c>
      <c r="Q2391" s="8" t="s">
        <v>8319</v>
      </c>
      <c r="R2391" s="8" t="s">
        <v>8320</v>
      </c>
      <c r="S2391" s="12">
        <f t="shared" si="150"/>
        <v>42179.653379629628</v>
      </c>
      <c r="T2391" s="12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8" t="e">
        <f t="shared" si="149"/>
        <v>#DIV/0!</v>
      </c>
      <c r="Q2392" s="8" t="s">
        <v>8319</v>
      </c>
      <c r="R2392" s="8" t="s">
        <v>8320</v>
      </c>
      <c r="S2392" s="12">
        <f t="shared" si="150"/>
        <v>41968.262314814812</v>
      </c>
      <c r="T2392" s="12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0.13</v>
      </c>
      <c r="P2393" s="8">
        <f t="shared" si="149"/>
        <v>25</v>
      </c>
      <c r="Q2393" s="8" t="s">
        <v>8319</v>
      </c>
      <c r="R2393" s="8" t="s">
        <v>8320</v>
      </c>
      <c r="S2393" s="12">
        <f t="shared" si="150"/>
        <v>42064.794490740736</v>
      </c>
      <c r="T2393" s="12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8" t="e">
        <f t="shared" si="149"/>
        <v>#DIV/0!</v>
      </c>
      <c r="Q2394" s="8" t="s">
        <v>8319</v>
      </c>
      <c r="R2394" s="8" t="s">
        <v>8320</v>
      </c>
      <c r="S2394" s="12">
        <f t="shared" si="150"/>
        <v>42276.120636574073</v>
      </c>
      <c r="T2394" s="12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8">
        <f t="shared" si="149"/>
        <v>50</v>
      </c>
      <c r="Q2395" s="8" t="s">
        <v>8319</v>
      </c>
      <c r="R2395" s="8" t="s">
        <v>8320</v>
      </c>
      <c r="S2395" s="12">
        <f t="shared" si="150"/>
        <v>42194.648344907408</v>
      </c>
      <c r="T2395" s="12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8">
        <f t="shared" si="149"/>
        <v>1.5</v>
      </c>
      <c r="Q2396" s="8" t="s">
        <v>8319</v>
      </c>
      <c r="R2396" s="8" t="s">
        <v>8320</v>
      </c>
      <c r="S2396" s="12">
        <f t="shared" si="150"/>
        <v>42031.362187499995</v>
      </c>
      <c r="T2396" s="12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8" t="e">
        <f t="shared" si="149"/>
        <v>#DIV/0!</v>
      </c>
      <c r="Q2397" s="8" t="s">
        <v>8319</v>
      </c>
      <c r="R2397" s="8" t="s">
        <v>8320</v>
      </c>
      <c r="S2397" s="12">
        <f t="shared" si="150"/>
        <v>42717.121377314819</v>
      </c>
      <c r="T2397" s="12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8">
        <f t="shared" si="149"/>
        <v>10</v>
      </c>
      <c r="Q2398" s="8" t="s">
        <v>8319</v>
      </c>
      <c r="R2398" s="8" t="s">
        <v>8320</v>
      </c>
      <c r="S2398" s="12">
        <f t="shared" si="150"/>
        <v>42262.849050925928</v>
      </c>
      <c r="T2398" s="12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8" t="e">
        <f t="shared" si="149"/>
        <v>#DIV/0!</v>
      </c>
      <c r="Q2399" s="8" t="s">
        <v>8319</v>
      </c>
      <c r="R2399" s="8" t="s">
        <v>8320</v>
      </c>
      <c r="S2399" s="12">
        <f t="shared" si="150"/>
        <v>41976.88490740741</v>
      </c>
      <c r="T2399" s="12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8" t="e">
        <f t="shared" si="149"/>
        <v>#DIV/0!</v>
      </c>
      <c r="Q2400" s="8" t="s">
        <v>8319</v>
      </c>
      <c r="R2400" s="8" t="s">
        <v>8320</v>
      </c>
      <c r="S2400" s="12">
        <f t="shared" si="150"/>
        <v>42157.916481481487</v>
      </c>
      <c r="T2400" s="12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8" t="e">
        <f t="shared" si="149"/>
        <v>#DIV/0!</v>
      </c>
      <c r="Q2401" s="8" t="s">
        <v>8319</v>
      </c>
      <c r="R2401" s="8" t="s">
        <v>8320</v>
      </c>
      <c r="S2401" s="12">
        <f t="shared" si="150"/>
        <v>41956.853078703702</v>
      </c>
      <c r="T2401" s="12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8" t="e">
        <f t="shared" si="149"/>
        <v>#DIV/0!</v>
      </c>
      <c r="Q2402" s="8" t="s">
        <v>8319</v>
      </c>
      <c r="R2402" s="8" t="s">
        <v>8320</v>
      </c>
      <c r="S2402" s="12">
        <f t="shared" si="150"/>
        <v>42444.268101851849</v>
      </c>
      <c r="T2402" s="12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0.72</v>
      </c>
      <c r="P2403" s="8">
        <f t="shared" si="149"/>
        <v>22.33</v>
      </c>
      <c r="Q2403" s="8" t="s">
        <v>8336</v>
      </c>
      <c r="R2403" s="8" t="s">
        <v>8337</v>
      </c>
      <c r="S2403" s="12">
        <f t="shared" si="150"/>
        <v>42374.822870370372</v>
      </c>
      <c r="T2403" s="12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</v>
      </c>
      <c r="P2404" s="8">
        <f t="shared" si="149"/>
        <v>52</v>
      </c>
      <c r="Q2404" s="8" t="s">
        <v>8336</v>
      </c>
      <c r="R2404" s="8" t="s">
        <v>8337</v>
      </c>
      <c r="S2404" s="12">
        <f t="shared" si="150"/>
        <v>42107.679756944446</v>
      </c>
      <c r="T2404" s="12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16.829999999999998</v>
      </c>
      <c r="P2405" s="8">
        <f t="shared" si="149"/>
        <v>16.829999999999998</v>
      </c>
      <c r="Q2405" s="8" t="s">
        <v>8336</v>
      </c>
      <c r="R2405" s="8" t="s">
        <v>8337</v>
      </c>
      <c r="S2405" s="12">
        <f t="shared" si="150"/>
        <v>42399.882615740738</v>
      </c>
      <c r="T2405" s="12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8" t="e">
        <f t="shared" si="149"/>
        <v>#DIV/0!</v>
      </c>
      <c r="Q2406" s="8" t="s">
        <v>8336</v>
      </c>
      <c r="R2406" s="8" t="s">
        <v>8337</v>
      </c>
      <c r="S2406" s="12">
        <f t="shared" si="150"/>
        <v>42342.03943287037</v>
      </c>
      <c r="T2406" s="12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8">
        <f t="shared" si="149"/>
        <v>56.3</v>
      </c>
      <c r="Q2407" s="8" t="s">
        <v>8336</v>
      </c>
      <c r="R2407" s="8" t="s">
        <v>8337</v>
      </c>
      <c r="S2407" s="12">
        <f t="shared" si="150"/>
        <v>42595.585358796292</v>
      </c>
      <c r="T2407" s="12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</v>
      </c>
      <c r="P2408" s="8">
        <f t="shared" si="149"/>
        <v>84.06</v>
      </c>
      <c r="Q2408" s="8" t="s">
        <v>8336</v>
      </c>
      <c r="R2408" s="8" t="s">
        <v>8337</v>
      </c>
      <c r="S2408" s="12">
        <f t="shared" si="150"/>
        <v>41983.110995370371</v>
      </c>
      <c r="T2408" s="12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25.26</v>
      </c>
      <c r="P2409" s="8">
        <f t="shared" si="149"/>
        <v>168.39</v>
      </c>
      <c r="Q2409" s="8" t="s">
        <v>8336</v>
      </c>
      <c r="R2409" s="8" t="s">
        <v>8337</v>
      </c>
      <c r="S2409" s="12">
        <f t="shared" si="150"/>
        <v>42082.575555555552</v>
      </c>
      <c r="T2409" s="12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8">
        <f t="shared" si="149"/>
        <v>15</v>
      </c>
      <c r="Q2410" s="8" t="s">
        <v>8336</v>
      </c>
      <c r="R2410" s="8" t="s">
        <v>8337</v>
      </c>
      <c r="S2410" s="12">
        <f t="shared" si="150"/>
        <v>41919.140706018516</v>
      </c>
      <c r="T2410" s="12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</v>
      </c>
      <c r="P2411" s="8">
        <f t="shared" si="149"/>
        <v>76.67</v>
      </c>
      <c r="Q2411" s="8" t="s">
        <v>8336</v>
      </c>
      <c r="R2411" s="8" t="s">
        <v>8337</v>
      </c>
      <c r="S2411" s="12">
        <f t="shared" si="150"/>
        <v>42204.875868055555</v>
      </c>
      <c r="T2411" s="12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8" t="e">
        <f t="shared" si="149"/>
        <v>#DIV/0!</v>
      </c>
      <c r="Q2412" s="8" t="s">
        <v>8336</v>
      </c>
      <c r="R2412" s="8" t="s">
        <v>8337</v>
      </c>
      <c r="S2412" s="12">
        <f t="shared" si="150"/>
        <v>42224.408275462964</v>
      </c>
      <c r="T2412" s="12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</v>
      </c>
      <c r="P2413" s="8">
        <f t="shared" si="149"/>
        <v>50.33</v>
      </c>
      <c r="Q2413" s="8" t="s">
        <v>8336</v>
      </c>
      <c r="R2413" s="8" t="s">
        <v>8337</v>
      </c>
      <c r="S2413" s="12">
        <f t="shared" si="150"/>
        <v>42211.732430555552</v>
      </c>
      <c r="T2413" s="12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8" t="e">
        <f t="shared" si="149"/>
        <v>#DIV/0!</v>
      </c>
      <c r="Q2414" s="8" t="s">
        <v>8336</v>
      </c>
      <c r="R2414" s="8" t="s">
        <v>8337</v>
      </c>
      <c r="S2414" s="12">
        <f t="shared" si="150"/>
        <v>42655.736956018518</v>
      </c>
      <c r="T2414" s="12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</v>
      </c>
      <c r="P2415" s="8">
        <f t="shared" si="149"/>
        <v>8.33</v>
      </c>
      <c r="Q2415" s="8" t="s">
        <v>8336</v>
      </c>
      <c r="R2415" s="8" t="s">
        <v>8337</v>
      </c>
      <c r="S2415" s="12">
        <f t="shared" si="150"/>
        <v>41760.10974537037</v>
      </c>
      <c r="T2415" s="12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3.07</v>
      </c>
      <c r="P2416" s="8">
        <f t="shared" si="149"/>
        <v>35.380000000000003</v>
      </c>
      <c r="Q2416" s="8" t="s">
        <v>8336</v>
      </c>
      <c r="R2416" s="8" t="s">
        <v>8337</v>
      </c>
      <c r="S2416" s="12">
        <f t="shared" si="150"/>
        <v>42198.695138888885</v>
      </c>
      <c r="T2416" s="12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0.56000000000000005</v>
      </c>
      <c r="P2417" s="8">
        <f t="shared" si="149"/>
        <v>55.83</v>
      </c>
      <c r="Q2417" s="8" t="s">
        <v>8336</v>
      </c>
      <c r="R2417" s="8" t="s">
        <v>8337</v>
      </c>
      <c r="S2417" s="12">
        <f t="shared" si="150"/>
        <v>42536.862800925926</v>
      </c>
      <c r="T2417" s="12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0.03</v>
      </c>
      <c r="P2418" s="8">
        <f t="shared" si="149"/>
        <v>5</v>
      </c>
      <c r="Q2418" s="8" t="s">
        <v>8336</v>
      </c>
      <c r="R2418" s="8" t="s">
        <v>8337</v>
      </c>
      <c r="S2418" s="12">
        <f t="shared" si="150"/>
        <v>42019.737766203703</v>
      </c>
      <c r="T2418" s="12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8" t="e">
        <f t="shared" si="149"/>
        <v>#DIV/0!</v>
      </c>
      <c r="Q2419" s="8" t="s">
        <v>8336</v>
      </c>
      <c r="R2419" s="8" t="s">
        <v>8337</v>
      </c>
      <c r="S2419" s="12">
        <f t="shared" si="150"/>
        <v>41831.884108796294</v>
      </c>
      <c r="T2419" s="12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8">
        <f t="shared" si="149"/>
        <v>1</v>
      </c>
      <c r="Q2420" s="8" t="s">
        <v>8336</v>
      </c>
      <c r="R2420" s="8" t="s">
        <v>8337</v>
      </c>
      <c r="S2420" s="12">
        <f t="shared" si="150"/>
        <v>42027.856990740736</v>
      </c>
      <c r="T2420" s="12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8" t="e">
        <f t="shared" si="149"/>
        <v>#DIV/0!</v>
      </c>
      <c r="Q2421" s="8" t="s">
        <v>8336</v>
      </c>
      <c r="R2421" s="8" t="s">
        <v>8337</v>
      </c>
      <c r="S2421" s="12">
        <f t="shared" si="150"/>
        <v>41993.738298611104</v>
      </c>
      <c r="T2421" s="12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14.83</v>
      </c>
      <c r="P2422" s="8">
        <f t="shared" si="149"/>
        <v>69.47</v>
      </c>
      <c r="Q2422" s="8" t="s">
        <v>8336</v>
      </c>
      <c r="R2422" s="8" t="s">
        <v>8337</v>
      </c>
      <c r="S2422" s="12">
        <f t="shared" si="150"/>
        <v>41893.028877314813</v>
      </c>
      <c r="T2422" s="12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0.02</v>
      </c>
      <c r="P2423" s="8">
        <f t="shared" si="149"/>
        <v>1</v>
      </c>
      <c r="Q2423" s="8" t="s">
        <v>8336</v>
      </c>
      <c r="R2423" s="8" t="s">
        <v>8337</v>
      </c>
      <c r="S2423" s="12">
        <f t="shared" si="150"/>
        <v>42026.687453703707</v>
      </c>
      <c r="T2423" s="12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8">
        <f t="shared" si="149"/>
        <v>1</v>
      </c>
      <c r="Q2424" s="8" t="s">
        <v>8336</v>
      </c>
      <c r="R2424" s="8" t="s">
        <v>8337</v>
      </c>
      <c r="S2424" s="12">
        <f t="shared" si="150"/>
        <v>42044.724953703699</v>
      </c>
      <c r="T2424" s="12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0.01</v>
      </c>
      <c r="P2425" s="8">
        <f t="shared" si="149"/>
        <v>8</v>
      </c>
      <c r="Q2425" s="8" t="s">
        <v>8336</v>
      </c>
      <c r="R2425" s="8" t="s">
        <v>8337</v>
      </c>
      <c r="S2425" s="12">
        <f t="shared" si="150"/>
        <v>41974.704745370371</v>
      </c>
      <c r="T2425" s="12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8">
        <f t="shared" si="149"/>
        <v>34.44</v>
      </c>
      <c r="Q2426" s="8" t="s">
        <v>8336</v>
      </c>
      <c r="R2426" s="8" t="s">
        <v>8337</v>
      </c>
      <c r="S2426" s="12">
        <f t="shared" si="150"/>
        <v>41909.892453703702</v>
      </c>
      <c r="T2426" s="12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0.03</v>
      </c>
      <c r="P2427" s="8">
        <f t="shared" si="149"/>
        <v>1</v>
      </c>
      <c r="Q2427" s="8" t="s">
        <v>8336</v>
      </c>
      <c r="R2427" s="8" t="s">
        <v>8337</v>
      </c>
      <c r="S2427" s="12">
        <f t="shared" si="150"/>
        <v>42502.913761574076</v>
      </c>
      <c r="T2427" s="12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8" t="e">
        <f t="shared" si="149"/>
        <v>#DIV/0!</v>
      </c>
      <c r="Q2428" s="8" t="s">
        <v>8336</v>
      </c>
      <c r="R2428" s="8" t="s">
        <v>8337</v>
      </c>
      <c r="S2428" s="12">
        <f t="shared" si="150"/>
        <v>42164.170046296291</v>
      </c>
      <c r="T2428" s="12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0</v>
      </c>
      <c r="P2429" s="8">
        <f t="shared" si="149"/>
        <v>1</v>
      </c>
      <c r="Q2429" s="8" t="s">
        <v>8336</v>
      </c>
      <c r="R2429" s="8" t="s">
        <v>8337</v>
      </c>
      <c r="S2429" s="12">
        <f t="shared" si="150"/>
        <v>42412.318668981476</v>
      </c>
      <c r="T2429" s="12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0</v>
      </c>
      <c r="P2430" s="8">
        <f t="shared" si="149"/>
        <v>1</v>
      </c>
      <c r="Q2430" s="8" t="s">
        <v>8336</v>
      </c>
      <c r="R2430" s="8" t="s">
        <v>8337</v>
      </c>
      <c r="S2430" s="12">
        <f t="shared" si="150"/>
        <v>42045.784155092595</v>
      </c>
      <c r="T2430" s="12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</v>
      </c>
      <c r="P2431" s="8">
        <f t="shared" si="149"/>
        <v>501.25</v>
      </c>
      <c r="Q2431" s="8" t="s">
        <v>8336</v>
      </c>
      <c r="R2431" s="8" t="s">
        <v>8337</v>
      </c>
      <c r="S2431" s="12">
        <f t="shared" si="150"/>
        <v>42734.879236111112</v>
      </c>
      <c r="T2431" s="12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</v>
      </c>
      <c r="P2432" s="8">
        <f t="shared" si="149"/>
        <v>10.5</v>
      </c>
      <c r="Q2432" s="8" t="s">
        <v>8336</v>
      </c>
      <c r="R2432" s="8" t="s">
        <v>8337</v>
      </c>
      <c r="S2432" s="12">
        <f t="shared" si="150"/>
        <v>42382.130833333329</v>
      </c>
      <c r="T2432" s="12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0</v>
      </c>
      <c r="P2433" s="8">
        <f t="shared" si="149"/>
        <v>1</v>
      </c>
      <c r="Q2433" s="8" t="s">
        <v>8336</v>
      </c>
      <c r="R2433" s="8" t="s">
        <v>8337</v>
      </c>
      <c r="S2433" s="12">
        <f t="shared" si="150"/>
        <v>42489.099687499998</v>
      </c>
      <c r="T2433" s="12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0.01</v>
      </c>
      <c r="P2434" s="8">
        <f t="shared" si="149"/>
        <v>1</v>
      </c>
      <c r="Q2434" s="8" t="s">
        <v>8336</v>
      </c>
      <c r="R2434" s="8" t="s">
        <v>8337</v>
      </c>
      <c r="S2434" s="12">
        <f t="shared" si="150"/>
        <v>42041.218715277777</v>
      </c>
      <c r="T2434" s="12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ROUND(100*(E2435/D2435), 2)</f>
        <v>0</v>
      </c>
      <c r="P2435" s="8" t="e">
        <f t="shared" ref="P2435:P2498" si="153">ROUND(E2435/L2435,2)</f>
        <v>#DIV/0!</v>
      </c>
      <c r="Q2435" s="8" t="s">
        <v>8336</v>
      </c>
      <c r="R2435" s="8" t="s">
        <v>8337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8">
        <f t="shared" si="153"/>
        <v>13</v>
      </c>
      <c r="Q2436" s="8" t="s">
        <v>8336</v>
      </c>
      <c r="R2436" s="8" t="s">
        <v>8337</v>
      </c>
      <c r="S2436" s="12">
        <f t="shared" si="154"/>
        <v>42180.18604166666</v>
      </c>
      <c r="T2436" s="12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0.49</v>
      </c>
      <c r="P2437" s="8">
        <f t="shared" si="153"/>
        <v>306</v>
      </c>
      <c r="Q2437" s="8" t="s">
        <v>8336</v>
      </c>
      <c r="R2437" s="8" t="s">
        <v>8337</v>
      </c>
      <c r="S2437" s="12">
        <f t="shared" si="154"/>
        <v>42252.277615740735</v>
      </c>
      <c r="T2437" s="12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0.04</v>
      </c>
      <c r="P2438" s="8">
        <f t="shared" si="153"/>
        <v>22.5</v>
      </c>
      <c r="Q2438" s="8" t="s">
        <v>8336</v>
      </c>
      <c r="R2438" s="8" t="s">
        <v>8337</v>
      </c>
      <c r="S2438" s="12">
        <f t="shared" si="154"/>
        <v>42338.615393518514</v>
      </c>
      <c r="T2438" s="12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8" t="e">
        <f t="shared" si="153"/>
        <v>#DIV/0!</v>
      </c>
      <c r="Q2439" s="8" t="s">
        <v>8336</v>
      </c>
      <c r="R2439" s="8" t="s">
        <v>8337</v>
      </c>
      <c r="S2439" s="12">
        <f t="shared" si="154"/>
        <v>42031.965138888889</v>
      </c>
      <c r="T2439" s="12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</v>
      </c>
      <c r="P2440" s="8">
        <f t="shared" si="153"/>
        <v>50</v>
      </c>
      <c r="Q2440" s="8" t="s">
        <v>8336</v>
      </c>
      <c r="R2440" s="8" t="s">
        <v>8337</v>
      </c>
      <c r="S2440" s="12">
        <f t="shared" si="154"/>
        <v>42285.91506944444</v>
      </c>
      <c r="T2440" s="12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8" t="e">
        <f t="shared" si="153"/>
        <v>#DIV/0!</v>
      </c>
      <c r="Q2441" s="8" t="s">
        <v>8336</v>
      </c>
      <c r="R2441" s="8" t="s">
        <v>8337</v>
      </c>
      <c r="S2441" s="12">
        <f t="shared" si="154"/>
        <v>42265.818622685183</v>
      </c>
      <c r="T2441" s="12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8">
        <f t="shared" si="153"/>
        <v>5</v>
      </c>
      <c r="Q2442" s="8" t="s">
        <v>8336</v>
      </c>
      <c r="R2442" s="8" t="s">
        <v>8337</v>
      </c>
      <c r="S2442" s="12">
        <f t="shared" si="154"/>
        <v>42383.899456018517</v>
      </c>
      <c r="T2442" s="12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8">
        <f t="shared" si="153"/>
        <v>74.23</v>
      </c>
      <c r="Q2443" s="8" t="s">
        <v>8336</v>
      </c>
      <c r="R2443" s="8" t="s">
        <v>8352</v>
      </c>
      <c r="S2443" s="12">
        <f t="shared" si="154"/>
        <v>42187.125625000001</v>
      </c>
      <c r="T2443" s="12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</v>
      </c>
      <c r="P2444" s="8">
        <f t="shared" si="153"/>
        <v>81.25</v>
      </c>
      <c r="Q2444" s="8" t="s">
        <v>8336</v>
      </c>
      <c r="R2444" s="8" t="s">
        <v>8352</v>
      </c>
      <c r="S2444" s="12">
        <f t="shared" si="154"/>
        <v>42052.666990740734</v>
      </c>
      <c r="T2444" s="12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</v>
      </c>
      <c r="P2445" s="8">
        <f t="shared" si="153"/>
        <v>130.22999999999999</v>
      </c>
      <c r="Q2445" s="8" t="s">
        <v>8336</v>
      </c>
      <c r="R2445" s="8" t="s">
        <v>8352</v>
      </c>
      <c r="S2445" s="12">
        <f t="shared" si="154"/>
        <v>41836.625254629631</v>
      </c>
      <c r="T2445" s="12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</v>
      </c>
      <c r="P2446" s="8">
        <f t="shared" si="153"/>
        <v>53.41</v>
      </c>
      <c r="Q2446" s="8" t="s">
        <v>8336</v>
      </c>
      <c r="R2446" s="8" t="s">
        <v>8352</v>
      </c>
      <c r="S2446" s="12">
        <f t="shared" si="154"/>
        <v>42485.754525462966</v>
      </c>
      <c r="T2446" s="12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8">
        <f t="shared" si="153"/>
        <v>75.13</v>
      </c>
      <c r="Q2447" s="8" t="s">
        <v>8336</v>
      </c>
      <c r="R2447" s="8" t="s">
        <v>8352</v>
      </c>
      <c r="S2447" s="12">
        <f t="shared" si="154"/>
        <v>42243.190057870372</v>
      </c>
      <c r="T2447" s="12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8">
        <f t="shared" si="153"/>
        <v>75.67</v>
      </c>
      <c r="Q2448" s="8" t="s">
        <v>8336</v>
      </c>
      <c r="R2448" s="8" t="s">
        <v>8352</v>
      </c>
      <c r="S2448" s="12">
        <f t="shared" si="154"/>
        <v>42670.602673611109</v>
      </c>
      <c r="T2448" s="12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</v>
      </c>
      <c r="P2449" s="8">
        <f t="shared" si="153"/>
        <v>31.69</v>
      </c>
      <c r="Q2449" s="8" t="s">
        <v>8336</v>
      </c>
      <c r="R2449" s="8" t="s">
        <v>8352</v>
      </c>
      <c r="S2449" s="12">
        <f t="shared" si="154"/>
        <v>42654.469826388886</v>
      </c>
      <c r="T2449" s="12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8">
        <f t="shared" si="153"/>
        <v>47.78</v>
      </c>
      <c r="Q2450" s="8" t="s">
        <v>8336</v>
      </c>
      <c r="R2450" s="8" t="s">
        <v>8352</v>
      </c>
      <c r="S2450" s="12">
        <f t="shared" si="154"/>
        <v>42607.316122685181</v>
      </c>
      <c r="T2450" s="12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8">
        <f t="shared" si="153"/>
        <v>90</v>
      </c>
      <c r="Q2451" s="8" t="s">
        <v>8336</v>
      </c>
      <c r="R2451" s="8" t="s">
        <v>8352</v>
      </c>
      <c r="S2451" s="12">
        <f t="shared" si="154"/>
        <v>41943.142534722225</v>
      </c>
      <c r="T2451" s="12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</v>
      </c>
      <c r="P2452" s="8">
        <f t="shared" si="153"/>
        <v>149.31</v>
      </c>
      <c r="Q2452" s="8" t="s">
        <v>8336</v>
      </c>
      <c r="R2452" s="8" t="s">
        <v>8352</v>
      </c>
      <c r="S2452" s="12">
        <f t="shared" si="154"/>
        <v>41902.07240740741</v>
      </c>
      <c r="T2452" s="12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8">
        <f t="shared" si="153"/>
        <v>62.07</v>
      </c>
      <c r="Q2453" s="8" t="s">
        <v>8336</v>
      </c>
      <c r="R2453" s="8" t="s">
        <v>8352</v>
      </c>
      <c r="S2453" s="12">
        <f t="shared" si="154"/>
        <v>42779.908449074079</v>
      </c>
      <c r="T2453" s="12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8">
        <f t="shared" si="153"/>
        <v>53.4</v>
      </c>
      <c r="Q2454" s="8" t="s">
        <v>8336</v>
      </c>
      <c r="R2454" s="8" t="s">
        <v>8352</v>
      </c>
      <c r="S2454" s="12">
        <f t="shared" si="154"/>
        <v>42338.84375</v>
      </c>
      <c r="T2454" s="12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8">
        <f t="shared" si="153"/>
        <v>69.27</v>
      </c>
      <c r="Q2455" s="8" t="s">
        <v>8336</v>
      </c>
      <c r="R2455" s="8" t="s">
        <v>8352</v>
      </c>
      <c r="S2455" s="12">
        <f t="shared" si="154"/>
        <v>42738.692233796297</v>
      </c>
      <c r="T2455" s="12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100.85</v>
      </c>
      <c r="P2456" s="8">
        <f t="shared" si="153"/>
        <v>271.51</v>
      </c>
      <c r="Q2456" s="8" t="s">
        <v>8336</v>
      </c>
      <c r="R2456" s="8" t="s">
        <v>8352</v>
      </c>
      <c r="S2456" s="12">
        <f t="shared" si="154"/>
        <v>42770.201481481476</v>
      </c>
      <c r="T2456" s="12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8">
        <f t="shared" si="153"/>
        <v>34.130000000000003</v>
      </c>
      <c r="Q2457" s="8" t="s">
        <v>8336</v>
      </c>
      <c r="R2457" s="8" t="s">
        <v>8352</v>
      </c>
      <c r="S2457" s="12">
        <f t="shared" si="154"/>
        <v>42452.781828703708</v>
      </c>
      <c r="T2457" s="12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180.87</v>
      </c>
      <c r="P2458" s="8">
        <f t="shared" si="153"/>
        <v>40.49</v>
      </c>
      <c r="Q2458" s="8" t="s">
        <v>8336</v>
      </c>
      <c r="R2458" s="8" t="s">
        <v>8352</v>
      </c>
      <c r="S2458" s="12">
        <f t="shared" si="154"/>
        <v>42761.961099537039</v>
      </c>
      <c r="T2458" s="12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</v>
      </c>
      <c r="P2459" s="8">
        <f t="shared" si="153"/>
        <v>189.76</v>
      </c>
      <c r="Q2459" s="8" t="s">
        <v>8336</v>
      </c>
      <c r="R2459" s="8" t="s">
        <v>8352</v>
      </c>
      <c r="S2459" s="12">
        <f t="shared" si="154"/>
        <v>42423.602500000001</v>
      </c>
      <c r="T2459" s="12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110.18</v>
      </c>
      <c r="P2460" s="8">
        <f t="shared" si="153"/>
        <v>68.86</v>
      </c>
      <c r="Q2460" s="8" t="s">
        <v>8336</v>
      </c>
      <c r="R2460" s="8" t="s">
        <v>8352</v>
      </c>
      <c r="S2460" s="12">
        <f t="shared" si="154"/>
        <v>42495.871736111112</v>
      </c>
      <c r="T2460" s="12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8">
        <f t="shared" si="153"/>
        <v>108.78</v>
      </c>
      <c r="Q2461" s="8" t="s">
        <v>8336</v>
      </c>
      <c r="R2461" s="8" t="s">
        <v>8352</v>
      </c>
      <c r="S2461" s="12">
        <f t="shared" si="154"/>
        <v>42407.637557870374</v>
      </c>
      <c r="T2461" s="12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100.79</v>
      </c>
      <c r="P2462" s="8">
        <f t="shared" si="153"/>
        <v>125.99</v>
      </c>
      <c r="Q2462" s="8" t="s">
        <v>8336</v>
      </c>
      <c r="R2462" s="8" t="s">
        <v>8352</v>
      </c>
      <c r="S2462" s="12">
        <f t="shared" si="154"/>
        <v>42704.187118055561</v>
      </c>
      <c r="T2462" s="12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8">
        <f t="shared" si="153"/>
        <v>90.52</v>
      </c>
      <c r="Q2463" s="8" t="s">
        <v>8325</v>
      </c>
      <c r="R2463" s="8" t="s">
        <v>8329</v>
      </c>
      <c r="S2463" s="12">
        <f t="shared" si="154"/>
        <v>40784.012696759259</v>
      </c>
      <c r="T2463" s="12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110.71</v>
      </c>
      <c r="P2464" s="8">
        <f t="shared" si="153"/>
        <v>28.88</v>
      </c>
      <c r="Q2464" s="8" t="s">
        <v>8325</v>
      </c>
      <c r="R2464" s="8" t="s">
        <v>8329</v>
      </c>
      <c r="S2464" s="12">
        <f t="shared" si="154"/>
        <v>41089.186296296299</v>
      </c>
      <c r="T2464" s="12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</v>
      </c>
      <c r="P2465" s="8">
        <f t="shared" si="153"/>
        <v>31</v>
      </c>
      <c r="Q2465" s="8" t="s">
        <v>8325</v>
      </c>
      <c r="R2465" s="8" t="s">
        <v>8329</v>
      </c>
      <c r="S2465" s="12">
        <f t="shared" si="154"/>
        <v>41341.111400462964</v>
      </c>
      <c r="T2465" s="12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8">
        <f t="shared" si="153"/>
        <v>51.67</v>
      </c>
      <c r="Q2466" s="8" t="s">
        <v>8325</v>
      </c>
      <c r="R2466" s="8" t="s">
        <v>8329</v>
      </c>
      <c r="S2466" s="12">
        <f t="shared" si="154"/>
        <v>42248.90042824074</v>
      </c>
      <c r="T2466" s="12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</v>
      </c>
      <c r="P2467" s="8">
        <f t="shared" si="153"/>
        <v>26.27</v>
      </c>
      <c r="Q2467" s="8" t="s">
        <v>8325</v>
      </c>
      <c r="R2467" s="8" t="s">
        <v>8329</v>
      </c>
      <c r="S2467" s="12">
        <f t="shared" si="154"/>
        <v>41145.719305555554</v>
      </c>
      <c r="T2467" s="12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8">
        <f t="shared" si="153"/>
        <v>48.08</v>
      </c>
      <c r="Q2468" s="8" t="s">
        <v>8325</v>
      </c>
      <c r="R2468" s="8" t="s">
        <v>8329</v>
      </c>
      <c r="S2468" s="12">
        <f t="shared" si="154"/>
        <v>41373.102465277778</v>
      </c>
      <c r="T2468" s="12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8">
        <f t="shared" si="153"/>
        <v>27.56</v>
      </c>
      <c r="Q2469" s="8" t="s">
        <v>8325</v>
      </c>
      <c r="R2469" s="8" t="s">
        <v>8329</v>
      </c>
      <c r="S2469" s="12">
        <f t="shared" si="154"/>
        <v>41025.874201388891</v>
      </c>
      <c r="T2469" s="12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107.22</v>
      </c>
      <c r="P2470" s="8">
        <f t="shared" si="153"/>
        <v>36.97</v>
      </c>
      <c r="Q2470" s="8" t="s">
        <v>8325</v>
      </c>
      <c r="R2470" s="8" t="s">
        <v>8329</v>
      </c>
      <c r="S2470" s="12">
        <f t="shared" si="154"/>
        <v>41174.154178240737</v>
      </c>
      <c r="T2470" s="12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113.67</v>
      </c>
      <c r="P2471" s="8">
        <f t="shared" si="153"/>
        <v>29.02</v>
      </c>
      <c r="Q2471" s="8" t="s">
        <v>8325</v>
      </c>
      <c r="R2471" s="8" t="s">
        <v>8329</v>
      </c>
      <c r="S2471" s="12">
        <f t="shared" si="154"/>
        <v>40557.429733796293</v>
      </c>
      <c r="T2471" s="12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</v>
      </c>
      <c r="P2472" s="8">
        <f t="shared" si="153"/>
        <v>28.66</v>
      </c>
      <c r="Q2472" s="8" t="s">
        <v>8325</v>
      </c>
      <c r="R2472" s="8" t="s">
        <v>8329</v>
      </c>
      <c r="S2472" s="12">
        <f t="shared" si="154"/>
        <v>41023.07471064815</v>
      </c>
      <c r="T2472" s="12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8">
        <f t="shared" si="153"/>
        <v>37.65</v>
      </c>
      <c r="Q2473" s="8" t="s">
        <v>8325</v>
      </c>
      <c r="R2473" s="8" t="s">
        <v>8329</v>
      </c>
      <c r="S2473" s="12">
        <f t="shared" si="154"/>
        <v>40893.992962962962</v>
      </c>
      <c r="T2473" s="12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</v>
      </c>
      <c r="P2474" s="8">
        <f t="shared" si="153"/>
        <v>97.9</v>
      </c>
      <c r="Q2474" s="8" t="s">
        <v>8325</v>
      </c>
      <c r="R2474" s="8" t="s">
        <v>8329</v>
      </c>
      <c r="S2474" s="12">
        <f t="shared" si="154"/>
        <v>40354.11550925926</v>
      </c>
      <c r="T2474" s="12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8">
        <f t="shared" si="153"/>
        <v>42.55</v>
      </c>
      <c r="Q2475" s="8" t="s">
        <v>8325</v>
      </c>
      <c r="R2475" s="8" t="s">
        <v>8329</v>
      </c>
      <c r="S2475" s="12">
        <f t="shared" si="154"/>
        <v>41193.748483796298</v>
      </c>
      <c r="T2475" s="12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</v>
      </c>
      <c r="P2476" s="8">
        <f t="shared" si="153"/>
        <v>131.58000000000001</v>
      </c>
      <c r="Q2476" s="8" t="s">
        <v>8325</v>
      </c>
      <c r="R2476" s="8" t="s">
        <v>8329</v>
      </c>
      <c r="S2476" s="12">
        <f t="shared" si="154"/>
        <v>40417.011296296296</v>
      </c>
      <c r="T2476" s="12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104.72</v>
      </c>
      <c r="P2477" s="8">
        <f t="shared" si="153"/>
        <v>32.32</v>
      </c>
      <c r="Q2477" s="8" t="s">
        <v>8325</v>
      </c>
      <c r="R2477" s="8" t="s">
        <v>8329</v>
      </c>
      <c r="S2477" s="12">
        <f t="shared" si="154"/>
        <v>40310.287673611114</v>
      </c>
      <c r="T2477" s="12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</v>
      </c>
      <c r="P2478" s="8">
        <f t="shared" si="153"/>
        <v>61.1</v>
      </c>
      <c r="Q2478" s="8" t="s">
        <v>8325</v>
      </c>
      <c r="R2478" s="8" t="s">
        <v>8329</v>
      </c>
      <c r="S2478" s="12">
        <f t="shared" si="154"/>
        <v>41913.328356481477</v>
      </c>
      <c r="T2478" s="12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</v>
      </c>
      <c r="P2479" s="8">
        <f t="shared" si="153"/>
        <v>31.34</v>
      </c>
      <c r="Q2479" s="8" t="s">
        <v>8325</v>
      </c>
      <c r="R2479" s="8" t="s">
        <v>8329</v>
      </c>
      <c r="S2479" s="12">
        <f t="shared" si="154"/>
        <v>41088.691493055558</v>
      </c>
      <c r="T2479" s="12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127.5</v>
      </c>
      <c r="P2480" s="8">
        <f t="shared" si="153"/>
        <v>129.11000000000001</v>
      </c>
      <c r="Q2480" s="8" t="s">
        <v>8325</v>
      </c>
      <c r="R2480" s="8" t="s">
        <v>8329</v>
      </c>
      <c r="S2480" s="12">
        <f t="shared" si="154"/>
        <v>41257.950381944444</v>
      </c>
      <c r="T2480" s="12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</v>
      </c>
      <c r="P2481" s="8">
        <f t="shared" si="153"/>
        <v>25.02</v>
      </c>
      <c r="Q2481" s="8" t="s">
        <v>8325</v>
      </c>
      <c r="R2481" s="8" t="s">
        <v>8329</v>
      </c>
      <c r="S2481" s="12">
        <f t="shared" si="154"/>
        <v>41107.726782407408</v>
      </c>
      <c r="T2481" s="12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8">
        <f t="shared" si="153"/>
        <v>250</v>
      </c>
      <c r="Q2482" s="8" t="s">
        <v>8325</v>
      </c>
      <c r="R2482" s="8" t="s">
        <v>8329</v>
      </c>
      <c r="S2482" s="12">
        <f t="shared" si="154"/>
        <v>42227.936157407406</v>
      </c>
      <c r="T2482" s="12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</v>
      </c>
      <c r="P2483" s="8">
        <f t="shared" si="153"/>
        <v>47.54</v>
      </c>
      <c r="Q2483" s="8" t="s">
        <v>8325</v>
      </c>
      <c r="R2483" s="8" t="s">
        <v>8329</v>
      </c>
      <c r="S2483" s="12">
        <f t="shared" si="154"/>
        <v>40999.645925925928</v>
      </c>
      <c r="T2483" s="12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8">
        <f t="shared" si="153"/>
        <v>40.04</v>
      </c>
      <c r="Q2484" s="8" t="s">
        <v>8325</v>
      </c>
      <c r="R2484" s="8" t="s">
        <v>8329</v>
      </c>
      <c r="S2484" s="12">
        <f t="shared" si="154"/>
        <v>40711.782210648147</v>
      </c>
      <c r="T2484" s="12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113.73</v>
      </c>
      <c r="P2485" s="8">
        <f t="shared" si="153"/>
        <v>65.84</v>
      </c>
      <c r="Q2485" s="8" t="s">
        <v>8325</v>
      </c>
      <c r="R2485" s="8" t="s">
        <v>8329</v>
      </c>
      <c r="S2485" s="12">
        <f t="shared" si="154"/>
        <v>40970.750034722223</v>
      </c>
      <c r="T2485" s="12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119.32</v>
      </c>
      <c r="P2486" s="8">
        <f t="shared" si="153"/>
        <v>46.4</v>
      </c>
      <c r="Q2486" s="8" t="s">
        <v>8325</v>
      </c>
      <c r="R2486" s="8" t="s">
        <v>8329</v>
      </c>
      <c r="S2486" s="12">
        <f t="shared" si="154"/>
        <v>40771.916701388887</v>
      </c>
      <c r="T2486" s="12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8">
        <f t="shared" si="153"/>
        <v>50.37</v>
      </c>
      <c r="Q2487" s="8" t="s">
        <v>8325</v>
      </c>
      <c r="R2487" s="8" t="s">
        <v>8329</v>
      </c>
      <c r="S2487" s="12">
        <f t="shared" si="154"/>
        <v>40793.998599537037</v>
      </c>
      <c r="T2487" s="12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265.67</v>
      </c>
      <c r="P2488" s="8">
        <f t="shared" si="153"/>
        <v>26.57</v>
      </c>
      <c r="Q2488" s="8" t="s">
        <v>8325</v>
      </c>
      <c r="R2488" s="8" t="s">
        <v>8329</v>
      </c>
      <c r="S2488" s="12">
        <f t="shared" si="154"/>
        <v>40991.708055555559</v>
      </c>
      <c r="T2488" s="12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</v>
      </c>
      <c r="P2489" s="8">
        <f t="shared" si="153"/>
        <v>39.49</v>
      </c>
      <c r="Q2489" s="8" t="s">
        <v>8325</v>
      </c>
      <c r="R2489" s="8" t="s">
        <v>8329</v>
      </c>
      <c r="S2489" s="12">
        <f t="shared" si="154"/>
        <v>41026.083298611113</v>
      </c>
      <c r="T2489" s="12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106.7</v>
      </c>
      <c r="P2490" s="8">
        <f t="shared" si="153"/>
        <v>49.25</v>
      </c>
      <c r="Q2490" s="8" t="s">
        <v>8325</v>
      </c>
      <c r="R2490" s="8" t="s">
        <v>8329</v>
      </c>
      <c r="S2490" s="12">
        <f t="shared" si="154"/>
        <v>40833.633194444446</v>
      </c>
      <c r="T2490" s="12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133.66999999999999</v>
      </c>
      <c r="P2491" s="8">
        <f t="shared" si="153"/>
        <v>62.38</v>
      </c>
      <c r="Q2491" s="8" t="s">
        <v>8325</v>
      </c>
      <c r="R2491" s="8" t="s">
        <v>8329</v>
      </c>
      <c r="S2491" s="12">
        <f t="shared" si="154"/>
        <v>41373.690266203703</v>
      </c>
      <c r="T2491" s="12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121.4</v>
      </c>
      <c r="P2492" s="8">
        <f t="shared" si="153"/>
        <v>37.94</v>
      </c>
      <c r="Q2492" s="8" t="s">
        <v>8325</v>
      </c>
      <c r="R2492" s="8" t="s">
        <v>8329</v>
      </c>
      <c r="S2492" s="12">
        <f t="shared" si="154"/>
        <v>41023.227731481478</v>
      </c>
      <c r="T2492" s="12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8">
        <f t="shared" si="153"/>
        <v>51.6</v>
      </c>
      <c r="Q2493" s="8" t="s">
        <v>8325</v>
      </c>
      <c r="R2493" s="8" t="s">
        <v>8329</v>
      </c>
      <c r="S2493" s="12">
        <f t="shared" si="154"/>
        <v>40542.839282407411</v>
      </c>
      <c r="T2493" s="12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8">
        <f t="shared" si="153"/>
        <v>27.78</v>
      </c>
      <c r="Q2494" s="8" t="s">
        <v>8325</v>
      </c>
      <c r="R2494" s="8" t="s">
        <v>8329</v>
      </c>
      <c r="S2494" s="12">
        <f t="shared" si="154"/>
        <v>41024.985972222225</v>
      </c>
      <c r="T2494" s="12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8">
        <f t="shared" si="153"/>
        <v>99.38</v>
      </c>
      <c r="Q2495" s="8" t="s">
        <v>8325</v>
      </c>
      <c r="R2495" s="8" t="s">
        <v>8329</v>
      </c>
      <c r="S2495" s="12">
        <f t="shared" si="154"/>
        <v>41348.168287037035</v>
      </c>
      <c r="T2495" s="12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101.01</v>
      </c>
      <c r="P2496" s="8">
        <f t="shared" si="153"/>
        <v>38.85</v>
      </c>
      <c r="Q2496" s="8" t="s">
        <v>8325</v>
      </c>
      <c r="R2496" s="8" t="s">
        <v>8329</v>
      </c>
      <c r="S2496" s="12">
        <f t="shared" si="154"/>
        <v>41022.645185185182</v>
      </c>
      <c r="T2496" s="12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127.54</v>
      </c>
      <c r="P2497" s="8">
        <f t="shared" si="153"/>
        <v>45.55</v>
      </c>
      <c r="Q2497" s="8" t="s">
        <v>8325</v>
      </c>
      <c r="R2497" s="8" t="s">
        <v>8329</v>
      </c>
      <c r="S2497" s="12">
        <f t="shared" si="154"/>
        <v>41036.946469907409</v>
      </c>
      <c r="T2497" s="12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8">
        <f t="shared" si="153"/>
        <v>600</v>
      </c>
      <c r="Q2498" s="8" t="s">
        <v>8325</v>
      </c>
      <c r="R2498" s="8" t="s">
        <v>8329</v>
      </c>
      <c r="S2498" s="12">
        <f t="shared" si="154"/>
        <v>41327.996435185189</v>
      </c>
      <c r="T2498" s="12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ROUND(100*(E2499/D2499), 2)</f>
        <v>112.77</v>
      </c>
      <c r="P2499" s="8">
        <f t="shared" ref="P2499:P2562" si="157">ROUND(E2499/L2499,2)</f>
        <v>80.55</v>
      </c>
      <c r="Q2499" s="8" t="s">
        <v>8325</v>
      </c>
      <c r="R2499" s="8" t="s">
        <v>8329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</v>
      </c>
      <c r="P2500" s="8">
        <f t="shared" si="157"/>
        <v>52.8</v>
      </c>
      <c r="Q2500" s="8" t="s">
        <v>8325</v>
      </c>
      <c r="R2500" s="8" t="s">
        <v>8329</v>
      </c>
      <c r="S2500" s="12">
        <f t="shared" si="158"/>
        <v>42017.967442129629</v>
      </c>
      <c r="T2500" s="12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202.63</v>
      </c>
      <c r="P2501" s="8">
        <f t="shared" si="157"/>
        <v>47.68</v>
      </c>
      <c r="Q2501" s="8" t="s">
        <v>8325</v>
      </c>
      <c r="R2501" s="8" t="s">
        <v>8329</v>
      </c>
      <c r="S2501" s="12">
        <f t="shared" si="158"/>
        <v>41226.648576388885</v>
      </c>
      <c r="T2501" s="12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</v>
      </c>
      <c r="P2502" s="8">
        <f t="shared" si="157"/>
        <v>23.45</v>
      </c>
      <c r="Q2502" s="8" t="s">
        <v>8325</v>
      </c>
      <c r="R2502" s="8" t="s">
        <v>8329</v>
      </c>
      <c r="S2502" s="12">
        <f t="shared" si="158"/>
        <v>41053.772858796299</v>
      </c>
      <c r="T2502" s="12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2.5499999999999998</v>
      </c>
      <c r="P2503" s="8">
        <f t="shared" si="157"/>
        <v>40.14</v>
      </c>
      <c r="Q2503" s="8" t="s">
        <v>8336</v>
      </c>
      <c r="R2503" s="8" t="s">
        <v>8353</v>
      </c>
      <c r="S2503" s="12">
        <f t="shared" si="158"/>
        <v>42244.776666666665</v>
      </c>
      <c r="T2503" s="12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0.08</v>
      </c>
      <c r="P2504" s="8">
        <f t="shared" si="157"/>
        <v>17.2</v>
      </c>
      <c r="Q2504" s="8" t="s">
        <v>8336</v>
      </c>
      <c r="R2504" s="8" t="s">
        <v>8353</v>
      </c>
      <c r="S2504" s="12">
        <f t="shared" si="158"/>
        <v>41858.825439814813</v>
      </c>
      <c r="T2504" s="12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8" t="e">
        <f t="shared" si="157"/>
        <v>#DIV/0!</v>
      </c>
      <c r="Q2505" s="8" t="s">
        <v>8336</v>
      </c>
      <c r="R2505" s="8" t="s">
        <v>8353</v>
      </c>
      <c r="S2505" s="12">
        <f t="shared" si="158"/>
        <v>42498.899398148147</v>
      </c>
      <c r="T2505" s="12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8" t="e">
        <f t="shared" si="157"/>
        <v>#DIV/0!</v>
      </c>
      <c r="Q2506" s="8" t="s">
        <v>8336</v>
      </c>
      <c r="R2506" s="8" t="s">
        <v>8353</v>
      </c>
      <c r="S2506" s="12">
        <f t="shared" si="158"/>
        <v>41928.015439814815</v>
      </c>
      <c r="T2506" s="12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8" t="e">
        <f t="shared" si="157"/>
        <v>#DIV/0!</v>
      </c>
      <c r="Q2507" s="8" t="s">
        <v>8336</v>
      </c>
      <c r="R2507" s="8" t="s">
        <v>8353</v>
      </c>
      <c r="S2507" s="12">
        <f t="shared" si="158"/>
        <v>42047.05574074074</v>
      </c>
      <c r="T2507" s="12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8">
        <f t="shared" si="157"/>
        <v>15</v>
      </c>
      <c r="Q2508" s="8" t="s">
        <v>8336</v>
      </c>
      <c r="R2508" s="8" t="s">
        <v>8353</v>
      </c>
      <c r="S2508" s="12">
        <f t="shared" si="158"/>
        <v>42258.297094907408</v>
      </c>
      <c r="T2508" s="12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8" t="e">
        <f t="shared" si="157"/>
        <v>#DIV/0!</v>
      </c>
      <c r="Q2509" s="8" t="s">
        <v>8336</v>
      </c>
      <c r="R2509" s="8" t="s">
        <v>8353</v>
      </c>
      <c r="S2509" s="12">
        <f t="shared" si="158"/>
        <v>42105.072962962964</v>
      </c>
      <c r="T2509" s="12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8" t="e">
        <f t="shared" si="157"/>
        <v>#DIV/0!</v>
      </c>
      <c r="Q2510" s="8" t="s">
        <v>8336</v>
      </c>
      <c r="R2510" s="8" t="s">
        <v>8353</v>
      </c>
      <c r="S2510" s="12">
        <f t="shared" si="158"/>
        <v>41835.951782407406</v>
      </c>
      <c r="T2510" s="12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</v>
      </c>
      <c r="P2511" s="8">
        <f t="shared" si="157"/>
        <v>35.71</v>
      </c>
      <c r="Q2511" s="8" t="s">
        <v>8336</v>
      </c>
      <c r="R2511" s="8" t="s">
        <v>8353</v>
      </c>
      <c r="S2511" s="12">
        <f t="shared" si="158"/>
        <v>42058.809594907405</v>
      </c>
      <c r="T2511" s="12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8">
        <f t="shared" si="157"/>
        <v>37.5</v>
      </c>
      <c r="Q2512" s="8" t="s">
        <v>8336</v>
      </c>
      <c r="R2512" s="8" t="s">
        <v>8353</v>
      </c>
      <c r="S2512" s="12">
        <f t="shared" si="158"/>
        <v>42078.997361111105</v>
      </c>
      <c r="T2512" s="12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8" t="e">
        <f t="shared" si="157"/>
        <v>#DIV/0!</v>
      </c>
      <c r="Q2513" s="8" t="s">
        <v>8336</v>
      </c>
      <c r="R2513" s="8" t="s">
        <v>8353</v>
      </c>
      <c r="S2513" s="12">
        <f t="shared" si="158"/>
        <v>42371.446909722217</v>
      </c>
      <c r="T2513" s="12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8" t="e">
        <f t="shared" si="157"/>
        <v>#DIV/0!</v>
      </c>
      <c r="Q2514" s="8" t="s">
        <v>8336</v>
      </c>
      <c r="R2514" s="8" t="s">
        <v>8353</v>
      </c>
      <c r="S2514" s="12">
        <f t="shared" si="158"/>
        <v>41971.876863425925</v>
      </c>
      <c r="T2514" s="12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8" t="e">
        <f t="shared" si="157"/>
        <v>#DIV/0!</v>
      </c>
      <c r="Q2515" s="8" t="s">
        <v>8336</v>
      </c>
      <c r="R2515" s="8" t="s">
        <v>8353</v>
      </c>
      <c r="S2515" s="12">
        <f t="shared" si="158"/>
        <v>42732.00681712963</v>
      </c>
      <c r="T2515" s="12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</v>
      </c>
      <c r="P2516" s="8">
        <f t="shared" si="157"/>
        <v>52.5</v>
      </c>
      <c r="Q2516" s="8" t="s">
        <v>8336</v>
      </c>
      <c r="R2516" s="8" t="s">
        <v>8353</v>
      </c>
      <c r="S2516" s="12">
        <f t="shared" si="158"/>
        <v>41854.389780092592</v>
      </c>
      <c r="T2516" s="12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8">
        <f t="shared" si="157"/>
        <v>77.5</v>
      </c>
      <c r="Q2517" s="8" t="s">
        <v>8336</v>
      </c>
      <c r="R2517" s="8" t="s">
        <v>8353</v>
      </c>
      <c r="S2517" s="12">
        <f t="shared" si="158"/>
        <v>42027.839733796296</v>
      </c>
      <c r="T2517" s="12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8" t="e">
        <f t="shared" si="157"/>
        <v>#DIV/0!</v>
      </c>
      <c r="Q2518" s="8" t="s">
        <v>8336</v>
      </c>
      <c r="R2518" s="8" t="s">
        <v>8353</v>
      </c>
      <c r="S2518" s="12">
        <f t="shared" si="158"/>
        <v>41942.653379629628</v>
      </c>
      <c r="T2518" s="12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9.82</v>
      </c>
      <c r="P2519" s="8">
        <f t="shared" si="157"/>
        <v>53.55</v>
      </c>
      <c r="Q2519" s="8" t="s">
        <v>8336</v>
      </c>
      <c r="R2519" s="8" t="s">
        <v>8353</v>
      </c>
      <c r="S2519" s="12">
        <f t="shared" si="158"/>
        <v>42052.802430555559</v>
      </c>
      <c r="T2519" s="12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8" t="e">
        <f t="shared" si="157"/>
        <v>#DIV/0!</v>
      </c>
      <c r="Q2520" s="8" t="s">
        <v>8336</v>
      </c>
      <c r="R2520" s="8" t="s">
        <v>8353</v>
      </c>
      <c r="S2520" s="12">
        <f t="shared" si="158"/>
        <v>41926.680879629632</v>
      </c>
      <c r="T2520" s="12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0.04</v>
      </c>
      <c r="P2521" s="8">
        <f t="shared" si="157"/>
        <v>16.25</v>
      </c>
      <c r="Q2521" s="8" t="s">
        <v>8336</v>
      </c>
      <c r="R2521" s="8" t="s">
        <v>8353</v>
      </c>
      <c r="S2521" s="12">
        <f t="shared" si="158"/>
        <v>41809.155138888891</v>
      </c>
      <c r="T2521" s="12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8" t="e">
        <f t="shared" si="157"/>
        <v>#DIV/0!</v>
      </c>
      <c r="Q2522" s="8" t="s">
        <v>8336</v>
      </c>
      <c r="R2522" s="8" t="s">
        <v>8353</v>
      </c>
      <c r="S2522" s="12">
        <f t="shared" si="158"/>
        <v>42612.600520833337</v>
      </c>
      <c r="T2522" s="12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109.49</v>
      </c>
      <c r="P2523" s="8">
        <f t="shared" si="157"/>
        <v>103.68</v>
      </c>
      <c r="Q2523" s="8" t="s">
        <v>8325</v>
      </c>
      <c r="R2523" s="8" t="s">
        <v>8354</v>
      </c>
      <c r="S2523" s="12">
        <f t="shared" si="158"/>
        <v>42269.967835648145</v>
      </c>
      <c r="T2523" s="12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8">
        <f t="shared" si="157"/>
        <v>185.19</v>
      </c>
      <c r="Q2524" s="8" t="s">
        <v>8325</v>
      </c>
      <c r="R2524" s="8" t="s">
        <v>8354</v>
      </c>
      <c r="S2524" s="12">
        <f t="shared" si="158"/>
        <v>42460.573611111111</v>
      </c>
      <c r="T2524" s="12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</v>
      </c>
      <c r="P2525" s="8">
        <f t="shared" si="157"/>
        <v>54.15</v>
      </c>
      <c r="Q2525" s="8" t="s">
        <v>8325</v>
      </c>
      <c r="R2525" s="8" t="s">
        <v>8354</v>
      </c>
      <c r="S2525" s="12">
        <f t="shared" si="158"/>
        <v>41930.975601851853</v>
      </c>
      <c r="T2525" s="12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8">
        <f t="shared" si="157"/>
        <v>177.21</v>
      </c>
      <c r="Q2526" s="8" t="s">
        <v>8325</v>
      </c>
      <c r="R2526" s="8" t="s">
        <v>8354</v>
      </c>
      <c r="S2526" s="12">
        <f t="shared" si="158"/>
        <v>41961.807372685187</v>
      </c>
      <c r="T2526" s="12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100.33</v>
      </c>
      <c r="P2527" s="8">
        <f t="shared" si="157"/>
        <v>100.33</v>
      </c>
      <c r="Q2527" s="8" t="s">
        <v>8325</v>
      </c>
      <c r="R2527" s="8" t="s">
        <v>8354</v>
      </c>
      <c r="S2527" s="12">
        <f t="shared" si="158"/>
        <v>41058.844571759262</v>
      </c>
      <c r="T2527" s="12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112.95</v>
      </c>
      <c r="P2528" s="8">
        <f t="shared" si="157"/>
        <v>136.91</v>
      </c>
      <c r="Q2528" s="8" t="s">
        <v>8325</v>
      </c>
      <c r="R2528" s="8" t="s">
        <v>8354</v>
      </c>
      <c r="S2528" s="12">
        <f t="shared" si="158"/>
        <v>41953.091134259259</v>
      </c>
      <c r="T2528" s="12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102.13</v>
      </c>
      <c r="P2529" s="8">
        <f t="shared" si="157"/>
        <v>57.54</v>
      </c>
      <c r="Q2529" s="8" t="s">
        <v>8325</v>
      </c>
      <c r="R2529" s="8" t="s">
        <v>8354</v>
      </c>
      <c r="S2529" s="12">
        <f t="shared" si="158"/>
        <v>41546.75105324074</v>
      </c>
      <c r="T2529" s="12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107.25</v>
      </c>
      <c r="P2530" s="8">
        <f t="shared" si="157"/>
        <v>52.96</v>
      </c>
      <c r="Q2530" s="8" t="s">
        <v>8325</v>
      </c>
      <c r="R2530" s="8" t="s">
        <v>8354</v>
      </c>
      <c r="S2530" s="12">
        <f t="shared" si="158"/>
        <v>42217.834525462968</v>
      </c>
      <c r="T2530" s="12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</v>
      </c>
      <c r="P2531" s="8">
        <f t="shared" si="157"/>
        <v>82.33</v>
      </c>
      <c r="Q2531" s="8" t="s">
        <v>8325</v>
      </c>
      <c r="R2531" s="8" t="s">
        <v>8354</v>
      </c>
      <c r="S2531" s="12">
        <f t="shared" si="158"/>
        <v>40948.080729166664</v>
      </c>
      <c r="T2531" s="12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8">
        <f t="shared" si="157"/>
        <v>135.41999999999999</v>
      </c>
      <c r="Q2532" s="8" t="s">
        <v>8325</v>
      </c>
      <c r="R2532" s="8" t="s">
        <v>8354</v>
      </c>
      <c r="S2532" s="12">
        <f t="shared" si="158"/>
        <v>42081.864641203705</v>
      </c>
      <c r="T2532" s="12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8">
        <f t="shared" si="157"/>
        <v>74.069999999999993</v>
      </c>
      <c r="Q2533" s="8" t="s">
        <v>8325</v>
      </c>
      <c r="R2533" s="8" t="s">
        <v>8354</v>
      </c>
      <c r="S2533" s="12">
        <f t="shared" si="158"/>
        <v>42208.680023148147</v>
      </c>
      <c r="T2533" s="12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126.13</v>
      </c>
      <c r="P2534" s="8">
        <f t="shared" si="157"/>
        <v>84.08</v>
      </c>
      <c r="Q2534" s="8" t="s">
        <v>8325</v>
      </c>
      <c r="R2534" s="8" t="s">
        <v>8354</v>
      </c>
      <c r="S2534" s="12">
        <f t="shared" si="158"/>
        <v>41107.849143518521</v>
      </c>
      <c r="T2534" s="12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110.67</v>
      </c>
      <c r="P2535" s="8">
        <f t="shared" si="157"/>
        <v>61.03</v>
      </c>
      <c r="Q2535" s="8" t="s">
        <v>8325</v>
      </c>
      <c r="R2535" s="8" t="s">
        <v>8354</v>
      </c>
      <c r="S2535" s="12">
        <f t="shared" si="158"/>
        <v>41304.751284722224</v>
      </c>
      <c r="T2535" s="12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8">
        <f t="shared" si="157"/>
        <v>150</v>
      </c>
      <c r="Q2536" s="8" t="s">
        <v>8325</v>
      </c>
      <c r="R2536" s="8" t="s">
        <v>8354</v>
      </c>
      <c r="S2536" s="12">
        <f t="shared" si="158"/>
        <v>40127.700370370374</v>
      </c>
      <c r="T2536" s="12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103.78</v>
      </c>
      <c r="P2537" s="8">
        <f t="shared" si="157"/>
        <v>266.08999999999997</v>
      </c>
      <c r="Q2537" s="8" t="s">
        <v>8325</v>
      </c>
      <c r="R2537" s="8" t="s">
        <v>8354</v>
      </c>
      <c r="S2537" s="12">
        <f t="shared" si="158"/>
        <v>41943.791030092594</v>
      </c>
      <c r="T2537" s="12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116</v>
      </c>
      <c r="P2538" s="8">
        <f t="shared" si="157"/>
        <v>7.25</v>
      </c>
      <c r="Q2538" s="8" t="s">
        <v>8325</v>
      </c>
      <c r="R2538" s="8" t="s">
        <v>8354</v>
      </c>
      <c r="S2538" s="12">
        <f t="shared" si="158"/>
        <v>41464.106087962966</v>
      </c>
      <c r="T2538" s="12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</v>
      </c>
      <c r="P2539" s="8">
        <f t="shared" si="157"/>
        <v>100</v>
      </c>
      <c r="Q2539" s="8" t="s">
        <v>8325</v>
      </c>
      <c r="R2539" s="8" t="s">
        <v>8354</v>
      </c>
      <c r="S2539" s="12">
        <f t="shared" si="158"/>
        <v>40696.648784722223</v>
      </c>
      <c r="T2539" s="12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113.02</v>
      </c>
      <c r="P2540" s="8">
        <f t="shared" si="157"/>
        <v>109.96</v>
      </c>
      <c r="Q2540" s="8" t="s">
        <v>8325</v>
      </c>
      <c r="R2540" s="8" t="s">
        <v>8354</v>
      </c>
      <c r="S2540" s="12">
        <f t="shared" si="158"/>
        <v>41298.509965277779</v>
      </c>
      <c r="T2540" s="12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8">
        <f t="shared" si="157"/>
        <v>169.92</v>
      </c>
      <c r="Q2541" s="8" t="s">
        <v>8325</v>
      </c>
      <c r="R2541" s="8" t="s">
        <v>8354</v>
      </c>
      <c r="S2541" s="12">
        <f t="shared" si="158"/>
        <v>41977.902222222227</v>
      </c>
      <c r="T2541" s="12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8">
        <f t="shared" si="157"/>
        <v>95.74</v>
      </c>
      <c r="Q2542" s="8" t="s">
        <v>8325</v>
      </c>
      <c r="R2542" s="8" t="s">
        <v>8354</v>
      </c>
      <c r="S2542" s="12">
        <f t="shared" si="158"/>
        <v>40785.675011574072</v>
      </c>
      <c r="T2542" s="12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107.03</v>
      </c>
      <c r="P2543" s="8">
        <f t="shared" si="157"/>
        <v>59.46</v>
      </c>
      <c r="Q2543" s="8" t="s">
        <v>8325</v>
      </c>
      <c r="R2543" s="8" t="s">
        <v>8354</v>
      </c>
      <c r="S2543" s="12">
        <f t="shared" si="158"/>
        <v>41483.449282407404</v>
      </c>
      <c r="T2543" s="12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</v>
      </c>
      <c r="P2544" s="8">
        <f t="shared" si="157"/>
        <v>55.77</v>
      </c>
      <c r="Q2544" s="8" t="s">
        <v>8325</v>
      </c>
      <c r="R2544" s="8" t="s">
        <v>8354</v>
      </c>
      <c r="S2544" s="12">
        <f t="shared" si="158"/>
        <v>41509.426585648151</v>
      </c>
      <c r="T2544" s="12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8">
        <f t="shared" si="157"/>
        <v>30.08</v>
      </c>
      <c r="Q2545" s="8" t="s">
        <v>8325</v>
      </c>
      <c r="R2545" s="8" t="s">
        <v>8354</v>
      </c>
      <c r="S2545" s="12">
        <f t="shared" si="158"/>
        <v>40514.107615740737</v>
      </c>
      <c r="T2545" s="12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8">
        <f t="shared" si="157"/>
        <v>88.44</v>
      </c>
      <c r="Q2546" s="8" t="s">
        <v>8325</v>
      </c>
      <c r="R2546" s="8" t="s">
        <v>8354</v>
      </c>
      <c r="S2546" s="12">
        <f t="shared" si="158"/>
        <v>41068.520474537036</v>
      </c>
      <c r="T2546" s="12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8">
        <f t="shared" si="157"/>
        <v>64.03</v>
      </c>
      <c r="Q2547" s="8" t="s">
        <v>8325</v>
      </c>
      <c r="R2547" s="8" t="s">
        <v>8354</v>
      </c>
      <c r="S2547" s="12">
        <f t="shared" si="158"/>
        <v>42027.13817129629</v>
      </c>
      <c r="T2547" s="12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</v>
      </c>
      <c r="P2548" s="8">
        <f t="shared" si="157"/>
        <v>60.15</v>
      </c>
      <c r="Q2548" s="8" t="s">
        <v>8325</v>
      </c>
      <c r="R2548" s="8" t="s">
        <v>8354</v>
      </c>
      <c r="S2548" s="12">
        <f t="shared" si="158"/>
        <v>41524.858553240738</v>
      </c>
      <c r="T2548" s="12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</v>
      </c>
      <c r="P2549" s="8">
        <f t="shared" si="157"/>
        <v>49.19</v>
      </c>
      <c r="Q2549" s="8" t="s">
        <v>8325</v>
      </c>
      <c r="R2549" s="8" t="s">
        <v>8354</v>
      </c>
      <c r="S2549" s="12">
        <f t="shared" si="158"/>
        <v>40973.773182870369</v>
      </c>
      <c r="T2549" s="12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8">
        <f t="shared" si="157"/>
        <v>165.16</v>
      </c>
      <c r="Q2550" s="8" t="s">
        <v>8325</v>
      </c>
      <c r="R2550" s="8" t="s">
        <v>8354</v>
      </c>
      <c r="S2550" s="12">
        <f t="shared" si="158"/>
        <v>42618.625428240746</v>
      </c>
      <c r="T2550" s="12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</v>
      </c>
      <c r="P2551" s="8">
        <f t="shared" si="157"/>
        <v>43.62</v>
      </c>
      <c r="Q2551" s="8" t="s">
        <v>8325</v>
      </c>
      <c r="R2551" s="8" t="s">
        <v>8354</v>
      </c>
      <c r="S2551" s="12">
        <f t="shared" si="158"/>
        <v>41390.757754629631</v>
      </c>
      <c r="T2551" s="12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100.85</v>
      </c>
      <c r="P2552" s="8">
        <f t="shared" si="157"/>
        <v>43.7</v>
      </c>
      <c r="Q2552" s="8" t="s">
        <v>8325</v>
      </c>
      <c r="R2552" s="8" t="s">
        <v>8354</v>
      </c>
      <c r="S2552" s="12">
        <f t="shared" si="158"/>
        <v>42228.634328703702</v>
      </c>
      <c r="T2552" s="12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</v>
      </c>
      <c r="P2553" s="8">
        <f t="shared" si="157"/>
        <v>67.42</v>
      </c>
      <c r="Q2553" s="8" t="s">
        <v>8325</v>
      </c>
      <c r="R2553" s="8" t="s">
        <v>8354</v>
      </c>
      <c r="S2553" s="12">
        <f t="shared" si="158"/>
        <v>40961.252141203702</v>
      </c>
      <c r="T2553" s="12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8">
        <f t="shared" si="157"/>
        <v>177.5</v>
      </c>
      <c r="Q2554" s="8" t="s">
        <v>8325</v>
      </c>
      <c r="R2554" s="8" t="s">
        <v>8354</v>
      </c>
      <c r="S2554" s="12">
        <f t="shared" si="158"/>
        <v>42769.809965277775</v>
      </c>
      <c r="T2554" s="12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</v>
      </c>
      <c r="P2555" s="8">
        <f t="shared" si="157"/>
        <v>38.880000000000003</v>
      </c>
      <c r="Q2555" s="8" t="s">
        <v>8325</v>
      </c>
      <c r="R2555" s="8" t="s">
        <v>8354</v>
      </c>
      <c r="S2555" s="12">
        <f t="shared" si="158"/>
        <v>41113.199155092596</v>
      </c>
      <c r="T2555" s="12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8">
        <f t="shared" si="157"/>
        <v>54.99</v>
      </c>
      <c r="Q2556" s="8" t="s">
        <v>8325</v>
      </c>
      <c r="R2556" s="8" t="s">
        <v>8354</v>
      </c>
      <c r="S2556" s="12">
        <f t="shared" si="158"/>
        <v>42125.078275462962</v>
      </c>
      <c r="T2556" s="12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8">
        <f t="shared" si="157"/>
        <v>61.34</v>
      </c>
      <c r="Q2557" s="8" t="s">
        <v>8325</v>
      </c>
      <c r="R2557" s="8" t="s">
        <v>8354</v>
      </c>
      <c r="S2557" s="12">
        <f t="shared" si="158"/>
        <v>41026.655011574076</v>
      </c>
      <c r="T2557" s="12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</v>
      </c>
      <c r="P2558" s="8">
        <f t="shared" si="157"/>
        <v>23.12</v>
      </c>
      <c r="Q2558" s="8" t="s">
        <v>8325</v>
      </c>
      <c r="R2558" s="8" t="s">
        <v>8354</v>
      </c>
      <c r="S2558" s="12">
        <f t="shared" si="158"/>
        <v>41222.991400462961</v>
      </c>
      <c r="T2558" s="12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</v>
      </c>
      <c r="P2559" s="8">
        <f t="shared" si="157"/>
        <v>29.61</v>
      </c>
      <c r="Q2559" s="8" t="s">
        <v>8325</v>
      </c>
      <c r="R2559" s="8" t="s">
        <v>8354</v>
      </c>
      <c r="S2559" s="12">
        <f t="shared" si="158"/>
        <v>41744.745208333334</v>
      </c>
      <c r="T2559" s="12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8">
        <f t="shared" si="157"/>
        <v>75.61</v>
      </c>
      <c r="Q2560" s="8" t="s">
        <v>8325</v>
      </c>
      <c r="R2560" s="8" t="s">
        <v>8354</v>
      </c>
      <c r="S2560" s="12">
        <f t="shared" si="158"/>
        <v>42093.860023148154</v>
      </c>
      <c r="T2560" s="12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8">
        <f t="shared" si="157"/>
        <v>35.6</v>
      </c>
      <c r="Q2561" s="8" t="s">
        <v>8325</v>
      </c>
      <c r="R2561" s="8" t="s">
        <v>8354</v>
      </c>
      <c r="S2561" s="12">
        <f t="shared" si="158"/>
        <v>40829.873657407406</v>
      </c>
      <c r="T2561" s="12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8">
        <f t="shared" si="157"/>
        <v>143</v>
      </c>
      <c r="Q2562" s="8" t="s">
        <v>8325</v>
      </c>
      <c r="R2562" s="8" t="s">
        <v>8354</v>
      </c>
      <c r="S2562" s="12">
        <f t="shared" si="158"/>
        <v>42039.951087962967</v>
      </c>
      <c r="T2562" s="12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ROUND(100*(E2563/D2563), 2)</f>
        <v>0</v>
      </c>
      <c r="P2563" s="8" t="e">
        <f t="shared" ref="P2563:P2626" si="161">ROUND(E2563/L2563,2)</f>
        <v>#DIV/0!</v>
      </c>
      <c r="Q2563" s="8" t="s">
        <v>8336</v>
      </c>
      <c r="R2563" s="8" t="s">
        <v>8337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8">
        <f t="shared" si="161"/>
        <v>25</v>
      </c>
      <c r="Q2564" s="8" t="s">
        <v>8336</v>
      </c>
      <c r="R2564" s="8" t="s">
        <v>8337</v>
      </c>
      <c r="S2564" s="12">
        <f t="shared" si="162"/>
        <v>42594.524756944447</v>
      </c>
      <c r="T2564" s="12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8" t="e">
        <f t="shared" si="161"/>
        <v>#DIV/0!</v>
      </c>
      <c r="Q2565" s="8" t="s">
        <v>8336</v>
      </c>
      <c r="R2565" s="8" t="s">
        <v>8337</v>
      </c>
      <c r="S2565" s="12">
        <f t="shared" si="162"/>
        <v>42155.139479166668</v>
      </c>
      <c r="T2565" s="12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8" t="e">
        <f t="shared" si="161"/>
        <v>#DIV/0!</v>
      </c>
      <c r="Q2566" s="8" t="s">
        <v>8336</v>
      </c>
      <c r="R2566" s="8" t="s">
        <v>8337</v>
      </c>
      <c r="S2566" s="12">
        <f t="shared" si="162"/>
        <v>41822.040497685186</v>
      </c>
      <c r="T2566" s="12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8">
        <f t="shared" si="161"/>
        <v>100</v>
      </c>
      <c r="Q2567" s="8" t="s">
        <v>8336</v>
      </c>
      <c r="R2567" s="8" t="s">
        <v>8337</v>
      </c>
      <c r="S2567" s="12">
        <f t="shared" si="162"/>
        <v>42440.650335648148</v>
      </c>
      <c r="T2567" s="12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8" t="e">
        <f t="shared" si="161"/>
        <v>#DIV/0!</v>
      </c>
      <c r="Q2568" s="8" t="s">
        <v>8336</v>
      </c>
      <c r="R2568" s="8" t="s">
        <v>8337</v>
      </c>
      <c r="S2568" s="12">
        <f t="shared" si="162"/>
        <v>41842.980879629627</v>
      </c>
      <c r="T2568" s="12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0.27</v>
      </c>
      <c r="P2569" s="8">
        <f t="shared" si="161"/>
        <v>60</v>
      </c>
      <c r="Q2569" s="8" t="s">
        <v>8336</v>
      </c>
      <c r="R2569" s="8" t="s">
        <v>8337</v>
      </c>
      <c r="S2569" s="12">
        <f t="shared" si="162"/>
        <v>42087.878912037035</v>
      </c>
      <c r="T2569" s="12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8">
        <f t="shared" si="161"/>
        <v>50</v>
      </c>
      <c r="Q2570" s="8" t="s">
        <v>8336</v>
      </c>
      <c r="R2570" s="8" t="s">
        <v>8337</v>
      </c>
      <c r="S2570" s="12">
        <f t="shared" si="162"/>
        <v>42584.666597222225</v>
      </c>
      <c r="T2570" s="12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</v>
      </c>
      <c r="P2571" s="8">
        <f t="shared" si="161"/>
        <v>72.5</v>
      </c>
      <c r="Q2571" s="8" t="s">
        <v>8336</v>
      </c>
      <c r="R2571" s="8" t="s">
        <v>8337</v>
      </c>
      <c r="S2571" s="12">
        <f t="shared" si="162"/>
        <v>42234.105462962965</v>
      </c>
      <c r="T2571" s="12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</v>
      </c>
      <c r="P2572" s="8">
        <f t="shared" si="161"/>
        <v>29.5</v>
      </c>
      <c r="Q2572" s="8" t="s">
        <v>8336</v>
      </c>
      <c r="R2572" s="8" t="s">
        <v>8337</v>
      </c>
      <c r="S2572" s="12">
        <f t="shared" si="162"/>
        <v>42744.903182870374</v>
      </c>
      <c r="T2572" s="12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8">
        <f t="shared" si="161"/>
        <v>62.5</v>
      </c>
      <c r="Q2573" s="8" t="s">
        <v>8336</v>
      </c>
      <c r="R2573" s="8" t="s">
        <v>8337</v>
      </c>
      <c r="S2573" s="12">
        <f t="shared" si="162"/>
        <v>42449.341678240744</v>
      </c>
      <c r="T2573" s="12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8" t="e">
        <f t="shared" si="161"/>
        <v>#DIV/0!</v>
      </c>
      <c r="Q2574" s="8" t="s">
        <v>8336</v>
      </c>
      <c r="R2574" s="8" t="s">
        <v>8337</v>
      </c>
      <c r="S2574" s="12">
        <f t="shared" si="162"/>
        <v>42077.119409722218</v>
      </c>
      <c r="T2574" s="12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8" t="e">
        <f t="shared" si="161"/>
        <v>#DIV/0!</v>
      </c>
      <c r="Q2575" s="8" t="s">
        <v>8336</v>
      </c>
      <c r="R2575" s="8" t="s">
        <v>8337</v>
      </c>
      <c r="S2575" s="12">
        <f t="shared" si="162"/>
        <v>41829.592002314814</v>
      </c>
      <c r="T2575" s="12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8" t="e">
        <f t="shared" si="161"/>
        <v>#DIV/0!</v>
      </c>
      <c r="Q2576" s="8" t="s">
        <v>8336</v>
      </c>
      <c r="R2576" s="8" t="s">
        <v>8337</v>
      </c>
      <c r="S2576" s="12">
        <f t="shared" si="162"/>
        <v>42487.825752314813</v>
      </c>
      <c r="T2576" s="12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8" t="e">
        <f t="shared" si="161"/>
        <v>#DIV/0!</v>
      </c>
      <c r="Q2577" s="8" t="s">
        <v>8336</v>
      </c>
      <c r="R2577" s="8" t="s">
        <v>8337</v>
      </c>
      <c r="S2577" s="12">
        <f t="shared" si="162"/>
        <v>41986.108726851846</v>
      </c>
      <c r="T2577" s="12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8" t="e">
        <f t="shared" si="161"/>
        <v>#DIV/0!</v>
      </c>
      <c r="Q2578" s="8" t="s">
        <v>8336</v>
      </c>
      <c r="R2578" s="8" t="s">
        <v>8337</v>
      </c>
      <c r="S2578" s="12">
        <f t="shared" si="162"/>
        <v>42060.00980324074</v>
      </c>
      <c r="T2578" s="12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8" t="e">
        <f t="shared" si="161"/>
        <v>#DIV/0!</v>
      </c>
      <c r="Q2579" s="8" t="s">
        <v>8336</v>
      </c>
      <c r="R2579" s="8" t="s">
        <v>8337</v>
      </c>
      <c r="S2579" s="12">
        <f t="shared" si="162"/>
        <v>41830.820567129631</v>
      </c>
      <c r="T2579" s="12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8" t="e">
        <f t="shared" si="161"/>
        <v>#DIV/0!</v>
      </c>
      <c r="Q2580" s="8" t="s">
        <v>8336</v>
      </c>
      <c r="R2580" s="8" t="s">
        <v>8337</v>
      </c>
      <c r="S2580" s="12">
        <f t="shared" si="162"/>
        <v>42238.022905092599</v>
      </c>
      <c r="T2580" s="12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0.14000000000000001</v>
      </c>
      <c r="P2581" s="8">
        <f t="shared" si="161"/>
        <v>23.08</v>
      </c>
      <c r="Q2581" s="8" t="s">
        <v>8336</v>
      </c>
      <c r="R2581" s="8" t="s">
        <v>8337</v>
      </c>
      <c r="S2581" s="12">
        <f t="shared" si="162"/>
        <v>41837.829895833333</v>
      </c>
      <c r="T2581" s="12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8">
        <f t="shared" si="161"/>
        <v>25.5</v>
      </c>
      <c r="Q2582" s="8" t="s">
        <v>8336</v>
      </c>
      <c r="R2582" s="8" t="s">
        <v>8337</v>
      </c>
      <c r="S2582" s="12">
        <f t="shared" si="162"/>
        <v>42110.326423611114</v>
      </c>
      <c r="T2582" s="12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8">
        <f t="shared" si="161"/>
        <v>48.18</v>
      </c>
      <c r="Q2583" s="8" t="s">
        <v>8336</v>
      </c>
      <c r="R2583" s="8" t="s">
        <v>8337</v>
      </c>
      <c r="S2583" s="12">
        <f t="shared" si="162"/>
        <v>42294.628449074073</v>
      </c>
      <c r="T2583" s="12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0</v>
      </c>
      <c r="P2584" s="8">
        <f t="shared" si="161"/>
        <v>1</v>
      </c>
      <c r="Q2584" s="8" t="s">
        <v>8336</v>
      </c>
      <c r="R2584" s="8" t="s">
        <v>8337</v>
      </c>
      <c r="S2584" s="12">
        <f t="shared" si="162"/>
        <v>42642.988819444443</v>
      </c>
      <c r="T2584" s="12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8">
        <f t="shared" si="161"/>
        <v>1</v>
      </c>
      <c r="Q2585" s="8" t="s">
        <v>8336</v>
      </c>
      <c r="R2585" s="8" t="s">
        <v>8337</v>
      </c>
      <c r="S2585" s="12">
        <f t="shared" si="162"/>
        <v>42019.76944444445</v>
      </c>
      <c r="T2585" s="12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8" t="e">
        <f t="shared" si="161"/>
        <v>#DIV/0!</v>
      </c>
      <c r="Q2586" s="8" t="s">
        <v>8336</v>
      </c>
      <c r="R2586" s="8" t="s">
        <v>8337</v>
      </c>
      <c r="S2586" s="12">
        <f t="shared" si="162"/>
        <v>42140.173252314817</v>
      </c>
      <c r="T2586" s="12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0.17</v>
      </c>
      <c r="P2587" s="8">
        <f t="shared" si="161"/>
        <v>50</v>
      </c>
      <c r="Q2587" s="8" t="s">
        <v>8336</v>
      </c>
      <c r="R2587" s="8" t="s">
        <v>8337</v>
      </c>
      <c r="S2587" s="12">
        <f t="shared" si="162"/>
        <v>41795.963333333333</v>
      </c>
      <c r="T2587" s="12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0.17</v>
      </c>
      <c r="P2588" s="8">
        <f t="shared" si="161"/>
        <v>5</v>
      </c>
      <c r="Q2588" s="8" t="s">
        <v>8336</v>
      </c>
      <c r="R2588" s="8" t="s">
        <v>8337</v>
      </c>
      <c r="S2588" s="12">
        <f t="shared" si="162"/>
        <v>42333.330277777779</v>
      </c>
      <c r="T2588" s="12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2.4300000000000002</v>
      </c>
      <c r="P2589" s="8">
        <f t="shared" si="161"/>
        <v>202.83</v>
      </c>
      <c r="Q2589" s="8" t="s">
        <v>8336</v>
      </c>
      <c r="R2589" s="8" t="s">
        <v>8337</v>
      </c>
      <c r="S2589" s="12">
        <f t="shared" si="162"/>
        <v>42338.675381944442</v>
      </c>
      <c r="T2589" s="12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</v>
      </c>
      <c r="P2590" s="8">
        <f t="shared" si="161"/>
        <v>29.13</v>
      </c>
      <c r="Q2590" s="8" t="s">
        <v>8336</v>
      </c>
      <c r="R2590" s="8" t="s">
        <v>8337</v>
      </c>
      <c r="S2590" s="12">
        <f t="shared" si="162"/>
        <v>42042.676226851851</v>
      </c>
      <c r="T2590" s="12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8">
        <f t="shared" si="161"/>
        <v>5</v>
      </c>
      <c r="Q2591" s="8" t="s">
        <v>8336</v>
      </c>
      <c r="R2591" s="8" t="s">
        <v>8337</v>
      </c>
      <c r="S2591" s="12">
        <f t="shared" si="162"/>
        <v>42422.536192129628</v>
      </c>
      <c r="T2591" s="12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8" t="e">
        <f t="shared" si="161"/>
        <v>#DIV/0!</v>
      </c>
      <c r="Q2592" s="8" t="s">
        <v>8336</v>
      </c>
      <c r="R2592" s="8" t="s">
        <v>8337</v>
      </c>
      <c r="S2592" s="12">
        <f t="shared" si="162"/>
        <v>42388.589085648149</v>
      </c>
      <c r="T2592" s="12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</v>
      </c>
      <c r="P2593" s="8">
        <f t="shared" si="161"/>
        <v>13</v>
      </c>
      <c r="Q2593" s="8" t="s">
        <v>8336</v>
      </c>
      <c r="R2593" s="8" t="s">
        <v>8337</v>
      </c>
      <c r="S2593" s="12">
        <f t="shared" si="162"/>
        <v>42382.906527777777</v>
      </c>
      <c r="T2593" s="12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0.17</v>
      </c>
      <c r="P2594" s="8">
        <f t="shared" si="161"/>
        <v>50</v>
      </c>
      <c r="Q2594" s="8" t="s">
        <v>8336</v>
      </c>
      <c r="R2594" s="8" t="s">
        <v>8337</v>
      </c>
      <c r="S2594" s="12">
        <f t="shared" si="162"/>
        <v>41887.801168981481</v>
      </c>
      <c r="T2594" s="12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8" t="e">
        <f t="shared" si="161"/>
        <v>#DIV/0!</v>
      </c>
      <c r="Q2595" s="8" t="s">
        <v>8336</v>
      </c>
      <c r="R2595" s="8" t="s">
        <v>8337</v>
      </c>
      <c r="S2595" s="12">
        <f t="shared" si="162"/>
        <v>42089.84520833334</v>
      </c>
      <c r="T2595" s="12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0</v>
      </c>
      <c r="P2596" s="8">
        <f t="shared" si="161"/>
        <v>1</v>
      </c>
      <c r="Q2596" s="8" t="s">
        <v>8336</v>
      </c>
      <c r="R2596" s="8" t="s">
        <v>8337</v>
      </c>
      <c r="S2596" s="12">
        <f t="shared" si="162"/>
        <v>41828.967916666668</v>
      </c>
      <c r="T2596" s="12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12.17</v>
      </c>
      <c r="P2597" s="8">
        <f t="shared" si="161"/>
        <v>96.05</v>
      </c>
      <c r="Q2597" s="8" t="s">
        <v>8336</v>
      </c>
      <c r="R2597" s="8" t="s">
        <v>8337</v>
      </c>
      <c r="S2597" s="12">
        <f t="shared" si="162"/>
        <v>42760.244212962964</v>
      </c>
      <c r="T2597" s="12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23.59</v>
      </c>
      <c r="P2598" s="8">
        <f t="shared" si="161"/>
        <v>305.77999999999997</v>
      </c>
      <c r="Q2598" s="8" t="s">
        <v>8336</v>
      </c>
      <c r="R2598" s="8" t="s">
        <v>8337</v>
      </c>
      <c r="S2598" s="12">
        <f t="shared" si="162"/>
        <v>41828.664456018516</v>
      </c>
      <c r="T2598" s="12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5.67</v>
      </c>
      <c r="P2599" s="8">
        <f t="shared" si="161"/>
        <v>12.14</v>
      </c>
      <c r="Q2599" s="8" t="s">
        <v>8336</v>
      </c>
      <c r="R2599" s="8" t="s">
        <v>8337</v>
      </c>
      <c r="S2599" s="12">
        <f t="shared" si="162"/>
        <v>42510.341631944444</v>
      </c>
      <c r="T2599" s="12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8">
        <f t="shared" si="161"/>
        <v>83.57</v>
      </c>
      <c r="Q2600" s="8" t="s">
        <v>8336</v>
      </c>
      <c r="R2600" s="8" t="s">
        <v>8337</v>
      </c>
      <c r="S2600" s="12">
        <f t="shared" si="162"/>
        <v>42240.840289351851</v>
      </c>
      <c r="T2600" s="12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1</v>
      </c>
      <c r="P2601" s="8">
        <f t="shared" si="161"/>
        <v>18</v>
      </c>
      <c r="Q2601" s="8" t="s">
        <v>8336</v>
      </c>
      <c r="R2601" s="8" t="s">
        <v>8337</v>
      </c>
      <c r="S2601" s="12">
        <f t="shared" si="162"/>
        <v>41809.754016203704</v>
      </c>
      <c r="T2601" s="12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</v>
      </c>
      <c r="P2602" s="8">
        <f t="shared" si="161"/>
        <v>115.53</v>
      </c>
      <c r="Q2602" s="8" t="s">
        <v>8336</v>
      </c>
      <c r="R2602" s="8" t="s">
        <v>8337</v>
      </c>
      <c r="S2602" s="12">
        <f t="shared" si="162"/>
        <v>42394.900462962964</v>
      </c>
      <c r="T2602" s="12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8">
        <f t="shared" si="161"/>
        <v>21.9</v>
      </c>
      <c r="Q2603" s="8" t="s">
        <v>8319</v>
      </c>
      <c r="R2603" s="8" t="s">
        <v>8355</v>
      </c>
      <c r="S2603" s="12">
        <f t="shared" si="162"/>
        <v>41150.902187499996</v>
      </c>
      <c r="T2603" s="12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326.08999999999997</v>
      </c>
      <c r="P2604" s="8">
        <f t="shared" si="161"/>
        <v>80.02</v>
      </c>
      <c r="Q2604" s="8" t="s">
        <v>8319</v>
      </c>
      <c r="R2604" s="8" t="s">
        <v>8355</v>
      </c>
      <c r="S2604" s="12">
        <f t="shared" si="162"/>
        <v>41915.747314814813</v>
      </c>
      <c r="T2604" s="12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101.49</v>
      </c>
      <c r="P2605" s="8">
        <f t="shared" si="161"/>
        <v>35.520000000000003</v>
      </c>
      <c r="Q2605" s="8" t="s">
        <v>8319</v>
      </c>
      <c r="R2605" s="8" t="s">
        <v>8355</v>
      </c>
      <c r="S2605" s="12">
        <f t="shared" si="162"/>
        <v>41617.912662037037</v>
      </c>
      <c r="T2605" s="12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104.22</v>
      </c>
      <c r="P2606" s="8">
        <f t="shared" si="161"/>
        <v>64.930000000000007</v>
      </c>
      <c r="Q2606" s="8" t="s">
        <v>8319</v>
      </c>
      <c r="R2606" s="8" t="s">
        <v>8355</v>
      </c>
      <c r="S2606" s="12">
        <f t="shared" si="162"/>
        <v>40998.051192129627</v>
      </c>
      <c r="T2606" s="12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</v>
      </c>
      <c r="P2607" s="8">
        <f t="shared" si="161"/>
        <v>60.97</v>
      </c>
      <c r="Q2607" s="8" t="s">
        <v>8319</v>
      </c>
      <c r="R2607" s="8" t="s">
        <v>8355</v>
      </c>
      <c r="S2607" s="12">
        <f t="shared" si="162"/>
        <v>42508.541550925926</v>
      </c>
      <c r="T2607" s="12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</v>
      </c>
      <c r="P2608" s="8">
        <f t="shared" si="161"/>
        <v>31.44</v>
      </c>
      <c r="Q2608" s="8" t="s">
        <v>8319</v>
      </c>
      <c r="R2608" s="8" t="s">
        <v>8355</v>
      </c>
      <c r="S2608" s="12">
        <f t="shared" si="162"/>
        <v>41726.712754629632</v>
      </c>
      <c r="T2608" s="12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8">
        <f t="shared" si="161"/>
        <v>81.95</v>
      </c>
      <c r="Q2609" s="8" t="s">
        <v>8319</v>
      </c>
      <c r="R2609" s="8" t="s">
        <v>8355</v>
      </c>
      <c r="S2609" s="12">
        <f t="shared" si="162"/>
        <v>42184.874675925923</v>
      </c>
      <c r="T2609" s="12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223.93</v>
      </c>
      <c r="P2610" s="8">
        <f t="shared" si="161"/>
        <v>58.93</v>
      </c>
      <c r="Q2610" s="8" t="s">
        <v>8319</v>
      </c>
      <c r="R2610" s="8" t="s">
        <v>8355</v>
      </c>
      <c r="S2610" s="12">
        <f t="shared" si="162"/>
        <v>42767.801712962959</v>
      </c>
      <c r="T2610" s="12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</v>
      </c>
      <c r="P2611" s="8">
        <f t="shared" si="161"/>
        <v>157.29</v>
      </c>
      <c r="Q2611" s="8" t="s">
        <v>8319</v>
      </c>
      <c r="R2611" s="8" t="s">
        <v>8355</v>
      </c>
      <c r="S2611" s="12">
        <f t="shared" si="162"/>
        <v>41075.237858796296</v>
      </c>
      <c r="T2611" s="12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141.33000000000001</v>
      </c>
      <c r="P2612" s="8">
        <f t="shared" si="161"/>
        <v>55.76</v>
      </c>
      <c r="Q2612" s="8" t="s">
        <v>8319</v>
      </c>
      <c r="R2612" s="8" t="s">
        <v>8355</v>
      </c>
      <c r="S2612" s="12">
        <f t="shared" si="162"/>
        <v>42564.881076388891</v>
      </c>
      <c r="T2612" s="12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2790.64</v>
      </c>
      <c r="P2613" s="8">
        <f t="shared" si="161"/>
        <v>83.8</v>
      </c>
      <c r="Q2613" s="8" t="s">
        <v>8319</v>
      </c>
      <c r="R2613" s="8" t="s">
        <v>8355</v>
      </c>
      <c r="S2613" s="12">
        <f t="shared" si="162"/>
        <v>42704.335810185185</v>
      </c>
      <c r="T2613" s="12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</v>
      </c>
      <c r="P2614" s="8">
        <f t="shared" si="161"/>
        <v>58.42</v>
      </c>
      <c r="Q2614" s="8" t="s">
        <v>8319</v>
      </c>
      <c r="R2614" s="8" t="s">
        <v>8355</v>
      </c>
      <c r="S2614" s="12">
        <f t="shared" si="162"/>
        <v>41982.143171296295</v>
      </c>
      <c r="T2614" s="12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</v>
      </c>
      <c r="P2615" s="8">
        <f t="shared" si="161"/>
        <v>270.57</v>
      </c>
      <c r="Q2615" s="8" t="s">
        <v>8319</v>
      </c>
      <c r="R2615" s="8" t="s">
        <v>8355</v>
      </c>
      <c r="S2615" s="12">
        <f t="shared" si="162"/>
        <v>41143.81821759259</v>
      </c>
      <c r="T2615" s="12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8">
        <f t="shared" si="161"/>
        <v>107.1</v>
      </c>
      <c r="Q2616" s="8" t="s">
        <v>8319</v>
      </c>
      <c r="R2616" s="8" t="s">
        <v>8355</v>
      </c>
      <c r="S2616" s="12">
        <f t="shared" si="162"/>
        <v>41730.708472222221</v>
      </c>
      <c r="T2616" s="12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169.77</v>
      </c>
      <c r="P2617" s="8">
        <f t="shared" si="161"/>
        <v>47.18</v>
      </c>
      <c r="Q2617" s="8" t="s">
        <v>8319</v>
      </c>
      <c r="R2617" s="8" t="s">
        <v>8355</v>
      </c>
      <c r="S2617" s="12">
        <f t="shared" si="162"/>
        <v>42453.49726851852</v>
      </c>
      <c r="T2617" s="12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</v>
      </c>
      <c r="P2618" s="8">
        <f t="shared" si="161"/>
        <v>120.31</v>
      </c>
      <c r="Q2618" s="8" t="s">
        <v>8319</v>
      </c>
      <c r="R2618" s="8" t="s">
        <v>8355</v>
      </c>
      <c r="S2618" s="12">
        <f t="shared" si="162"/>
        <v>42211.99454861111</v>
      </c>
      <c r="T2618" s="12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8">
        <f t="shared" si="161"/>
        <v>27.6</v>
      </c>
      <c r="Q2619" s="8" t="s">
        <v>8319</v>
      </c>
      <c r="R2619" s="8" t="s">
        <v>8355</v>
      </c>
      <c r="S2619" s="12">
        <f t="shared" si="162"/>
        <v>41902.874432870369</v>
      </c>
      <c r="T2619" s="12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105.39</v>
      </c>
      <c r="P2620" s="8">
        <f t="shared" si="161"/>
        <v>205.3</v>
      </c>
      <c r="Q2620" s="8" t="s">
        <v>8319</v>
      </c>
      <c r="R2620" s="8" t="s">
        <v>8355</v>
      </c>
      <c r="S2620" s="12">
        <f t="shared" si="162"/>
        <v>42279.792372685188</v>
      </c>
      <c r="T2620" s="12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188.4</v>
      </c>
      <c r="P2621" s="8">
        <f t="shared" si="161"/>
        <v>35.549999999999997</v>
      </c>
      <c r="Q2621" s="8" t="s">
        <v>8319</v>
      </c>
      <c r="R2621" s="8" t="s">
        <v>8355</v>
      </c>
      <c r="S2621" s="12">
        <f t="shared" si="162"/>
        <v>42273.884305555555</v>
      </c>
      <c r="T2621" s="12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</v>
      </c>
      <c r="P2622" s="8">
        <f t="shared" si="161"/>
        <v>74.64</v>
      </c>
      <c r="Q2622" s="8" t="s">
        <v>8319</v>
      </c>
      <c r="R2622" s="8" t="s">
        <v>8355</v>
      </c>
      <c r="S2622" s="12">
        <f t="shared" si="162"/>
        <v>42251.16715277778</v>
      </c>
      <c r="T2622" s="12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8">
        <f t="shared" si="161"/>
        <v>47.06</v>
      </c>
      <c r="Q2623" s="8" t="s">
        <v>8319</v>
      </c>
      <c r="R2623" s="8" t="s">
        <v>8355</v>
      </c>
      <c r="S2623" s="12">
        <f t="shared" si="162"/>
        <v>42115.74754629629</v>
      </c>
      <c r="T2623" s="12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</v>
      </c>
      <c r="P2624" s="8">
        <f t="shared" si="161"/>
        <v>26.59</v>
      </c>
      <c r="Q2624" s="8" t="s">
        <v>8319</v>
      </c>
      <c r="R2624" s="8" t="s">
        <v>8355</v>
      </c>
      <c r="S2624" s="12">
        <f t="shared" si="162"/>
        <v>42689.74324074074</v>
      </c>
      <c r="T2624" s="12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114</v>
      </c>
      <c r="P2625" s="8">
        <f t="shared" si="161"/>
        <v>36.770000000000003</v>
      </c>
      <c r="Q2625" s="8" t="s">
        <v>8319</v>
      </c>
      <c r="R2625" s="8" t="s">
        <v>8355</v>
      </c>
      <c r="S2625" s="12">
        <f t="shared" si="162"/>
        <v>42692.256550925929</v>
      </c>
      <c r="T2625" s="12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</v>
      </c>
      <c r="P2626" s="8">
        <f t="shared" si="161"/>
        <v>31.82</v>
      </c>
      <c r="Q2626" s="8" t="s">
        <v>8319</v>
      </c>
      <c r="R2626" s="8" t="s">
        <v>8355</v>
      </c>
      <c r="S2626" s="12">
        <f t="shared" si="162"/>
        <v>41144.42155092593</v>
      </c>
      <c r="T2626" s="12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ROUND(100*(E2627/D2627), 2)</f>
        <v>956</v>
      </c>
      <c r="P2627" s="8">
        <f t="shared" ref="P2627:P2690" si="165">ROUND(E2627/L2627,2)</f>
        <v>27.58</v>
      </c>
      <c r="Q2627" s="8" t="s">
        <v>8319</v>
      </c>
      <c r="R2627" s="8" t="s">
        <v>8355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</v>
      </c>
      <c r="P2628" s="8">
        <f t="shared" si="165"/>
        <v>56</v>
      </c>
      <c r="Q2628" s="8" t="s">
        <v>8319</v>
      </c>
      <c r="R2628" s="8" t="s">
        <v>8355</v>
      </c>
      <c r="S2628" s="12">
        <f t="shared" si="166"/>
        <v>42128.628113425926</v>
      </c>
      <c r="T2628" s="12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646.66999999999996</v>
      </c>
      <c r="P2629" s="8">
        <f t="shared" si="165"/>
        <v>21.56</v>
      </c>
      <c r="Q2629" s="8" t="s">
        <v>8319</v>
      </c>
      <c r="R2629" s="8" t="s">
        <v>8355</v>
      </c>
      <c r="S2629" s="12">
        <f t="shared" si="166"/>
        <v>42304.829409722224</v>
      </c>
      <c r="T2629" s="12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110.37</v>
      </c>
      <c r="P2630" s="8">
        <f t="shared" si="165"/>
        <v>44.1</v>
      </c>
      <c r="Q2630" s="8" t="s">
        <v>8319</v>
      </c>
      <c r="R2630" s="8" t="s">
        <v>8355</v>
      </c>
      <c r="S2630" s="12">
        <f t="shared" si="166"/>
        <v>41953.966053240743</v>
      </c>
      <c r="T2630" s="12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</v>
      </c>
      <c r="P2631" s="8">
        <f t="shared" si="165"/>
        <v>63.87</v>
      </c>
      <c r="Q2631" s="8" t="s">
        <v>8319</v>
      </c>
      <c r="R2631" s="8" t="s">
        <v>8355</v>
      </c>
      <c r="S2631" s="12">
        <f t="shared" si="166"/>
        <v>42108.538449074069</v>
      </c>
      <c r="T2631" s="12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8">
        <f t="shared" si="165"/>
        <v>38.99</v>
      </c>
      <c r="Q2632" s="8" t="s">
        <v>8319</v>
      </c>
      <c r="R2632" s="8" t="s">
        <v>8355</v>
      </c>
      <c r="S2632" s="12">
        <f t="shared" si="166"/>
        <v>42524.105462962965</v>
      </c>
      <c r="T2632" s="12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114.67</v>
      </c>
      <c r="P2633" s="8">
        <f t="shared" si="165"/>
        <v>80.19</v>
      </c>
      <c r="Q2633" s="8" t="s">
        <v>8319</v>
      </c>
      <c r="R2633" s="8" t="s">
        <v>8355</v>
      </c>
      <c r="S2633" s="12">
        <f t="shared" si="166"/>
        <v>42218.169293981482</v>
      </c>
      <c r="T2633" s="12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137.01</v>
      </c>
      <c r="P2634" s="8">
        <f t="shared" si="165"/>
        <v>34.9</v>
      </c>
      <c r="Q2634" s="8" t="s">
        <v>8319</v>
      </c>
      <c r="R2634" s="8" t="s">
        <v>8355</v>
      </c>
      <c r="S2634" s="12">
        <f t="shared" si="166"/>
        <v>42494.061793981484</v>
      </c>
      <c r="T2634" s="12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8">
        <f t="shared" si="165"/>
        <v>89.1</v>
      </c>
      <c r="Q2635" s="8" t="s">
        <v>8319</v>
      </c>
      <c r="R2635" s="8" t="s">
        <v>8355</v>
      </c>
      <c r="S2635" s="12">
        <f t="shared" si="166"/>
        <v>41667.823287037041</v>
      </c>
      <c r="T2635" s="12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</v>
      </c>
      <c r="P2636" s="8">
        <f t="shared" si="165"/>
        <v>39.44</v>
      </c>
      <c r="Q2636" s="8" t="s">
        <v>8319</v>
      </c>
      <c r="R2636" s="8" t="s">
        <v>8355</v>
      </c>
      <c r="S2636" s="12">
        <f t="shared" si="166"/>
        <v>42612.656493055561</v>
      </c>
      <c r="T2636" s="12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8">
        <f t="shared" si="165"/>
        <v>136.9</v>
      </c>
      <c r="Q2637" s="8" t="s">
        <v>8319</v>
      </c>
      <c r="R2637" s="8" t="s">
        <v>8355</v>
      </c>
      <c r="S2637" s="12">
        <f t="shared" si="166"/>
        <v>42037.950937500005</v>
      </c>
      <c r="T2637" s="12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8">
        <f t="shared" si="165"/>
        <v>37.46</v>
      </c>
      <c r="Q2638" s="8" t="s">
        <v>8319</v>
      </c>
      <c r="R2638" s="8" t="s">
        <v>8355</v>
      </c>
      <c r="S2638" s="12">
        <f t="shared" si="166"/>
        <v>42636.614745370374</v>
      </c>
      <c r="T2638" s="12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8">
        <f t="shared" si="165"/>
        <v>31.96</v>
      </c>
      <c r="Q2639" s="8" t="s">
        <v>8319</v>
      </c>
      <c r="R2639" s="8" t="s">
        <v>8355</v>
      </c>
      <c r="S2639" s="12">
        <f t="shared" si="166"/>
        <v>42639.549479166672</v>
      </c>
      <c r="T2639" s="12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101.73</v>
      </c>
      <c r="P2640" s="8">
        <f t="shared" si="165"/>
        <v>25.21</v>
      </c>
      <c r="Q2640" s="8" t="s">
        <v>8319</v>
      </c>
      <c r="R2640" s="8" t="s">
        <v>8355</v>
      </c>
      <c r="S2640" s="12">
        <f t="shared" si="166"/>
        <v>41989.913136574076</v>
      </c>
      <c r="T2640" s="12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8">
        <f t="shared" si="165"/>
        <v>10.039999999999999</v>
      </c>
      <c r="Q2641" s="8" t="s">
        <v>8319</v>
      </c>
      <c r="R2641" s="8" t="s">
        <v>8355</v>
      </c>
      <c r="S2641" s="12">
        <f t="shared" si="166"/>
        <v>42024.86513888889</v>
      </c>
      <c r="T2641" s="12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105.67</v>
      </c>
      <c r="P2642" s="8">
        <f t="shared" si="165"/>
        <v>45.94</v>
      </c>
      <c r="Q2642" s="8" t="s">
        <v>8319</v>
      </c>
      <c r="R2642" s="8" t="s">
        <v>8355</v>
      </c>
      <c r="S2642" s="12">
        <f t="shared" si="166"/>
        <v>42103.160578703704</v>
      </c>
      <c r="T2642" s="12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8">
        <f t="shared" si="165"/>
        <v>15</v>
      </c>
      <c r="Q2643" s="8" t="s">
        <v>8319</v>
      </c>
      <c r="R2643" s="8" t="s">
        <v>8355</v>
      </c>
      <c r="S2643" s="12">
        <f t="shared" si="166"/>
        <v>41880.827118055553</v>
      </c>
      <c r="T2643" s="12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8" t="e">
        <f t="shared" si="165"/>
        <v>#DIV/0!</v>
      </c>
      <c r="Q2644" s="8" t="s">
        <v>8319</v>
      </c>
      <c r="R2644" s="8" t="s">
        <v>8355</v>
      </c>
      <c r="S2644" s="12">
        <f t="shared" si="166"/>
        <v>42536.246620370366</v>
      </c>
      <c r="T2644" s="12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33.56</v>
      </c>
      <c r="P2645" s="8">
        <f t="shared" si="165"/>
        <v>223.58</v>
      </c>
      <c r="Q2645" s="8" t="s">
        <v>8319</v>
      </c>
      <c r="R2645" s="8" t="s">
        <v>8355</v>
      </c>
      <c r="S2645" s="12">
        <f t="shared" si="166"/>
        <v>42689.582349537035</v>
      </c>
      <c r="T2645" s="12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2.0499999999999998</v>
      </c>
      <c r="P2646" s="8">
        <f t="shared" si="165"/>
        <v>39.479999999999997</v>
      </c>
      <c r="Q2646" s="8" t="s">
        <v>8319</v>
      </c>
      <c r="R2646" s="8" t="s">
        <v>8355</v>
      </c>
      <c r="S2646" s="12">
        <f t="shared" si="166"/>
        <v>42774.792071759264</v>
      </c>
      <c r="T2646" s="12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8">
        <f t="shared" si="165"/>
        <v>91.3</v>
      </c>
      <c r="Q2647" s="8" t="s">
        <v>8319</v>
      </c>
      <c r="R2647" s="8" t="s">
        <v>8355</v>
      </c>
      <c r="S2647" s="12">
        <f t="shared" si="166"/>
        <v>41921.842627314814</v>
      </c>
      <c r="T2647" s="12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8.42</v>
      </c>
      <c r="P2648" s="8">
        <f t="shared" si="165"/>
        <v>78.67</v>
      </c>
      <c r="Q2648" s="8" t="s">
        <v>8319</v>
      </c>
      <c r="R2648" s="8" t="s">
        <v>8355</v>
      </c>
      <c r="S2648" s="12">
        <f t="shared" si="166"/>
        <v>42226.313298611116</v>
      </c>
      <c r="T2648" s="12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8">
        <f t="shared" si="165"/>
        <v>12</v>
      </c>
      <c r="Q2649" s="8" t="s">
        <v>8319</v>
      </c>
      <c r="R2649" s="8" t="s">
        <v>8355</v>
      </c>
      <c r="S2649" s="12">
        <f t="shared" si="166"/>
        <v>42200.261793981481</v>
      </c>
      <c r="T2649" s="12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</v>
      </c>
      <c r="P2650" s="8">
        <f t="shared" si="165"/>
        <v>17.670000000000002</v>
      </c>
      <c r="Q2650" s="8" t="s">
        <v>8319</v>
      </c>
      <c r="R2650" s="8" t="s">
        <v>8355</v>
      </c>
      <c r="S2650" s="12">
        <f t="shared" si="166"/>
        <v>42408.714814814812</v>
      </c>
      <c r="T2650" s="12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0.1</v>
      </c>
      <c r="P2651" s="8">
        <f t="shared" si="165"/>
        <v>41.33</v>
      </c>
      <c r="Q2651" s="8" t="s">
        <v>8319</v>
      </c>
      <c r="R2651" s="8" t="s">
        <v>8355</v>
      </c>
      <c r="S2651" s="12">
        <f t="shared" si="166"/>
        <v>42341.99700231482</v>
      </c>
      <c r="T2651" s="12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0.6</v>
      </c>
      <c r="P2652" s="8">
        <f t="shared" si="165"/>
        <v>71.599999999999994</v>
      </c>
      <c r="Q2652" s="8" t="s">
        <v>8319</v>
      </c>
      <c r="R2652" s="8" t="s">
        <v>8355</v>
      </c>
      <c r="S2652" s="12">
        <f t="shared" si="166"/>
        <v>42695.624340277776</v>
      </c>
      <c r="T2652" s="12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1.87</v>
      </c>
      <c r="P2653" s="8">
        <f t="shared" si="165"/>
        <v>307.82</v>
      </c>
      <c r="Q2653" s="8" t="s">
        <v>8319</v>
      </c>
      <c r="R2653" s="8" t="s">
        <v>8355</v>
      </c>
      <c r="S2653" s="12">
        <f t="shared" si="166"/>
        <v>42327.805659722217</v>
      </c>
      <c r="T2653" s="12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0.89</v>
      </c>
      <c r="P2654" s="8">
        <f t="shared" si="165"/>
        <v>80.45</v>
      </c>
      <c r="Q2654" s="8" t="s">
        <v>8319</v>
      </c>
      <c r="R2654" s="8" t="s">
        <v>8355</v>
      </c>
      <c r="S2654" s="12">
        <f t="shared" si="166"/>
        <v>41953.158854166672</v>
      </c>
      <c r="T2654" s="12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</v>
      </c>
      <c r="P2655" s="8">
        <f t="shared" si="165"/>
        <v>83.94</v>
      </c>
      <c r="Q2655" s="8" t="s">
        <v>8319</v>
      </c>
      <c r="R2655" s="8" t="s">
        <v>8355</v>
      </c>
      <c r="S2655" s="12">
        <f t="shared" si="166"/>
        <v>41771.651932870373</v>
      </c>
      <c r="T2655" s="12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0.05</v>
      </c>
      <c r="P2656" s="8">
        <f t="shared" si="165"/>
        <v>8.5</v>
      </c>
      <c r="Q2656" s="8" t="s">
        <v>8319</v>
      </c>
      <c r="R2656" s="8" t="s">
        <v>8355</v>
      </c>
      <c r="S2656" s="12">
        <f t="shared" si="166"/>
        <v>42055.600995370376</v>
      </c>
      <c r="T2656" s="12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</v>
      </c>
      <c r="P2657" s="8">
        <f t="shared" si="165"/>
        <v>73.37</v>
      </c>
      <c r="Q2657" s="8" t="s">
        <v>8319</v>
      </c>
      <c r="R2657" s="8" t="s">
        <v>8355</v>
      </c>
      <c r="S2657" s="12">
        <f t="shared" si="166"/>
        <v>42381.866284722222</v>
      </c>
      <c r="T2657" s="12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11.44</v>
      </c>
      <c r="P2658" s="8">
        <f t="shared" si="165"/>
        <v>112.86</v>
      </c>
      <c r="Q2658" s="8" t="s">
        <v>8319</v>
      </c>
      <c r="R2658" s="8" t="s">
        <v>8355</v>
      </c>
      <c r="S2658" s="12">
        <f t="shared" si="166"/>
        <v>42767.688518518517</v>
      </c>
      <c r="T2658" s="12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18.739999999999998</v>
      </c>
      <c r="P2659" s="8">
        <f t="shared" si="165"/>
        <v>95.28</v>
      </c>
      <c r="Q2659" s="8" t="s">
        <v>8319</v>
      </c>
      <c r="R2659" s="8" t="s">
        <v>8355</v>
      </c>
      <c r="S2659" s="12">
        <f t="shared" si="166"/>
        <v>42551.928854166668</v>
      </c>
      <c r="T2659" s="12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0.09</v>
      </c>
      <c r="P2660" s="8">
        <f t="shared" si="165"/>
        <v>22.75</v>
      </c>
      <c r="Q2660" s="8" t="s">
        <v>8319</v>
      </c>
      <c r="R2660" s="8" t="s">
        <v>8355</v>
      </c>
      <c r="S2660" s="12">
        <f t="shared" si="166"/>
        <v>42551.884189814817</v>
      </c>
      <c r="T2660" s="12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</v>
      </c>
      <c r="P2661" s="8">
        <f t="shared" si="165"/>
        <v>133.30000000000001</v>
      </c>
      <c r="Q2661" s="8" t="s">
        <v>8319</v>
      </c>
      <c r="R2661" s="8" t="s">
        <v>8355</v>
      </c>
      <c r="S2661" s="12">
        <f t="shared" si="166"/>
        <v>42082.069560185191</v>
      </c>
      <c r="T2661" s="12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0.1</v>
      </c>
      <c r="P2662" s="8">
        <f t="shared" si="165"/>
        <v>3.8</v>
      </c>
      <c r="Q2662" s="8" t="s">
        <v>8319</v>
      </c>
      <c r="R2662" s="8" t="s">
        <v>8355</v>
      </c>
      <c r="S2662" s="12">
        <f t="shared" si="166"/>
        <v>42272.713171296295</v>
      </c>
      <c r="T2662" s="12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102.9</v>
      </c>
      <c r="P2663" s="8">
        <f t="shared" si="165"/>
        <v>85.75</v>
      </c>
      <c r="Q2663" s="8" t="s">
        <v>8319</v>
      </c>
      <c r="R2663" s="8" t="s">
        <v>8356</v>
      </c>
      <c r="S2663" s="12">
        <f t="shared" si="166"/>
        <v>41542.958449074074</v>
      </c>
      <c r="T2663" s="12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</v>
      </c>
      <c r="P2664" s="8">
        <f t="shared" si="165"/>
        <v>267</v>
      </c>
      <c r="Q2664" s="8" t="s">
        <v>8319</v>
      </c>
      <c r="R2664" s="8" t="s">
        <v>8356</v>
      </c>
      <c r="S2664" s="12">
        <f t="shared" si="166"/>
        <v>42207.746678240743</v>
      </c>
      <c r="T2664" s="12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104.6</v>
      </c>
      <c r="P2665" s="8">
        <f t="shared" si="165"/>
        <v>373.56</v>
      </c>
      <c r="Q2665" s="8" t="s">
        <v>8319</v>
      </c>
      <c r="R2665" s="8" t="s">
        <v>8356</v>
      </c>
      <c r="S2665" s="12">
        <f t="shared" si="166"/>
        <v>42222.622766203705</v>
      </c>
      <c r="T2665" s="12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103.43</v>
      </c>
      <c r="P2666" s="8">
        <f t="shared" si="165"/>
        <v>174.04</v>
      </c>
      <c r="Q2666" s="8" t="s">
        <v>8319</v>
      </c>
      <c r="R2666" s="8" t="s">
        <v>8356</v>
      </c>
      <c r="S2666" s="12">
        <f t="shared" si="166"/>
        <v>42313.02542824074</v>
      </c>
      <c r="T2666" s="12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</v>
      </c>
      <c r="P2667" s="8">
        <f t="shared" si="165"/>
        <v>93.7</v>
      </c>
      <c r="Q2667" s="8" t="s">
        <v>8319</v>
      </c>
      <c r="R2667" s="8" t="s">
        <v>8356</v>
      </c>
      <c r="S2667" s="12">
        <f t="shared" si="166"/>
        <v>42083.895532407405</v>
      </c>
      <c r="T2667" s="12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159.30000000000001</v>
      </c>
      <c r="P2668" s="8">
        <f t="shared" si="165"/>
        <v>77.33</v>
      </c>
      <c r="Q2668" s="8" t="s">
        <v>8319</v>
      </c>
      <c r="R2668" s="8" t="s">
        <v>8356</v>
      </c>
      <c r="S2668" s="12">
        <f t="shared" si="166"/>
        <v>42235.764340277776</v>
      </c>
      <c r="T2668" s="12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110.67</v>
      </c>
      <c r="P2669" s="8">
        <f t="shared" si="165"/>
        <v>92.22</v>
      </c>
      <c r="Q2669" s="8" t="s">
        <v>8319</v>
      </c>
      <c r="R2669" s="8" t="s">
        <v>8356</v>
      </c>
      <c r="S2669" s="12">
        <f t="shared" si="166"/>
        <v>42380.926111111112</v>
      </c>
      <c r="T2669" s="12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</v>
      </c>
      <c r="P2670" s="8">
        <f t="shared" si="165"/>
        <v>60.96</v>
      </c>
      <c r="Q2670" s="8" t="s">
        <v>8319</v>
      </c>
      <c r="R2670" s="8" t="s">
        <v>8356</v>
      </c>
      <c r="S2670" s="12">
        <f t="shared" si="166"/>
        <v>42275.588715277772</v>
      </c>
      <c r="T2670" s="12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125.13</v>
      </c>
      <c r="P2671" s="8">
        <f t="shared" si="165"/>
        <v>91</v>
      </c>
      <c r="Q2671" s="8" t="s">
        <v>8319</v>
      </c>
      <c r="R2671" s="8" t="s">
        <v>8356</v>
      </c>
      <c r="S2671" s="12">
        <f t="shared" si="166"/>
        <v>42319.035833333335</v>
      </c>
      <c r="T2671" s="12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6.42</v>
      </c>
      <c r="P2672" s="8">
        <f t="shared" si="165"/>
        <v>41.58</v>
      </c>
      <c r="Q2672" s="8" t="s">
        <v>8319</v>
      </c>
      <c r="R2672" s="8" t="s">
        <v>8356</v>
      </c>
      <c r="S2672" s="12">
        <f t="shared" si="166"/>
        <v>41821.020601851851</v>
      </c>
      <c r="T2672" s="12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</v>
      </c>
      <c r="P2673" s="8">
        <f t="shared" si="165"/>
        <v>33.76</v>
      </c>
      <c r="Q2673" s="8" t="s">
        <v>8319</v>
      </c>
      <c r="R2673" s="8" t="s">
        <v>8356</v>
      </c>
      <c r="S2673" s="12">
        <f t="shared" si="166"/>
        <v>41962.749027777783</v>
      </c>
      <c r="T2673" s="12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8">
        <f t="shared" si="165"/>
        <v>70.62</v>
      </c>
      <c r="Q2674" s="8" t="s">
        <v>8319</v>
      </c>
      <c r="R2674" s="8" t="s">
        <v>8356</v>
      </c>
      <c r="S2674" s="12">
        <f t="shared" si="166"/>
        <v>42344.884143518517</v>
      </c>
      <c r="T2674" s="12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8">
        <f t="shared" si="165"/>
        <v>167.15</v>
      </c>
      <c r="Q2675" s="8" t="s">
        <v>8319</v>
      </c>
      <c r="R2675" s="8" t="s">
        <v>8356</v>
      </c>
      <c r="S2675" s="12">
        <f t="shared" si="166"/>
        <v>41912.541655092595</v>
      </c>
      <c r="T2675" s="12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62.84</v>
      </c>
      <c r="P2676" s="8">
        <f t="shared" si="165"/>
        <v>128.62</v>
      </c>
      <c r="Q2676" s="8" t="s">
        <v>8319</v>
      </c>
      <c r="R2676" s="8" t="s">
        <v>8356</v>
      </c>
      <c r="S2676" s="12">
        <f t="shared" si="166"/>
        <v>42529.632754629631</v>
      </c>
      <c r="T2676" s="12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7.59</v>
      </c>
      <c r="P2677" s="8">
        <f t="shared" si="165"/>
        <v>65.41</v>
      </c>
      <c r="Q2677" s="8" t="s">
        <v>8319</v>
      </c>
      <c r="R2677" s="8" t="s">
        <v>8356</v>
      </c>
      <c r="S2677" s="12">
        <f t="shared" si="166"/>
        <v>41923.857511574075</v>
      </c>
      <c r="T2677" s="12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</v>
      </c>
      <c r="P2678" s="8">
        <f t="shared" si="165"/>
        <v>117.56</v>
      </c>
      <c r="Q2678" s="8" t="s">
        <v>8319</v>
      </c>
      <c r="R2678" s="8" t="s">
        <v>8356</v>
      </c>
      <c r="S2678" s="12">
        <f t="shared" si="166"/>
        <v>42482.624699074076</v>
      </c>
      <c r="T2678" s="12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17.510000000000002</v>
      </c>
      <c r="P2679" s="8">
        <f t="shared" si="165"/>
        <v>126.48</v>
      </c>
      <c r="Q2679" s="8" t="s">
        <v>8319</v>
      </c>
      <c r="R2679" s="8" t="s">
        <v>8356</v>
      </c>
      <c r="S2679" s="12">
        <f t="shared" si="166"/>
        <v>41793.029432870368</v>
      </c>
      <c r="T2679" s="12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0.01</v>
      </c>
      <c r="P2680" s="8">
        <f t="shared" si="165"/>
        <v>550</v>
      </c>
      <c r="Q2680" s="8" t="s">
        <v>8319</v>
      </c>
      <c r="R2680" s="8" t="s">
        <v>8356</v>
      </c>
      <c r="S2680" s="12">
        <f t="shared" si="166"/>
        <v>42241.798206018517</v>
      </c>
      <c r="T2680" s="12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8">
        <f t="shared" si="165"/>
        <v>44</v>
      </c>
      <c r="Q2681" s="8" t="s">
        <v>8319</v>
      </c>
      <c r="R2681" s="8" t="s">
        <v>8356</v>
      </c>
      <c r="S2681" s="12">
        <f t="shared" si="166"/>
        <v>42033.001087962963</v>
      </c>
      <c r="T2681" s="12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</v>
      </c>
      <c r="P2682" s="8">
        <f t="shared" si="165"/>
        <v>69</v>
      </c>
      <c r="Q2682" s="8" t="s">
        <v>8319</v>
      </c>
      <c r="R2682" s="8" t="s">
        <v>8356</v>
      </c>
      <c r="S2682" s="12">
        <f t="shared" si="166"/>
        <v>42436.211701388893</v>
      </c>
      <c r="T2682" s="12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0.69</v>
      </c>
      <c r="P2683" s="8">
        <f t="shared" si="165"/>
        <v>27.5</v>
      </c>
      <c r="Q2683" s="8" t="s">
        <v>8336</v>
      </c>
      <c r="R2683" s="8" t="s">
        <v>8337</v>
      </c>
      <c r="S2683" s="12">
        <f t="shared" si="166"/>
        <v>41805.895254629628</v>
      </c>
      <c r="T2683" s="12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28.3</v>
      </c>
      <c r="P2684" s="8">
        <f t="shared" si="165"/>
        <v>84.9</v>
      </c>
      <c r="Q2684" s="8" t="s">
        <v>8336</v>
      </c>
      <c r="R2684" s="8" t="s">
        <v>8337</v>
      </c>
      <c r="S2684" s="12">
        <f t="shared" si="166"/>
        <v>41932.871990740743</v>
      </c>
      <c r="T2684" s="12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8">
        <f t="shared" si="165"/>
        <v>12</v>
      </c>
      <c r="Q2685" s="8" t="s">
        <v>8336</v>
      </c>
      <c r="R2685" s="8" t="s">
        <v>8337</v>
      </c>
      <c r="S2685" s="12">
        <f t="shared" si="166"/>
        <v>42034.75509259259</v>
      </c>
      <c r="T2685" s="12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1.1399999999999999</v>
      </c>
      <c r="P2686" s="8">
        <f t="shared" si="165"/>
        <v>200</v>
      </c>
      <c r="Q2686" s="8" t="s">
        <v>8336</v>
      </c>
      <c r="R2686" s="8" t="s">
        <v>8337</v>
      </c>
      <c r="S2686" s="12">
        <f t="shared" si="166"/>
        <v>41820.914641203701</v>
      </c>
      <c r="T2686" s="12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8">
        <f t="shared" si="165"/>
        <v>10</v>
      </c>
      <c r="Q2687" s="8" t="s">
        <v>8336</v>
      </c>
      <c r="R2687" s="8" t="s">
        <v>8337</v>
      </c>
      <c r="S2687" s="12">
        <f t="shared" si="166"/>
        <v>42061.69594907407</v>
      </c>
      <c r="T2687" s="12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8" t="e">
        <f t="shared" si="165"/>
        <v>#DIV/0!</v>
      </c>
      <c r="Q2688" s="8" t="s">
        <v>8336</v>
      </c>
      <c r="R2688" s="8" t="s">
        <v>8337</v>
      </c>
      <c r="S2688" s="12">
        <f t="shared" si="166"/>
        <v>41892.974803240737</v>
      </c>
      <c r="T2688" s="12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8" t="e">
        <f t="shared" si="165"/>
        <v>#DIV/0!</v>
      </c>
      <c r="Q2689" s="8" t="s">
        <v>8336</v>
      </c>
      <c r="R2689" s="8" t="s">
        <v>8337</v>
      </c>
      <c r="S2689" s="12">
        <f t="shared" si="166"/>
        <v>42154.64025462963</v>
      </c>
      <c r="T2689" s="12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0.15</v>
      </c>
      <c r="P2690" s="8">
        <f t="shared" si="165"/>
        <v>5.29</v>
      </c>
      <c r="Q2690" s="8" t="s">
        <v>8336</v>
      </c>
      <c r="R2690" s="8" t="s">
        <v>8337</v>
      </c>
      <c r="S2690" s="12">
        <f t="shared" si="166"/>
        <v>42028.118865740747</v>
      </c>
      <c r="T2690" s="12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ROUND(100*(E2691/D2691), 2)</f>
        <v>0</v>
      </c>
      <c r="P2691" s="8">
        <f t="shared" ref="P2691:P2754" si="169">ROUND(E2691/L2691,2)</f>
        <v>1</v>
      </c>
      <c r="Q2691" s="8" t="s">
        <v>8336</v>
      </c>
      <c r="R2691" s="8" t="s">
        <v>8337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</v>
      </c>
      <c r="P2692" s="8">
        <f t="shared" si="169"/>
        <v>72.760000000000005</v>
      </c>
      <c r="Q2692" s="8" t="s">
        <v>8336</v>
      </c>
      <c r="R2692" s="8" t="s">
        <v>8337</v>
      </c>
      <c r="S2692" s="12">
        <f t="shared" si="170"/>
        <v>42113.105046296296</v>
      </c>
      <c r="T2692" s="12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0.05</v>
      </c>
      <c r="P2693" s="8">
        <f t="shared" si="169"/>
        <v>17.5</v>
      </c>
      <c r="Q2693" s="8" t="s">
        <v>8336</v>
      </c>
      <c r="R2693" s="8" t="s">
        <v>8337</v>
      </c>
      <c r="S2693" s="12">
        <f t="shared" si="170"/>
        <v>42089.724039351851</v>
      </c>
      <c r="T2693" s="12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</v>
      </c>
      <c r="P2694" s="8">
        <f t="shared" si="169"/>
        <v>25</v>
      </c>
      <c r="Q2694" s="8" t="s">
        <v>8336</v>
      </c>
      <c r="R2694" s="8" t="s">
        <v>8337</v>
      </c>
      <c r="S2694" s="12">
        <f t="shared" si="170"/>
        <v>42058.334027777775</v>
      </c>
      <c r="T2694" s="12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8">
        <f t="shared" si="169"/>
        <v>13.33</v>
      </c>
      <c r="Q2695" s="8" t="s">
        <v>8336</v>
      </c>
      <c r="R2695" s="8" t="s">
        <v>8337</v>
      </c>
      <c r="S2695" s="12">
        <f t="shared" si="170"/>
        <v>41834.138495370367</v>
      </c>
      <c r="T2695" s="12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0</v>
      </c>
      <c r="P2696" s="8">
        <f t="shared" si="169"/>
        <v>1</v>
      </c>
      <c r="Q2696" s="8" t="s">
        <v>8336</v>
      </c>
      <c r="R2696" s="8" t="s">
        <v>8337</v>
      </c>
      <c r="S2696" s="12">
        <f t="shared" si="170"/>
        <v>41878.140497685185</v>
      </c>
      <c r="T2696" s="12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</v>
      </c>
      <c r="P2697" s="8">
        <f t="shared" si="169"/>
        <v>23.67</v>
      </c>
      <c r="Q2697" s="8" t="s">
        <v>8336</v>
      </c>
      <c r="R2697" s="8" t="s">
        <v>8337</v>
      </c>
      <c r="S2697" s="12">
        <f t="shared" si="170"/>
        <v>42048.181921296295</v>
      </c>
      <c r="T2697" s="12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8">
        <f t="shared" si="169"/>
        <v>89.21</v>
      </c>
      <c r="Q2698" s="8" t="s">
        <v>8336</v>
      </c>
      <c r="R2698" s="8" t="s">
        <v>8337</v>
      </c>
      <c r="S2698" s="12">
        <f t="shared" si="170"/>
        <v>41964.844444444447</v>
      </c>
      <c r="T2698" s="12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</v>
      </c>
      <c r="P2699" s="8">
        <f t="shared" si="169"/>
        <v>116.56</v>
      </c>
      <c r="Q2699" s="8" t="s">
        <v>8336</v>
      </c>
      <c r="R2699" s="8" t="s">
        <v>8337</v>
      </c>
      <c r="S2699" s="12">
        <f t="shared" si="170"/>
        <v>42187.940081018518</v>
      </c>
      <c r="T2699" s="12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0.33</v>
      </c>
      <c r="P2700" s="8">
        <f t="shared" si="169"/>
        <v>13.01</v>
      </c>
      <c r="Q2700" s="8" t="s">
        <v>8336</v>
      </c>
      <c r="R2700" s="8" t="s">
        <v>8337</v>
      </c>
      <c r="S2700" s="12">
        <f t="shared" si="170"/>
        <v>41787.898240740738</v>
      </c>
      <c r="T2700" s="12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8" t="e">
        <f t="shared" si="169"/>
        <v>#DIV/0!</v>
      </c>
      <c r="Q2701" s="8" t="s">
        <v>8336</v>
      </c>
      <c r="R2701" s="8" t="s">
        <v>8337</v>
      </c>
      <c r="S2701" s="12">
        <f t="shared" si="170"/>
        <v>41829.896562499998</v>
      </c>
      <c r="T2701" s="12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</v>
      </c>
      <c r="P2702" s="8">
        <f t="shared" si="169"/>
        <v>17.5</v>
      </c>
      <c r="Q2702" s="8" t="s">
        <v>8336</v>
      </c>
      <c r="R2702" s="8" t="s">
        <v>8337</v>
      </c>
      <c r="S2702" s="12">
        <f t="shared" si="170"/>
        <v>41870.87467592593</v>
      </c>
      <c r="T2702" s="12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46.18</v>
      </c>
      <c r="P2703" s="8">
        <f t="shared" si="169"/>
        <v>34.130000000000003</v>
      </c>
      <c r="Q2703" s="8" t="s">
        <v>8317</v>
      </c>
      <c r="R2703" s="8" t="s">
        <v>8357</v>
      </c>
      <c r="S2703" s="12">
        <f t="shared" si="170"/>
        <v>42801.774699074071</v>
      </c>
      <c r="T2703" s="12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34.409999999999997</v>
      </c>
      <c r="P2704" s="8">
        <f t="shared" si="169"/>
        <v>132.35</v>
      </c>
      <c r="Q2704" s="8" t="s">
        <v>8317</v>
      </c>
      <c r="R2704" s="8" t="s">
        <v>8357</v>
      </c>
      <c r="S2704" s="12">
        <f t="shared" si="170"/>
        <v>42800.801817129628</v>
      </c>
      <c r="T2704" s="12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</v>
      </c>
      <c r="P2705" s="8">
        <f t="shared" si="169"/>
        <v>922.22</v>
      </c>
      <c r="Q2705" s="8" t="s">
        <v>8317</v>
      </c>
      <c r="R2705" s="8" t="s">
        <v>8357</v>
      </c>
      <c r="S2705" s="12">
        <f t="shared" si="170"/>
        <v>42756.690162037034</v>
      </c>
      <c r="T2705" s="12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6.03</v>
      </c>
      <c r="P2706" s="8">
        <f t="shared" si="169"/>
        <v>163.57</v>
      </c>
      <c r="Q2706" s="8" t="s">
        <v>8317</v>
      </c>
      <c r="R2706" s="8" t="s">
        <v>8357</v>
      </c>
      <c r="S2706" s="12">
        <f t="shared" si="170"/>
        <v>42787.862430555557</v>
      </c>
      <c r="T2706" s="12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10.54</v>
      </c>
      <c r="P2707" s="8">
        <f t="shared" si="169"/>
        <v>217.38</v>
      </c>
      <c r="Q2707" s="8" t="s">
        <v>8317</v>
      </c>
      <c r="R2707" s="8" t="s">
        <v>8357</v>
      </c>
      <c r="S2707" s="12">
        <f t="shared" si="170"/>
        <v>42773.916180555556</v>
      </c>
      <c r="T2707" s="12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112.3</v>
      </c>
      <c r="P2708" s="8">
        <f t="shared" si="169"/>
        <v>149.44</v>
      </c>
      <c r="Q2708" s="8" t="s">
        <v>8317</v>
      </c>
      <c r="R2708" s="8" t="s">
        <v>8357</v>
      </c>
      <c r="S2708" s="12">
        <f t="shared" si="170"/>
        <v>41899.294942129629</v>
      </c>
      <c r="T2708" s="12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</v>
      </c>
      <c r="P2709" s="8">
        <f t="shared" si="169"/>
        <v>71.239999999999995</v>
      </c>
      <c r="Q2709" s="8" t="s">
        <v>8317</v>
      </c>
      <c r="R2709" s="8" t="s">
        <v>8357</v>
      </c>
      <c r="S2709" s="12">
        <f t="shared" si="170"/>
        <v>41391.782905092594</v>
      </c>
      <c r="T2709" s="12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233.22</v>
      </c>
      <c r="P2710" s="8">
        <f t="shared" si="169"/>
        <v>44.46</v>
      </c>
      <c r="Q2710" s="8" t="s">
        <v>8317</v>
      </c>
      <c r="R2710" s="8" t="s">
        <v>8357</v>
      </c>
      <c r="S2710" s="12">
        <f t="shared" si="170"/>
        <v>42512.698217592595</v>
      </c>
      <c r="T2710" s="12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101.61</v>
      </c>
      <c r="P2711" s="8">
        <f t="shared" si="169"/>
        <v>164.94</v>
      </c>
      <c r="Q2711" s="8" t="s">
        <v>8317</v>
      </c>
      <c r="R2711" s="8" t="s">
        <v>8357</v>
      </c>
      <c r="S2711" s="12">
        <f t="shared" si="170"/>
        <v>42612.149780092594</v>
      </c>
      <c r="T2711" s="12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</v>
      </c>
      <c r="P2712" s="8">
        <f t="shared" si="169"/>
        <v>84.87</v>
      </c>
      <c r="Q2712" s="8" t="s">
        <v>8317</v>
      </c>
      <c r="R2712" s="8" t="s">
        <v>8357</v>
      </c>
      <c r="S2712" s="12">
        <f t="shared" si="170"/>
        <v>41828.229490740741</v>
      </c>
      <c r="T2712" s="12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100.72</v>
      </c>
      <c r="P2713" s="8">
        <f t="shared" si="169"/>
        <v>53.95</v>
      </c>
      <c r="Q2713" s="8" t="s">
        <v>8317</v>
      </c>
      <c r="R2713" s="8" t="s">
        <v>8357</v>
      </c>
      <c r="S2713" s="12">
        <f t="shared" si="170"/>
        <v>41780.745254629634</v>
      </c>
      <c r="T2713" s="12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</v>
      </c>
      <c r="P2714" s="8">
        <f t="shared" si="169"/>
        <v>50.53</v>
      </c>
      <c r="Q2714" s="8" t="s">
        <v>8317</v>
      </c>
      <c r="R2714" s="8" t="s">
        <v>8357</v>
      </c>
      <c r="S2714" s="12">
        <f t="shared" si="170"/>
        <v>41432.062037037038</v>
      </c>
      <c r="T2714" s="12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</v>
      </c>
      <c r="P2715" s="8">
        <f t="shared" si="169"/>
        <v>108</v>
      </c>
      <c r="Q2715" s="8" t="s">
        <v>8317</v>
      </c>
      <c r="R2715" s="8" t="s">
        <v>8357</v>
      </c>
      <c r="S2715" s="12">
        <f t="shared" si="170"/>
        <v>42322.653749999998</v>
      </c>
      <c r="T2715" s="12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116.36</v>
      </c>
      <c r="P2716" s="8">
        <f t="shared" si="169"/>
        <v>95.37</v>
      </c>
      <c r="Q2716" s="8" t="s">
        <v>8317</v>
      </c>
      <c r="R2716" s="8" t="s">
        <v>8357</v>
      </c>
      <c r="S2716" s="12">
        <f t="shared" si="170"/>
        <v>42629.655046296291</v>
      </c>
      <c r="T2716" s="12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</v>
      </c>
      <c r="P2717" s="8">
        <f t="shared" si="169"/>
        <v>57.63</v>
      </c>
      <c r="Q2717" s="8" t="s">
        <v>8317</v>
      </c>
      <c r="R2717" s="8" t="s">
        <v>8357</v>
      </c>
      <c r="S2717" s="12">
        <f t="shared" si="170"/>
        <v>42387.398472222223</v>
      </c>
      <c r="T2717" s="12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</v>
      </c>
      <c r="P2718" s="8">
        <f t="shared" si="169"/>
        <v>64.16</v>
      </c>
      <c r="Q2718" s="8" t="s">
        <v>8317</v>
      </c>
      <c r="R2718" s="8" t="s">
        <v>8357</v>
      </c>
      <c r="S2718" s="12">
        <f t="shared" si="170"/>
        <v>42255.333252314813</v>
      </c>
      <c r="T2718" s="12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</v>
      </c>
      <c r="P2719" s="8">
        <f t="shared" si="169"/>
        <v>92.39</v>
      </c>
      <c r="Q2719" s="8" t="s">
        <v>8317</v>
      </c>
      <c r="R2719" s="8" t="s">
        <v>8357</v>
      </c>
      <c r="S2719" s="12">
        <f t="shared" si="170"/>
        <v>41934.914918981485</v>
      </c>
      <c r="T2719" s="12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</v>
      </c>
      <c r="P2720" s="8">
        <f t="shared" si="169"/>
        <v>125.98</v>
      </c>
      <c r="Q2720" s="8" t="s">
        <v>8317</v>
      </c>
      <c r="R2720" s="8" t="s">
        <v>8357</v>
      </c>
      <c r="S2720" s="12">
        <f t="shared" si="170"/>
        <v>42465.596585648149</v>
      </c>
      <c r="T2720" s="12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</v>
      </c>
      <c r="P2721" s="8">
        <f t="shared" si="169"/>
        <v>94.64</v>
      </c>
      <c r="Q2721" s="8" t="s">
        <v>8317</v>
      </c>
      <c r="R2721" s="8" t="s">
        <v>8357</v>
      </c>
      <c r="S2721" s="12">
        <f t="shared" si="170"/>
        <v>42418.031180555554</v>
      </c>
      <c r="T2721" s="12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</v>
      </c>
      <c r="P2722" s="8">
        <f t="shared" si="169"/>
        <v>170.7</v>
      </c>
      <c r="Q2722" s="8" t="s">
        <v>8317</v>
      </c>
      <c r="R2722" s="8" t="s">
        <v>8357</v>
      </c>
      <c r="S2722" s="12">
        <f t="shared" si="170"/>
        <v>42655.465891203698</v>
      </c>
      <c r="T2722" s="12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8">
        <f t="shared" si="169"/>
        <v>40.76</v>
      </c>
      <c r="Q2723" s="8" t="s">
        <v>8319</v>
      </c>
      <c r="R2723" s="8" t="s">
        <v>8349</v>
      </c>
      <c r="S2723" s="12">
        <f t="shared" si="170"/>
        <v>41493.543958333335</v>
      </c>
      <c r="T2723" s="12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8">
        <f t="shared" si="169"/>
        <v>68.25</v>
      </c>
      <c r="Q2724" s="8" t="s">
        <v>8319</v>
      </c>
      <c r="R2724" s="8" t="s">
        <v>8349</v>
      </c>
      <c r="S2724" s="12">
        <f t="shared" si="170"/>
        <v>42704.857094907406</v>
      </c>
      <c r="T2724" s="12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8">
        <f t="shared" si="169"/>
        <v>95.49</v>
      </c>
      <c r="Q2725" s="8" t="s">
        <v>8319</v>
      </c>
      <c r="R2725" s="8" t="s">
        <v>8349</v>
      </c>
      <c r="S2725" s="12">
        <f t="shared" si="170"/>
        <v>41944.83898148148</v>
      </c>
      <c r="T2725" s="12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296.88</v>
      </c>
      <c r="P2726" s="8">
        <f t="shared" si="169"/>
        <v>7.19</v>
      </c>
      <c r="Q2726" s="8" t="s">
        <v>8319</v>
      </c>
      <c r="R2726" s="8" t="s">
        <v>8349</v>
      </c>
      <c r="S2726" s="12">
        <f t="shared" si="170"/>
        <v>42199.32707175926</v>
      </c>
      <c r="T2726" s="12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</v>
      </c>
      <c r="P2727" s="8">
        <f t="shared" si="169"/>
        <v>511.65</v>
      </c>
      <c r="Q2727" s="8" t="s">
        <v>8319</v>
      </c>
      <c r="R2727" s="8" t="s">
        <v>8349</v>
      </c>
      <c r="S2727" s="12">
        <f t="shared" si="170"/>
        <v>42745.744618055556</v>
      </c>
      <c r="T2727" s="12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105.75</v>
      </c>
      <c r="P2728" s="8">
        <f t="shared" si="169"/>
        <v>261.75</v>
      </c>
      <c r="Q2728" s="8" t="s">
        <v>8319</v>
      </c>
      <c r="R2728" s="8" t="s">
        <v>8349</v>
      </c>
      <c r="S2728" s="12">
        <f t="shared" si="170"/>
        <v>42452.579988425925</v>
      </c>
      <c r="T2728" s="12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</v>
      </c>
      <c r="P2729" s="8">
        <f t="shared" si="169"/>
        <v>69.760000000000005</v>
      </c>
      <c r="Q2729" s="8" t="s">
        <v>8319</v>
      </c>
      <c r="R2729" s="8" t="s">
        <v>8349</v>
      </c>
      <c r="S2729" s="12">
        <f t="shared" si="170"/>
        <v>42198.676655092597</v>
      </c>
      <c r="T2729" s="12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201.83</v>
      </c>
      <c r="P2730" s="8">
        <f t="shared" si="169"/>
        <v>77.23</v>
      </c>
      <c r="Q2730" s="8" t="s">
        <v>8319</v>
      </c>
      <c r="R2730" s="8" t="s">
        <v>8349</v>
      </c>
      <c r="S2730" s="12">
        <f t="shared" si="170"/>
        <v>42333.59993055556</v>
      </c>
      <c r="T2730" s="12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8">
        <f t="shared" si="169"/>
        <v>340.57</v>
      </c>
      <c r="Q2731" s="8" t="s">
        <v>8319</v>
      </c>
      <c r="R2731" s="8" t="s">
        <v>8349</v>
      </c>
      <c r="S2731" s="12">
        <f t="shared" si="170"/>
        <v>42095.240706018521</v>
      </c>
      <c r="T2731" s="12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</v>
      </c>
      <c r="P2732" s="8">
        <f t="shared" si="169"/>
        <v>67.42</v>
      </c>
      <c r="Q2732" s="8" t="s">
        <v>8319</v>
      </c>
      <c r="R2732" s="8" t="s">
        <v>8349</v>
      </c>
      <c r="S2732" s="12">
        <f t="shared" si="170"/>
        <v>41351.541377314818</v>
      </c>
      <c r="T2732" s="12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</v>
      </c>
      <c r="P2733" s="8">
        <f t="shared" si="169"/>
        <v>845.7</v>
      </c>
      <c r="Q2733" s="8" t="s">
        <v>8319</v>
      </c>
      <c r="R2733" s="8" t="s">
        <v>8349</v>
      </c>
      <c r="S2733" s="12">
        <f t="shared" si="170"/>
        <v>41872.525717592594</v>
      </c>
      <c r="T2733" s="12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</v>
      </c>
      <c r="P2734" s="8">
        <f t="shared" si="169"/>
        <v>97.19</v>
      </c>
      <c r="Q2734" s="8" t="s">
        <v>8319</v>
      </c>
      <c r="R2734" s="8" t="s">
        <v>8349</v>
      </c>
      <c r="S2734" s="12">
        <f t="shared" si="170"/>
        <v>41389.808194444442</v>
      </c>
      <c r="T2734" s="12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107.54</v>
      </c>
      <c r="P2735" s="8">
        <f t="shared" si="169"/>
        <v>451.84</v>
      </c>
      <c r="Q2735" s="8" t="s">
        <v>8319</v>
      </c>
      <c r="R2735" s="8" t="s">
        <v>8349</v>
      </c>
      <c r="S2735" s="12">
        <f t="shared" si="170"/>
        <v>42044.272847222222</v>
      </c>
      <c r="T2735" s="12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8">
        <f t="shared" si="169"/>
        <v>138.66999999999999</v>
      </c>
      <c r="Q2736" s="8" t="s">
        <v>8319</v>
      </c>
      <c r="R2736" s="8" t="s">
        <v>8349</v>
      </c>
      <c r="S2736" s="12">
        <f t="shared" si="170"/>
        <v>42626.668888888889</v>
      </c>
      <c r="T2736" s="12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</v>
      </c>
      <c r="P2737" s="8">
        <f t="shared" si="169"/>
        <v>21.64</v>
      </c>
      <c r="Q2737" s="8" t="s">
        <v>8319</v>
      </c>
      <c r="R2737" s="8" t="s">
        <v>8349</v>
      </c>
      <c r="S2737" s="12">
        <f t="shared" si="170"/>
        <v>41316.120949074073</v>
      </c>
      <c r="T2737" s="12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8">
        <f t="shared" si="169"/>
        <v>169.52</v>
      </c>
      <c r="Q2738" s="8" t="s">
        <v>8319</v>
      </c>
      <c r="R2738" s="8" t="s">
        <v>8349</v>
      </c>
      <c r="S2738" s="12">
        <f t="shared" si="170"/>
        <v>41722.666354166664</v>
      </c>
      <c r="T2738" s="12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</v>
      </c>
      <c r="P2739" s="8">
        <f t="shared" si="169"/>
        <v>161.88</v>
      </c>
      <c r="Q2739" s="8" t="s">
        <v>8319</v>
      </c>
      <c r="R2739" s="8" t="s">
        <v>8349</v>
      </c>
      <c r="S2739" s="12">
        <f t="shared" si="170"/>
        <v>41611.917673611111</v>
      </c>
      <c r="T2739" s="12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8">
        <f t="shared" si="169"/>
        <v>493.13</v>
      </c>
      <c r="Q2740" s="8" t="s">
        <v>8319</v>
      </c>
      <c r="R2740" s="8" t="s">
        <v>8349</v>
      </c>
      <c r="S2740" s="12">
        <f t="shared" si="170"/>
        <v>42620.143564814818</v>
      </c>
      <c r="T2740" s="12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</v>
      </c>
      <c r="P2741" s="8">
        <f t="shared" si="169"/>
        <v>22.12</v>
      </c>
      <c r="Q2741" s="8" t="s">
        <v>8319</v>
      </c>
      <c r="R2741" s="8" t="s">
        <v>8349</v>
      </c>
      <c r="S2741" s="12">
        <f t="shared" si="170"/>
        <v>41719.887928240743</v>
      </c>
      <c r="T2741" s="12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</v>
      </c>
      <c r="P2742" s="8">
        <f t="shared" si="169"/>
        <v>18.239999999999998</v>
      </c>
      <c r="Q2742" s="8" t="s">
        <v>8319</v>
      </c>
      <c r="R2742" s="8" t="s">
        <v>8349</v>
      </c>
      <c r="S2742" s="12">
        <f t="shared" si="170"/>
        <v>42045.031851851847</v>
      </c>
      <c r="T2742" s="12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0.44</v>
      </c>
      <c r="P2743" s="8">
        <f t="shared" si="169"/>
        <v>8.75</v>
      </c>
      <c r="Q2743" s="8" t="s">
        <v>8322</v>
      </c>
      <c r="R2743" s="8" t="s">
        <v>8358</v>
      </c>
      <c r="S2743" s="12">
        <f t="shared" si="170"/>
        <v>41911.657430555555</v>
      </c>
      <c r="T2743" s="12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8">
        <f t="shared" si="169"/>
        <v>40.61</v>
      </c>
      <c r="Q2744" s="8" t="s">
        <v>8322</v>
      </c>
      <c r="R2744" s="8" t="s">
        <v>8358</v>
      </c>
      <c r="S2744" s="12">
        <f t="shared" si="170"/>
        <v>41030.719756944447</v>
      </c>
      <c r="T2744" s="12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8" t="e">
        <f t="shared" si="169"/>
        <v>#DIV/0!</v>
      </c>
      <c r="Q2745" s="8" t="s">
        <v>8322</v>
      </c>
      <c r="R2745" s="8" t="s">
        <v>8358</v>
      </c>
      <c r="S2745" s="12">
        <f t="shared" si="170"/>
        <v>42632.328784722224</v>
      </c>
      <c r="T2745" s="12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5.22</v>
      </c>
      <c r="P2746" s="8">
        <f t="shared" si="169"/>
        <v>37.950000000000003</v>
      </c>
      <c r="Q2746" s="8" t="s">
        <v>8322</v>
      </c>
      <c r="R2746" s="8" t="s">
        <v>8358</v>
      </c>
      <c r="S2746" s="12">
        <f t="shared" si="170"/>
        <v>40938.062476851854</v>
      </c>
      <c r="T2746" s="12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21.89</v>
      </c>
      <c r="P2747" s="8">
        <f t="shared" si="169"/>
        <v>35.729999999999997</v>
      </c>
      <c r="Q2747" s="8" t="s">
        <v>8322</v>
      </c>
      <c r="R2747" s="8" t="s">
        <v>8358</v>
      </c>
      <c r="S2747" s="12">
        <f t="shared" si="170"/>
        <v>41044.988055555557</v>
      </c>
      <c r="T2747" s="12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</v>
      </c>
      <c r="P2748" s="8">
        <f t="shared" si="169"/>
        <v>42.16</v>
      </c>
      <c r="Q2748" s="8" t="s">
        <v>8322</v>
      </c>
      <c r="R2748" s="8" t="s">
        <v>8358</v>
      </c>
      <c r="S2748" s="12">
        <f t="shared" si="170"/>
        <v>41850.781377314815</v>
      </c>
      <c r="T2748" s="12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</v>
      </c>
      <c r="P2749" s="8">
        <f t="shared" si="169"/>
        <v>35</v>
      </c>
      <c r="Q2749" s="8" t="s">
        <v>8322</v>
      </c>
      <c r="R2749" s="8" t="s">
        <v>8358</v>
      </c>
      <c r="S2749" s="12">
        <f t="shared" si="170"/>
        <v>41044.64811342593</v>
      </c>
      <c r="T2749" s="12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8">
        <f t="shared" si="169"/>
        <v>13.25</v>
      </c>
      <c r="Q2750" s="8" t="s">
        <v>8322</v>
      </c>
      <c r="R2750" s="8" t="s">
        <v>8358</v>
      </c>
      <c r="S2750" s="12">
        <f t="shared" si="170"/>
        <v>42585.7106712963</v>
      </c>
      <c r="T2750" s="12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1.1000000000000001</v>
      </c>
      <c r="P2751" s="8">
        <f t="shared" si="169"/>
        <v>55</v>
      </c>
      <c r="Q2751" s="8" t="s">
        <v>8322</v>
      </c>
      <c r="R2751" s="8" t="s">
        <v>8358</v>
      </c>
      <c r="S2751" s="12">
        <f t="shared" si="170"/>
        <v>42068.799039351856</v>
      </c>
      <c r="T2751" s="12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8" t="e">
        <f t="shared" si="169"/>
        <v>#DIV/0!</v>
      </c>
      <c r="Q2752" s="8" t="s">
        <v>8322</v>
      </c>
      <c r="R2752" s="8" t="s">
        <v>8358</v>
      </c>
      <c r="S2752" s="12">
        <f t="shared" si="170"/>
        <v>41078.899826388886</v>
      </c>
      <c r="T2752" s="12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8" t="e">
        <f t="shared" si="169"/>
        <v>#DIV/0!</v>
      </c>
      <c r="Q2753" s="8" t="s">
        <v>8322</v>
      </c>
      <c r="R2753" s="8" t="s">
        <v>8358</v>
      </c>
      <c r="S2753" s="12">
        <f t="shared" si="170"/>
        <v>41747.887060185189</v>
      </c>
      <c r="T2753" s="12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11.46</v>
      </c>
      <c r="P2754" s="8">
        <f t="shared" si="169"/>
        <v>39.29</v>
      </c>
      <c r="Q2754" s="8" t="s">
        <v>8322</v>
      </c>
      <c r="R2754" s="8" t="s">
        <v>8358</v>
      </c>
      <c r="S2754" s="12">
        <f t="shared" si="170"/>
        <v>40855.765092592592</v>
      </c>
      <c r="T2754" s="12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ROUND(100*(E2755/D2755), 2)</f>
        <v>19</v>
      </c>
      <c r="P2755" s="8">
        <f t="shared" ref="P2755:P2818" si="173">ROUND(E2755/L2755,2)</f>
        <v>47.5</v>
      </c>
      <c r="Q2755" s="8" t="s">
        <v>8322</v>
      </c>
      <c r="R2755" s="8" t="s">
        <v>8358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8" t="e">
        <f t="shared" si="173"/>
        <v>#DIV/0!</v>
      </c>
      <c r="Q2756" s="8" t="s">
        <v>8322</v>
      </c>
      <c r="R2756" s="8" t="s">
        <v>8358</v>
      </c>
      <c r="S2756" s="12">
        <f t="shared" si="174"/>
        <v>41863.636006944449</v>
      </c>
      <c r="T2756" s="12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8">
        <f t="shared" si="173"/>
        <v>17.329999999999998</v>
      </c>
      <c r="Q2757" s="8" t="s">
        <v>8322</v>
      </c>
      <c r="R2757" s="8" t="s">
        <v>8358</v>
      </c>
      <c r="S2757" s="12">
        <f t="shared" si="174"/>
        <v>42072.790821759263</v>
      </c>
      <c r="T2757" s="12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8">
        <f t="shared" si="173"/>
        <v>31.76</v>
      </c>
      <c r="Q2758" s="8" t="s">
        <v>8322</v>
      </c>
      <c r="R2758" s="8" t="s">
        <v>8358</v>
      </c>
      <c r="S2758" s="12">
        <f t="shared" si="174"/>
        <v>41620.90047453704</v>
      </c>
      <c r="T2758" s="12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0.67</v>
      </c>
      <c r="P2759" s="8">
        <f t="shared" si="173"/>
        <v>5</v>
      </c>
      <c r="Q2759" s="8" t="s">
        <v>8322</v>
      </c>
      <c r="R2759" s="8" t="s">
        <v>8358</v>
      </c>
      <c r="S2759" s="12">
        <f t="shared" si="174"/>
        <v>42573.65662037037</v>
      </c>
      <c r="T2759" s="12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</v>
      </c>
      <c r="P2760" s="8">
        <f t="shared" si="173"/>
        <v>39</v>
      </c>
      <c r="Q2760" s="8" t="s">
        <v>8322</v>
      </c>
      <c r="R2760" s="8" t="s">
        <v>8358</v>
      </c>
      <c r="S2760" s="12">
        <f t="shared" si="174"/>
        <v>42639.441932870366</v>
      </c>
      <c r="T2760" s="12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8">
        <f t="shared" si="173"/>
        <v>52.5</v>
      </c>
      <c r="Q2761" s="8" t="s">
        <v>8322</v>
      </c>
      <c r="R2761" s="8" t="s">
        <v>8358</v>
      </c>
      <c r="S2761" s="12">
        <f t="shared" si="174"/>
        <v>42524.36650462963</v>
      </c>
      <c r="T2761" s="12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8" t="e">
        <f t="shared" si="173"/>
        <v>#DIV/0!</v>
      </c>
      <c r="Q2762" s="8" t="s">
        <v>8322</v>
      </c>
      <c r="R2762" s="8" t="s">
        <v>8358</v>
      </c>
      <c r="S2762" s="12">
        <f t="shared" si="174"/>
        <v>41415.461319444446</v>
      </c>
      <c r="T2762" s="12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8">
        <f t="shared" si="173"/>
        <v>9</v>
      </c>
      <c r="Q2763" s="8" t="s">
        <v>8322</v>
      </c>
      <c r="R2763" s="8" t="s">
        <v>8358</v>
      </c>
      <c r="S2763" s="12">
        <f t="shared" si="174"/>
        <v>41247.063576388886</v>
      </c>
      <c r="T2763" s="12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0.77</v>
      </c>
      <c r="P2764" s="8">
        <f t="shared" si="173"/>
        <v>25</v>
      </c>
      <c r="Q2764" s="8" t="s">
        <v>8322</v>
      </c>
      <c r="R2764" s="8" t="s">
        <v>8358</v>
      </c>
      <c r="S2764" s="12">
        <f t="shared" si="174"/>
        <v>40927.036979166667</v>
      </c>
      <c r="T2764" s="12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0.23</v>
      </c>
      <c r="P2765" s="8">
        <f t="shared" si="173"/>
        <v>30</v>
      </c>
      <c r="Q2765" s="8" t="s">
        <v>8322</v>
      </c>
      <c r="R2765" s="8" t="s">
        <v>8358</v>
      </c>
      <c r="S2765" s="12">
        <f t="shared" si="174"/>
        <v>41373.579675925925</v>
      </c>
      <c r="T2765" s="12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1.1299999999999999</v>
      </c>
      <c r="P2766" s="8">
        <f t="shared" si="173"/>
        <v>11.25</v>
      </c>
      <c r="Q2766" s="8" t="s">
        <v>8322</v>
      </c>
      <c r="R2766" s="8" t="s">
        <v>8358</v>
      </c>
      <c r="S2766" s="12">
        <f t="shared" si="174"/>
        <v>41030.292025462964</v>
      </c>
      <c r="T2766" s="12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8" t="e">
        <f t="shared" si="173"/>
        <v>#DIV/0!</v>
      </c>
      <c r="Q2767" s="8" t="s">
        <v>8322</v>
      </c>
      <c r="R2767" s="8" t="s">
        <v>8358</v>
      </c>
      <c r="S2767" s="12">
        <f t="shared" si="174"/>
        <v>41194.579027777778</v>
      </c>
      <c r="T2767" s="12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8">
        <f t="shared" si="173"/>
        <v>25</v>
      </c>
      <c r="Q2768" s="8" t="s">
        <v>8322</v>
      </c>
      <c r="R2768" s="8" t="s">
        <v>8358</v>
      </c>
      <c r="S2768" s="12">
        <f t="shared" si="174"/>
        <v>40736.668032407404</v>
      </c>
      <c r="T2768" s="12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</v>
      </c>
      <c r="P2769" s="8">
        <f t="shared" si="173"/>
        <v>11.33</v>
      </c>
      <c r="Q2769" s="8" t="s">
        <v>8322</v>
      </c>
      <c r="R2769" s="8" t="s">
        <v>8358</v>
      </c>
      <c r="S2769" s="12">
        <f t="shared" si="174"/>
        <v>42172.958912037036</v>
      </c>
      <c r="T2769" s="12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</v>
      </c>
      <c r="P2770" s="8">
        <f t="shared" si="173"/>
        <v>29.47</v>
      </c>
      <c r="Q2770" s="8" t="s">
        <v>8322</v>
      </c>
      <c r="R2770" s="8" t="s">
        <v>8358</v>
      </c>
      <c r="S2770" s="12">
        <f t="shared" si="174"/>
        <v>40967.614849537036</v>
      </c>
      <c r="T2770" s="12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8">
        <f t="shared" si="173"/>
        <v>1</v>
      </c>
      <c r="Q2771" s="8" t="s">
        <v>8322</v>
      </c>
      <c r="R2771" s="8" t="s">
        <v>8358</v>
      </c>
      <c r="S2771" s="12">
        <f t="shared" si="174"/>
        <v>41745.826273148145</v>
      </c>
      <c r="T2771" s="12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</v>
      </c>
      <c r="P2772" s="8">
        <f t="shared" si="173"/>
        <v>63.1</v>
      </c>
      <c r="Q2772" s="8" t="s">
        <v>8322</v>
      </c>
      <c r="R2772" s="8" t="s">
        <v>8358</v>
      </c>
      <c r="S2772" s="12">
        <f t="shared" si="174"/>
        <v>41686.705208333333</v>
      </c>
      <c r="T2772" s="12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8" t="e">
        <f t="shared" si="173"/>
        <v>#DIV/0!</v>
      </c>
      <c r="Q2773" s="8" t="s">
        <v>8322</v>
      </c>
      <c r="R2773" s="8" t="s">
        <v>8358</v>
      </c>
      <c r="S2773" s="12">
        <f t="shared" si="174"/>
        <v>41257.531712962962</v>
      </c>
      <c r="T2773" s="12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8" t="e">
        <f t="shared" si="173"/>
        <v>#DIV/0!</v>
      </c>
      <c r="Q2774" s="8" t="s">
        <v>8322</v>
      </c>
      <c r="R2774" s="8" t="s">
        <v>8358</v>
      </c>
      <c r="S2774" s="12">
        <f t="shared" si="174"/>
        <v>41537.869143518517</v>
      </c>
      <c r="T2774" s="12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0.19</v>
      </c>
      <c r="P2775" s="8">
        <f t="shared" si="173"/>
        <v>1</v>
      </c>
      <c r="Q2775" s="8" t="s">
        <v>8322</v>
      </c>
      <c r="R2775" s="8" t="s">
        <v>8358</v>
      </c>
      <c r="S2775" s="12">
        <f t="shared" si="174"/>
        <v>42474.86482638889</v>
      </c>
      <c r="T2775" s="12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14.25</v>
      </c>
      <c r="P2776" s="8">
        <f t="shared" si="173"/>
        <v>43.85</v>
      </c>
      <c r="Q2776" s="8" t="s">
        <v>8322</v>
      </c>
      <c r="R2776" s="8" t="s">
        <v>8358</v>
      </c>
      <c r="S2776" s="12">
        <f t="shared" si="174"/>
        <v>41311.126481481479</v>
      </c>
      <c r="T2776" s="12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8">
        <f t="shared" si="173"/>
        <v>75</v>
      </c>
      <c r="Q2777" s="8" t="s">
        <v>8322</v>
      </c>
      <c r="R2777" s="8" t="s">
        <v>8358</v>
      </c>
      <c r="S2777" s="12">
        <f t="shared" si="174"/>
        <v>40863.013356481482</v>
      </c>
      <c r="T2777" s="12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</v>
      </c>
      <c r="P2778" s="8">
        <f t="shared" si="173"/>
        <v>45.97</v>
      </c>
      <c r="Q2778" s="8" t="s">
        <v>8322</v>
      </c>
      <c r="R2778" s="8" t="s">
        <v>8358</v>
      </c>
      <c r="S2778" s="12">
        <f t="shared" si="174"/>
        <v>42136.297175925924</v>
      </c>
      <c r="T2778" s="12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</v>
      </c>
      <c r="P2779" s="8">
        <f t="shared" si="173"/>
        <v>10</v>
      </c>
      <c r="Q2779" s="8" t="s">
        <v>8322</v>
      </c>
      <c r="R2779" s="8" t="s">
        <v>8358</v>
      </c>
      <c r="S2779" s="12">
        <f t="shared" si="174"/>
        <v>42172.669027777782</v>
      </c>
      <c r="T2779" s="12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25.55</v>
      </c>
      <c r="P2780" s="8">
        <f t="shared" si="173"/>
        <v>93.67</v>
      </c>
      <c r="Q2780" s="8" t="s">
        <v>8322</v>
      </c>
      <c r="R2780" s="8" t="s">
        <v>8358</v>
      </c>
      <c r="S2780" s="12">
        <f t="shared" si="174"/>
        <v>41846.978078703702</v>
      </c>
      <c r="T2780" s="12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8">
        <f t="shared" si="173"/>
        <v>53</v>
      </c>
      <c r="Q2781" s="8" t="s">
        <v>8322</v>
      </c>
      <c r="R2781" s="8" t="s">
        <v>8358</v>
      </c>
      <c r="S2781" s="12">
        <f t="shared" si="174"/>
        <v>42300.585891203707</v>
      </c>
      <c r="T2781" s="12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8" t="e">
        <f t="shared" si="173"/>
        <v>#DIV/0!</v>
      </c>
      <c r="Q2782" s="8" t="s">
        <v>8322</v>
      </c>
      <c r="R2782" s="8" t="s">
        <v>8358</v>
      </c>
      <c r="S2782" s="12">
        <f t="shared" si="174"/>
        <v>42774.447777777779</v>
      </c>
      <c r="T2782" s="12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8">
        <f t="shared" si="173"/>
        <v>47</v>
      </c>
      <c r="Q2783" s="8" t="s">
        <v>8317</v>
      </c>
      <c r="R2783" s="8" t="s">
        <v>8318</v>
      </c>
      <c r="S2783" s="12">
        <f t="shared" si="174"/>
        <v>42018.94159722222</v>
      </c>
      <c r="T2783" s="12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8">
        <f t="shared" si="173"/>
        <v>66.67</v>
      </c>
      <c r="Q2784" s="8" t="s">
        <v>8317</v>
      </c>
      <c r="R2784" s="8" t="s">
        <v>8318</v>
      </c>
      <c r="S2784" s="12">
        <f t="shared" si="174"/>
        <v>42026.924976851849</v>
      </c>
      <c r="T2784" s="12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8">
        <f t="shared" si="173"/>
        <v>18.77</v>
      </c>
      <c r="Q2785" s="8" t="s">
        <v>8317</v>
      </c>
      <c r="R2785" s="8" t="s">
        <v>8318</v>
      </c>
      <c r="S2785" s="12">
        <f t="shared" si="174"/>
        <v>42103.535254629634</v>
      </c>
      <c r="T2785" s="12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8">
        <f t="shared" si="173"/>
        <v>66.11</v>
      </c>
      <c r="Q2786" s="8" t="s">
        <v>8317</v>
      </c>
      <c r="R2786" s="8" t="s">
        <v>8318</v>
      </c>
      <c r="S2786" s="12">
        <f t="shared" si="174"/>
        <v>41920.787534722222</v>
      </c>
      <c r="T2786" s="12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104.68</v>
      </c>
      <c r="P2787" s="8">
        <f t="shared" si="173"/>
        <v>36.86</v>
      </c>
      <c r="Q2787" s="8" t="s">
        <v>8317</v>
      </c>
      <c r="R2787" s="8" t="s">
        <v>8318</v>
      </c>
      <c r="S2787" s="12">
        <f t="shared" si="174"/>
        <v>42558.189432870371</v>
      </c>
      <c r="T2787" s="12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117.84</v>
      </c>
      <c r="P2788" s="8">
        <f t="shared" si="173"/>
        <v>39.81</v>
      </c>
      <c r="Q2788" s="8" t="s">
        <v>8317</v>
      </c>
      <c r="R2788" s="8" t="s">
        <v>8318</v>
      </c>
      <c r="S2788" s="12">
        <f t="shared" si="174"/>
        <v>41815.569212962961</v>
      </c>
      <c r="T2788" s="12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8">
        <f t="shared" si="173"/>
        <v>31.5</v>
      </c>
      <c r="Q2789" s="8" t="s">
        <v>8317</v>
      </c>
      <c r="R2789" s="8" t="s">
        <v>8318</v>
      </c>
      <c r="S2789" s="12">
        <f t="shared" si="174"/>
        <v>41808.198518518519</v>
      </c>
      <c r="T2789" s="12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102.5</v>
      </c>
      <c r="P2790" s="8">
        <f t="shared" si="173"/>
        <v>102.5</v>
      </c>
      <c r="Q2790" s="8" t="s">
        <v>8317</v>
      </c>
      <c r="R2790" s="8" t="s">
        <v>8318</v>
      </c>
      <c r="S2790" s="12">
        <f t="shared" si="174"/>
        <v>42550.701886574068</v>
      </c>
      <c r="T2790" s="12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101.17</v>
      </c>
      <c r="P2791" s="8">
        <f t="shared" si="173"/>
        <v>126.46</v>
      </c>
      <c r="Q2791" s="8" t="s">
        <v>8317</v>
      </c>
      <c r="R2791" s="8" t="s">
        <v>8318</v>
      </c>
      <c r="S2791" s="12">
        <f t="shared" si="174"/>
        <v>42056.013124999998</v>
      </c>
      <c r="T2791" s="12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</v>
      </c>
      <c r="P2792" s="8">
        <f t="shared" si="173"/>
        <v>47.88</v>
      </c>
      <c r="Q2792" s="8" t="s">
        <v>8317</v>
      </c>
      <c r="R2792" s="8" t="s">
        <v>8318</v>
      </c>
      <c r="S2792" s="12">
        <f t="shared" si="174"/>
        <v>42016.938692129625</v>
      </c>
      <c r="T2792" s="12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102.5</v>
      </c>
      <c r="P2793" s="8">
        <f t="shared" si="173"/>
        <v>73.209999999999994</v>
      </c>
      <c r="Q2793" s="8" t="s">
        <v>8317</v>
      </c>
      <c r="R2793" s="8" t="s">
        <v>8318</v>
      </c>
      <c r="S2793" s="12">
        <f t="shared" si="174"/>
        <v>42591.899988425925</v>
      </c>
      <c r="T2793" s="12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</v>
      </c>
      <c r="P2794" s="8">
        <f t="shared" si="173"/>
        <v>89.67</v>
      </c>
      <c r="Q2794" s="8" t="s">
        <v>8317</v>
      </c>
      <c r="R2794" s="8" t="s">
        <v>8318</v>
      </c>
      <c r="S2794" s="12">
        <f t="shared" si="174"/>
        <v>42183.231006944443</v>
      </c>
      <c r="T2794" s="12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110.57</v>
      </c>
      <c r="P2795" s="8">
        <f t="shared" si="173"/>
        <v>151.46</v>
      </c>
      <c r="Q2795" s="8" t="s">
        <v>8317</v>
      </c>
      <c r="R2795" s="8" t="s">
        <v>8318</v>
      </c>
      <c r="S2795" s="12">
        <f t="shared" si="174"/>
        <v>42176.419039351851</v>
      </c>
      <c r="T2795" s="12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8">
        <f t="shared" si="173"/>
        <v>25</v>
      </c>
      <c r="Q2796" s="8" t="s">
        <v>8317</v>
      </c>
      <c r="R2796" s="8" t="s">
        <v>8318</v>
      </c>
      <c r="S2796" s="12">
        <f t="shared" si="174"/>
        <v>42416.691655092596</v>
      </c>
      <c r="T2796" s="12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104.29</v>
      </c>
      <c r="P2797" s="8">
        <f t="shared" si="173"/>
        <v>36.5</v>
      </c>
      <c r="Q2797" s="8" t="s">
        <v>8317</v>
      </c>
      <c r="R2797" s="8" t="s">
        <v>8318</v>
      </c>
      <c r="S2797" s="12">
        <f t="shared" si="174"/>
        <v>41780.525937500002</v>
      </c>
      <c r="T2797" s="12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8">
        <f t="shared" si="173"/>
        <v>44</v>
      </c>
      <c r="Q2798" s="8" t="s">
        <v>8317</v>
      </c>
      <c r="R2798" s="8" t="s">
        <v>8318</v>
      </c>
      <c r="S2798" s="12">
        <f t="shared" si="174"/>
        <v>41795.528101851851</v>
      </c>
      <c r="T2798" s="12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102.65</v>
      </c>
      <c r="P2799" s="8">
        <f t="shared" si="173"/>
        <v>87.36</v>
      </c>
      <c r="Q2799" s="8" t="s">
        <v>8317</v>
      </c>
      <c r="R2799" s="8" t="s">
        <v>8318</v>
      </c>
      <c r="S2799" s="12">
        <f t="shared" si="174"/>
        <v>41798.94027777778</v>
      </c>
      <c r="T2799" s="12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8">
        <f t="shared" si="173"/>
        <v>36.47</v>
      </c>
      <c r="Q2800" s="8" t="s">
        <v>8317</v>
      </c>
      <c r="R2800" s="8" t="s">
        <v>8318</v>
      </c>
      <c r="S2800" s="12">
        <f t="shared" si="174"/>
        <v>42201.675011574072</v>
      </c>
      <c r="T2800" s="12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</v>
      </c>
      <c r="P2801" s="8">
        <f t="shared" si="173"/>
        <v>44.86</v>
      </c>
      <c r="Q2801" s="8" t="s">
        <v>8317</v>
      </c>
      <c r="R2801" s="8" t="s">
        <v>8318</v>
      </c>
      <c r="S2801" s="12">
        <f t="shared" si="174"/>
        <v>42507.264699074076</v>
      </c>
      <c r="T2801" s="12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8">
        <f t="shared" si="173"/>
        <v>42.9</v>
      </c>
      <c r="Q2802" s="8" t="s">
        <v>8317</v>
      </c>
      <c r="R2802" s="8" t="s">
        <v>8318</v>
      </c>
      <c r="S2802" s="12">
        <f t="shared" si="174"/>
        <v>41948.552847222221</v>
      </c>
      <c r="T2802" s="12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133.19999999999999</v>
      </c>
      <c r="P2803" s="8">
        <f t="shared" si="173"/>
        <v>51.23</v>
      </c>
      <c r="Q2803" s="8" t="s">
        <v>8317</v>
      </c>
      <c r="R2803" s="8" t="s">
        <v>8318</v>
      </c>
      <c r="S2803" s="12">
        <f t="shared" si="174"/>
        <v>41900.243159722224</v>
      </c>
      <c r="T2803" s="12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</v>
      </c>
      <c r="P2804" s="8">
        <f t="shared" si="173"/>
        <v>33.94</v>
      </c>
      <c r="Q2804" s="8" t="s">
        <v>8317</v>
      </c>
      <c r="R2804" s="8" t="s">
        <v>8318</v>
      </c>
      <c r="S2804" s="12">
        <f t="shared" si="174"/>
        <v>42192.64707175926</v>
      </c>
      <c r="T2804" s="12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8">
        <f t="shared" si="173"/>
        <v>90.74</v>
      </c>
      <c r="Q2805" s="8" t="s">
        <v>8317</v>
      </c>
      <c r="R2805" s="8" t="s">
        <v>8318</v>
      </c>
      <c r="S2805" s="12">
        <f t="shared" si="174"/>
        <v>42158.065694444449</v>
      </c>
      <c r="T2805" s="12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115</v>
      </c>
      <c r="P2806" s="8">
        <f t="shared" si="173"/>
        <v>50</v>
      </c>
      <c r="Q2806" s="8" t="s">
        <v>8317</v>
      </c>
      <c r="R2806" s="8" t="s">
        <v>8318</v>
      </c>
      <c r="S2806" s="12">
        <f t="shared" si="174"/>
        <v>41881.453587962962</v>
      </c>
      <c r="T2806" s="12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</v>
      </c>
      <c r="P2807" s="8">
        <f t="shared" si="173"/>
        <v>24.44</v>
      </c>
      <c r="Q2807" s="8" t="s">
        <v>8317</v>
      </c>
      <c r="R2807" s="8" t="s">
        <v>8318</v>
      </c>
      <c r="S2807" s="12">
        <f t="shared" si="174"/>
        <v>42213.505474537036</v>
      </c>
      <c r="T2807" s="12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8">
        <f t="shared" si="173"/>
        <v>44.25</v>
      </c>
      <c r="Q2808" s="8" t="s">
        <v>8317</v>
      </c>
      <c r="R2808" s="8" t="s">
        <v>8318</v>
      </c>
      <c r="S2808" s="12">
        <f t="shared" si="174"/>
        <v>42185.267245370371</v>
      </c>
      <c r="T2808" s="12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8">
        <f t="shared" si="173"/>
        <v>67.739999999999995</v>
      </c>
      <c r="Q2809" s="8" t="s">
        <v>8317</v>
      </c>
      <c r="R2809" s="8" t="s">
        <v>8318</v>
      </c>
      <c r="S2809" s="12">
        <f t="shared" si="174"/>
        <v>42154.873124999998</v>
      </c>
      <c r="T2809" s="12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</v>
      </c>
      <c r="P2810" s="8">
        <f t="shared" si="173"/>
        <v>65.38</v>
      </c>
      <c r="Q2810" s="8" t="s">
        <v>8317</v>
      </c>
      <c r="R2810" s="8" t="s">
        <v>8318</v>
      </c>
      <c r="S2810" s="12">
        <f t="shared" si="174"/>
        <v>42208.84646990741</v>
      </c>
      <c r="T2810" s="12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8">
        <f t="shared" si="173"/>
        <v>121.9</v>
      </c>
      <c r="Q2811" s="8" t="s">
        <v>8317</v>
      </c>
      <c r="R2811" s="8" t="s">
        <v>8318</v>
      </c>
      <c r="S2811" s="12">
        <f t="shared" si="174"/>
        <v>42451.496817129635</v>
      </c>
      <c r="T2811" s="12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8">
        <f t="shared" si="173"/>
        <v>47.46</v>
      </c>
      <c r="Q2812" s="8" t="s">
        <v>8317</v>
      </c>
      <c r="R2812" s="8" t="s">
        <v>8318</v>
      </c>
      <c r="S2812" s="12">
        <f t="shared" si="174"/>
        <v>41759.13962962963</v>
      </c>
      <c r="T2812" s="12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8">
        <f t="shared" si="173"/>
        <v>92.84</v>
      </c>
      <c r="Q2813" s="8" t="s">
        <v>8317</v>
      </c>
      <c r="R2813" s="8" t="s">
        <v>8318</v>
      </c>
      <c r="S2813" s="12">
        <f t="shared" si="174"/>
        <v>42028.496562500004</v>
      </c>
      <c r="T2813" s="12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8">
        <f t="shared" si="173"/>
        <v>68.25</v>
      </c>
      <c r="Q2814" s="8" t="s">
        <v>8317</v>
      </c>
      <c r="R2814" s="8" t="s">
        <v>8318</v>
      </c>
      <c r="S2814" s="12">
        <f t="shared" si="174"/>
        <v>42054.74418981481</v>
      </c>
      <c r="T2814" s="12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127.58</v>
      </c>
      <c r="P2815" s="8">
        <f t="shared" si="173"/>
        <v>37.21</v>
      </c>
      <c r="Q2815" s="8" t="s">
        <v>8317</v>
      </c>
      <c r="R2815" s="8" t="s">
        <v>8318</v>
      </c>
      <c r="S2815" s="12">
        <f t="shared" si="174"/>
        <v>42693.742604166662</v>
      </c>
      <c r="T2815" s="12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</v>
      </c>
      <c r="P2816" s="8">
        <f t="shared" si="173"/>
        <v>25.25</v>
      </c>
      <c r="Q2816" s="8" t="s">
        <v>8317</v>
      </c>
      <c r="R2816" s="8" t="s">
        <v>8318</v>
      </c>
      <c r="S2816" s="12">
        <f t="shared" si="174"/>
        <v>42103.399479166663</v>
      </c>
      <c r="T2816" s="12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8">
        <f t="shared" si="173"/>
        <v>43.21</v>
      </c>
      <c r="Q2817" s="8" t="s">
        <v>8317</v>
      </c>
      <c r="R2817" s="8" t="s">
        <v>8318</v>
      </c>
      <c r="S2817" s="12">
        <f t="shared" si="174"/>
        <v>42559.776724537034</v>
      </c>
      <c r="T2817" s="12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141.57</v>
      </c>
      <c r="P2818" s="8">
        <f t="shared" si="173"/>
        <v>25.13</v>
      </c>
      <c r="Q2818" s="8" t="s">
        <v>8317</v>
      </c>
      <c r="R2818" s="8" t="s">
        <v>8318</v>
      </c>
      <c r="S2818" s="12">
        <f t="shared" si="174"/>
        <v>42188.467499999999</v>
      </c>
      <c r="T2818" s="12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ROUND(100*(E2819/D2819), 2)</f>
        <v>130</v>
      </c>
      <c r="P2819" s="8">
        <f t="shared" ref="P2819:P2882" si="177">ROUND(E2819/L2819,2)</f>
        <v>23.64</v>
      </c>
      <c r="Q2819" s="8" t="s">
        <v>8317</v>
      </c>
      <c r="R2819" s="8" t="s">
        <v>8318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8">
        <f t="shared" si="177"/>
        <v>103.95</v>
      </c>
      <c r="Q2820" s="8" t="s">
        <v>8317</v>
      </c>
      <c r="R2820" s="8" t="s">
        <v>8318</v>
      </c>
      <c r="S2820" s="12">
        <f t="shared" si="178"/>
        <v>42250.598217592589</v>
      </c>
      <c r="T2820" s="12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</v>
      </c>
      <c r="P2821" s="8">
        <f t="shared" si="177"/>
        <v>50.38</v>
      </c>
      <c r="Q2821" s="8" t="s">
        <v>8317</v>
      </c>
      <c r="R2821" s="8" t="s">
        <v>8318</v>
      </c>
      <c r="S2821" s="12">
        <f t="shared" si="178"/>
        <v>42139.525567129633</v>
      </c>
      <c r="T2821" s="12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8">
        <f t="shared" si="177"/>
        <v>13.6</v>
      </c>
      <c r="Q2822" s="8" t="s">
        <v>8317</v>
      </c>
      <c r="R2822" s="8" t="s">
        <v>8318</v>
      </c>
      <c r="S2822" s="12">
        <f t="shared" si="178"/>
        <v>42401.610983796301</v>
      </c>
      <c r="T2822" s="12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8">
        <f t="shared" si="177"/>
        <v>28.57</v>
      </c>
      <c r="Q2823" s="8" t="s">
        <v>8317</v>
      </c>
      <c r="R2823" s="8" t="s">
        <v>8318</v>
      </c>
      <c r="S2823" s="12">
        <f t="shared" si="178"/>
        <v>41875.922858796301</v>
      </c>
      <c r="T2823" s="12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8">
        <f t="shared" si="177"/>
        <v>63.83</v>
      </c>
      <c r="Q2824" s="8" t="s">
        <v>8317</v>
      </c>
      <c r="R2824" s="8" t="s">
        <v>8318</v>
      </c>
      <c r="S2824" s="12">
        <f t="shared" si="178"/>
        <v>42060.683935185181</v>
      </c>
      <c r="T2824" s="12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8">
        <f t="shared" si="177"/>
        <v>8.86</v>
      </c>
      <c r="Q2825" s="8" t="s">
        <v>8317</v>
      </c>
      <c r="R2825" s="8" t="s">
        <v>8318</v>
      </c>
      <c r="S2825" s="12">
        <f t="shared" si="178"/>
        <v>42067.011643518519</v>
      </c>
      <c r="T2825" s="12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</v>
      </c>
      <c r="P2826" s="8">
        <f t="shared" si="177"/>
        <v>50.67</v>
      </c>
      <c r="Q2826" s="8" t="s">
        <v>8317</v>
      </c>
      <c r="R2826" s="8" t="s">
        <v>8318</v>
      </c>
      <c r="S2826" s="12">
        <f t="shared" si="178"/>
        <v>42136.270787037036</v>
      </c>
      <c r="T2826" s="12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</v>
      </c>
      <c r="P2827" s="8">
        <f t="shared" si="177"/>
        <v>60.78</v>
      </c>
      <c r="Q2827" s="8" t="s">
        <v>8317</v>
      </c>
      <c r="R2827" s="8" t="s">
        <v>8318</v>
      </c>
      <c r="S2827" s="12">
        <f t="shared" si="178"/>
        <v>42312.792662037042</v>
      </c>
      <c r="T2827" s="12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107.75</v>
      </c>
      <c r="P2828" s="8">
        <f t="shared" si="177"/>
        <v>113.42</v>
      </c>
      <c r="Q2828" s="8" t="s">
        <v>8317</v>
      </c>
      <c r="R2828" s="8" t="s">
        <v>8318</v>
      </c>
      <c r="S2828" s="12">
        <f t="shared" si="178"/>
        <v>42171.034861111111</v>
      </c>
      <c r="T2828" s="12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120.25</v>
      </c>
      <c r="P2829" s="8">
        <f t="shared" si="177"/>
        <v>104.57</v>
      </c>
      <c r="Q2829" s="8" t="s">
        <v>8317</v>
      </c>
      <c r="R2829" s="8" t="s">
        <v>8318</v>
      </c>
      <c r="S2829" s="12">
        <f t="shared" si="178"/>
        <v>42494.683634259258</v>
      </c>
      <c r="T2829" s="12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100.38</v>
      </c>
      <c r="P2830" s="8">
        <f t="shared" si="177"/>
        <v>98.31</v>
      </c>
      <c r="Q2830" s="8" t="s">
        <v>8317</v>
      </c>
      <c r="R2830" s="8" t="s">
        <v>8318</v>
      </c>
      <c r="S2830" s="12">
        <f t="shared" si="178"/>
        <v>42254.264687499999</v>
      </c>
      <c r="T2830" s="12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8">
        <f t="shared" si="177"/>
        <v>35.04</v>
      </c>
      <c r="Q2831" s="8" t="s">
        <v>8317</v>
      </c>
      <c r="R2831" s="8" t="s">
        <v>8318</v>
      </c>
      <c r="S2831" s="12">
        <f t="shared" si="178"/>
        <v>42495.434236111112</v>
      </c>
      <c r="T2831" s="12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8">
        <f t="shared" si="177"/>
        <v>272.73</v>
      </c>
      <c r="Q2832" s="8" t="s">
        <v>8317</v>
      </c>
      <c r="R2832" s="8" t="s">
        <v>8318</v>
      </c>
      <c r="S2832" s="12">
        <f t="shared" si="178"/>
        <v>41758.839675925927</v>
      </c>
      <c r="T2832" s="12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110.67</v>
      </c>
      <c r="P2833" s="8">
        <f t="shared" si="177"/>
        <v>63.85</v>
      </c>
      <c r="Q2833" s="8" t="s">
        <v>8317</v>
      </c>
      <c r="R2833" s="8" t="s">
        <v>8318</v>
      </c>
      <c r="S2833" s="12">
        <f t="shared" si="178"/>
        <v>42171.824884259258</v>
      </c>
      <c r="T2833" s="12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114.72</v>
      </c>
      <c r="P2834" s="8">
        <f t="shared" si="177"/>
        <v>30.19</v>
      </c>
      <c r="Q2834" s="8" t="s">
        <v>8317</v>
      </c>
      <c r="R2834" s="8" t="s">
        <v>8318</v>
      </c>
      <c r="S2834" s="12">
        <f t="shared" si="178"/>
        <v>41938.709421296298</v>
      </c>
      <c r="T2834" s="12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108.26</v>
      </c>
      <c r="P2835" s="8">
        <f t="shared" si="177"/>
        <v>83.51</v>
      </c>
      <c r="Q2835" s="8" t="s">
        <v>8317</v>
      </c>
      <c r="R2835" s="8" t="s">
        <v>8318</v>
      </c>
      <c r="S2835" s="12">
        <f t="shared" si="178"/>
        <v>42268.127696759257</v>
      </c>
      <c r="T2835" s="12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8">
        <f t="shared" si="177"/>
        <v>64.760000000000005</v>
      </c>
      <c r="Q2836" s="8" t="s">
        <v>8317</v>
      </c>
      <c r="R2836" s="8" t="s">
        <v>8318</v>
      </c>
      <c r="S2836" s="12">
        <f t="shared" si="178"/>
        <v>42019.959837962961</v>
      </c>
      <c r="T2836" s="12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187.1</v>
      </c>
      <c r="P2837" s="8">
        <f t="shared" si="177"/>
        <v>20.12</v>
      </c>
      <c r="Q2837" s="8" t="s">
        <v>8317</v>
      </c>
      <c r="R2837" s="8" t="s">
        <v>8318</v>
      </c>
      <c r="S2837" s="12">
        <f t="shared" si="178"/>
        <v>42313.703900462962</v>
      </c>
      <c r="T2837" s="12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107.78</v>
      </c>
      <c r="P2838" s="8">
        <f t="shared" si="177"/>
        <v>44.09</v>
      </c>
      <c r="Q2838" s="8" t="s">
        <v>8317</v>
      </c>
      <c r="R2838" s="8" t="s">
        <v>8318</v>
      </c>
      <c r="S2838" s="12">
        <f t="shared" si="178"/>
        <v>42746.261782407411</v>
      </c>
      <c r="T2838" s="12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8">
        <f t="shared" si="177"/>
        <v>40.479999999999997</v>
      </c>
      <c r="Q2839" s="8" t="s">
        <v>8317</v>
      </c>
      <c r="R2839" s="8" t="s">
        <v>8318</v>
      </c>
      <c r="S2839" s="12">
        <f t="shared" si="178"/>
        <v>42307.908379629633</v>
      </c>
      <c r="T2839" s="12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120.25</v>
      </c>
      <c r="P2840" s="8">
        <f t="shared" si="177"/>
        <v>44.54</v>
      </c>
      <c r="Q2840" s="8" t="s">
        <v>8317</v>
      </c>
      <c r="R2840" s="8" t="s">
        <v>8318</v>
      </c>
      <c r="S2840" s="12">
        <f t="shared" si="178"/>
        <v>41842.607592592591</v>
      </c>
      <c r="T2840" s="12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111.43</v>
      </c>
      <c r="P2841" s="8">
        <f t="shared" si="177"/>
        <v>125.81</v>
      </c>
      <c r="Q2841" s="8" t="s">
        <v>8317</v>
      </c>
      <c r="R2841" s="8" t="s">
        <v>8318</v>
      </c>
      <c r="S2841" s="12">
        <f t="shared" si="178"/>
        <v>41853.240208333329</v>
      </c>
      <c r="T2841" s="12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8">
        <f t="shared" si="177"/>
        <v>19.7</v>
      </c>
      <c r="Q2842" s="8" t="s">
        <v>8317</v>
      </c>
      <c r="R2842" s="8" t="s">
        <v>8318</v>
      </c>
      <c r="S2842" s="12">
        <f t="shared" si="178"/>
        <v>42060.035636574074</v>
      </c>
      <c r="T2842" s="12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8">
        <f t="shared" si="177"/>
        <v>10</v>
      </c>
      <c r="Q2843" s="8" t="s">
        <v>8317</v>
      </c>
      <c r="R2843" s="8" t="s">
        <v>8318</v>
      </c>
      <c r="S2843" s="12">
        <f t="shared" si="178"/>
        <v>42291.739548611105</v>
      </c>
      <c r="T2843" s="12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8" t="e">
        <f t="shared" si="177"/>
        <v>#DIV/0!</v>
      </c>
      <c r="Q2844" s="8" t="s">
        <v>8317</v>
      </c>
      <c r="R2844" s="8" t="s">
        <v>8318</v>
      </c>
      <c r="S2844" s="12">
        <f t="shared" si="178"/>
        <v>41784.952488425923</v>
      </c>
      <c r="T2844" s="12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8" t="e">
        <f t="shared" si="177"/>
        <v>#DIV/0!</v>
      </c>
      <c r="Q2845" s="8" t="s">
        <v>8317</v>
      </c>
      <c r="R2845" s="8" t="s">
        <v>8318</v>
      </c>
      <c r="S2845" s="12">
        <f t="shared" si="178"/>
        <v>42492.737847222219</v>
      </c>
      <c r="T2845" s="12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</v>
      </c>
      <c r="P2846" s="8">
        <f t="shared" si="177"/>
        <v>30</v>
      </c>
      <c r="Q2846" s="8" t="s">
        <v>8317</v>
      </c>
      <c r="R2846" s="8" t="s">
        <v>8318</v>
      </c>
      <c r="S2846" s="12">
        <f t="shared" si="178"/>
        <v>42709.546064814815</v>
      </c>
      <c r="T2846" s="12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31.55</v>
      </c>
      <c r="P2847" s="8">
        <f t="shared" si="177"/>
        <v>60.67</v>
      </c>
      <c r="Q2847" s="8" t="s">
        <v>8317</v>
      </c>
      <c r="R2847" s="8" t="s">
        <v>8318</v>
      </c>
      <c r="S2847" s="12">
        <f t="shared" si="178"/>
        <v>42103.016585648147</v>
      </c>
      <c r="T2847" s="12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8" t="e">
        <f t="shared" si="177"/>
        <v>#DIV/0!</v>
      </c>
      <c r="Q2848" s="8" t="s">
        <v>8317</v>
      </c>
      <c r="R2848" s="8" t="s">
        <v>8318</v>
      </c>
      <c r="S2848" s="12">
        <f t="shared" si="178"/>
        <v>42108.692060185189</v>
      </c>
      <c r="T2848" s="12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8" t="e">
        <f t="shared" si="177"/>
        <v>#DIV/0!</v>
      </c>
      <c r="Q2849" s="8" t="s">
        <v>8317</v>
      </c>
      <c r="R2849" s="8" t="s">
        <v>8318</v>
      </c>
      <c r="S2849" s="12">
        <f t="shared" si="178"/>
        <v>42453.806307870371</v>
      </c>
      <c r="T2849" s="12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8">
        <f t="shared" si="177"/>
        <v>23.33</v>
      </c>
      <c r="Q2850" s="8" t="s">
        <v>8317</v>
      </c>
      <c r="R2850" s="8" t="s">
        <v>8318</v>
      </c>
      <c r="S2850" s="12">
        <f t="shared" si="178"/>
        <v>42123.648831018523</v>
      </c>
      <c r="T2850" s="12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8">
        <f t="shared" si="177"/>
        <v>5</v>
      </c>
      <c r="Q2851" s="8" t="s">
        <v>8317</v>
      </c>
      <c r="R2851" s="8" t="s">
        <v>8318</v>
      </c>
      <c r="S2851" s="12">
        <f t="shared" si="178"/>
        <v>42453.428240740745</v>
      </c>
      <c r="T2851" s="12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3.89</v>
      </c>
      <c r="P2852" s="8">
        <f t="shared" si="177"/>
        <v>23.92</v>
      </c>
      <c r="Q2852" s="8" t="s">
        <v>8317</v>
      </c>
      <c r="R2852" s="8" t="s">
        <v>8318</v>
      </c>
      <c r="S2852" s="12">
        <f t="shared" si="178"/>
        <v>41858.007071759261</v>
      </c>
      <c r="T2852" s="12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8" t="e">
        <f t="shared" si="177"/>
        <v>#DIV/0!</v>
      </c>
      <c r="Q2853" s="8" t="s">
        <v>8317</v>
      </c>
      <c r="R2853" s="8" t="s">
        <v>8318</v>
      </c>
      <c r="S2853" s="12">
        <f t="shared" si="178"/>
        <v>42390.002650462964</v>
      </c>
      <c r="T2853" s="12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8">
        <f t="shared" si="177"/>
        <v>15.83</v>
      </c>
      <c r="Q2854" s="8" t="s">
        <v>8317</v>
      </c>
      <c r="R2854" s="8" t="s">
        <v>8318</v>
      </c>
      <c r="S2854" s="12">
        <f t="shared" si="178"/>
        <v>41781.045173611114</v>
      </c>
      <c r="T2854" s="12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8" t="e">
        <f t="shared" si="177"/>
        <v>#DIV/0!</v>
      </c>
      <c r="Q2855" s="8" t="s">
        <v>8317</v>
      </c>
      <c r="R2855" s="8" t="s">
        <v>8318</v>
      </c>
      <c r="S2855" s="12">
        <f t="shared" si="178"/>
        <v>41836.190937499996</v>
      </c>
      <c r="T2855" s="12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41.7</v>
      </c>
      <c r="P2856" s="8">
        <f t="shared" si="177"/>
        <v>29.79</v>
      </c>
      <c r="Q2856" s="8" t="s">
        <v>8317</v>
      </c>
      <c r="R2856" s="8" t="s">
        <v>8318</v>
      </c>
      <c r="S2856" s="12">
        <f t="shared" si="178"/>
        <v>42111.71665509259</v>
      </c>
      <c r="T2856" s="12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8">
        <f t="shared" si="177"/>
        <v>60</v>
      </c>
      <c r="Q2857" s="8" t="s">
        <v>8317</v>
      </c>
      <c r="R2857" s="8" t="s">
        <v>8318</v>
      </c>
      <c r="S2857" s="12">
        <f t="shared" si="178"/>
        <v>42370.007766203707</v>
      </c>
      <c r="T2857" s="12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4.87</v>
      </c>
      <c r="P2858" s="8">
        <f t="shared" si="177"/>
        <v>24.33</v>
      </c>
      <c r="Q2858" s="8" t="s">
        <v>8317</v>
      </c>
      <c r="R2858" s="8" t="s">
        <v>8318</v>
      </c>
      <c r="S2858" s="12">
        <f t="shared" si="178"/>
        <v>42165.037581018521</v>
      </c>
      <c r="T2858" s="12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19.739999999999998</v>
      </c>
      <c r="P2859" s="8">
        <f t="shared" si="177"/>
        <v>500</v>
      </c>
      <c r="Q2859" s="8" t="s">
        <v>8317</v>
      </c>
      <c r="R2859" s="8" t="s">
        <v>8318</v>
      </c>
      <c r="S2859" s="12">
        <f t="shared" si="178"/>
        <v>42726.920081018514</v>
      </c>
      <c r="T2859" s="12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8" t="e">
        <f t="shared" si="177"/>
        <v>#DIV/0!</v>
      </c>
      <c r="Q2860" s="8" t="s">
        <v>8317</v>
      </c>
      <c r="R2860" s="8" t="s">
        <v>8318</v>
      </c>
      <c r="S2860" s="12">
        <f t="shared" si="178"/>
        <v>41954.545081018514</v>
      </c>
      <c r="T2860" s="12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</v>
      </c>
      <c r="P2861" s="8">
        <f t="shared" si="177"/>
        <v>35</v>
      </c>
      <c r="Q2861" s="8" t="s">
        <v>8317</v>
      </c>
      <c r="R2861" s="8" t="s">
        <v>8318</v>
      </c>
      <c r="S2861" s="12">
        <f t="shared" si="178"/>
        <v>42233.362314814818</v>
      </c>
      <c r="T2861" s="12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8">
        <f t="shared" si="177"/>
        <v>29.56</v>
      </c>
      <c r="Q2862" s="8" t="s">
        <v>8317</v>
      </c>
      <c r="R2862" s="8" t="s">
        <v>8318</v>
      </c>
      <c r="S2862" s="12">
        <f t="shared" si="178"/>
        <v>42480.800648148142</v>
      </c>
      <c r="T2862" s="12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8">
        <f t="shared" si="177"/>
        <v>26.67</v>
      </c>
      <c r="Q2863" s="8" t="s">
        <v>8317</v>
      </c>
      <c r="R2863" s="8" t="s">
        <v>8318</v>
      </c>
      <c r="S2863" s="12">
        <f t="shared" si="178"/>
        <v>42257.590833333335</v>
      </c>
      <c r="T2863" s="12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</v>
      </c>
      <c r="P2864" s="8">
        <f t="shared" si="177"/>
        <v>18.329999999999998</v>
      </c>
      <c r="Q2864" s="8" t="s">
        <v>8317</v>
      </c>
      <c r="R2864" s="8" t="s">
        <v>8318</v>
      </c>
      <c r="S2864" s="12">
        <f t="shared" si="178"/>
        <v>41784.789687500001</v>
      </c>
      <c r="T2864" s="12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8">
        <f t="shared" si="177"/>
        <v>20</v>
      </c>
      <c r="Q2865" s="8" t="s">
        <v>8317</v>
      </c>
      <c r="R2865" s="8" t="s">
        <v>8318</v>
      </c>
      <c r="S2865" s="12">
        <f t="shared" si="178"/>
        <v>41831.675034722226</v>
      </c>
      <c r="T2865" s="12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8">
        <f t="shared" si="177"/>
        <v>13.33</v>
      </c>
      <c r="Q2866" s="8" t="s">
        <v>8317</v>
      </c>
      <c r="R2866" s="8" t="s">
        <v>8318</v>
      </c>
      <c r="S2866" s="12">
        <f t="shared" si="178"/>
        <v>42172.613506944443</v>
      </c>
      <c r="T2866" s="12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8" t="e">
        <f t="shared" si="177"/>
        <v>#DIV/0!</v>
      </c>
      <c r="Q2867" s="8" t="s">
        <v>8317</v>
      </c>
      <c r="R2867" s="8" t="s">
        <v>8318</v>
      </c>
      <c r="S2867" s="12">
        <f t="shared" si="178"/>
        <v>41950.114108796297</v>
      </c>
      <c r="T2867" s="12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0.9</v>
      </c>
      <c r="P2868" s="8">
        <f t="shared" si="177"/>
        <v>22.5</v>
      </c>
      <c r="Q2868" s="8" t="s">
        <v>8317</v>
      </c>
      <c r="R2868" s="8" t="s">
        <v>8318</v>
      </c>
      <c r="S2868" s="12">
        <f t="shared" si="178"/>
        <v>42627.955104166671</v>
      </c>
      <c r="T2868" s="12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8">
        <f t="shared" si="177"/>
        <v>50.4</v>
      </c>
      <c r="Q2869" s="8" t="s">
        <v>8317</v>
      </c>
      <c r="R2869" s="8" t="s">
        <v>8318</v>
      </c>
      <c r="S2869" s="12">
        <f t="shared" si="178"/>
        <v>42531.195277777777</v>
      </c>
      <c r="T2869" s="12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</v>
      </c>
      <c r="P2870" s="8">
        <f t="shared" si="177"/>
        <v>105.03</v>
      </c>
      <c r="Q2870" s="8" t="s">
        <v>8317</v>
      </c>
      <c r="R2870" s="8" t="s">
        <v>8318</v>
      </c>
      <c r="S2870" s="12">
        <f t="shared" si="178"/>
        <v>42618.827013888891</v>
      </c>
      <c r="T2870" s="12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0.89</v>
      </c>
      <c r="P2871" s="8">
        <f t="shared" si="177"/>
        <v>35.4</v>
      </c>
      <c r="Q2871" s="8" t="s">
        <v>8317</v>
      </c>
      <c r="R2871" s="8" t="s">
        <v>8318</v>
      </c>
      <c r="S2871" s="12">
        <f t="shared" si="178"/>
        <v>42540.593530092592</v>
      </c>
      <c r="T2871" s="12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8">
        <f t="shared" si="177"/>
        <v>83.33</v>
      </c>
      <c r="Q2872" s="8" t="s">
        <v>8317</v>
      </c>
      <c r="R2872" s="8" t="s">
        <v>8318</v>
      </c>
      <c r="S2872" s="12">
        <f t="shared" si="178"/>
        <v>41746.189409722225</v>
      </c>
      <c r="T2872" s="12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8">
        <f t="shared" si="177"/>
        <v>35.92</v>
      </c>
      <c r="Q2873" s="8" t="s">
        <v>8317</v>
      </c>
      <c r="R2873" s="8" t="s">
        <v>8318</v>
      </c>
      <c r="S2873" s="12">
        <f t="shared" si="178"/>
        <v>41974.738576388889</v>
      </c>
      <c r="T2873" s="12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8" t="e">
        <f t="shared" si="177"/>
        <v>#DIV/0!</v>
      </c>
      <c r="Q2874" s="8" t="s">
        <v>8317</v>
      </c>
      <c r="R2874" s="8" t="s">
        <v>8318</v>
      </c>
      <c r="S2874" s="12">
        <f t="shared" si="178"/>
        <v>42115.11618055556</v>
      </c>
      <c r="T2874" s="12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8">
        <f t="shared" si="177"/>
        <v>119.13</v>
      </c>
      <c r="Q2875" s="8" t="s">
        <v>8317</v>
      </c>
      <c r="R2875" s="8" t="s">
        <v>8318</v>
      </c>
      <c r="S2875" s="12">
        <f t="shared" si="178"/>
        <v>42002.817488425921</v>
      </c>
      <c r="T2875" s="12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8">
        <f t="shared" si="177"/>
        <v>90.33</v>
      </c>
      <c r="Q2876" s="8" t="s">
        <v>8317</v>
      </c>
      <c r="R2876" s="8" t="s">
        <v>8318</v>
      </c>
      <c r="S2876" s="12">
        <f t="shared" si="178"/>
        <v>42722.84474537037</v>
      </c>
      <c r="T2876" s="12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0.04</v>
      </c>
      <c r="P2877" s="8">
        <f t="shared" si="177"/>
        <v>2.33</v>
      </c>
      <c r="Q2877" s="8" t="s">
        <v>8317</v>
      </c>
      <c r="R2877" s="8" t="s">
        <v>8318</v>
      </c>
      <c r="S2877" s="12">
        <f t="shared" si="178"/>
        <v>42465.128391203703</v>
      </c>
      <c r="T2877" s="12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8" t="e">
        <f t="shared" si="177"/>
        <v>#DIV/0!</v>
      </c>
      <c r="Q2878" s="8" t="s">
        <v>8317</v>
      </c>
      <c r="R2878" s="8" t="s">
        <v>8318</v>
      </c>
      <c r="S2878" s="12">
        <f t="shared" si="178"/>
        <v>42171.743969907402</v>
      </c>
      <c r="T2878" s="12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</v>
      </c>
      <c r="P2879" s="8">
        <f t="shared" si="177"/>
        <v>108.33</v>
      </c>
      <c r="Q2879" s="8" t="s">
        <v>8317</v>
      </c>
      <c r="R2879" s="8" t="s">
        <v>8318</v>
      </c>
      <c r="S2879" s="12">
        <f t="shared" si="178"/>
        <v>42672.955138888887</v>
      </c>
      <c r="T2879" s="12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8">
        <f t="shared" si="177"/>
        <v>15.75</v>
      </c>
      <c r="Q2880" s="8" t="s">
        <v>8317</v>
      </c>
      <c r="R2880" s="8" t="s">
        <v>8318</v>
      </c>
      <c r="S2880" s="12">
        <f t="shared" si="178"/>
        <v>42128.615682870368</v>
      </c>
      <c r="T2880" s="12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0.26</v>
      </c>
      <c r="P2881" s="8">
        <f t="shared" si="177"/>
        <v>29</v>
      </c>
      <c r="Q2881" s="8" t="s">
        <v>8317</v>
      </c>
      <c r="R2881" s="8" t="s">
        <v>8318</v>
      </c>
      <c r="S2881" s="12">
        <f t="shared" si="178"/>
        <v>42359.725243055553</v>
      </c>
      <c r="T2881" s="12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</v>
      </c>
      <c r="P2882" s="8">
        <f t="shared" si="177"/>
        <v>96.55</v>
      </c>
      <c r="Q2882" s="8" t="s">
        <v>8317</v>
      </c>
      <c r="R2882" s="8" t="s">
        <v>8318</v>
      </c>
      <c r="S2882" s="12">
        <f t="shared" si="178"/>
        <v>42192.905694444446</v>
      </c>
      <c r="T2882" s="12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ROUND(100*(E2883/D2883), 2)</f>
        <v>0</v>
      </c>
      <c r="P2883" s="8" t="e">
        <f t="shared" ref="P2883:P2946" si="181">ROUND(E2883/L2883,2)</f>
        <v>#DIV/0!</v>
      </c>
      <c r="Q2883" s="8" t="s">
        <v>8317</v>
      </c>
      <c r="R2883" s="8" t="s">
        <v>8318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8">
        <f t="shared" si="181"/>
        <v>63</v>
      </c>
      <c r="Q2884" s="8" t="s">
        <v>8317</v>
      </c>
      <c r="R2884" s="8" t="s">
        <v>8318</v>
      </c>
      <c r="S2884" s="12">
        <f t="shared" si="182"/>
        <v>42461.596273148149</v>
      </c>
      <c r="T2884" s="12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8">
        <f t="shared" si="181"/>
        <v>381.6</v>
      </c>
      <c r="Q2885" s="8" t="s">
        <v>8317</v>
      </c>
      <c r="R2885" s="8" t="s">
        <v>8318</v>
      </c>
      <c r="S2885" s="12">
        <f t="shared" si="182"/>
        <v>42370.90320601852</v>
      </c>
      <c r="T2885" s="12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</v>
      </c>
      <c r="P2886" s="8">
        <f t="shared" si="181"/>
        <v>46.25</v>
      </c>
      <c r="Q2886" s="8" t="s">
        <v>8317</v>
      </c>
      <c r="R2886" s="8" t="s">
        <v>8318</v>
      </c>
      <c r="S2886" s="12">
        <f t="shared" si="182"/>
        <v>41948.727256944447</v>
      </c>
      <c r="T2886" s="12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8">
        <f t="shared" si="181"/>
        <v>26</v>
      </c>
      <c r="Q2887" s="8" t="s">
        <v>8317</v>
      </c>
      <c r="R2887" s="8" t="s">
        <v>8318</v>
      </c>
      <c r="S2887" s="12">
        <f t="shared" si="182"/>
        <v>42047.07640046296</v>
      </c>
      <c r="T2887" s="12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8">
        <f t="shared" si="181"/>
        <v>10</v>
      </c>
      <c r="Q2888" s="8" t="s">
        <v>8317</v>
      </c>
      <c r="R2888" s="8" t="s">
        <v>8318</v>
      </c>
      <c r="S2888" s="12">
        <f t="shared" si="182"/>
        <v>42261.632916666669</v>
      </c>
      <c r="T2888" s="12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0.17</v>
      </c>
      <c r="P2889" s="8">
        <f t="shared" si="181"/>
        <v>5</v>
      </c>
      <c r="Q2889" s="8" t="s">
        <v>8317</v>
      </c>
      <c r="R2889" s="8" t="s">
        <v>8318</v>
      </c>
      <c r="S2889" s="12">
        <f t="shared" si="182"/>
        <v>41985.427361111113</v>
      </c>
      <c r="T2889" s="12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8" t="e">
        <f t="shared" si="181"/>
        <v>#DIV/0!</v>
      </c>
      <c r="Q2890" s="8" t="s">
        <v>8317</v>
      </c>
      <c r="R2890" s="8" t="s">
        <v>8318</v>
      </c>
      <c r="S2890" s="12">
        <f t="shared" si="182"/>
        <v>41922.535185185188</v>
      </c>
      <c r="T2890" s="12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38.07</v>
      </c>
      <c r="P2891" s="8">
        <f t="shared" si="181"/>
        <v>81.569999999999993</v>
      </c>
      <c r="Q2891" s="8" t="s">
        <v>8317</v>
      </c>
      <c r="R2891" s="8" t="s">
        <v>8318</v>
      </c>
      <c r="S2891" s="12">
        <f t="shared" si="182"/>
        <v>41850.863252314812</v>
      </c>
      <c r="T2891" s="12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8">
        <f t="shared" si="181"/>
        <v>7</v>
      </c>
      <c r="Q2892" s="8" t="s">
        <v>8317</v>
      </c>
      <c r="R2892" s="8" t="s">
        <v>8318</v>
      </c>
      <c r="S2892" s="12">
        <f t="shared" si="182"/>
        <v>41831.742962962962</v>
      </c>
      <c r="T2892" s="12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8">
        <f t="shared" si="181"/>
        <v>27.3</v>
      </c>
      <c r="Q2893" s="8" t="s">
        <v>8317</v>
      </c>
      <c r="R2893" s="8" t="s">
        <v>8318</v>
      </c>
      <c r="S2893" s="12">
        <f t="shared" si="182"/>
        <v>42415.883425925931</v>
      </c>
      <c r="T2893" s="12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</v>
      </c>
      <c r="P2894" s="8">
        <f t="shared" si="181"/>
        <v>29.41</v>
      </c>
      <c r="Q2894" s="8" t="s">
        <v>8317</v>
      </c>
      <c r="R2894" s="8" t="s">
        <v>8318</v>
      </c>
      <c r="S2894" s="12">
        <f t="shared" si="182"/>
        <v>41869.714166666665</v>
      </c>
      <c r="T2894" s="12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8">
        <f t="shared" si="181"/>
        <v>12.5</v>
      </c>
      <c r="Q2895" s="8" t="s">
        <v>8317</v>
      </c>
      <c r="R2895" s="8" t="s">
        <v>8318</v>
      </c>
      <c r="S2895" s="12">
        <f t="shared" si="182"/>
        <v>41953.773090277777</v>
      </c>
      <c r="T2895" s="12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8" t="e">
        <f t="shared" si="181"/>
        <v>#DIV/0!</v>
      </c>
      <c r="Q2896" s="8" t="s">
        <v>8317</v>
      </c>
      <c r="R2896" s="8" t="s">
        <v>8318</v>
      </c>
      <c r="S2896" s="12">
        <f t="shared" si="182"/>
        <v>42037.986284722225</v>
      </c>
      <c r="T2896" s="12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8">
        <f t="shared" si="181"/>
        <v>5.75</v>
      </c>
      <c r="Q2897" s="8" t="s">
        <v>8317</v>
      </c>
      <c r="R2897" s="8" t="s">
        <v>8318</v>
      </c>
      <c r="S2897" s="12">
        <f t="shared" si="182"/>
        <v>41811.555462962962</v>
      </c>
      <c r="T2897" s="12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</v>
      </c>
      <c r="P2898" s="8">
        <f t="shared" si="181"/>
        <v>52.08</v>
      </c>
      <c r="Q2898" s="8" t="s">
        <v>8317</v>
      </c>
      <c r="R2898" s="8" t="s">
        <v>8318</v>
      </c>
      <c r="S2898" s="12">
        <f t="shared" si="182"/>
        <v>42701.908807870372</v>
      </c>
      <c r="T2898" s="12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</v>
      </c>
      <c r="P2899" s="8">
        <f t="shared" si="181"/>
        <v>183.33</v>
      </c>
      <c r="Q2899" s="8" t="s">
        <v>8317</v>
      </c>
      <c r="R2899" s="8" t="s">
        <v>8318</v>
      </c>
      <c r="S2899" s="12">
        <f t="shared" si="182"/>
        <v>42258.646504629629</v>
      </c>
      <c r="T2899" s="12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</v>
      </c>
      <c r="P2900" s="8">
        <f t="shared" si="181"/>
        <v>26.33</v>
      </c>
      <c r="Q2900" s="8" t="s">
        <v>8317</v>
      </c>
      <c r="R2900" s="8" t="s">
        <v>8318</v>
      </c>
      <c r="S2900" s="12">
        <f t="shared" si="182"/>
        <v>42278.664965277778</v>
      </c>
      <c r="T2900" s="12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8" t="e">
        <f t="shared" si="181"/>
        <v>#DIV/0!</v>
      </c>
      <c r="Q2901" s="8" t="s">
        <v>8317</v>
      </c>
      <c r="R2901" s="8" t="s">
        <v>8318</v>
      </c>
      <c r="S2901" s="12">
        <f t="shared" si="182"/>
        <v>42515.078217592592</v>
      </c>
      <c r="T2901" s="12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61.91</v>
      </c>
      <c r="P2902" s="8">
        <f t="shared" si="181"/>
        <v>486.43</v>
      </c>
      <c r="Q2902" s="8" t="s">
        <v>8317</v>
      </c>
      <c r="R2902" s="8" t="s">
        <v>8318</v>
      </c>
      <c r="S2902" s="12">
        <f t="shared" si="182"/>
        <v>41830.234166666669</v>
      </c>
      <c r="T2902" s="12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8">
        <f t="shared" si="181"/>
        <v>3</v>
      </c>
      <c r="Q2903" s="8" t="s">
        <v>8317</v>
      </c>
      <c r="R2903" s="8" t="s">
        <v>8318</v>
      </c>
      <c r="S2903" s="12">
        <f t="shared" si="182"/>
        <v>41982.904386574075</v>
      </c>
      <c r="T2903" s="12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0.02</v>
      </c>
      <c r="P2904" s="8">
        <f t="shared" si="181"/>
        <v>25</v>
      </c>
      <c r="Q2904" s="8" t="s">
        <v>8317</v>
      </c>
      <c r="R2904" s="8" t="s">
        <v>8318</v>
      </c>
      <c r="S2904" s="12">
        <f t="shared" si="182"/>
        <v>42210.439768518518</v>
      </c>
      <c r="T2904" s="12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0.78</v>
      </c>
      <c r="P2905" s="8">
        <f t="shared" si="181"/>
        <v>9.75</v>
      </c>
      <c r="Q2905" s="8" t="s">
        <v>8317</v>
      </c>
      <c r="R2905" s="8" t="s">
        <v>8318</v>
      </c>
      <c r="S2905" s="12">
        <f t="shared" si="182"/>
        <v>42196.166874999995</v>
      </c>
      <c r="T2905" s="12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8">
        <f t="shared" si="181"/>
        <v>18.75</v>
      </c>
      <c r="Q2906" s="8" t="s">
        <v>8317</v>
      </c>
      <c r="R2906" s="8" t="s">
        <v>8318</v>
      </c>
      <c r="S2906" s="12">
        <f t="shared" si="182"/>
        <v>41940.967951388891</v>
      </c>
      <c r="T2906" s="12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</v>
      </c>
      <c r="P2907" s="8">
        <f t="shared" si="181"/>
        <v>36.590000000000003</v>
      </c>
      <c r="Q2907" s="8" t="s">
        <v>8317</v>
      </c>
      <c r="R2907" s="8" t="s">
        <v>8318</v>
      </c>
      <c r="S2907" s="12">
        <f t="shared" si="182"/>
        <v>42606.056863425925</v>
      </c>
      <c r="T2907" s="12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9.42</v>
      </c>
      <c r="P2908" s="8">
        <f t="shared" si="181"/>
        <v>80.709999999999994</v>
      </c>
      <c r="Q2908" s="8" t="s">
        <v>8317</v>
      </c>
      <c r="R2908" s="8" t="s">
        <v>8318</v>
      </c>
      <c r="S2908" s="12">
        <f t="shared" si="182"/>
        <v>42199.648912037039</v>
      </c>
      <c r="T2908" s="12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8">
        <f t="shared" si="181"/>
        <v>1</v>
      </c>
      <c r="Q2909" s="8" t="s">
        <v>8317</v>
      </c>
      <c r="R2909" s="8" t="s">
        <v>8318</v>
      </c>
      <c r="S2909" s="12">
        <f t="shared" si="182"/>
        <v>42444.877743055549</v>
      </c>
      <c r="T2909" s="12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8">
        <f t="shared" si="181"/>
        <v>52.8</v>
      </c>
      <c r="Q2910" s="8" t="s">
        <v>8317</v>
      </c>
      <c r="R2910" s="8" t="s">
        <v>8318</v>
      </c>
      <c r="S2910" s="12">
        <f t="shared" si="182"/>
        <v>42499.731701388882</v>
      </c>
      <c r="T2910" s="12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0.01</v>
      </c>
      <c r="P2911" s="8">
        <f t="shared" si="181"/>
        <v>20</v>
      </c>
      <c r="Q2911" s="8" t="s">
        <v>8317</v>
      </c>
      <c r="R2911" s="8" t="s">
        <v>8318</v>
      </c>
      <c r="S2911" s="12">
        <f t="shared" si="182"/>
        <v>41929.266215277778</v>
      </c>
      <c r="T2911" s="12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0</v>
      </c>
      <c r="P2912" s="8">
        <f t="shared" si="181"/>
        <v>1</v>
      </c>
      <c r="Q2912" s="8" t="s">
        <v>8317</v>
      </c>
      <c r="R2912" s="8" t="s">
        <v>8318</v>
      </c>
      <c r="S2912" s="12">
        <f t="shared" si="182"/>
        <v>42107.841284722221</v>
      </c>
      <c r="T2912" s="12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8">
        <f t="shared" si="181"/>
        <v>46.93</v>
      </c>
      <c r="Q2913" s="8" t="s">
        <v>8317</v>
      </c>
      <c r="R2913" s="8" t="s">
        <v>8318</v>
      </c>
      <c r="S2913" s="12">
        <f t="shared" si="182"/>
        <v>42142.768819444449</v>
      </c>
      <c r="T2913" s="12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14.06</v>
      </c>
      <c r="P2914" s="8">
        <f t="shared" si="181"/>
        <v>78.08</v>
      </c>
      <c r="Q2914" s="8" t="s">
        <v>8317</v>
      </c>
      <c r="R2914" s="8" t="s">
        <v>8318</v>
      </c>
      <c r="S2914" s="12">
        <f t="shared" si="182"/>
        <v>42354.131643518514</v>
      </c>
      <c r="T2914" s="12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8">
        <f t="shared" si="181"/>
        <v>1</v>
      </c>
      <c r="Q2915" s="8" t="s">
        <v>8317</v>
      </c>
      <c r="R2915" s="8" t="s">
        <v>8318</v>
      </c>
      <c r="S2915" s="12">
        <f t="shared" si="182"/>
        <v>41828.922905092593</v>
      </c>
      <c r="T2915" s="12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0</v>
      </c>
      <c r="P2916" s="8">
        <f t="shared" si="181"/>
        <v>1</v>
      </c>
      <c r="Q2916" s="8" t="s">
        <v>8317</v>
      </c>
      <c r="R2916" s="8" t="s">
        <v>8318</v>
      </c>
      <c r="S2916" s="12">
        <f t="shared" si="182"/>
        <v>42017.907337962963</v>
      </c>
      <c r="T2916" s="12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8">
        <f t="shared" si="181"/>
        <v>203.67</v>
      </c>
      <c r="Q2917" s="8" t="s">
        <v>8317</v>
      </c>
      <c r="R2917" s="8" t="s">
        <v>8318</v>
      </c>
      <c r="S2917" s="12">
        <f t="shared" si="182"/>
        <v>42415.398032407407</v>
      </c>
      <c r="T2917" s="12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7.84</v>
      </c>
      <c r="P2918" s="8">
        <f t="shared" si="181"/>
        <v>20.71</v>
      </c>
      <c r="Q2918" s="8" t="s">
        <v>8317</v>
      </c>
      <c r="R2918" s="8" t="s">
        <v>8318</v>
      </c>
      <c r="S2918" s="12">
        <f t="shared" si="182"/>
        <v>41755.476724537039</v>
      </c>
      <c r="T2918" s="12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8">
        <f t="shared" si="181"/>
        <v>48.56</v>
      </c>
      <c r="Q2919" s="8" t="s">
        <v>8317</v>
      </c>
      <c r="R2919" s="8" t="s">
        <v>8318</v>
      </c>
      <c r="S2919" s="12">
        <f t="shared" si="182"/>
        <v>42245.234340277777</v>
      </c>
      <c r="T2919" s="12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8">
        <f t="shared" si="181"/>
        <v>68.099999999999994</v>
      </c>
      <c r="Q2920" s="8" t="s">
        <v>8317</v>
      </c>
      <c r="R2920" s="8" t="s">
        <v>8318</v>
      </c>
      <c r="S2920" s="12">
        <f t="shared" si="182"/>
        <v>42278.629710648151</v>
      </c>
      <c r="T2920" s="12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8">
        <f t="shared" si="181"/>
        <v>8.5</v>
      </c>
      <c r="Q2921" s="8" t="s">
        <v>8317</v>
      </c>
      <c r="R2921" s="8" t="s">
        <v>8318</v>
      </c>
      <c r="S2921" s="12">
        <f t="shared" si="182"/>
        <v>41826.61954861111</v>
      </c>
      <c r="T2921" s="12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</v>
      </c>
      <c r="P2922" s="8">
        <f t="shared" si="181"/>
        <v>51.62</v>
      </c>
      <c r="Q2922" s="8" t="s">
        <v>8317</v>
      </c>
      <c r="R2922" s="8" t="s">
        <v>8318</v>
      </c>
      <c r="S2922" s="12">
        <f t="shared" si="182"/>
        <v>42058.792476851857</v>
      </c>
      <c r="T2922" s="12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8">
        <f t="shared" si="181"/>
        <v>43</v>
      </c>
      <c r="Q2923" s="8" t="s">
        <v>8317</v>
      </c>
      <c r="R2923" s="8" t="s">
        <v>8359</v>
      </c>
      <c r="S2923" s="12">
        <f t="shared" si="182"/>
        <v>41877.886620370373</v>
      </c>
      <c r="T2923" s="12">
        <f t="shared" si="183"/>
        <v>41907.886620370373</v>
      </c>
    </row>
    <row r="2924" spans="1:20" ht="48" hidden="1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8">
        <f t="shared" si="181"/>
        <v>83.33</v>
      </c>
      <c r="Q2924" s="8" t="s">
        <v>8317</v>
      </c>
      <c r="R2924" s="8" t="s">
        <v>8359</v>
      </c>
      <c r="S2924" s="12">
        <f t="shared" si="182"/>
        <v>42097.874155092592</v>
      </c>
      <c r="T2924" s="12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8">
        <f t="shared" si="181"/>
        <v>30</v>
      </c>
      <c r="Q2925" s="8" t="s">
        <v>8317</v>
      </c>
      <c r="R2925" s="8" t="s">
        <v>8359</v>
      </c>
      <c r="S2925" s="12">
        <f t="shared" si="182"/>
        <v>42013.15253472222</v>
      </c>
      <c r="T2925" s="12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8">
        <f t="shared" si="181"/>
        <v>175.51</v>
      </c>
      <c r="Q2926" s="8" t="s">
        <v>8317</v>
      </c>
      <c r="R2926" s="8" t="s">
        <v>8359</v>
      </c>
      <c r="S2926" s="12">
        <f t="shared" si="182"/>
        <v>42103.556828703702</v>
      </c>
      <c r="T2926" s="12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102.45</v>
      </c>
      <c r="P2927" s="8">
        <f t="shared" si="181"/>
        <v>231.66</v>
      </c>
      <c r="Q2927" s="8" t="s">
        <v>8317</v>
      </c>
      <c r="R2927" s="8" t="s">
        <v>8359</v>
      </c>
      <c r="S2927" s="12">
        <f t="shared" si="182"/>
        <v>41863.584120370368</v>
      </c>
      <c r="T2927" s="12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8">
        <f t="shared" si="181"/>
        <v>75</v>
      </c>
      <c r="Q2928" s="8" t="s">
        <v>8317</v>
      </c>
      <c r="R2928" s="8" t="s">
        <v>8359</v>
      </c>
      <c r="S2928" s="12">
        <f t="shared" si="182"/>
        <v>42044.765960648147</v>
      </c>
      <c r="T2928" s="12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130.83000000000001</v>
      </c>
      <c r="P2929" s="8">
        <f t="shared" si="181"/>
        <v>112.14</v>
      </c>
      <c r="Q2929" s="8" t="s">
        <v>8317</v>
      </c>
      <c r="R2929" s="8" t="s">
        <v>8359</v>
      </c>
      <c r="S2929" s="12">
        <f t="shared" si="182"/>
        <v>41806.669317129628</v>
      </c>
      <c r="T2929" s="12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8">
        <f t="shared" si="181"/>
        <v>41.67</v>
      </c>
      <c r="Q2930" s="8" t="s">
        <v>8317</v>
      </c>
      <c r="R2930" s="8" t="s">
        <v>8359</v>
      </c>
      <c r="S2930" s="12">
        <f t="shared" si="182"/>
        <v>42403.998217592598</v>
      </c>
      <c r="T2930" s="12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102.07</v>
      </c>
      <c r="P2931" s="8">
        <f t="shared" si="181"/>
        <v>255.17</v>
      </c>
      <c r="Q2931" s="8" t="s">
        <v>8317</v>
      </c>
      <c r="R2931" s="8" t="s">
        <v>8359</v>
      </c>
      <c r="S2931" s="12">
        <f t="shared" si="182"/>
        <v>41754.564328703702</v>
      </c>
      <c r="T2931" s="12">
        <f t="shared" si="183"/>
        <v>41784.564328703702</v>
      </c>
    </row>
    <row r="2932" spans="1:20" ht="48" hidden="1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</v>
      </c>
      <c r="P2932" s="8">
        <f t="shared" si="181"/>
        <v>162.77000000000001</v>
      </c>
      <c r="Q2932" s="8" t="s">
        <v>8317</v>
      </c>
      <c r="R2932" s="8" t="s">
        <v>8359</v>
      </c>
      <c r="S2932" s="12">
        <f t="shared" si="182"/>
        <v>42101.584074074075</v>
      </c>
      <c r="T2932" s="12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8">
        <f t="shared" si="181"/>
        <v>88.33</v>
      </c>
      <c r="Q2933" s="8" t="s">
        <v>8317</v>
      </c>
      <c r="R2933" s="8" t="s">
        <v>8359</v>
      </c>
      <c r="S2933" s="12">
        <f t="shared" si="182"/>
        <v>41872.291238425925</v>
      </c>
      <c r="T2933" s="12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105.1</v>
      </c>
      <c r="P2934" s="8">
        <f t="shared" si="181"/>
        <v>85.74</v>
      </c>
      <c r="Q2934" s="8" t="s">
        <v>8317</v>
      </c>
      <c r="R2934" s="8" t="s">
        <v>8359</v>
      </c>
      <c r="S2934" s="12">
        <f t="shared" si="182"/>
        <v>42025.164780092593</v>
      </c>
      <c r="T2934" s="12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8">
        <f t="shared" si="181"/>
        <v>47.57</v>
      </c>
      <c r="Q2935" s="8" t="s">
        <v>8317</v>
      </c>
      <c r="R2935" s="8" t="s">
        <v>8359</v>
      </c>
      <c r="S2935" s="12">
        <f t="shared" si="182"/>
        <v>42495.956631944442</v>
      </c>
      <c r="T2935" s="12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8">
        <f t="shared" si="181"/>
        <v>72.97</v>
      </c>
      <c r="Q2936" s="8" t="s">
        <v>8317</v>
      </c>
      <c r="R2936" s="8" t="s">
        <v>8359</v>
      </c>
      <c r="S2936" s="12">
        <f t="shared" si="182"/>
        <v>41775.636157407411</v>
      </c>
      <c r="T2936" s="12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100.89</v>
      </c>
      <c r="P2937" s="8">
        <f t="shared" si="181"/>
        <v>90.54</v>
      </c>
      <c r="Q2937" s="8" t="s">
        <v>8317</v>
      </c>
      <c r="R2937" s="8" t="s">
        <v>8359</v>
      </c>
      <c r="S2937" s="12">
        <f t="shared" si="182"/>
        <v>42553.583425925928</v>
      </c>
      <c r="T2937" s="12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8">
        <f t="shared" si="181"/>
        <v>37.65</v>
      </c>
      <c r="Q2938" s="8" t="s">
        <v>8317</v>
      </c>
      <c r="R2938" s="8" t="s">
        <v>8359</v>
      </c>
      <c r="S2938" s="12">
        <f t="shared" si="182"/>
        <v>41912.650729166664</v>
      </c>
      <c r="T2938" s="12">
        <f t="shared" si="183"/>
        <v>41925.207638888889</v>
      </c>
    </row>
    <row r="2939" spans="1:20" ht="32" hidden="1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133.33000000000001</v>
      </c>
      <c r="P2939" s="8">
        <f t="shared" si="181"/>
        <v>36.36</v>
      </c>
      <c r="Q2939" s="8" t="s">
        <v>8317</v>
      </c>
      <c r="R2939" s="8" t="s">
        <v>8359</v>
      </c>
      <c r="S2939" s="12">
        <f t="shared" si="182"/>
        <v>41803.457326388889</v>
      </c>
      <c r="T2939" s="12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101.38</v>
      </c>
      <c r="P2940" s="8">
        <f t="shared" si="181"/>
        <v>126.72</v>
      </c>
      <c r="Q2940" s="8" t="s">
        <v>8317</v>
      </c>
      <c r="R2940" s="8" t="s">
        <v>8359</v>
      </c>
      <c r="S2940" s="12">
        <f t="shared" si="182"/>
        <v>42004.703865740739</v>
      </c>
      <c r="T2940" s="12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102.88</v>
      </c>
      <c r="P2941" s="8">
        <f t="shared" si="181"/>
        <v>329.2</v>
      </c>
      <c r="Q2941" s="8" t="s">
        <v>8317</v>
      </c>
      <c r="R2941" s="8" t="s">
        <v>8359</v>
      </c>
      <c r="S2941" s="12">
        <f t="shared" si="182"/>
        <v>41845.809166666666</v>
      </c>
      <c r="T2941" s="12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</v>
      </c>
      <c r="P2942" s="8">
        <f t="shared" si="181"/>
        <v>81.239999999999995</v>
      </c>
      <c r="Q2942" s="8" t="s">
        <v>8317</v>
      </c>
      <c r="R2942" s="8" t="s">
        <v>8359</v>
      </c>
      <c r="S2942" s="12">
        <f t="shared" si="182"/>
        <v>41982.773356481484</v>
      </c>
      <c r="T2942" s="12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0</v>
      </c>
      <c r="P2943" s="8">
        <f t="shared" si="181"/>
        <v>1</v>
      </c>
      <c r="Q2943" s="8" t="s">
        <v>8317</v>
      </c>
      <c r="R2943" s="8" t="s">
        <v>8357</v>
      </c>
      <c r="S2943" s="12">
        <f t="shared" si="182"/>
        <v>42034.960127314815</v>
      </c>
      <c r="T2943" s="12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20.43</v>
      </c>
      <c r="P2944" s="8">
        <f t="shared" si="181"/>
        <v>202.23</v>
      </c>
      <c r="Q2944" s="8" t="s">
        <v>8317</v>
      </c>
      <c r="R2944" s="8" t="s">
        <v>8357</v>
      </c>
      <c r="S2944" s="12">
        <f t="shared" si="182"/>
        <v>42334.803923611107</v>
      </c>
      <c r="T2944" s="12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8" t="e">
        <f t="shared" si="181"/>
        <v>#DIV/0!</v>
      </c>
      <c r="Q2945" s="8" t="s">
        <v>8317</v>
      </c>
      <c r="R2945" s="8" t="s">
        <v>8357</v>
      </c>
      <c r="S2945" s="12">
        <f t="shared" si="182"/>
        <v>42077.129398148143</v>
      </c>
      <c r="T2945" s="12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8">
        <f t="shared" si="181"/>
        <v>100</v>
      </c>
      <c r="Q2946" s="8" t="s">
        <v>8317</v>
      </c>
      <c r="R2946" s="8" t="s">
        <v>8357</v>
      </c>
      <c r="S2946" s="12">
        <f t="shared" si="182"/>
        <v>42132.9143287037</v>
      </c>
      <c r="T2946" s="12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ROUND(100*(E2947/D2947), 2)</f>
        <v>0</v>
      </c>
      <c r="P2947" s="8" t="e">
        <f t="shared" ref="P2947:P3010" si="185">ROUND(E2947/L2947,2)</f>
        <v>#DIV/0!</v>
      </c>
      <c r="Q2947" s="8" t="s">
        <v>8317</v>
      </c>
      <c r="R2947" s="8" t="s">
        <v>8357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8">
        <f t="shared" si="185"/>
        <v>1</v>
      </c>
      <c r="Q2948" s="8" t="s">
        <v>8317</v>
      </c>
      <c r="R2948" s="8" t="s">
        <v>8357</v>
      </c>
      <c r="S2948" s="12">
        <f t="shared" si="186"/>
        <v>42567.531157407408</v>
      </c>
      <c r="T2948" s="12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4.29</v>
      </c>
      <c r="P2949" s="8">
        <f t="shared" si="185"/>
        <v>82.46</v>
      </c>
      <c r="Q2949" s="8" t="s">
        <v>8317</v>
      </c>
      <c r="R2949" s="8" t="s">
        <v>8357</v>
      </c>
      <c r="S2949" s="12">
        <f t="shared" si="186"/>
        <v>42649.562118055561</v>
      </c>
      <c r="T2949" s="12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0</v>
      </c>
      <c r="P2950" s="8">
        <f t="shared" si="185"/>
        <v>2.67</v>
      </c>
      <c r="Q2950" s="8" t="s">
        <v>8317</v>
      </c>
      <c r="R2950" s="8" t="s">
        <v>8357</v>
      </c>
      <c r="S2950" s="12">
        <f t="shared" si="186"/>
        <v>42097.649224537032</v>
      </c>
      <c r="T2950" s="12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8">
        <f t="shared" si="185"/>
        <v>12.5</v>
      </c>
      <c r="Q2951" s="8" t="s">
        <v>8317</v>
      </c>
      <c r="R2951" s="8" t="s">
        <v>8357</v>
      </c>
      <c r="S2951" s="12">
        <f t="shared" si="186"/>
        <v>42297.823113425926</v>
      </c>
      <c r="T2951" s="12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8" t="e">
        <f t="shared" si="185"/>
        <v>#DIV/0!</v>
      </c>
      <c r="Q2952" s="8" t="s">
        <v>8317</v>
      </c>
      <c r="R2952" s="8" t="s">
        <v>8357</v>
      </c>
      <c r="S2952" s="12">
        <f t="shared" si="186"/>
        <v>42362.36518518519</v>
      </c>
      <c r="T2952" s="12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</v>
      </c>
      <c r="P2953" s="8">
        <f t="shared" si="185"/>
        <v>18.899999999999999</v>
      </c>
      <c r="Q2953" s="8" t="s">
        <v>8317</v>
      </c>
      <c r="R2953" s="8" t="s">
        <v>8357</v>
      </c>
      <c r="S2953" s="12">
        <f t="shared" si="186"/>
        <v>41872.802928240737</v>
      </c>
      <c r="T2953" s="12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8.0299999999999994</v>
      </c>
      <c r="P2954" s="8">
        <f t="shared" si="185"/>
        <v>200.63</v>
      </c>
      <c r="Q2954" s="8" t="s">
        <v>8317</v>
      </c>
      <c r="R2954" s="8" t="s">
        <v>8357</v>
      </c>
      <c r="S2954" s="12">
        <f t="shared" si="186"/>
        <v>42628.690266203703</v>
      </c>
      <c r="T2954" s="12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</v>
      </c>
      <c r="P2955" s="8">
        <f t="shared" si="185"/>
        <v>201.67</v>
      </c>
      <c r="Q2955" s="8" t="s">
        <v>8317</v>
      </c>
      <c r="R2955" s="8" t="s">
        <v>8357</v>
      </c>
      <c r="S2955" s="12">
        <f t="shared" si="186"/>
        <v>42255.791909722218</v>
      </c>
      <c r="T2955" s="12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8" t="e">
        <f t="shared" si="185"/>
        <v>#DIV/0!</v>
      </c>
      <c r="Q2956" s="8" t="s">
        <v>8317</v>
      </c>
      <c r="R2956" s="8" t="s">
        <v>8357</v>
      </c>
      <c r="S2956" s="12">
        <f t="shared" si="186"/>
        <v>42790.583368055552</v>
      </c>
      <c r="T2956" s="12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</v>
      </c>
      <c r="P2957" s="8">
        <f t="shared" si="185"/>
        <v>65</v>
      </c>
      <c r="Q2957" s="8" t="s">
        <v>8317</v>
      </c>
      <c r="R2957" s="8" t="s">
        <v>8357</v>
      </c>
      <c r="S2957" s="12">
        <f t="shared" si="186"/>
        <v>42141.741307870368</v>
      </c>
      <c r="T2957" s="12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</v>
      </c>
      <c r="P2958" s="8">
        <f t="shared" si="185"/>
        <v>66.099999999999994</v>
      </c>
      <c r="Q2958" s="8" t="s">
        <v>8317</v>
      </c>
      <c r="R2958" s="8" t="s">
        <v>8357</v>
      </c>
      <c r="S2958" s="12">
        <f t="shared" si="186"/>
        <v>42464.958912037036</v>
      </c>
      <c r="T2958" s="12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1.87</v>
      </c>
      <c r="P2959" s="8">
        <f t="shared" si="185"/>
        <v>93.33</v>
      </c>
      <c r="Q2959" s="8" t="s">
        <v>8317</v>
      </c>
      <c r="R2959" s="8" t="s">
        <v>8357</v>
      </c>
      <c r="S2959" s="12">
        <f t="shared" si="186"/>
        <v>42031.011249999996</v>
      </c>
      <c r="T2959" s="12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8" t="e">
        <f t="shared" si="185"/>
        <v>#DIV/0!</v>
      </c>
      <c r="Q2960" s="8" t="s">
        <v>8317</v>
      </c>
      <c r="R2960" s="8" t="s">
        <v>8357</v>
      </c>
      <c r="S2960" s="12">
        <f t="shared" si="186"/>
        <v>42438.779131944444</v>
      </c>
      <c r="T2960" s="12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8" t="e">
        <f t="shared" si="185"/>
        <v>#DIV/0!</v>
      </c>
      <c r="Q2961" s="8" t="s">
        <v>8317</v>
      </c>
      <c r="R2961" s="8" t="s">
        <v>8357</v>
      </c>
      <c r="S2961" s="12">
        <f t="shared" si="186"/>
        <v>42498.008391203708</v>
      </c>
      <c r="T2961" s="12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8" t="e">
        <f t="shared" si="185"/>
        <v>#DIV/0!</v>
      </c>
      <c r="Q2962" s="8" t="s">
        <v>8317</v>
      </c>
      <c r="R2962" s="8" t="s">
        <v>8357</v>
      </c>
      <c r="S2962" s="12">
        <f t="shared" si="186"/>
        <v>41863.757210648146</v>
      </c>
      <c r="T2962" s="12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8">
        <f t="shared" si="185"/>
        <v>50.75</v>
      </c>
      <c r="Q2963" s="8" t="s">
        <v>8317</v>
      </c>
      <c r="R2963" s="8" t="s">
        <v>8318</v>
      </c>
      <c r="S2963" s="12">
        <f t="shared" si="186"/>
        <v>42061.212488425925</v>
      </c>
      <c r="T2963" s="12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8">
        <f t="shared" si="185"/>
        <v>60.9</v>
      </c>
      <c r="Q2964" s="8" t="s">
        <v>8317</v>
      </c>
      <c r="R2964" s="8" t="s">
        <v>8318</v>
      </c>
      <c r="S2964" s="12">
        <f t="shared" si="186"/>
        <v>42036.24428240741</v>
      </c>
      <c r="T2964" s="12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8">
        <f t="shared" si="185"/>
        <v>109.03</v>
      </c>
      <c r="Q2965" s="8" t="s">
        <v>8317</v>
      </c>
      <c r="R2965" s="8" t="s">
        <v>8318</v>
      </c>
      <c r="S2965" s="12">
        <f t="shared" si="186"/>
        <v>42157.470185185186</v>
      </c>
      <c r="T2965" s="12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</v>
      </c>
      <c r="P2966" s="8">
        <f t="shared" si="185"/>
        <v>25.69</v>
      </c>
      <c r="Q2966" s="8" t="s">
        <v>8317</v>
      </c>
      <c r="R2966" s="8" t="s">
        <v>8318</v>
      </c>
      <c r="S2966" s="12">
        <f t="shared" si="186"/>
        <v>41827.909942129627</v>
      </c>
      <c r="T2966" s="12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</v>
      </c>
      <c r="P2967" s="8">
        <f t="shared" si="185"/>
        <v>41.92</v>
      </c>
      <c r="Q2967" s="8" t="s">
        <v>8317</v>
      </c>
      <c r="R2967" s="8" t="s">
        <v>8318</v>
      </c>
      <c r="S2967" s="12">
        <f t="shared" si="186"/>
        <v>42162.729548611111</v>
      </c>
      <c r="T2967" s="12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</v>
      </c>
      <c r="P2968" s="8">
        <f t="shared" si="185"/>
        <v>88.77</v>
      </c>
      <c r="Q2968" s="8" t="s">
        <v>8317</v>
      </c>
      <c r="R2968" s="8" t="s">
        <v>8318</v>
      </c>
      <c r="S2968" s="12">
        <f t="shared" si="186"/>
        <v>42233.738564814819</v>
      </c>
      <c r="T2968" s="12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8">
        <f t="shared" si="185"/>
        <v>80.23</v>
      </c>
      <c r="Q2969" s="8" t="s">
        <v>8317</v>
      </c>
      <c r="R2969" s="8" t="s">
        <v>8318</v>
      </c>
      <c r="S2969" s="12">
        <f t="shared" si="186"/>
        <v>42042.197824074072</v>
      </c>
      <c r="T2969" s="12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8">
        <f t="shared" si="185"/>
        <v>78.94</v>
      </c>
      <c r="Q2970" s="8" t="s">
        <v>8317</v>
      </c>
      <c r="R2970" s="8" t="s">
        <v>8318</v>
      </c>
      <c r="S2970" s="12">
        <f t="shared" si="186"/>
        <v>42585.523842592593</v>
      </c>
      <c r="T2970" s="12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8">
        <f t="shared" si="185"/>
        <v>95.59</v>
      </c>
      <c r="Q2971" s="8" t="s">
        <v>8317</v>
      </c>
      <c r="R2971" s="8" t="s">
        <v>8318</v>
      </c>
      <c r="S2971" s="12">
        <f t="shared" si="186"/>
        <v>42097.786493055552</v>
      </c>
      <c r="T2971" s="12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8">
        <f t="shared" si="185"/>
        <v>69.89</v>
      </c>
      <c r="Q2972" s="8" t="s">
        <v>8317</v>
      </c>
      <c r="R2972" s="8" t="s">
        <v>8318</v>
      </c>
      <c r="S2972" s="12">
        <f t="shared" si="186"/>
        <v>41808.669571759259</v>
      </c>
      <c r="T2972" s="12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100.16</v>
      </c>
      <c r="P2973" s="8">
        <f t="shared" si="185"/>
        <v>74.53</v>
      </c>
      <c r="Q2973" s="8" t="s">
        <v>8317</v>
      </c>
      <c r="R2973" s="8" t="s">
        <v>8318</v>
      </c>
      <c r="S2973" s="12">
        <f t="shared" si="186"/>
        <v>41852.658310185187</v>
      </c>
      <c r="T2973" s="12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</v>
      </c>
      <c r="P2974" s="8">
        <f t="shared" si="185"/>
        <v>123.94</v>
      </c>
      <c r="Q2974" s="8" t="s">
        <v>8317</v>
      </c>
      <c r="R2974" s="8" t="s">
        <v>8318</v>
      </c>
      <c r="S2974" s="12">
        <f t="shared" si="186"/>
        <v>42694.110185185185</v>
      </c>
      <c r="T2974" s="12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8">
        <f t="shared" si="185"/>
        <v>264.85000000000002</v>
      </c>
      <c r="Q2975" s="8" t="s">
        <v>8317</v>
      </c>
      <c r="R2975" s="8" t="s">
        <v>8318</v>
      </c>
      <c r="S2975" s="12">
        <f t="shared" si="186"/>
        <v>42341.818379629629</v>
      </c>
      <c r="T2975" s="12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8">
        <f t="shared" si="185"/>
        <v>58.62</v>
      </c>
      <c r="Q2976" s="8" t="s">
        <v>8317</v>
      </c>
      <c r="R2976" s="8" t="s">
        <v>8318</v>
      </c>
      <c r="S2976" s="12">
        <f t="shared" si="186"/>
        <v>41880.061006944445</v>
      </c>
      <c r="T2976" s="12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100.13</v>
      </c>
      <c r="P2977" s="8">
        <f t="shared" si="185"/>
        <v>70.88</v>
      </c>
      <c r="Q2977" s="8" t="s">
        <v>8317</v>
      </c>
      <c r="R2977" s="8" t="s">
        <v>8318</v>
      </c>
      <c r="S2977" s="12">
        <f t="shared" si="186"/>
        <v>41941.683865740742</v>
      </c>
      <c r="T2977" s="12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171.43</v>
      </c>
      <c r="P2978" s="8">
        <f t="shared" si="185"/>
        <v>8.57</v>
      </c>
      <c r="Q2978" s="8" t="s">
        <v>8317</v>
      </c>
      <c r="R2978" s="8" t="s">
        <v>8318</v>
      </c>
      <c r="S2978" s="12">
        <f t="shared" si="186"/>
        <v>42425.730671296296</v>
      </c>
      <c r="T2978" s="12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113.57</v>
      </c>
      <c r="P2979" s="8">
        <f t="shared" si="185"/>
        <v>113.57</v>
      </c>
      <c r="Q2979" s="8" t="s">
        <v>8317</v>
      </c>
      <c r="R2979" s="8" t="s">
        <v>8318</v>
      </c>
      <c r="S2979" s="12">
        <f t="shared" si="186"/>
        <v>42026.88118055556</v>
      </c>
      <c r="T2979" s="12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129.47</v>
      </c>
      <c r="P2980" s="8">
        <f t="shared" si="185"/>
        <v>60.69</v>
      </c>
      <c r="Q2980" s="8" t="s">
        <v>8317</v>
      </c>
      <c r="R2980" s="8" t="s">
        <v>8318</v>
      </c>
      <c r="S2980" s="12">
        <f t="shared" si="186"/>
        <v>41922.640590277777</v>
      </c>
      <c r="T2980" s="12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8">
        <f t="shared" si="185"/>
        <v>110.22</v>
      </c>
      <c r="Q2981" s="8" t="s">
        <v>8317</v>
      </c>
      <c r="R2981" s="8" t="s">
        <v>8318</v>
      </c>
      <c r="S2981" s="12">
        <f t="shared" si="186"/>
        <v>41993.824340277773</v>
      </c>
      <c r="T2981" s="12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109.17</v>
      </c>
      <c r="P2982" s="8">
        <f t="shared" si="185"/>
        <v>136.46</v>
      </c>
      <c r="Q2982" s="8" t="s">
        <v>8317</v>
      </c>
      <c r="R2982" s="8" t="s">
        <v>8318</v>
      </c>
      <c r="S2982" s="12">
        <f t="shared" si="186"/>
        <v>42219.915856481486</v>
      </c>
      <c r="T2982" s="12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128.93</v>
      </c>
      <c r="P2983" s="8">
        <f t="shared" si="185"/>
        <v>53.16</v>
      </c>
      <c r="Q2983" s="8" t="s">
        <v>8317</v>
      </c>
      <c r="R2983" s="8" t="s">
        <v>8357</v>
      </c>
      <c r="S2983" s="12">
        <f t="shared" si="186"/>
        <v>42225.559675925921</v>
      </c>
      <c r="T2983" s="12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8">
        <f t="shared" si="185"/>
        <v>86.49</v>
      </c>
      <c r="Q2984" s="8" t="s">
        <v>8317</v>
      </c>
      <c r="R2984" s="8" t="s">
        <v>8357</v>
      </c>
      <c r="S2984" s="12">
        <f t="shared" si="186"/>
        <v>42381.686840277776</v>
      </c>
      <c r="T2984" s="12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146.54</v>
      </c>
      <c r="P2985" s="8">
        <f t="shared" si="185"/>
        <v>155.24</v>
      </c>
      <c r="Q2985" s="8" t="s">
        <v>8317</v>
      </c>
      <c r="R2985" s="8" t="s">
        <v>8357</v>
      </c>
      <c r="S2985" s="12">
        <f t="shared" si="186"/>
        <v>41894.632361111115</v>
      </c>
      <c r="T2985" s="12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</v>
      </c>
      <c r="P2986" s="8">
        <f t="shared" si="185"/>
        <v>115.08</v>
      </c>
      <c r="Q2986" s="8" t="s">
        <v>8317</v>
      </c>
      <c r="R2986" s="8" t="s">
        <v>8357</v>
      </c>
      <c r="S2986" s="12">
        <f t="shared" si="186"/>
        <v>42576.278715277775</v>
      </c>
      <c r="T2986" s="12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121.65</v>
      </c>
      <c r="P2987" s="8">
        <f t="shared" si="185"/>
        <v>109.59</v>
      </c>
      <c r="Q2987" s="8" t="s">
        <v>8317</v>
      </c>
      <c r="R2987" s="8" t="s">
        <v>8357</v>
      </c>
      <c r="S2987" s="12">
        <f t="shared" si="186"/>
        <v>42654.973703703698</v>
      </c>
      <c r="T2987" s="12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8">
        <f t="shared" si="185"/>
        <v>45.21</v>
      </c>
      <c r="Q2988" s="8" t="s">
        <v>8317</v>
      </c>
      <c r="R2988" s="8" t="s">
        <v>8357</v>
      </c>
      <c r="S2988" s="12">
        <f t="shared" si="186"/>
        <v>42431.500069444446</v>
      </c>
      <c r="T2988" s="12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</v>
      </c>
      <c r="P2989" s="8">
        <f t="shared" si="185"/>
        <v>104.15</v>
      </c>
      <c r="Q2989" s="8" t="s">
        <v>8317</v>
      </c>
      <c r="R2989" s="8" t="s">
        <v>8357</v>
      </c>
      <c r="S2989" s="12">
        <f t="shared" si="186"/>
        <v>42627.307303240741</v>
      </c>
      <c r="T2989" s="12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8">
        <f t="shared" si="185"/>
        <v>35.71</v>
      </c>
      <c r="Q2990" s="8" t="s">
        <v>8317</v>
      </c>
      <c r="R2990" s="8" t="s">
        <v>8357</v>
      </c>
      <c r="S2990" s="12">
        <f t="shared" si="186"/>
        <v>42511.362048611118</v>
      </c>
      <c r="T2990" s="12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176.54</v>
      </c>
      <c r="P2991" s="8">
        <f t="shared" si="185"/>
        <v>97</v>
      </c>
      <c r="Q2991" s="8" t="s">
        <v>8317</v>
      </c>
      <c r="R2991" s="8" t="s">
        <v>8357</v>
      </c>
      <c r="S2991" s="12">
        <f t="shared" si="186"/>
        <v>42337.02039351852</v>
      </c>
      <c r="T2991" s="12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8">
        <f t="shared" si="185"/>
        <v>370.37</v>
      </c>
      <c r="Q2992" s="8" t="s">
        <v>8317</v>
      </c>
      <c r="R2992" s="8" t="s">
        <v>8357</v>
      </c>
      <c r="S2992" s="12">
        <f t="shared" si="186"/>
        <v>42341.57430555555</v>
      </c>
      <c r="T2992" s="12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</v>
      </c>
      <c r="P2993" s="8">
        <f t="shared" si="185"/>
        <v>94.41</v>
      </c>
      <c r="Q2993" s="8" t="s">
        <v>8317</v>
      </c>
      <c r="R2993" s="8" t="s">
        <v>8357</v>
      </c>
      <c r="S2993" s="12">
        <f t="shared" si="186"/>
        <v>42740.837152777778</v>
      </c>
      <c r="T2993" s="12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8">
        <f t="shared" si="185"/>
        <v>48.98</v>
      </c>
      <c r="Q2994" s="8" t="s">
        <v>8317</v>
      </c>
      <c r="R2994" s="8" t="s">
        <v>8357</v>
      </c>
      <c r="S2994" s="12">
        <f t="shared" si="186"/>
        <v>42622.767476851848</v>
      </c>
      <c r="T2994" s="12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100.3</v>
      </c>
      <c r="P2995" s="8">
        <f t="shared" si="185"/>
        <v>45.59</v>
      </c>
      <c r="Q2995" s="8" t="s">
        <v>8317</v>
      </c>
      <c r="R2995" s="8" t="s">
        <v>8357</v>
      </c>
      <c r="S2995" s="12">
        <f t="shared" si="186"/>
        <v>42390.838738425926</v>
      </c>
      <c r="T2995" s="12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457.75</v>
      </c>
      <c r="P2996" s="8">
        <f t="shared" si="185"/>
        <v>23.28</v>
      </c>
      <c r="Q2996" s="8" t="s">
        <v>8317</v>
      </c>
      <c r="R2996" s="8" t="s">
        <v>8357</v>
      </c>
      <c r="S2996" s="12">
        <f t="shared" si="186"/>
        <v>41885.478842592594</v>
      </c>
      <c r="T2996" s="12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</v>
      </c>
      <c r="P2997" s="8">
        <f t="shared" si="185"/>
        <v>63.23</v>
      </c>
      <c r="Q2997" s="8" t="s">
        <v>8317</v>
      </c>
      <c r="R2997" s="8" t="s">
        <v>8357</v>
      </c>
      <c r="S2997" s="12">
        <f t="shared" si="186"/>
        <v>42724.665173611109</v>
      </c>
      <c r="T2997" s="12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</v>
      </c>
      <c r="P2998" s="8">
        <f t="shared" si="185"/>
        <v>153.52000000000001</v>
      </c>
      <c r="Q2998" s="8" t="s">
        <v>8317</v>
      </c>
      <c r="R2998" s="8" t="s">
        <v>8357</v>
      </c>
      <c r="S2998" s="12">
        <f t="shared" si="186"/>
        <v>42090.912500000006</v>
      </c>
      <c r="T2998" s="12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</v>
      </c>
      <c r="P2999" s="8">
        <f t="shared" si="185"/>
        <v>90.2</v>
      </c>
      <c r="Q2999" s="8" t="s">
        <v>8317</v>
      </c>
      <c r="R2999" s="8" t="s">
        <v>8357</v>
      </c>
      <c r="S2999" s="12">
        <f t="shared" si="186"/>
        <v>42775.733715277776</v>
      </c>
      <c r="T2999" s="12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103.03</v>
      </c>
      <c r="P3000" s="8">
        <f t="shared" si="185"/>
        <v>118.97</v>
      </c>
      <c r="Q3000" s="8" t="s">
        <v>8317</v>
      </c>
      <c r="R3000" s="8" t="s">
        <v>8357</v>
      </c>
      <c r="S3000" s="12">
        <f t="shared" si="186"/>
        <v>41778.193622685183</v>
      </c>
      <c r="T3000" s="12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118.89</v>
      </c>
      <c r="P3001" s="8">
        <f t="shared" si="185"/>
        <v>80.25</v>
      </c>
      <c r="Q3001" s="8" t="s">
        <v>8317</v>
      </c>
      <c r="R3001" s="8" t="s">
        <v>8357</v>
      </c>
      <c r="S3001" s="12">
        <f t="shared" si="186"/>
        <v>42780.740277777775</v>
      </c>
      <c r="T3001" s="12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8">
        <f t="shared" si="185"/>
        <v>62.5</v>
      </c>
      <c r="Q3002" s="8" t="s">
        <v>8317</v>
      </c>
      <c r="R3002" s="8" t="s">
        <v>8357</v>
      </c>
      <c r="S3002" s="12">
        <f t="shared" si="186"/>
        <v>42752.827199074076</v>
      </c>
      <c r="T3002" s="12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318.7</v>
      </c>
      <c r="P3003" s="8">
        <f t="shared" si="185"/>
        <v>131.38</v>
      </c>
      <c r="Q3003" s="8" t="s">
        <v>8317</v>
      </c>
      <c r="R3003" s="8" t="s">
        <v>8357</v>
      </c>
      <c r="S3003" s="12">
        <f t="shared" si="186"/>
        <v>42534.895625000005</v>
      </c>
      <c r="T3003" s="12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108.51</v>
      </c>
      <c r="P3004" s="8">
        <f t="shared" si="185"/>
        <v>73.03</v>
      </c>
      <c r="Q3004" s="8" t="s">
        <v>8317</v>
      </c>
      <c r="R3004" s="8" t="s">
        <v>8357</v>
      </c>
      <c r="S3004" s="12">
        <f t="shared" si="186"/>
        <v>41239.83625</v>
      </c>
      <c r="T3004" s="12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101.17</v>
      </c>
      <c r="P3005" s="8">
        <f t="shared" si="185"/>
        <v>178.53</v>
      </c>
      <c r="Q3005" s="8" t="s">
        <v>8317</v>
      </c>
      <c r="R3005" s="8" t="s">
        <v>8357</v>
      </c>
      <c r="S3005" s="12">
        <f t="shared" si="186"/>
        <v>42398.849259259259</v>
      </c>
      <c r="T3005" s="12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112.82</v>
      </c>
      <c r="P3006" s="8">
        <f t="shared" si="185"/>
        <v>162.91</v>
      </c>
      <c r="Q3006" s="8" t="s">
        <v>8317</v>
      </c>
      <c r="R3006" s="8" t="s">
        <v>8357</v>
      </c>
      <c r="S3006" s="12">
        <f t="shared" si="186"/>
        <v>41928.881064814814</v>
      </c>
      <c r="T3006" s="12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120.5</v>
      </c>
      <c r="P3007" s="8">
        <f t="shared" si="185"/>
        <v>108.24</v>
      </c>
      <c r="Q3007" s="8" t="s">
        <v>8317</v>
      </c>
      <c r="R3007" s="8" t="s">
        <v>8357</v>
      </c>
      <c r="S3007" s="12">
        <f t="shared" si="186"/>
        <v>41888.674826388888</v>
      </c>
      <c r="T3007" s="12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107.75</v>
      </c>
      <c r="P3008" s="8">
        <f t="shared" si="185"/>
        <v>88.87</v>
      </c>
      <c r="Q3008" s="8" t="s">
        <v>8317</v>
      </c>
      <c r="R3008" s="8" t="s">
        <v>8357</v>
      </c>
      <c r="S3008" s="12">
        <f t="shared" si="186"/>
        <v>41957.756840277783</v>
      </c>
      <c r="T3008" s="12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8">
        <f t="shared" si="185"/>
        <v>54</v>
      </c>
      <c r="Q3009" s="8" t="s">
        <v>8317</v>
      </c>
      <c r="R3009" s="8" t="s">
        <v>8357</v>
      </c>
      <c r="S3009" s="12">
        <f t="shared" si="186"/>
        <v>42098.216238425928</v>
      </c>
      <c r="T3009" s="12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101.17</v>
      </c>
      <c r="P3010" s="8">
        <f t="shared" si="185"/>
        <v>116.73</v>
      </c>
      <c r="Q3010" s="8" t="s">
        <v>8317</v>
      </c>
      <c r="R3010" s="8" t="s">
        <v>8357</v>
      </c>
      <c r="S3010" s="12">
        <f t="shared" si="186"/>
        <v>42360.212025462963</v>
      </c>
      <c r="T3010" s="12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ROUND(100*(E3011/D3011), 2)</f>
        <v>119.76</v>
      </c>
      <c r="P3011" s="8">
        <f t="shared" ref="P3011:P3074" si="189">ROUND(E3011/L3011,2)</f>
        <v>233.9</v>
      </c>
      <c r="Q3011" s="8" t="s">
        <v>8317</v>
      </c>
      <c r="R3011" s="8" t="s">
        <v>8357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8">
        <f t="shared" si="189"/>
        <v>158</v>
      </c>
      <c r="Q3012" s="8" t="s">
        <v>8317</v>
      </c>
      <c r="R3012" s="8" t="s">
        <v>8357</v>
      </c>
      <c r="S3012" s="12">
        <f t="shared" si="190"/>
        <v>41996.832395833335</v>
      </c>
      <c r="T3012" s="12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123.67</v>
      </c>
      <c r="P3013" s="8">
        <f t="shared" si="189"/>
        <v>14.84</v>
      </c>
      <c r="Q3013" s="8" t="s">
        <v>8317</v>
      </c>
      <c r="R3013" s="8" t="s">
        <v>8357</v>
      </c>
      <c r="S3013" s="12">
        <f t="shared" si="190"/>
        <v>42334.468935185185</v>
      </c>
      <c r="T3013" s="12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117.13</v>
      </c>
      <c r="P3014" s="8">
        <f t="shared" si="189"/>
        <v>85.18</v>
      </c>
      <c r="Q3014" s="8" t="s">
        <v>8317</v>
      </c>
      <c r="R3014" s="8" t="s">
        <v>8357</v>
      </c>
      <c r="S3014" s="12">
        <f t="shared" si="190"/>
        <v>42024.702893518523</v>
      </c>
      <c r="T3014" s="12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8">
        <f t="shared" si="189"/>
        <v>146.69</v>
      </c>
      <c r="Q3015" s="8" t="s">
        <v>8317</v>
      </c>
      <c r="R3015" s="8" t="s">
        <v>8357</v>
      </c>
      <c r="S3015" s="12">
        <f t="shared" si="190"/>
        <v>42146.836215277777</v>
      </c>
      <c r="T3015" s="12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</v>
      </c>
      <c r="P3016" s="8">
        <f t="shared" si="189"/>
        <v>50.76</v>
      </c>
      <c r="Q3016" s="8" t="s">
        <v>8317</v>
      </c>
      <c r="R3016" s="8" t="s">
        <v>8357</v>
      </c>
      <c r="S3016" s="12">
        <f t="shared" si="190"/>
        <v>41920.123611111114</v>
      </c>
      <c r="T3016" s="12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103.18</v>
      </c>
      <c r="P3017" s="8">
        <f t="shared" si="189"/>
        <v>87.7</v>
      </c>
      <c r="Q3017" s="8" t="s">
        <v>8317</v>
      </c>
      <c r="R3017" s="8" t="s">
        <v>8357</v>
      </c>
      <c r="S3017" s="12">
        <f t="shared" si="190"/>
        <v>41785.72729166667</v>
      </c>
      <c r="T3017" s="12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</v>
      </c>
      <c r="P3018" s="8">
        <f t="shared" si="189"/>
        <v>242.28</v>
      </c>
      <c r="Q3018" s="8" t="s">
        <v>8317</v>
      </c>
      <c r="R3018" s="8" t="s">
        <v>8357</v>
      </c>
      <c r="S3018" s="12">
        <f t="shared" si="190"/>
        <v>41778.548055555555</v>
      </c>
      <c r="T3018" s="12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</v>
      </c>
      <c r="P3019" s="8">
        <f t="shared" si="189"/>
        <v>146.44999999999999</v>
      </c>
      <c r="Q3019" s="8" t="s">
        <v>8317</v>
      </c>
      <c r="R3019" s="8" t="s">
        <v>8357</v>
      </c>
      <c r="S3019" s="12">
        <f t="shared" si="190"/>
        <v>41841.850034722222</v>
      </c>
      <c r="T3019" s="12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</v>
      </c>
      <c r="P3020" s="8">
        <f t="shared" si="189"/>
        <v>103.17</v>
      </c>
      <c r="Q3020" s="8" t="s">
        <v>8317</v>
      </c>
      <c r="R3020" s="8" t="s">
        <v>8357</v>
      </c>
      <c r="S3020" s="12">
        <f t="shared" si="190"/>
        <v>42163.29833333334</v>
      </c>
      <c r="T3020" s="12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</v>
      </c>
      <c r="P3021" s="8">
        <f t="shared" si="189"/>
        <v>80.459999999999994</v>
      </c>
      <c r="Q3021" s="8" t="s">
        <v>8317</v>
      </c>
      <c r="R3021" s="8" t="s">
        <v>8357</v>
      </c>
      <c r="S3021" s="12">
        <f t="shared" si="190"/>
        <v>41758.833564814813</v>
      </c>
      <c r="T3021" s="12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</v>
      </c>
      <c r="P3022" s="8">
        <f t="shared" si="189"/>
        <v>234.67</v>
      </c>
      <c r="Q3022" s="8" t="s">
        <v>8317</v>
      </c>
      <c r="R3022" s="8" t="s">
        <v>8357</v>
      </c>
      <c r="S3022" s="12">
        <f t="shared" si="190"/>
        <v>42170.846446759257</v>
      </c>
      <c r="T3022" s="12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</v>
      </c>
      <c r="P3023" s="8">
        <f t="shared" si="189"/>
        <v>50.69</v>
      </c>
      <c r="Q3023" s="8" t="s">
        <v>8317</v>
      </c>
      <c r="R3023" s="8" t="s">
        <v>8357</v>
      </c>
      <c r="S3023" s="12">
        <f t="shared" si="190"/>
        <v>42660.618854166663</v>
      </c>
      <c r="T3023" s="12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8">
        <f t="shared" si="189"/>
        <v>162.71</v>
      </c>
      <c r="Q3024" s="8" t="s">
        <v>8317</v>
      </c>
      <c r="R3024" s="8" t="s">
        <v>8357</v>
      </c>
      <c r="S3024" s="12">
        <f t="shared" si="190"/>
        <v>42564.95380787037</v>
      </c>
      <c r="T3024" s="12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8">
        <f t="shared" si="189"/>
        <v>120.17</v>
      </c>
      <c r="Q3025" s="8" t="s">
        <v>8317</v>
      </c>
      <c r="R3025" s="8" t="s">
        <v>8357</v>
      </c>
      <c r="S3025" s="12">
        <f t="shared" si="190"/>
        <v>42121.675763888896</v>
      </c>
      <c r="T3025" s="12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8">
        <f t="shared" si="189"/>
        <v>67.7</v>
      </c>
      <c r="Q3026" s="8" t="s">
        <v>8317</v>
      </c>
      <c r="R3026" s="8" t="s">
        <v>8357</v>
      </c>
      <c r="S3026" s="12">
        <f t="shared" si="190"/>
        <v>41158.993923611109</v>
      </c>
      <c r="T3026" s="12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8">
        <f t="shared" si="189"/>
        <v>52.1</v>
      </c>
      <c r="Q3027" s="8" t="s">
        <v>8317</v>
      </c>
      <c r="R3027" s="8" t="s">
        <v>8357</v>
      </c>
      <c r="S3027" s="12">
        <f t="shared" si="190"/>
        <v>41761.509409722225</v>
      </c>
      <c r="T3027" s="12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143.33000000000001</v>
      </c>
      <c r="P3028" s="8">
        <f t="shared" si="189"/>
        <v>51.6</v>
      </c>
      <c r="Q3028" s="8" t="s">
        <v>8317</v>
      </c>
      <c r="R3028" s="8" t="s">
        <v>8357</v>
      </c>
      <c r="S3028" s="12">
        <f t="shared" si="190"/>
        <v>42783.459398148145</v>
      </c>
      <c r="T3028" s="12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8">
        <f t="shared" si="189"/>
        <v>164.3</v>
      </c>
      <c r="Q3029" s="8" t="s">
        <v>8317</v>
      </c>
      <c r="R3029" s="8" t="s">
        <v>8357</v>
      </c>
      <c r="S3029" s="12">
        <f t="shared" si="190"/>
        <v>42053.704293981486</v>
      </c>
      <c r="T3029" s="12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168.02</v>
      </c>
      <c r="P3030" s="8">
        <f t="shared" si="189"/>
        <v>84.86</v>
      </c>
      <c r="Q3030" s="8" t="s">
        <v>8317</v>
      </c>
      <c r="R3030" s="8" t="s">
        <v>8357</v>
      </c>
      <c r="S3030" s="12">
        <f t="shared" si="190"/>
        <v>42567.264178240745</v>
      </c>
      <c r="T3030" s="12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109.68</v>
      </c>
      <c r="P3031" s="8">
        <f t="shared" si="189"/>
        <v>94.55</v>
      </c>
      <c r="Q3031" s="8" t="s">
        <v>8317</v>
      </c>
      <c r="R3031" s="8" t="s">
        <v>8357</v>
      </c>
      <c r="S3031" s="12">
        <f t="shared" si="190"/>
        <v>41932.708877314813</v>
      </c>
      <c r="T3031" s="12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106.69</v>
      </c>
      <c r="P3032" s="8">
        <f t="shared" si="189"/>
        <v>45.54</v>
      </c>
      <c r="Q3032" s="8" t="s">
        <v>8317</v>
      </c>
      <c r="R3032" s="8" t="s">
        <v>8357</v>
      </c>
      <c r="S3032" s="12">
        <f t="shared" si="190"/>
        <v>42233.747349537036</v>
      </c>
      <c r="T3032" s="12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8">
        <f t="shared" si="189"/>
        <v>51.72</v>
      </c>
      <c r="Q3033" s="8" t="s">
        <v>8317</v>
      </c>
      <c r="R3033" s="8" t="s">
        <v>8357</v>
      </c>
      <c r="S3033" s="12">
        <f t="shared" si="190"/>
        <v>42597.882488425923</v>
      </c>
      <c r="T3033" s="12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8">
        <f t="shared" si="189"/>
        <v>50.88</v>
      </c>
      <c r="Q3034" s="8" t="s">
        <v>8317</v>
      </c>
      <c r="R3034" s="8" t="s">
        <v>8357</v>
      </c>
      <c r="S3034" s="12">
        <f t="shared" si="190"/>
        <v>42228.044664351852</v>
      </c>
      <c r="T3034" s="12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</v>
      </c>
      <c r="P3035" s="8">
        <f t="shared" si="189"/>
        <v>191.13</v>
      </c>
      <c r="Q3035" s="8" t="s">
        <v>8317</v>
      </c>
      <c r="R3035" s="8" t="s">
        <v>8357</v>
      </c>
      <c r="S3035" s="12">
        <f t="shared" si="190"/>
        <v>42570.110243055555</v>
      </c>
      <c r="T3035" s="12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112.54</v>
      </c>
      <c r="P3036" s="8">
        <f t="shared" si="189"/>
        <v>89.31</v>
      </c>
      <c r="Q3036" s="8" t="s">
        <v>8317</v>
      </c>
      <c r="R3036" s="8" t="s">
        <v>8357</v>
      </c>
      <c r="S3036" s="12">
        <f t="shared" si="190"/>
        <v>42644.535358796296</v>
      </c>
      <c r="T3036" s="12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108.79</v>
      </c>
      <c r="P3037" s="8">
        <f t="shared" si="189"/>
        <v>88.59</v>
      </c>
      <c r="Q3037" s="8" t="s">
        <v>8317</v>
      </c>
      <c r="R3037" s="8" t="s">
        <v>8357</v>
      </c>
      <c r="S3037" s="12">
        <f t="shared" si="190"/>
        <v>41368.560289351852</v>
      </c>
      <c r="T3037" s="12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</v>
      </c>
      <c r="P3038" s="8">
        <f t="shared" si="189"/>
        <v>96.3</v>
      </c>
      <c r="Q3038" s="8" t="s">
        <v>8317</v>
      </c>
      <c r="R3038" s="8" t="s">
        <v>8357</v>
      </c>
      <c r="S3038" s="12">
        <f t="shared" si="190"/>
        <v>41466.785231481481</v>
      </c>
      <c r="T3038" s="12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</v>
      </c>
      <c r="P3039" s="8">
        <f t="shared" si="189"/>
        <v>33.31</v>
      </c>
      <c r="Q3039" s="8" t="s">
        <v>8317</v>
      </c>
      <c r="R3039" s="8" t="s">
        <v>8357</v>
      </c>
      <c r="S3039" s="12">
        <f t="shared" si="190"/>
        <v>40378.893206018518</v>
      </c>
      <c r="T3039" s="12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100.5</v>
      </c>
      <c r="P3040" s="8">
        <f t="shared" si="189"/>
        <v>37.22</v>
      </c>
      <c r="Q3040" s="8" t="s">
        <v>8317</v>
      </c>
      <c r="R3040" s="8" t="s">
        <v>8357</v>
      </c>
      <c r="S3040" s="12">
        <f t="shared" si="190"/>
        <v>42373.252280092594</v>
      </c>
      <c r="T3040" s="12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</v>
      </c>
      <c r="P3041" s="8">
        <f t="shared" si="189"/>
        <v>92.13</v>
      </c>
      <c r="Q3041" s="8" t="s">
        <v>8317</v>
      </c>
      <c r="R3041" s="8" t="s">
        <v>8357</v>
      </c>
      <c r="S3041" s="12">
        <f t="shared" si="190"/>
        <v>41610.794421296298</v>
      </c>
      <c r="T3041" s="12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8">
        <f t="shared" si="189"/>
        <v>76.790000000000006</v>
      </c>
      <c r="Q3042" s="8" t="s">
        <v>8317</v>
      </c>
      <c r="R3042" s="8" t="s">
        <v>8357</v>
      </c>
      <c r="S3042" s="12">
        <f t="shared" si="190"/>
        <v>42177.791909722218</v>
      </c>
      <c r="T3042" s="12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</v>
      </c>
      <c r="P3043" s="8">
        <f t="shared" si="189"/>
        <v>96.53</v>
      </c>
      <c r="Q3043" s="8" t="s">
        <v>8317</v>
      </c>
      <c r="R3043" s="8" t="s">
        <v>8357</v>
      </c>
      <c r="S3043" s="12">
        <f t="shared" si="190"/>
        <v>42359.868611111116</v>
      </c>
      <c r="T3043" s="12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8">
        <f t="shared" si="189"/>
        <v>51.89</v>
      </c>
      <c r="Q3044" s="8" t="s">
        <v>8317</v>
      </c>
      <c r="R3044" s="8" t="s">
        <v>8357</v>
      </c>
      <c r="S3044" s="12">
        <f t="shared" si="190"/>
        <v>42253.688043981485</v>
      </c>
      <c r="T3044" s="12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110.01</v>
      </c>
      <c r="P3045" s="8">
        <f t="shared" si="189"/>
        <v>128.91</v>
      </c>
      <c r="Q3045" s="8" t="s">
        <v>8317</v>
      </c>
      <c r="R3045" s="8" t="s">
        <v>8357</v>
      </c>
      <c r="S3045" s="12">
        <f t="shared" si="190"/>
        <v>42083.070590277777</v>
      </c>
      <c r="T3045" s="12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</v>
      </c>
      <c r="P3046" s="8">
        <f t="shared" si="189"/>
        <v>84.11</v>
      </c>
      <c r="Q3046" s="8" t="s">
        <v>8317</v>
      </c>
      <c r="R3046" s="8" t="s">
        <v>8357</v>
      </c>
      <c r="S3046" s="12">
        <f t="shared" si="190"/>
        <v>42387.7268287037</v>
      </c>
      <c r="T3046" s="12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132.71</v>
      </c>
      <c r="P3047" s="8">
        <f t="shared" si="189"/>
        <v>82.94</v>
      </c>
      <c r="Q3047" s="8" t="s">
        <v>8317</v>
      </c>
      <c r="R3047" s="8" t="s">
        <v>8357</v>
      </c>
      <c r="S3047" s="12">
        <f t="shared" si="190"/>
        <v>41843.155729166669</v>
      </c>
      <c r="T3047" s="12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190.85</v>
      </c>
      <c r="P3048" s="8">
        <f t="shared" si="189"/>
        <v>259.95</v>
      </c>
      <c r="Q3048" s="8" t="s">
        <v>8317</v>
      </c>
      <c r="R3048" s="8" t="s">
        <v>8357</v>
      </c>
      <c r="S3048" s="12">
        <f t="shared" si="190"/>
        <v>41862.803078703706</v>
      </c>
      <c r="T3048" s="12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8">
        <f t="shared" si="189"/>
        <v>37.25</v>
      </c>
      <c r="Q3049" s="8" t="s">
        <v>8317</v>
      </c>
      <c r="R3049" s="8" t="s">
        <v>8357</v>
      </c>
      <c r="S3049" s="12">
        <f t="shared" si="190"/>
        <v>42443.989050925928</v>
      </c>
      <c r="T3049" s="12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8">
        <f t="shared" si="189"/>
        <v>177.02</v>
      </c>
      <c r="Q3050" s="8" t="s">
        <v>8317</v>
      </c>
      <c r="R3050" s="8" t="s">
        <v>8357</v>
      </c>
      <c r="S3050" s="12">
        <f t="shared" si="190"/>
        <v>41975.901180555549</v>
      </c>
      <c r="T3050" s="12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106.67</v>
      </c>
      <c r="P3051" s="8">
        <f t="shared" si="189"/>
        <v>74.069999999999993</v>
      </c>
      <c r="Q3051" s="8" t="s">
        <v>8317</v>
      </c>
      <c r="R3051" s="8" t="s">
        <v>8357</v>
      </c>
      <c r="S3051" s="12">
        <f t="shared" si="190"/>
        <v>42139.014525462961</v>
      </c>
      <c r="T3051" s="12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8">
        <f t="shared" si="189"/>
        <v>70.67</v>
      </c>
      <c r="Q3052" s="8" t="s">
        <v>8317</v>
      </c>
      <c r="R3052" s="8" t="s">
        <v>8357</v>
      </c>
      <c r="S3052" s="12">
        <f t="shared" si="190"/>
        <v>42465.16851851852</v>
      </c>
      <c r="T3052" s="12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23.63</v>
      </c>
      <c r="P3053" s="8">
        <f t="shared" si="189"/>
        <v>23.63</v>
      </c>
      <c r="Q3053" s="8" t="s">
        <v>8317</v>
      </c>
      <c r="R3053" s="8" t="s">
        <v>8357</v>
      </c>
      <c r="S3053" s="12">
        <f t="shared" si="190"/>
        <v>42744.416030092587</v>
      </c>
      <c r="T3053" s="12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8">
        <f t="shared" si="189"/>
        <v>37.5</v>
      </c>
      <c r="Q3054" s="8" t="s">
        <v>8317</v>
      </c>
      <c r="R3054" s="8" t="s">
        <v>8357</v>
      </c>
      <c r="S3054" s="12">
        <f t="shared" si="190"/>
        <v>42122.670069444444</v>
      </c>
      <c r="T3054" s="12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8">
        <f t="shared" si="189"/>
        <v>13.33</v>
      </c>
      <c r="Q3055" s="8" t="s">
        <v>8317</v>
      </c>
      <c r="R3055" s="8" t="s">
        <v>8357</v>
      </c>
      <c r="S3055" s="12">
        <f t="shared" si="190"/>
        <v>41862.761724537035</v>
      </c>
      <c r="T3055" s="12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8" t="e">
        <f t="shared" si="189"/>
        <v>#DIV/0!</v>
      </c>
      <c r="Q3056" s="8" t="s">
        <v>8317</v>
      </c>
      <c r="R3056" s="8" t="s">
        <v>8357</v>
      </c>
      <c r="S3056" s="12">
        <f t="shared" si="190"/>
        <v>42027.832800925928</v>
      </c>
      <c r="T3056" s="12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0.01</v>
      </c>
      <c r="P3057" s="8">
        <f t="shared" si="189"/>
        <v>1</v>
      </c>
      <c r="Q3057" s="8" t="s">
        <v>8317</v>
      </c>
      <c r="R3057" s="8" t="s">
        <v>8357</v>
      </c>
      <c r="S3057" s="12">
        <f t="shared" si="190"/>
        <v>41953.95821759259</v>
      </c>
      <c r="T3057" s="12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8" t="e">
        <f t="shared" si="189"/>
        <v>#DIV/0!</v>
      </c>
      <c r="Q3058" s="8" t="s">
        <v>8317</v>
      </c>
      <c r="R3058" s="8" t="s">
        <v>8357</v>
      </c>
      <c r="S3058" s="12">
        <f t="shared" si="190"/>
        <v>41851.636388888888</v>
      </c>
      <c r="T3058" s="12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8" t="e">
        <f t="shared" si="189"/>
        <v>#DIV/0!</v>
      </c>
      <c r="Q3059" s="8" t="s">
        <v>8317</v>
      </c>
      <c r="R3059" s="8" t="s">
        <v>8357</v>
      </c>
      <c r="S3059" s="12">
        <f t="shared" si="190"/>
        <v>42433.650590277779</v>
      </c>
      <c r="T3059" s="12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0.02</v>
      </c>
      <c r="P3060" s="8">
        <f t="shared" si="189"/>
        <v>1</v>
      </c>
      <c r="Q3060" s="8" t="s">
        <v>8317</v>
      </c>
      <c r="R3060" s="8" t="s">
        <v>8357</v>
      </c>
      <c r="S3060" s="12">
        <f t="shared" si="190"/>
        <v>42460.374305555553</v>
      </c>
      <c r="T3060" s="12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3.01</v>
      </c>
      <c r="P3061" s="8">
        <f t="shared" si="189"/>
        <v>41</v>
      </c>
      <c r="Q3061" s="8" t="s">
        <v>8317</v>
      </c>
      <c r="R3061" s="8" t="s">
        <v>8357</v>
      </c>
      <c r="S3061" s="12">
        <f t="shared" si="190"/>
        <v>41829.935717592591</v>
      </c>
      <c r="T3061" s="12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</v>
      </c>
      <c r="P3062" s="8">
        <f t="shared" si="189"/>
        <v>55.83</v>
      </c>
      <c r="Q3062" s="8" t="s">
        <v>8317</v>
      </c>
      <c r="R3062" s="8" t="s">
        <v>8357</v>
      </c>
      <c r="S3062" s="12">
        <f t="shared" si="190"/>
        <v>42245.274699074071</v>
      </c>
      <c r="T3062" s="12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8" t="e">
        <f t="shared" si="189"/>
        <v>#DIV/0!</v>
      </c>
      <c r="Q3063" s="8" t="s">
        <v>8317</v>
      </c>
      <c r="R3063" s="8" t="s">
        <v>8357</v>
      </c>
      <c r="S3063" s="12">
        <f t="shared" si="190"/>
        <v>41834.784120370372</v>
      </c>
      <c r="T3063" s="12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8">
        <f t="shared" si="189"/>
        <v>99.76</v>
      </c>
      <c r="Q3064" s="8" t="s">
        <v>8317</v>
      </c>
      <c r="R3064" s="8" t="s">
        <v>8357</v>
      </c>
      <c r="S3064" s="12">
        <f t="shared" si="190"/>
        <v>42248.535787037035</v>
      </c>
      <c r="T3064" s="12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19.57</v>
      </c>
      <c r="P3065" s="8">
        <f t="shared" si="189"/>
        <v>25.52</v>
      </c>
      <c r="Q3065" s="8" t="s">
        <v>8317</v>
      </c>
      <c r="R3065" s="8" t="s">
        <v>8357</v>
      </c>
      <c r="S3065" s="12">
        <f t="shared" si="190"/>
        <v>42630.922893518517</v>
      </c>
      <c r="T3065" s="12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</v>
      </c>
      <c r="P3066" s="8">
        <f t="shared" si="189"/>
        <v>117.65</v>
      </c>
      <c r="Q3066" s="8" t="s">
        <v>8317</v>
      </c>
      <c r="R3066" s="8" t="s">
        <v>8357</v>
      </c>
      <c r="S3066" s="12">
        <f t="shared" si="190"/>
        <v>42299.130162037036</v>
      </c>
      <c r="T3066" s="12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8">
        <f t="shared" si="189"/>
        <v>5</v>
      </c>
      <c r="Q3067" s="8" t="s">
        <v>8317</v>
      </c>
      <c r="R3067" s="8" t="s">
        <v>8357</v>
      </c>
      <c r="S3067" s="12">
        <f t="shared" si="190"/>
        <v>41825.055231481485</v>
      </c>
      <c r="T3067" s="12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11.99</v>
      </c>
      <c r="P3068" s="8">
        <f t="shared" si="189"/>
        <v>2796.67</v>
      </c>
      <c r="Q3068" s="8" t="s">
        <v>8317</v>
      </c>
      <c r="R3068" s="8" t="s">
        <v>8357</v>
      </c>
      <c r="S3068" s="12">
        <f t="shared" si="190"/>
        <v>42531.228437500002</v>
      </c>
      <c r="T3068" s="12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8">
        <f t="shared" si="189"/>
        <v>200</v>
      </c>
      <c r="Q3069" s="8" t="s">
        <v>8317</v>
      </c>
      <c r="R3069" s="8" t="s">
        <v>8357</v>
      </c>
      <c r="S3069" s="12">
        <f t="shared" si="190"/>
        <v>42226.938414351855</v>
      </c>
      <c r="T3069" s="12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7.0000000000000007E-2</v>
      </c>
      <c r="P3070" s="8">
        <f t="shared" si="189"/>
        <v>87.5</v>
      </c>
      <c r="Q3070" s="8" t="s">
        <v>8317</v>
      </c>
      <c r="R3070" s="8" t="s">
        <v>8357</v>
      </c>
      <c r="S3070" s="12">
        <f t="shared" si="190"/>
        <v>42263.691574074073</v>
      </c>
      <c r="T3070" s="12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14.1</v>
      </c>
      <c r="P3071" s="8">
        <f t="shared" si="189"/>
        <v>20.14</v>
      </c>
      <c r="Q3071" s="8" t="s">
        <v>8317</v>
      </c>
      <c r="R3071" s="8" t="s">
        <v>8357</v>
      </c>
      <c r="S3071" s="12">
        <f t="shared" si="190"/>
        <v>41957.833726851852</v>
      </c>
      <c r="T3071" s="12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8">
        <f t="shared" si="189"/>
        <v>20.88</v>
      </c>
      <c r="Q3072" s="8" t="s">
        <v>8317</v>
      </c>
      <c r="R3072" s="8" t="s">
        <v>8357</v>
      </c>
      <c r="S3072" s="12">
        <f t="shared" si="190"/>
        <v>42690.733437499999</v>
      </c>
      <c r="T3072" s="12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59.78</v>
      </c>
      <c r="P3073" s="8">
        <f t="shared" si="189"/>
        <v>61.31</v>
      </c>
      <c r="Q3073" s="8" t="s">
        <v>8317</v>
      </c>
      <c r="R3073" s="8" t="s">
        <v>8357</v>
      </c>
      <c r="S3073" s="12">
        <f t="shared" si="190"/>
        <v>42097.732418981483</v>
      </c>
      <c r="T3073" s="12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0.02</v>
      </c>
      <c r="P3074" s="8">
        <f t="shared" si="189"/>
        <v>1</v>
      </c>
      <c r="Q3074" s="8" t="s">
        <v>8317</v>
      </c>
      <c r="R3074" s="8" t="s">
        <v>8357</v>
      </c>
      <c r="S3074" s="12">
        <f t="shared" si="190"/>
        <v>42658.690532407403</v>
      </c>
      <c r="T3074" s="12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ROUND(100*(E3075/D3075), 2)</f>
        <v>0.02</v>
      </c>
      <c r="P3075" s="8">
        <f t="shared" ref="P3075:P3138" si="193">ROUND(E3075/L3075,2)</f>
        <v>92.14</v>
      </c>
      <c r="Q3075" s="8" t="s">
        <v>8317</v>
      </c>
      <c r="R3075" s="8" t="s">
        <v>8357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0.09</v>
      </c>
      <c r="P3076" s="8">
        <f t="shared" si="193"/>
        <v>7.33</v>
      </c>
      <c r="Q3076" s="8" t="s">
        <v>8317</v>
      </c>
      <c r="R3076" s="8" t="s">
        <v>8357</v>
      </c>
      <c r="S3076" s="12">
        <f t="shared" si="194"/>
        <v>42409.571284722217</v>
      </c>
      <c r="T3076" s="12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8">
        <f t="shared" si="193"/>
        <v>64.8</v>
      </c>
      <c r="Q3077" s="8" t="s">
        <v>8317</v>
      </c>
      <c r="R3077" s="8" t="s">
        <v>8357</v>
      </c>
      <c r="S3077" s="12">
        <f t="shared" si="194"/>
        <v>42551.102314814809</v>
      </c>
      <c r="T3077" s="12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8">
        <f t="shared" si="193"/>
        <v>30.12</v>
      </c>
      <c r="Q3078" s="8" t="s">
        <v>8317</v>
      </c>
      <c r="R3078" s="8" t="s">
        <v>8357</v>
      </c>
      <c r="S3078" s="12">
        <f t="shared" si="194"/>
        <v>42226.651886574073</v>
      </c>
      <c r="T3078" s="12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0.48</v>
      </c>
      <c r="P3079" s="8">
        <f t="shared" si="193"/>
        <v>52.5</v>
      </c>
      <c r="Q3079" s="8" t="s">
        <v>8317</v>
      </c>
      <c r="R3079" s="8" t="s">
        <v>8357</v>
      </c>
      <c r="S3079" s="12">
        <f t="shared" si="194"/>
        <v>42766.956921296296</v>
      </c>
      <c r="T3079" s="12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0.12</v>
      </c>
      <c r="P3080" s="8">
        <f t="shared" si="193"/>
        <v>23.67</v>
      </c>
      <c r="Q3080" s="8" t="s">
        <v>8317</v>
      </c>
      <c r="R3080" s="8" t="s">
        <v>8357</v>
      </c>
      <c r="S3080" s="12">
        <f t="shared" si="194"/>
        <v>42031.138831018514</v>
      </c>
      <c r="T3080" s="12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</v>
      </c>
      <c r="P3081" s="8">
        <f t="shared" si="193"/>
        <v>415.78</v>
      </c>
      <c r="Q3081" s="8" t="s">
        <v>8317</v>
      </c>
      <c r="R3081" s="8" t="s">
        <v>8357</v>
      </c>
      <c r="S3081" s="12">
        <f t="shared" si="194"/>
        <v>42055.713368055556</v>
      </c>
      <c r="T3081" s="12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0.02</v>
      </c>
      <c r="P3082" s="8">
        <f t="shared" si="193"/>
        <v>53.71</v>
      </c>
      <c r="Q3082" s="8" t="s">
        <v>8317</v>
      </c>
      <c r="R3082" s="8" t="s">
        <v>8357</v>
      </c>
      <c r="S3082" s="12">
        <f t="shared" si="194"/>
        <v>41940.028287037036</v>
      </c>
      <c r="T3082" s="12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</v>
      </c>
      <c r="P3083" s="8">
        <f t="shared" si="193"/>
        <v>420.6</v>
      </c>
      <c r="Q3083" s="8" t="s">
        <v>8317</v>
      </c>
      <c r="R3083" s="8" t="s">
        <v>8357</v>
      </c>
      <c r="S3083" s="12">
        <f t="shared" si="194"/>
        <v>42237.181608796294</v>
      </c>
      <c r="T3083" s="12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8" t="e">
        <f t="shared" si="193"/>
        <v>#DIV/0!</v>
      </c>
      <c r="Q3084" s="8" t="s">
        <v>8317</v>
      </c>
      <c r="R3084" s="8" t="s">
        <v>8357</v>
      </c>
      <c r="S3084" s="12">
        <f t="shared" si="194"/>
        <v>42293.922986111109</v>
      </c>
      <c r="T3084" s="12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0.28000000000000003</v>
      </c>
      <c r="P3085" s="8">
        <f t="shared" si="193"/>
        <v>18.670000000000002</v>
      </c>
      <c r="Q3085" s="8" t="s">
        <v>8317</v>
      </c>
      <c r="R3085" s="8" t="s">
        <v>8357</v>
      </c>
      <c r="S3085" s="12">
        <f t="shared" si="194"/>
        <v>41853.563402777778</v>
      </c>
      <c r="T3085" s="12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11.58</v>
      </c>
      <c r="P3086" s="8">
        <f t="shared" si="193"/>
        <v>78.33</v>
      </c>
      <c r="Q3086" s="8" t="s">
        <v>8317</v>
      </c>
      <c r="R3086" s="8" t="s">
        <v>8357</v>
      </c>
      <c r="S3086" s="12">
        <f t="shared" si="194"/>
        <v>42100.723738425921</v>
      </c>
      <c r="T3086" s="12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8">
        <f t="shared" si="193"/>
        <v>67.78</v>
      </c>
      <c r="Q3087" s="8" t="s">
        <v>8317</v>
      </c>
      <c r="R3087" s="8" t="s">
        <v>8357</v>
      </c>
      <c r="S3087" s="12">
        <f t="shared" si="194"/>
        <v>42246.883784722217</v>
      </c>
      <c r="T3087" s="12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8">
        <f t="shared" si="193"/>
        <v>16.670000000000002</v>
      </c>
      <c r="Q3088" s="8" t="s">
        <v>8317</v>
      </c>
      <c r="R3088" s="8" t="s">
        <v>8357</v>
      </c>
      <c r="S3088" s="12">
        <f t="shared" si="194"/>
        <v>42173.67082175926</v>
      </c>
      <c r="T3088" s="12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0.63</v>
      </c>
      <c r="P3089" s="8">
        <f t="shared" si="193"/>
        <v>62.5</v>
      </c>
      <c r="Q3089" s="8" t="s">
        <v>8317</v>
      </c>
      <c r="R3089" s="8" t="s">
        <v>8357</v>
      </c>
      <c r="S3089" s="12">
        <f t="shared" si="194"/>
        <v>42665.150347222225</v>
      </c>
      <c r="T3089" s="12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</v>
      </c>
      <c r="P3090" s="8">
        <f t="shared" si="193"/>
        <v>42</v>
      </c>
      <c r="Q3090" s="8" t="s">
        <v>8317</v>
      </c>
      <c r="R3090" s="8" t="s">
        <v>8357</v>
      </c>
      <c r="S3090" s="12">
        <f t="shared" si="194"/>
        <v>41981.57230324074</v>
      </c>
      <c r="T3090" s="12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23.42</v>
      </c>
      <c r="P3091" s="8">
        <f t="shared" si="193"/>
        <v>130.09</v>
      </c>
      <c r="Q3091" s="8" t="s">
        <v>8317</v>
      </c>
      <c r="R3091" s="8" t="s">
        <v>8357</v>
      </c>
      <c r="S3091" s="12">
        <f t="shared" si="194"/>
        <v>42528.542627314819</v>
      </c>
      <c r="T3091" s="12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</v>
      </c>
      <c r="P3092" s="8">
        <f t="shared" si="193"/>
        <v>1270.22</v>
      </c>
      <c r="Q3092" s="8" t="s">
        <v>8317</v>
      </c>
      <c r="R3092" s="8" t="s">
        <v>8357</v>
      </c>
      <c r="S3092" s="12">
        <f t="shared" si="194"/>
        <v>42065.818807870368</v>
      </c>
      <c r="T3092" s="12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</v>
      </c>
      <c r="P3093" s="8">
        <f t="shared" si="193"/>
        <v>88.44</v>
      </c>
      <c r="Q3093" s="8" t="s">
        <v>8317</v>
      </c>
      <c r="R3093" s="8" t="s">
        <v>8357</v>
      </c>
      <c r="S3093" s="12">
        <f t="shared" si="194"/>
        <v>42566.948414351849</v>
      </c>
      <c r="T3093" s="12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</v>
      </c>
      <c r="P3094" s="8">
        <f t="shared" si="193"/>
        <v>56.34</v>
      </c>
      <c r="Q3094" s="8" t="s">
        <v>8317</v>
      </c>
      <c r="R3094" s="8" t="s">
        <v>8357</v>
      </c>
      <c r="S3094" s="12">
        <f t="shared" si="194"/>
        <v>42255.619351851856</v>
      </c>
      <c r="T3094" s="12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8">
        <f t="shared" si="193"/>
        <v>53.53</v>
      </c>
      <c r="Q3095" s="8" t="s">
        <v>8317</v>
      </c>
      <c r="R3095" s="8" t="s">
        <v>8357</v>
      </c>
      <c r="S3095" s="12">
        <f t="shared" si="194"/>
        <v>41760.909039351849</v>
      </c>
      <c r="T3095" s="12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0.03</v>
      </c>
      <c r="P3096" s="8">
        <f t="shared" si="193"/>
        <v>25</v>
      </c>
      <c r="Q3096" s="8" t="s">
        <v>8317</v>
      </c>
      <c r="R3096" s="8" t="s">
        <v>8357</v>
      </c>
      <c r="S3096" s="12">
        <f t="shared" si="194"/>
        <v>42207.795787037037</v>
      </c>
      <c r="T3096" s="12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0.34</v>
      </c>
      <c r="P3097" s="8">
        <f t="shared" si="193"/>
        <v>50</v>
      </c>
      <c r="Q3097" s="8" t="s">
        <v>8317</v>
      </c>
      <c r="R3097" s="8" t="s">
        <v>8357</v>
      </c>
      <c r="S3097" s="12">
        <f t="shared" si="194"/>
        <v>42523.025231481486</v>
      </c>
      <c r="T3097" s="12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3.98</v>
      </c>
      <c r="P3098" s="8">
        <f t="shared" si="193"/>
        <v>56.79</v>
      </c>
      <c r="Q3098" s="8" t="s">
        <v>8317</v>
      </c>
      <c r="R3098" s="8" t="s">
        <v>8357</v>
      </c>
      <c r="S3098" s="12">
        <f t="shared" si="194"/>
        <v>42114.825532407413</v>
      </c>
      <c r="T3098" s="12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17.149999999999999</v>
      </c>
      <c r="P3099" s="8">
        <f t="shared" si="193"/>
        <v>40.83</v>
      </c>
      <c r="Q3099" s="8" t="s">
        <v>8317</v>
      </c>
      <c r="R3099" s="8" t="s">
        <v>8357</v>
      </c>
      <c r="S3099" s="12">
        <f t="shared" si="194"/>
        <v>42629.503483796296</v>
      </c>
      <c r="T3099" s="12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3.61</v>
      </c>
      <c r="P3100" s="8">
        <f t="shared" si="193"/>
        <v>65.11</v>
      </c>
      <c r="Q3100" s="8" t="s">
        <v>8317</v>
      </c>
      <c r="R3100" s="8" t="s">
        <v>8357</v>
      </c>
      <c r="S3100" s="12">
        <f t="shared" si="194"/>
        <v>42359.792233796295</v>
      </c>
      <c r="T3100" s="12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</v>
      </c>
      <c r="P3101" s="8">
        <f t="shared" si="193"/>
        <v>55.6</v>
      </c>
      <c r="Q3101" s="8" t="s">
        <v>8317</v>
      </c>
      <c r="R3101" s="8" t="s">
        <v>8357</v>
      </c>
      <c r="S3101" s="12">
        <f t="shared" si="194"/>
        <v>42382.189710648148</v>
      </c>
      <c r="T3101" s="12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15.23</v>
      </c>
      <c r="P3102" s="8">
        <f t="shared" si="193"/>
        <v>140.54</v>
      </c>
      <c r="Q3102" s="8" t="s">
        <v>8317</v>
      </c>
      <c r="R3102" s="8" t="s">
        <v>8357</v>
      </c>
      <c r="S3102" s="12">
        <f t="shared" si="194"/>
        <v>41902.622395833336</v>
      </c>
      <c r="T3102" s="12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8">
        <f t="shared" si="193"/>
        <v>25</v>
      </c>
      <c r="Q3103" s="8" t="s">
        <v>8317</v>
      </c>
      <c r="R3103" s="8" t="s">
        <v>8357</v>
      </c>
      <c r="S3103" s="12">
        <f t="shared" si="194"/>
        <v>42171.383530092593</v>
      </c>
      <c r="T3103" s="12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</v>
      </c>
      <c r="P3104" s="8">
        <f t="shared" si="193"/>
        <v>69.53</v>
      </c>
      <c r="Q3104" s="8" t="s">
        <v>8317</v>
      </c>
      <c r="R3104" s="8" t="s">
        <v>8357</v>
      </c>
      <c r="S3104" s="12">
        <f t="shared" si="194"/>
        <v>42555.340486111112</v>
      </c>
      <c r="T3104" s="12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0.27</v>
      </c>
      <c r="P3105" s="8">
        <f t="shared" si="193"/>
        <v>5.5</v>
      </c>
      <c r="Q3105" s="8" t="s">
        <v>8317</v>
      </c>
      <c r="R3105" s="8" t="s">
        <v>8357</v>
      </c>
      <c r="S3105" s="12">
        <f t="shared" si="194"/>
        <v>42107.156319444446</v>
      </c>
      <c r="T3105" s="12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29.63</v>
      </c>
      <c r="P3106" s="8">
        <f t="shared" si="193"/>
        <v>237</v>
      </c>
      <c r="Q3106" s="8" t="s">
        <v>8317</v>
      </c>
      <c r="R3106" s="8" t="s">
        <v>8357</v>
      </c>
      <c r="S3106" s="12">
        <f t="shared" si="194"/>
        <v>42006.908692129626</v>
      </c>
      <c r="T3106" s="12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</v>
      </c>
      <c r="P3107" s="8">
        <f t="shared" si="193"/>
        <v>79.87</v>
      </c>
      <c r="Q3107" s="8" t="s">
        <v>8317</v>
      </c>
      <c r="R3107" s="8" t="s">
        <v>8357</v>
      </c>
      <c r="S3107" s="12">
        <f t="shared" si="194"/>
        <v>41876.718935185185</v>
      </c>
      <c r="T3107" s="12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4.0999999999999996</v>
      </c>
      <c r="P3108" s="8">
        <f t="shared" si="193"/>
        <v>10.25</v>
      </c>
      <c r="Q3108" s="8" t="s">
        <v>8317</v>
      </c>
      <c r="R3108" s="8" t="s">
        <v>8357</v>
      </c>
      <c r="S3108" s="12">
        <f t="shared" si="194"/>
        <v>42241.429120370376</v>
      </c>
      <c r="T3108" s="12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19.760000000000002</v>
      </c>
      <c r="P3109" s="8">
        <f t="shared" si="193"/>
        <v>272.58999999999997</v>
      </c>
      <c r="Q3109" s="8" t="s">
        <v>8317</v>
      </c>
      <c r="R3109" s="8" t="s">
        <v>8357</v>
      </c>
      <c r="S3109" s="12">
        <f t="shared" si="194"/>
        <v>42128.814247685179</v>
      </c>
      <c r="T3109" s="12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0.05</v>
      </c>
      <c r="P3110" s="8">
        <f t="shared" si="193"/>
        <v>13</v>
      </c>
      <c r="Q3110" s="8" t="s">
        <v>8317</v>
      </c>
      <c r="R3110" s="8" t="s">
        <v>8357</v>
      </c>
      <c r="S3110" s="12">
        <f t="shared" si="194"/>
        <v>42062.680486111116</v>
      </c>
      <c r="T3110" s="12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</v>
      </c>
      <c r="P3111" s="8">
        <f t="shared" si="193"/>
        <v>58.18</v>
      </c>
      <c r="Q3111" s="8" t="s">
        <v>8317</v>
      </c>
      <c r="R3111" s="8" t="s">
        <v>8357</v>
      </c>
      <c r="S3111" s="12">
        <f t="shared" si="194"/>
        <v>41844.125115740739</v>
      </c>
      <c r="T3111" s="12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8">
        <f t="shared" si="193"/>
        <v>10</v>
      </c>
      <c r="Q3112" s="8" t="s">
        <v>8317</v>
      </c>
      <c r="R3112" s="8" t="s">
        <v>8357</v>
      </c>
      <c r="S3112" s="12">
        <f t="shared" si="194"/>
        <v>42745.031469907408</v>
      </c>
      <c r="T3112" s="12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</v>
      </c>
      <c r="P3113" s="8">
        <f t="shared" si="193"/>
        <v>70.11</v>
      </c>
      <c r="Q3113" s="8" t="s">
        <v>8317</v>
      </c>
      <c r="R3113" s="8" t="s">
        <v>8357</v>
      </c>
      <c r="S3113" s="12">
        <f t="shared" si="194"/>
        <v>41885.595138888886</v>
      </c>
      <c r="T3113" s="12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4.74</v>
      </c>
      <c r="P3114" s="8">
        <f t="shared" si="193"/>
        <v>57.89</v>
      </c>
      <c r="Q3114" s="8" t="s">
        <v>8317</v>
      </c>
      <c r="R3114" s="8" t="s">
        <v>8357</v>
      </c>
      <c r="S3114" s="12">
        <f t="shared" si="194"/>
        <v>42615.121921296297</v>
      </c>
      <c r="T3114" s="12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</v>
      </c>
      <c r="P3115" s="8">
        <f t="shared" si="193"/>
        <v>125.27</v>
      </c>
      <c r="Q3115" s="8" t="s">
        <v>8317</v>
      </c>
      <c r="R3115" s="8" t="s">
        <v>8357</v>
      </c>
      <c r="S3115" s="12">
        <f t="shared" si="194"/>
        <v>42081.731273148151</v>
      </c>
      <c r="T3115" s="12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8" t="e">
        <f t="shared" si="193"/>
        <v>#DIV/0!</v>
      </c>
      <c r="Q3116" s="8" t="s">
        <v>8317</v>
      </c>
      <c r="R3116" s="8" t="s">
        <v>8357</v>
      </c>
      <c r="S3116" s="12">
        <f t="shared" si="194"/>
        <v>41843.632523148146</v>
      </c>
      <c r="T3116" s="12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8">
        <f t="shared" si="193"/>
        <v>300</v>
      </c>
      <c r="Q3117" s="8" t="s">
        <v>8317</v>
      </c>
      <c r="R3117" s="8" t="s">
        <v>8357</v>
      </c>
      <c r="S3117" s="12">
        <f t="shared" si="194"/>
        <v>42496.447071759263</v>
      </c>
      <c r="T3117" s="12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</v>
      </c>
      <c r="P3118" s="8">
        <f t="shared" si="193"/>
        <v>43</v>
      </c>
      <c r="Q3118" s="8" t="s">
        <v>8317</v>
      </c>
      <c r="R3118" s="8" t="s">
        <v>8357</v>
      </c>
      <c r="S3118" s="12">
        <f t="shared" si="194"/>
        <v>42081.515335648146</v>
      </c>
      <c r="T3118" s="12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8">
        <f t="shared" si="193"/>
        <v>1</v>
      </c>
      <c r="Q3119" s="8" t="s">
        <v>8317</v>
      </c>
      <c r="R3119" s="8" t="s">
        <v>8357</v>
      </c>
      <c r="S3119" s="12">
        <f t="shared" si="194"/>
        <v>42509.374537037031</v>
      </c>
      <c r="T3119" s="12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8">
        <f t="shared" si="193"/>
        <v>775</v>
      </c>
      <c r="Q3120" s="8" t="s">
        <v>8317</v>
      </c>
      <c r="R3120" s="8" t="s">
        <v>8357</v>
      </c>
      <c r="S3120" s="12">
        <f t="shared" si="194"/>
        <v>42534.649571759262</v>
      </c>
      <c r="T3120" s="12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8">
        <f t="shared" si="193"/>
        <v>5</v>
      </c>
      <c r="Q3121" s="8" t="s">
        <v>8317</v>
      </c>
      <c r="R3121" s="8" t="s">
        <v>8357</v>
      </c>
      <c r="S3121" s="12">
        <f t="shared" si="194"/>
        <v>42060.04550925926</v>
      </c>
      <c r="T3121" s="12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0.01</v>
      </c>
      <c r="P3122" s="8">
        <f t="shared" si="193"/>
        <v>12.8</v>
      </c>
      <c r="Q3122" s="8" t="s">
        <v>8317</v>
      </c>
      <c r="R3122" s="8" t="s">
        <v>8357</v>
      </c>
      <c r="S3122" s="12">
        <f t="shared" si="194"/>
        <v>42435.942083333335</v>
      </c>
      <c r="T3122" s="12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0.67</v>
      </c>
      <c r="P3123" s="8">
        <f t="shared" si="193"/>
        <v>10</v>
      </c>
      <c r="Q3123" s="8" t="s">
        <v>8317</v>
      </c>
      <c r="R3123" s="8" t="s">
        <v>8357</v>
      </c>
      <c r="S3123" s="12">
        <f t="shared" si="194"/>
        <v>41848.679803240739</v>
      </c>
      <c r="T3123" s="12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</v>
      </c>
      <c r="P3124" s="8">
        <f t="shared" si="193"/>
        <v>58</v>
      </c>
      <c r="Q3124" s="8" t="s">
        <v>8317</v>
      </c>
      <c r="R3124" s="8" t="s">
        <v>8357</v>
      </c>
      <c r="S3124" s="12">
        <f t="shared" si="194"/>
        <v>42678.932083333333</v>
      </c>
      <c r="T3124" s="12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68.150000000000006</v>
      </c>
      <c r="P3125" s="8">
        <f t="shared" si="193"/>
        <v>244.8</v>
      </c>
      <c r="Q3125" s="8" t="s">
        <v>8317</v>
      </c>
      <c r="R3125" s="8" t="s">
        <v>8357</v>
      </c>
      <c r="S3125" s="12">
        <f t="shared" si="194"/>
        <v>42530.993032407408</v>
      </c>
      <c r="T3125" s="12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0</v>
      </c>
      <c r="P3126" s="8">
        <f t="shared" si="193"/>
        <v>6.5</v>
      </c>
      <c r="Q3126" s="8" t="s">
        <v>8317</v>
      </c>
      <c r="R3126" s="8" t="s">
        <v>8357</v>
      </c>
      <c r="S3126" s="12">
        <f t="shared" si="194"/>
        <v>41977.780104166668</v>
      </c>
      <c r="T3126" s="12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8" t="e">
        <f t="shared" si="193"/>
        <v>#DIV/0!</v>
      </c>
      <c r="Q3127" s="8" t="s">
        <v>8317</v>
      </c>
      <c r="R3127" s="8" t="s">
        <v>8357</v>
      </c>
      <c r="S3127" s="12">
        <f t="shared" si="194"/>
        <v>42346.20685185185</v>
      </c>
      <c r="T3127" s="12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8">
        <f t="shared" si="193"/>
        <v>61.18</v>
      </c>
      <c r="Q3128" s="8" t="s">
        <v>8317</v>
      </c>
      <c r="R3128" s="8" t="s">
        <v>8357</v>
      </c>
      <c r="S3128" s="12">
        <f t="shared" si="194"/>
        <v>42427.01807870371</v>
      </c>
      <c r="T3128" s="12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8" t="e">
        <f t="shared" si="193"/>
        <v>#DIV/0!</v>
      </c>
      <c r="Q3129" s="8" t="s">
        <v>8317</v>
      </c>
      <c r="R3129" s="8" t="s">
        <v>8357</v>
      </c>
      <c r="S3129" s="12">
        <f t="shared" si="194"/>
        <v>42034.856817129628</v>
      </c>
      <c r="T3129" s="12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108.61</v>
      </c>
      <c r="P3130" s="8">
        <f t="shared" si="193"/>
        <v>139.24</v>
      </c>
      <c r="Q3130" s="8" t="s">
        <v>8317</v>
      </c>
      <c r="R3130" s="8" t="s">
        <v>8318</v>
      </c>
      <c r="S3130" s="12">
        <f t="shared" si="194"/>
        <v>42780.825706018513</v>
      </c>
      <c r="T3130" s="12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8">
        <f t="shared" si="193"/>
        <v>10</v>
      </c>
      <c r="Q3131" s="8" t="s">
        <v>8317</v>
      </c>
      <c r="R3131" s="8" t="s">
        <v>8318</v>
      </c>
      <c r="S3131" s="12">
        <f t="shared" si="194"/>
        <v>42803.842812499999</v>
      </c>
      <c r="T3131" s="12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8">
        <f t="shared" si="193"/>
        <v>93.75</v>
      </c>
      <c r="Q3132" s="8" t="s">
        <v>8317</v>
      </c>
      <c r="R3132" s="8" t="s">
        <v>8318</v>
      </c>
      <c r="S3132" s="12">
        <f t="shared" si="194"/>
        <v>42808.640231481477</v>
      </c>
      <c r="T3132" s="12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</v>
      </c>
      <c r="P3133" s="8">
        <f t="shared" si="193"/>
        <v>53.75</v>
      </c>
      <c r="Q3133" s="8" t="s">
        <v>8317</v>
      </c>
      <c r="R3133" s="8" t="s">
        <v>8318</v>
      </c>
      <c r="S3133" s="12">
        <f t="shared" si="194"/>
        <v>42803.579224537039</v>
      </c>
      <c r="T3133" s="12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0.03</v>
      </c>
      <c r="P3134" s="8">
        <f t="shared" si="193"/>
        <v>10</v>
      </c>
      <c r="Q3134" s="8" t="s">
        <v>8317</v>
      </c>
      <c r="R3134" s="8" t="s">
        <v>8318</v>
      </c>
      <c r="S3134" s="12">
        <f t="shared" si="194"/>
        <v>42786.350231481483</v>
      </c>
      <c r="T3134" s="12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8">
        <f t="shared" si="193"/>
        <v>33.75</v>
      </c>
      <c r="Q3135" s="8" t="s">
        <v>8317</v>
      </c>
      <c r="R3135" s="8" t="s">
        <v>8318</v>
      </c>
      <c r="S3135" s="12">
        <f t="shared" si="194"/>
        <v>42788.565208333333</v>
      </c>
      <c r="T3135" s="12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8">
        <f t="shared" si="193"/>
        <v>18.75</v>
      </c>
      <c r="Q3136" s="8" t="s">
        <v>8317</v>
      </c>
      <c r="R3136" s="8" t="s">
        <v>8318</v>
      </c>
      <c r="S3136" s="12">
        <f t="shared" si="194"/>
        <v>42800.720127314817</v>
      </c>
      <c r="T3136" s="12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20.85</v>
      </c>
      <c r="P3137" s="8">
        <f t="shared" si="193"/>
        <v>23.14</v>
      </c>
      <c r="Q3137" s="8" t="s">
        <v>8317</v>
      </c>
      <c r="R3137" s="8" t="s">
        <v>8318</v>
      </c>
      <c r="S3137" s="12">
        <f t="shared" si="194"/>
        <v>42807.151863425926</v>
      </c>
      <c r="T3137" s="12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8">
        <f t="shared" si="193"/>
        <v>29.05</v>
      </c>
      <c r="Q3138" s="8" t="s">
        <v>8317</v>
      </c>
      <c r="R3138" s="8" t="s">
        <v>8318</v>
      </c>
      <c r="S3138" s="12">
        <f t="shared" si="194"/>
        <v>42789.462430555555</v>
      </c>
      <c r="T3138" s="12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ROUND(100*(E3139/D3139), 2)</f>
        <v>3.33</v>
      </c>
      <c r="P3139" s="8">
        <f t="shared" ref="P3139:P3202" si="197">ROUND(E3139/L3139,2)</f>
        <v>50</v>
      </c>
      <c r="Q3139" s="8" t="s">
        <v>8317</v>
      </c>
      <c r="R3139" s="8" t="s">
        <v>8318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8" t="e">
        <f t="shared" si="197"/>
        <v>#DIV/0!</v>
      </c>
      <c r="Q3140" s="8" t="s">
        <v>8317</v>
      </c>
      <c r="R3140" s="8" t="s">
        <v>8318</v>
      </c>
      <c r="S3140" s="12">
        <f t="shared" si="198"/>
        <v>42809.645914351851</v>
      </c>
      <c r="T3140" s="12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8">
        <f t="shared" si="197"/>
        <v>450</v>
      </c>
      <c r="Q3141" s="8" t="s">
        <v>8317</v>
      </c>
      <c r="R3141" s="8" t="s">
        <v>8318</v>
      </c>
      <c r="S3141" s="12">
        <f t="shared" si="198"/>
        <v>42785.270370370374</v>
      </c>
      <c r="T3141" s="12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8">
        <f t="shared" si="197"/>
        <v>24</v>
      </c>
      <c r="Q3142" s="8" t="s">
        <v>8317</v>
      </c>
      <c r="R3142" s="8" t="s">
        <v>8318</v>
      </c>
      <c r="S3142" s="12">
        <f t="shared" si="198"/>
        <v>42802.718784722223</v>
      </c>
      <c r="T3142" s="12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8">
        <f t="shared" si="197"/>
        <v>32.25</v>
      </c>
      <c r="Q3143" s="8" t="s">
        <v>8317</v>
      </c>
      <c r="R3143" s="8" t="s">
        <v>8318</v>
      </c>
      <c r="S3143" s="12">
        <f t="shared" si="198"/>
        <v>42800.753333333334</v>
      </c>
      <c r="T3143" s="12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1.64</v>
      </c>
      <c r="P3144" s="8">
        <f t="shared" si="197"/>
        <v>15</v>
      </c>
      <c r="Q3144" s="8" t="s">
        <v>8317</v>
      </c>
      <c r="R3144" s="8" t="s">
        <v>8318</v>
      </c>
      <c r="S3144" s="12">
        <f t="shared" si="198"/>
        <v>42783.513182870374</v>
      </c>
      <c r="T3144" s="12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8" t="e">
        <f t="shared" si="197"/>
        <v>#DIV/0!</v>
      </c>
      <c r="Q3145" s="8" t="s">
        <v>8317</v>
      </c>
      <c r="R3145" s="8" t="s">
        <v>8318</v>
      </c>
      <c r="S3145" s="12">
        <f t="shared" si="198"/>
        <v>42808.358287037037</v>
      </c>
      <c r="T3145" s="12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8">
        <f t="shared" si="197"/>
        <v>251.33</v>
      </c>
      <c r="Q3146" s="8" t="s">
        <v>8317</v>
      </c>
      <c r="R3146" s="8" t="s">
        <v>8318</v>
      </c>
      <c r="S3146" s="12">
        <f t="shared" si="198"/>
        <v>42796.538275462968</v>
      </c>
      <c r="T3146" s="12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8" t="e">
        <f t="shared" si="197"/>
        <v>#DIV/0!</v>
      </c>
      <c r="Q3147" s="8" t="s">
        <v>8317</v>
      </c>
      <c r="R3147" s="8" t="s">
        <v>8318</v>
      </c>
      <c r="S3147" s="12">
        <f t="shared" si="198"/>
        <v>42762.040902777779</v>
      </c>
      <c r="T3147" s="12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8">
        <f t="shared" si="197"/>
        <v>437.5</v>
      </c>
      <c r="Q3148" s="8" t="s">
        <v>8317</v>
      </c>
      <c r="R3148" s="8" t="s">
        <v>8318</v>
      </c>
      <c r="S3148" s="12">
        <f t="shared" si="198"/>
        <v>42796.682476851856</v>
      </c>
      <c r="T3148" s="12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117.53</v>
      </c>
      <c r="P3149" s="8">
        <f t="shared" si="197"/>
        <v>110.35</v>
      </c>
      <c r="Q3149" s="8" t="s">
        <v>8317</v>
      </c>
      <c r="R3149" s="8" t="s">
        <v>8318</v>
      </c>
      <c r="S3149" s="12">
        <f t="shared" si="198"/>
        <v>41909.969386574077</v>
      </c>
      <c r="T3149" s="12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131.16999999999999</v>
      </c>
      <c r="P3150" s="8">
        <f t="shared" si="197"/>
        <v>41.42</v>
      </c>
      <c r="Q3150" s="8" t="s">
        <v>8317</v>
      </c>
      <c r="R3150" s="8" t="s">
        <v>8318</v>
      </c>
      <c r="S3150" s="12">
        <f t="shared" si="198"/>
        <v>41891.665324074071</v>
      </c>
      <c r="T3150" s="12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8">
        <f t="shared" si="197"/>
        <v>52</v>
      </c>
      <c r="Q3151" s="8" t="s">
        <v>8317</v>
      </c>
      <c r="R3151" s="8" t="s">
        <v>8318</v>
      </c>
      <c r="S3151" s="12">
        <f t="shared" si="198"/>
        <v>41226.017361111109</v>
      </c>
      <c r="T3151" s="12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8">
        <f t="shared" si="197"/>
        <v>33.99</v>
      </c>
      <c r="Q3152" s="8" t="s">
        <v>8317</v>
      </c>
      <c r="R3152" s="8" t="s">
        <v>8318</v>
      </c>
      <c r="S3152" s="12">
        <f t="shared" si="198"/>
        <v>40478.263923611114</v>
      </c>
      <c r="T3152" s="12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8">
        <f t="shared" si="197"/>
        <v>103.35</v>
      </c>
      <c r="Q3153" s="8" t="s">
        <v>8317</v>
      </c>
      <c r="R3153" s="8" t="s">
        <v>8318</v>
      </c>
      <c r="S3153" s="12">
        <f t="shared" si="198"/>
        <v>41862.83997685185</v>
      </c>
      <c r="T3153" s="12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</v>
      </c>
      <c r="P3154" s="8">
        <f t="shared" si="197"/>
        <v>34.79</v>
      </c>
      <c r="Q3154" s="8" t="s">
        <v>8317</v>
      </c>
      <c r="R3154" s="8" t="s">
        <v>8318</v>
      </c>
      <c r="S3154" s="12">
        <f t="shared" si="198"/>
        <v>41550.867673611108</v>
      </c>
      <c r="T3154" s="12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</v>
      </c>
      <c r="P3155" s="8">
        <f t="shared" si="197"/>
        <v>41.77</v>
      </c>
      <c r="Q3155" s="8" t="s">
        <v>8317</v>
      </c>
      <c r="R3155" s="8" t="s">
        <v>8318</v>
      </c>
      <c r="S3155" s="12">
        <f t="shared" si="198"/>
        <v>40633.154363425929</v>
      </c>
      <c r="T3155" s="12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112.93</v>
      </c>
      <c r="P3156" s="8">
        <f t="shared" si="197"/>
        <v>64.27</v>
      </c>
      <c r="Q3156" s="8" t="s">
        <v>8317</v>
      </c>
      <c r="R3156" s="8" t="s">
        <v>8318</v>
      </c>
      <c r="S3156" s="12">
        <f t="shared" si="198"/>
        <v>40970.875671296293</v>
      </c>
      <c r="T3156" s="12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</v>
      </c>
      <c r="P3157" s="8">
        <f t="shared" si="197"/>
        <v>31.21</v>
      </c>
      <c r="Q3157" s="8" t="s">
        <v>8317</v>
      </c>
      <c r="R3157" s="8" t="s">
        <v>8318</v>
      </c>
      <c r="S3157" s="12">
        <f t="shared" si="198"/>
        <v>41233.499131944445</v>
      </c>
      <c r="T3157" s="12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101.82</v>
      </c>
      <c r="P3158" s="8">
        <f t="shared" si="197"/>
        <v>62.92</v>
      </c>
      <c r="Q3158" s="8" t="s">
        <v>8317</v>
      </c>
      <c r="R3158" s="8" t="s">
        <v>8318</v>
      </c>
      <c r="S3158" s="12">
        <f t="shared" si="198"/>
        <v>41026.953055555554</v>
      </c>
      <c r="T3158" s="12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8">
        <f t="shared" si="197"/>
        <v>98.54</v>
      </c>
      <c r="Q3159" s="8" t="s">
        <v>8317</v>
      </c>
      <c r="R3159" s="8" t="s">
        <v>8318</v>
      </c>
      <c r="S3159" s="12">
        <f t="shared" si="198"/>
        <v>41829.788252314815</v>
      </c>
      <c r="T3159" s="12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114</v>
      </c>
      <c r="P3160" s="8">
        <f t="shared" si="197"/>
        <v>82.61</v>
      </c>
      <c r="Q3160" s="8" t="s">
        <v>8317</v>
      </c>
      <c r="R3160" s="8" t="s">
        <v>8318</v>
      </c>
      <c r="S3160" s="12">
        <f t="shared" si="198"/>
        <v>41447.839722222219</v>
      </c>
      <c r="T3160" s="12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133.47999999999999</v>
      </c>
      <c r="P3161" s="8">
        <f t="shared" si="197"/>
        <v>38.5</v>
      </c>
      <c r="Q3161" s="8" t="s">
        <v>8317</v>
      </c>
      <c r="R3161" s="8" t="s">
        <v>8318</v>
      </c>
      <c r="S3161" s="12">
        <f t="shared" si="198"/>
        <v>40884.066678240742</v>
      </c>
      <c r="T3161" s="12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</v>
      </c>
      <c r="P3162" s="8">
        <f t="shared" si="197"/>
        <v>80.16</v>
      </c>
      <c r="Q3162" s="8" t="s">
        <v>8317</v>
      </c>
      <c r="R3162" s="8" t="s">
        <v>8318</v>
      </c>
      <c r="S3162" s="12">
        <f t="shared" si="198"/>
        <v>41841.26489583333</v>
      </c>
      <c r="T3162" s="12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8">
        <f t="shared" si="197"/>
        <v>28.41</v>
      </c>
      <c r="Q3163" s="8" t="s">
        <v>8317</v>
      </c>
      <c r="R3163" s="8" t="s">
        <v>8318</v>
      </c>
      <c r="S3163" s="12">
        <f t="shared" si="198"/>
        <v>41897.536134259259</v>
      </c>
      <c r="T3163" s="12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8">
        <f t="shared" si="197"/>
        <v>80.73</v>
      </c>
      <c r="Q3164" s="8" t="s">
        <v>8317</v>
      </c>
      <c r="R3164" s="8" t="s">
        <v>8318</v>
      </c>
      <c r="S3164" s="12">
        <f t="shared" si="198"/>
        <v>41799.685902777775</v>
      </c>
      <c r="T3164" s="12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</v>
      </c>
      <c r="P3165" s="8">
        <f t="shared" si="197"/>
        <v>200.69</v>
      </c>
      <c r="Q3165" s="8" t="s">
        <v>8317</v>
      </c>
      <c r="R3165" s="8" t="s">
        <v>8318</v>
      </c>
      <c r="S3165" s="12">
        <f t="shared" si="198"/>
        <v>41775.753761574073</v>
      </c>
      <c r="T3165" s="12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8">
        <f t="shared" si="197"/>
        <v>37.590000000000003</v>
      </c>
      <c r="Q3166" s="8" t="s">
        <v>8317</v>
      </c>
      <c r="R3166" s="8" t="s">
        <v>8318</v>
      </c>
      <c r="S3166" s="12">
        <f t="shared" si="198"/>
        <v>41766.80572916667</v>
      </c>
      <c r="T3166" s="12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162.66999999999999</v>
      </c>
      <c r="P3167" s="8">
        <f t="shared" si="197"/>
        <v>58.1</v>
      </c>
      <c r="Q3167" s="8" t="s">
        <v>8317</v>
      </c>
      <c r="R3167" s="8" t="s">
        <v>8318</v>
      </c>
      <c r="S3167" s="12">
        <f t="shared" si="198"/>
        <v>40644.159259259257</v>
      </c>
      <c r="T3167" s="12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160.22999999999999</v>
      </c>
      <c r="P3168" s="8">
        <f t="shared" si="197"/>
        <v>60.3</v>
      </c>
      <c r="Q3168" s="8" t="s">
        <v>8317</v>
      </c>
      <c r="R3168" s="8" t="s">
        <v>8318</v>
      </c>
      <c r="S3168" s="12">
        <f t="shared" si="198"/>
        <v>41940.69158564815</v>
      </c>
      <c r="T3168" s="12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116.17</v>
      </c>
      <c r="P3169" s="8">
        <f t="shared" si="197"/>
        <v>63.36</v>
      </c>
      <c r="Q3169" s="8" t="s">
        <v>8317</v>
      </c>
      <c r="R3169" s="8" t="s">
        <v>8318</v>
      </c>
      <c r="S3169" s="12">
        <f t="shared" si="198"/>
        <v>41839.175706018519</v>
      </c>
      <c r="T3169" s="12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8">
        <f t="shared" si="197"/>
        <v>50.9</v>
      </c>
      <c r="Q3170" s="8" t="s">
        <v>8317</v>
      </c>
      <c r="R3170" s="8" t="s">
        <v>8318</v>
      </c>
      <c r="S3170" s="12">
        <f t="shared" si="198"/>
        <v>41772.105937500004</v>
      </c>
      <c r="T3170" s="12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</v>
      </c>
      <c r="P3171" s="8">
        <f t="shared" si="197"/>
        <v>100.5</v>
      </c>
      <c r="Q3171" s="8" t="s">
        <v>8317</v>
      </c>
      <c r="R3171" s="8" t="s">
        <v>8318</v>
      </c>
      <c r="S3171" s="12">
        <f t="shared" si="198"/>
        <v>41591.737974537034</v>
      </c>
      <c r="T3171" s="12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8">
        <f t="shared" si="197"/>
        <v>31.62</v>
      </c>
      <c r="Q3172" s="8" t="s">
        <v>8317</v>
      </c>
      <c r="R3172" s="8" t="s">
        <v>8318</v>
      </c>
      <c r="S3172" s="12">
        <f t="shared" si="198"/>
        <v>41789.080370370371</v>
      </c>
      <c r="T3172" s="12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</v>
      </c>
      <c r="P3173" s="8">
        <f t="shared" si="197"/>
        <v>65.099999999999994</v>
      </c>
      <c r="Q3173" s="8" t="s">
        <v>8317</v>
      </c>
      <c r="R3173" s="8" t="s">
        <v>8318</v>
      </c>
      <c r="S3173" s="12">
        <f t="shared" si="198"/>
        <v>42466.608310185184</v>
      </c>
      <c r="T3173" s="12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115</v>
      </c>
      <c r="P3174" s="8">
        <f t="shared" si="197"/>
        <v>79.31</v>
      </c>
      <c r="Q3174" s="8" t="s">
        <v>8317</v>
      </c>
      <c r="R3174" s="8" t="s">
        <v>8318</v>
      </c>
      <c r="S3174" s="12">
        <f t="shared" si="198"/>
        <v>40923.729953703703</v>
      </c>
      <c r="T3174" s="12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8">
        <f t="shared" si="197"/>
        <v>139.19</v>
      </c>
      <c r="Q3175" s="8" t="s">
        <v>8317</v>
      </c>
      <c r="R3175" s="8" t="s">
        <v>8318</v>
      </c>
      <c r="S3175" s="12">
        <f t="shared" si="198"/>
        <v>41878.878379629627</v>
      </c>
      <c r="T3175" s="12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</v>
      </c>
      <c r="P3176" s="8">
        <f t="shared" si="197"/>
        <v>131.91</v>
      </c>
      <c r="Q3176" s="8" t="s">
        <v>8317</v>
      </c>
      <c r="R3176" s="8" t="s">
        <v>8318</v>
      </c>
      <c r="S3176" s="12">
        <f t="shared" si="198"/>
        <v>41862.864675925928</v>
      </c>
      <c r="T3176" s="12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109.56</v>
      </c>
      <c r="P3177" s="8">
        <f t="shared" si="197"/>
        <v>91.3</v>
      </c>
      <c r="Q3177" s="8" t="s">
        <v>8317</v>
      </c>
      <c r="R3177" s="8" t="s">
        <v>8318</v>
      </c>
      <c r="S3177" s="12">
        <f t="shared" si="198"/>
        <v>40531.886886574073</v>
      </c>
      <c r="T3177" s="12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</v>
      </c>
      <c r="P3178" s="8">
        <f t="shared" si="197"/>
        <v>39.67</v>
      </c>
      <c r="Q3178" s="8" t="s">
        <v>8317</v>
      </c>
      <c r="R3178" s="8" t="s">
        <v>8318</v>
      </c>
      <c r="S3178" s="12">
        <f t="shared" si="198"/>
        <v>41477.930914351848</v>
      </c>
      <c r="T3178" s="12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117.4</v>
      </c>
      <c r="P3179" s="8">
        <f t="shared" si="197"/>
        <v>57.55</v>
      </c>
      <c r="Q3179" s="8" t="s">
        <v>8317</v>
      </c>
      <c r="R3179" s="8" t="s">
        <v>8318</v>
      </c>
      <c r="S3179" s="12">
        <f t="shared" si="198"/>
        <v>41781.666770833333</v>
      </c>
      <c r="T3179" s="12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</v>
      </c>
      <c r="P3180" s="8">
        <f t="shared" si="197"/>
        <v>33.03</v>
      </c>
      <c r="Q3180" s="8" t="s">
        <v>8317</v>
      </c>
      <c r="R3180" s="8" t="s">
        <v>8318</v>
      </c>
      <c r="S3180" s="12">
        <f t="shared" si="198"/>
        <v>41806.605034722219</v>
      </c>
      <c r="T3180" s="12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</v>
      </c>
      <c r="P3181" s="8">
        <f t="shared" si="197"/>
        <v>77.34</v>
      </c>
      <c r="Q3181" s="8" t="s">
        <v>8317</v>
      </c>
      <c r="R3181" s="8" t="s">
        <v>8318</v>
      </c>
      <c r="S3181" s="12">
        <f t="shared" si="198"/>
        <v>41375.702210648145</v>
      </c>
      <c r="T3181" s="12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8">
        <f t="shared" si="197"/>
        <v>31.93</v>
      </c>
      <c r="Q3182" s="8" t="s">
        <v>8317</v>
      </c>
      <c r="R3182" s="8" t="s">
        <v>8318</v>
      </c>
      <c r="S3182" s="12">
        <f t="shared" si="198"/>
        <v>41780.412604166668</v>
      </c>
      <c r="T3182" s="12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</v>
      </c>
      <c r="P3183" s="8">
        <f t="shared" si="197"/>
        <v>36.33</v>
      </c>
      <c r="Q3183" s="8" t="s">
        <v>8317</v>
      </c>
      <c r="R3183" s="8" t="s">
        <v>8318</v>
      </c>
      <c r="S3183" s="12">
        <f t="shared" si="198"/>
        <v>41779.310034722221</v>
      </c>
      <c r="T3183" s="12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100.89</v>
      </c>
      <c r="P3184" s="8">
        <f t="shared" si="197"/>
        <v>46.77</v>
      </c>
      <c r="Q3184" s="8" t="s">
        <v>8317</v>
      </c>
      <c r="R3184" s="8" t="s">
        <v>8318</v>
      </c>
      <c r="S3184" s="12">
        <f t="shared" si="198"/>
        <v>40883.949317129627</v>
      </c>
      <c r="T3184" s="12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</v>
      </c>
      <c r="P3185" s="8">
        <f t="shared" si="197"/>
        <v>40.07</v>
      </c>
      <c r="Q3185" s="8" t="s">
        <v>8317</v>
      </c>
      <c r="R3185" s="8" t="s">
        <v>8318</v>
      </c>
      <c r="S3185" s="12">
        <f t="shared" si="198"/>
        <v>41491.79478009259</v>
      </c>
      <c r="T3185" s="12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107.21</v>
      </c>
      <c r="P3186" s="8">
        <f t="shared" si="197"/>
        <v>100.22</v>
      </c>
      <c r="Q3186" s="8" t="s">
        <v>8317</v>
      </c>
      <c r="R3186" s="8" t="s">
        <v>8318</v>
      </c>
      <c r="S3186" s="12">
        <f t="shared" si="198"/>
        <v>41791.993414351848</v>
      </c>
      <c r="T3186" s="12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8">
        <f t="shared" si="197"/>
        <v>41.67</v>
      </c>
      <c r="Q3187" s="8" t="s">
        <v>8317</v>
      </c>
      <c r="R3187" s="8" t="s">
        <v>8318</v>
      </c>
      <c r="S3187" s="12">
        <f t="shared" si="198"/>
        <v>41829.977326388893</v>
      </c>
      <c r="T3187" s="12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102.19</v>
      </c>
      <c r="P3188" s="8">
        <f t="shared" si="197"/>
        <v>46.71</v>
      </c>
      <c r="Q3188" s="8" t="s">
        <v>8317</v>
      </c>
      <c r="R3188" s="8" t="s">
        <v>8318</v>
      </c>
      <c r="S3188" s="12">
        <f t="shared" si="198"/>
        <v>41868.924050925925</v>
      </c>
      <c r="T3188" s="12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</v>
      </c>
      <c r="P3189" s="8">
        <f t="shared" si="197"/>
        <v>71.489999999999995</v>
      </c>
      <c r="Q3189" s="8" t="s">
        <v>8317</v>
      </c>
      <c r="R3189" s="8" t="s">
        <v>8318</v>
      </c>
      <c r="S3189" s="12">
        <f t="shared" si="198"/>
        <v>41835.666354166664</v>
      </c>
      <c r="T3189" s="12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8">
        <f t="shared" si="197"/>
        <v>14.44</v>
      </c>
      <c r="Q3190" s="8" t="s">
        <v>8317</v>
      </c>
      <c r="R3190" s="8" t="s">
        <v>8359</v>
      </c>
      <c r="S3190" s="12">
        <f t="shared" si="198"/>
        <v>42144.415532407409</v>
      </c>
      <c r="T3190" s="12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12.33</v>
      </c>
      <c r="P3191" s="8">
        <f t="shared" si="197"/>
        <v>356.84</v>
      </c>
      <c r="Q3191" s="8" t="s">
        <v>8317</v>
      </c>
      <c r="R3191" s="8" t="s">
        <v>8359</v>
      </c>
      <c r="S3191" s="12">
        <f t="shared" si="198"/>
        <v>42118.346435185187</v>
      </c>
      <c r="T3191" s="12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8" t="e">
        <f t="shared" si="197"/>
        <v>#DIV/0!</v>
      </c>
      <c r="Q3192" s="8" t="s">
        <v>8317</v>
      </c>
      <c r="R3192" s="8" t="s">
        <v>8359</v>
      </c>
      <c r="S3192" s="12">
        <f t="shared" si="198"/>
        <v>42683.151331018518</v>
      </c>
      <c r="T3192" s="12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4.03</v>
      </c>
      <c r="P3193" s="8">
        <f t="shared" si="197"/>
        <v>37.75</v>
      </c>
      <c r="Q3193" s="8" t="s">
        <v>8317</v>
      </c>
      <c r="R3193" s="8" t="s">
        <v>8359</v>
      </c>
      <c r="S3193" s="12">
        <f t="shared" si="198"/>
        <v>42538.755428240736</v>
      </c>
      <c r="T3193" s="12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8">
        <f t="shared" si="197"/>
        <v>12.75</v>
      </c>
      <c r="Q3194" s="8" t="s">
        <v>8317</v>
      </c>
      <c r="R3194" s="8" t="s">
        <v>8359</v>
      </c>
      <c r="S3194" s="12">
        <f t="shared" si="198"/>
        <v>42018.94049768518</v>
      </c>
      <c r="T3194" s="12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8">
        <f t="shared" si="197"/>
        <v>24.46</v>
      </c>
      <c r="Q3195" s="8" t="s">
        <v>8317</v>
      </c>
      <c r="R3195" s="8" t="s">
        <v>8359</v>
      </c>
      <c r="S3195" s="12">
        <f t="shared" si="198"/>
        <v>42010.968240740738</v>
      </c>
      <c r="T3195" s="12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8" t="e">
        <f t="shared" si="197"/>
        <v>#DIV/0!</v>
      </c>
      <c r="Q3196" s="8" t="s">
        <v>8317</v>
      </c>
      <c r="R3196" s="8" t="s">
        <v>8359</v>
      </c>
      <c r="S3196" s="12">
        <f t="shared" si="198"/>
        <v>42182.062476851846</v>
      </c>
      <c r="T3196" s="12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</v>
      </c>
      <c r="P3197" s="8">
        <f t="shared" si="197"/>
        <v>53.08</v>
      </c>
      <c r="Q3197" s="8" t="s">
        <v>8317</v>
      </c>
      <c r="R3197" s="8" t="s">
        <v>8359</v>
      </c>
      <c r="S3197" s="12">
        <f t="shared" si="198"/>
        <v>42017.594236111108</v>
      </c>
      <c r="T3197" s="12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8">
        <f t="shared" si="197"/>
        <v>300</v>
      </c>
      <c r="Q3198" s="8" t="s">
        <v>8317</v>
      </c>
      <c r="R3198" s="8" t="s">
        <v>8359</v>
      </c>
      <c r="S3198" s="12">
        <f t="shared" si="198"/>
        <v>42157.598090277781</v>
      </c>
      <c r="T3198" s="12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</v>
      </c>
      <c r="P3199" s="8">
        <f t="shared" si="197"/>
        <v>286.25</v>
      </c>
      <c r="Q3199" s="8" t="s">
        <v>8317</v>
      </c>
      <c r="R3199" s="8" t="s">
        <v>8359</v>
      </c>
      <c r="S3199" s="12">
        <f t="shared" si="198"/>
        <v>42009.493263888886</v>
      </c>
      <c r="T3199" s="12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0.37</v>
      </c>
      <c r="P3200" s="8">
        <f t="shared" si="197"/>
        <v>36.67</v>
      </c>
      <c r="Q3200" s="8" t="s">
        <v>8317</v>
      </c>
      <c r="R3200" s="8" t="s">
        <v>8359</v>
      </c>
      <c r="S3200" s="12">
        <f t="shared" si="198"/>
        <v>42013.424502314811</v>
      </c>
      <c r="T3200" s="12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8">
        <f t="shared" si="197"/>
        <v>49.21</v>
      </c>
      <c r="Q3201" s="8" t="s">
        <v>8317</v>
      </c>
      <c r="R3201" s="8" t="s">
        <v>8359</v>
      </c>
      <c r="S3201" s="12">
        <f t="shared" si="198"/>
        <v>41858.761782407404</v>
      </c>
      <c r="T3201" s="12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0</v>
      </c>
      <c r="P3202" s="8">
        <f t="shared" si="197"/>
        <v>1</v>
      </c>
      <c r="Q3202" s="8" t="s">
        <v>8317</v>
      </c>
      <c r="R3202" s="8" t="s">
        <v>8359</v>
      </c>
      <c r="S3202" s="12">
        <f t="shared" si="198"/>
        <v>42460.320613425924</v>
      </c>
      <c r="T3202" s="12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ROUND(100*(E3203/D3203), 2)</f>
        <v>1.25</v>
      </c>
      <c r="P3203" s="8">
        <f t="shared" ref="P3203:P3266" si="201">ROUND(E3203/L3203,2)</f>
        <v>12.5</v>
      </c>
      <c r="Q3203" s="8" t="s">
        <v>8317</v>
      </c>
      <c r="R3203" s="8" t="s">
        <v>8359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8">
        <f t="shared" si="201"/>
        <v>109.04</v>
      </c>
      <c r="Q3204" s="8" t="s">
        <v>8317</v>
      </c>
      <c r="R3204" s="8" t="s">
        <v>8359</v>
      </c>
      <c r="S3204" s="12">
        <f t="shared" si="202"/>
        <v>42293.853541666671</v>
      </c>
      <c r="T3204" s="12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8">
        <f t="shared" si="201"/>
        <v>41.67</v>
      </c>
      <c r="Q3205" s="8" t="s">
        <v>8317</v>
      </c>
      <c r="R3205" s="8" t="s">
        <v>8359</v>
      </c>
      <c r="S3205" s="12">
        <f t="shared" si="202"/>
        <v>42242.988680555558</v>
      </c>
      <c r="T3205" s="12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8" t="e">
        <f t="shared" si="201"/>
        <v>#DIV/0!</v>
      </c>
      <c r="Q3206" s="8" t="s">
        <v>8317</v>
      </c>
      <c r="R3206" s="8" t="s">
        <v>8359</v>
      </c>
      <c r="S3206" s="12">
        <f t="shared" si="202"/>
        <v>42172.686099537037</v>
      </c>
      <c r="T3206" s="12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</v>
      </c>
      <c r="P3207" s="8">
        <f t="shared" si="201"/>
        <v>22.75</v>
      </c>
      <c r="Q3207" s="8" t="s">
        <v>8317</v>
      </c>
      <c r="R3207" s="8" t="s">
        <v>8359</v>
      </c>
      <c r="S3207" s="12">
        <f t="shared" si="202"/>
        <v>42095.374675925923</v>
      </c>
      <c r="T3207" s="12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8" t="e">
        <f t="shared" si="201"/>
        <v>#DIV/0!</v>
      </c>
      <c r="Q3208" s="8" t="s">
        <v>8317</v>
      </c>
      <c r="R3208" s="8" t="s">
        <v>8359</v>
      </c>
      <c r="S3208" s="12">
        <f t="shared" si="202"/>
        <v>42236.276053240741</v>
      </c>
      <c r="T3208" s="12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</v>
      </c>
      <c r="P3209" s="8">
        <f t="shared" si="201"/>
        <v>70.83</v>
      </c>
      <c r="Q3209" s="8" t="s">
        <v>8317</v>
      </c>
      <c r="R3209" s="8" t="s">
        <v>8359</v>
      </c>
      <c r="S3209" s="12">
        <f t="shared" si="202"/>
        <v>42057.277858796297</v>
      </c>
      <c r="T3209" s="12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103.5</v>
      </c>
      <c r="P3210" s="8">
        <f t="shared" si="201"/>
        <v>63.11</v>
      </c>
      <c r="Q3210" s="8" t="s">
        <v>8317</v>
      </c>
      <c r="R3210" s="8" t="s">
        <v>8318</v>
      </c>
      <c r="S3210" s="12">
        <f t="shared" si="202"/>
        <v>41827.605057870373</v>
      </c>
      <c r="T3210" s="12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</v>
      </c>
      <c r="P3211" s="8">
        <f t="shared" si="201"/>
        <v>50.16</v>
      </c>
      <c r="Q3211" s="8" t="s">
        <v>8317</v>
      </c>
      <c r="R3211" s="8" t="s">
        <v>8318</v>
      </c>
      <c r="S3211" s="12">
        <f t="shared" si="202"/>
        <v>41778.637245370373</v>
      </c>
      <c r="T3211" s="12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125.77</v>
      </c>
      <c r="P3212" s="8">
        <f t="shared" si="201"/>
        <v>62.88</v>
      </c>
      <c r="Q3212" s="8" t="s">
        <v>8317</v>
      </c>
      <c r="R3212" s="8" t="s">
        <v>8318</v>
      </c>
      <c r="S3212" s="12">
        <f t="shared" si="202"/>
        <v>41013.936562499999</v>
      </c>
      <c r="T3212" s="12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</v>
      </c>
      <c r="P3213" s="8">
        <f t="shared" si="201"/>
        <v>85.53</v>
      </c>
      <c r="Q3213" s="8" t="s">
        <v>8317</v>
      </c>
      <c r="R3213" s="8" t="s">
        <v>8318</v>
      </c>
      <c r="S3213" s="12">
        <f t="shared" si="202"/>
        <v>41834.586574074077</v>
      </c>
      <c r="T3213" s="12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8">
        <f t="shared" si="201"/>
        <v>53.72</v>
      </c>
      <c r="Q3214" s="8" t="s">
        <v>8317</v>
      </c>
      <c r="R3214" s="8" t="s">
        <v>8318</v>
      </c>
      <c r="S3214" s="12">
        <f t="shared" si="202"/>
        <v>41829.795729166668</v>
      </c>
      <c r="T3214" s="12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100.12</v>
      </c>
      <c r="P3215" s="8">
        <f t="shared" si="201"/>
        <v>127.81</v>
      </c>
      <c r="Q3215" s="8" t="s">
        <v>8317</v>
      </c>
      <c r="R3215" s="8" t="s">
        <v>8318</v>
      </c>
      <c r="S3215" s="12">
        <f t="shared" si="202"/>
        <v>42171.763414351852</v>
      </c>
      <c r="T3215" s="12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</v>
      </c>
      <c r="P3216" s="8">
        <f t="shared" si="201"/>
        <v>106.57</v>
      </c>
      <c r="Q3216" s="8" t="s">
        <v>8317</v>
      </c>
      <c r="R3216" s="8" t="s">
        <v>8318</v>
      </c>
      <c r="S3216" s="12">
        <f t="shared" si="202"/>
        <v>42337.792511574073</v>
      </c>
      <c r="T3216" s="12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</v>
      </c>
      <c r="P3217" s="8">
        <f t="shared" si="201"/>
        <v>262.11</v>
      </c>
      <c r="Q3217" s="8" t="s">
        <v>8317</v>
      </c>
      <c r="R3217" s="8" t="s">
        <v>8318</v>
      </c>
      <c r="S3217" s="12">
        <f t="shared" si="202"/>
        <v>42219.665173611109</v>
      </c>
      <c r="T3217" s="12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8">
        <f t="shared" si="201"/>
        <v>57.17</v>
      </c>
      <c r="Q3218" s="8" t="s">
        <v>8317</v>
      </c>
      <c r="R3218" s="8" t="s">
        <v>8318</v>
      </c>
      <c r="S3218" s="12">
        <f t="shared" si="202"/>
        <v>42165.462627314817</v>
      </c>
      <c r="T3218" s="12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</v>
      </c>
      <c r="P3219" s="8">
        <f t="shared" si="201"/>
        <v>50.2</v>
      </c>
      <c r="Q3219" s="8" t="s">
        <v>8317</v>
      </c>
      <c r="R3219" s="8" t="s">
        <v>8318</v>
      </c>
      <c r="S3219" s="12">
        <f t="shared" si="202"/>
        <v>42648.546111111107</v>
      </c>
      <c r="T3219" s="12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8">
        <f t="shared" si="201"/>
        <v>66.59</v>
      </c>
      <c r="Q3220" s="8" t="s">
        <v>8317</v>
      </c>
      <c r="R3220" s="8" t="s">
        <v>8318</v>
      </c>
      <c r="S3220" s="12">
        <f t="shared" si="202"/>
        <v>41971.002152777779</v>
      </c>
      <c r="T3220" s="12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</v>
      </c>
      <c r="P3221" s="8">
        <f t="shared" si="201"/>
        <v>168.25</v>
      </c>
      <c r="Q3221" s="8" t="s">
        <v>8317</v>
      </c>
      <c r="R3221" s="8" t="s">
        <v>8318</v>
      </c>
      <c r="S3221" s="12">
        <f t="shared" si="202"/>
        <v>42050.983182870375</v>
      </c>
      <c r="T3221" s="12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8">
        <f t="shared" si="201"/>
        <v>256.37</v>
      </c>
      <c r="Q3222" s="8" t="s">
        <v>8317</v>
      </c>
      <c r="R3222" s="8" t="s">
        <v>8318</v>
      </c>
      <c r="S3222" s="12">
        <f t="shared" si="202"/>
        <v>42772.833379629628</v>
      </c>
      <c r="T3222" s="12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103.43</v>
      </c>
      <c r="P3223" s="8">
        <f t="shared" si="201"/>
        <v>36.61</v>
      </c>
      <c r="Q3223" s="8" t="s">
        <v>8317</v>
      </c>
      <c r="R3223" s="8" t="s">
        <v>8318</v>
      </c>
      <c r="S3223" s="12">
        <f t="shared" si="202"/>
        <v>42155.696793981479</v>
      </c>
      <c r="T3223" s="12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8">
        <f t="shared" si="201"/>
        <v>37.14</v>
      </c>
      <c r="Q3224" s="8" t="s">
        <v>8317</v>
      </c>
      <c r="R3224" s="8" t="s">
        <v>8318</v>
      </c>
      <c r="S3224" s="12">
        <f t="shared" si="202"/>
        <v>42270.582141203704</v>
      </c>
      <c r="T3224" s="12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109.52</v>
      </c>
      <c r="P3225" s="8">
        <f t="shared" si="201"/>
        <v>45.88</v>
      </c>
      <c r="Q3225" s="8" t="s">
        <v>8317</v>
      </c>
      <c r="R3225" s="8" t="s">
        <v>8318</v>
      </c>
      <c r="S3225" s="12">
        <f t="shared" si="202"/>
        <v>42206.835370370376</v>
      </c>
      <c r="T3225" s="12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</v>
      </c>
      <c r="P3226" s="8">
        <f t="shared" si="201"/>
        <v>141.71</v>
      </c>
      <c r="Q3226" s="8" t="s">
        <v>8317</v>
      </c>
      <c r="R3226" s="8" t="s">
        <v>8318</v>
      </c>
      <c r="S3226" s="12">
        <f t="shared" si="202"/>
        <v>42697.850844907407</v>
      </c>
      <c r="T3226" s="12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</v>
      </c>
      <c r="P3227" s="8">
        <f t="shared" si="201"/>
        <v>52.49</v>
      </c>
      <c r="Q3227" s="8" t="s">
        <v>8317</v>
      </c>
      <c r="R3227" s="8" t="s">
        <v>8318</v>
      </c>
      <c r="S3227" s="12">
        <f t="shared" si="202"/>
        <v>42503.559467592597</v>
      </c>
      <c r="T3227" s="12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104.17</v>
      </c>
      <c r="P3228" s="8">
        <f t="shared" si="201"/>
        <v>59.52</v>
      </c>
      <c r="Q3228" s="8" t="s">
        <v>8317</v>
      </c>
      <c r="R3228" s="8" t="s">
        <v>8318</v>
      </c>
      <c r="S3228" s="12">
        <f t="shared" si="202"/>
        <v>42277.583472222221</v>
      </c>
      <c r="T3228" s="12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8">
        <f t="shared" si="201"/>
        <v>50</v>
      </c>
      <c r="Q3229" s="8" t="s">
        <v>8317</v>
      </c>
      <c r="R3229" s="8" t="s">
        <v>8318</v>
      </c>
      <c r="S3229" s="12">
        <f t="shared" si="202"/>
        <v>42722.882361111115</v>
      </c>
      <c r="T3229" s="12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</v>
      </c>
      <c r="P3230" s="8">
        <f t="shared" si="201"/>
        <v>193.62</v>
      </c>
      <c r="Q3230" s="8" t="s">
        <v>8317</v>
      </c>
      <c r="R3230" s="8" t="s">
        <v>8318</v>
      </c>
      <c r="S3230" s="12">
        <f t="shared" si="202"/>
        <v>42323.70930555556</v>
      </c>
      <c r="T3230" s="12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107.87</v>
      </c>
      <c r="P3231" s="8">
        <f t="shared" si="201"/>
        <v>106.8</v>
      </c>
      <c r="Q3231" s="8" t="s">
        <v>8317</v>
      </c>
      <c r="R3231" s="8" t="s">
        <v>8318</v>
      </c>
      <c r="S3231" s="12">
        <f t="shared" si="202"/>
        <v>41933.291643518518</v>
      </c>
      <c r="T3231" s="12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</v>
      </c>
      <c r="P3232" s="8">
        <f t="shared" si="201"/>
        <v>77.22</v>
      </c>
      <c r="Q3232" s="8" t="s">
        <v>8317</v>
      </c>
      <c r="R3232" s="8" t="s">
        <v>8318</v>
      </c>
      <c r="S3232" s="12">
        <f t="shared" si="202"/>
        <v>41898.168125000004</v>
      </c>
      <c r="T3232" s="12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8">
        <f t="shared" si="201"/>
        <v>57.5</v>
      </c>
      <c r="Q3233" s="8" t="s">
        <v>8317</v>
      </c>
      <c r="R3233" s="8" t="s">
        <v>8318</v>
      </c>
      <c r="S3233" s="12">
        <f t="shared" si="202"/>
        <v>42446.943831018521</v>
      </c>
      <c r="T3233" s="12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131.19999999999999</v>
      </c>
      <c r="P3234" s="8">
        <f t="shared" si="201"/>
        <v>50.46</v>
      </c>
      <c r="Q3234" s="8" t="s">
        <v>8317</v>
      </c>
      <c r="R3234" s="8" t="s">
        <v>8318</v>
      </c>
      <c r="S3234" s="12">
        <f t="shared" si="202"/>
        <v>42463.81385416667</v>
      </c>
      <c r="T3234" s="12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8">
        <f t="shared" si="201"/>
        <v>97.38</v>
      </c>
      <c r="Q3235" s="8" t="s">
        <v>8317</v>
      </c>
      <c r="R3235" s="8" t="s">
        <v>8318</v>
      </c>
      <c r="S3235" s="12">
        <f t="shared" si="202"/>
        <v>42766.805034722223</v>
      </c>
      <c r="T3235" s="12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</v>
      </c>
      <c r="P3236" s="8">
        <f t="shared" si="201"/>
        <v>34.92</v>
      </c>
      <c r="Q3236" s="8" t="s">
        <v>8317</v>
      </c>
      <c r="R3236" s="8" t="s">
        <v>8318</v>
      </c>
      <c r="S3236" s="12">
        <f t="shared" si="202"/>
        <v>42734.789444444439</v>
      </c>
      <c r="T3236" s="12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103.21</v>
      </c>
      <c r="P3237" s="8">
        <f t="shared" si="201"/>
        <v>85.53</v>
      </c>
      <c r="Q3237" s="8" t="s">
        <v>8317</v>
      </c>
      <c r="R3237" s="8" t="s">
        <v>8318</v>
      </c>
      <c r="S3237" s="12">
        <f t="shared" si="202"/>
        <v>42522.347812499997</v>
      </c>
      <c r="T3237" s="12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8">
        <f t="shared" si="201"/>
        <v>182.91</v>
      </c>
      <c r="Q3238" s="8" t="s">
        <v>8317</v>
      </c>
      <c r="R3238" s="8" t="s">
        <v>8318</v>
      </c>
      <c r="S3238" s="12">
        <f t="shared" si="202"/>
        <v>42702.917048611111</v>
      </c>
      <c r="T3238" s="12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100.79</v>
      </c>
      <c r="P3239" s="8">
        <f t="shared" si="201"/>
        <v>131.13999999999999</v>
      </c>
      <c r="Q3239" s="8" t="s">
        <v>8317</v>
      </c>
      <c r="R3239" s="8" t="s">
        <v>8318</v>
      </c>
      <c r="S3239" s="12">
        <f t="shared" si="202"/>
        <v>42252.474351851852</v>
      </c>
      <c r="T3239" s="12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</v>
      </c>
      <c r="P3240" s="8">
        <f t="shared" si="201"/>
        <v>39.81</v>
      </c>
      <c r="Q3240" s="8" t="s">
        <v>8317</v>
      </c>
      <c r="R3240" s="8" t="s">
        <v>8318</v>
      </c>
      <c r="S3240" s="12">
        <f t="shared" si="202"/>
        <v>42156.510393518518</v>
      </c>
      <c r="T3240" s="12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105.92</v>
      </c>
      <c r="P3241" s="8">
        <f t="shared" si="201"/>
        <v>59.7</v>
      </c>
      <c r="Q3241" s="8" t="s">
        <v>8317</v>
      </c>
      <c r="R3241" s="8" t="s">
        <v>8318</v>
      </c>
      <c r="S3241" s="12">
        <f t="shared" si="202"/>
        <v>42278.089039351849</v>
      </c>
      <c r="T3241" s="12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100.57</v>
      </c>
      <c r="P3242" s="8">
        <f t="shared" si="201"/>
        <v>88.74</v>
      </c>
      <c r="Q3242" s="8" t="s">
        <v>8317</v>
      </c>
      <c r="R3242" s="8" t="s">
        <v>8318</v>
      </c>
      <c r="S3242" s="12">
        <f t="shared" si="202"/>
        <v>42754.693842592591</v>
      </c>
      <c r="T3242" s="12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115.31</v>
      </c>
      <c r="P3243" s="8">
        <f t="shared" si="201"/>
        <v>58.69</v>
      </c>
      <c r="Q3243" s="8" t="s">
        <v>8317</v>
      </c>
      <c r="R3243" s="8" t="s">
        <v>8318</v>
      </c>
      <c r="S3243" s="12">
        <f t="shared" si="202"/>
        <v>41893.324884259258</v>
      </c>
      <c r="T3243" s="12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</v>
      </c>
      <c r="P3244" s="8">
        <f t="shared" si="201"/>
        <v>69.569999999999993</v>
      </c>
      <c r="Q3244" s="8" t="s">
        <v>8317</v>
      </c>
      <c r="R3244" s="8" t="s">
        <v>8318</v>
      </c>
      <c r="S3244" s="12">
        <f t="shared" si="202"/>
        <v>41871.755694444444</v>
      </c>
      <c r="T3244" s="12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102.84</v>
      </c>
      <c r="P3245" s="8">
        <f t="shared" si="201"/>
        <v>115.87</v>
      </c>
      <c r="Q3245" s="8" t="s">
        <v>8317</v>
      </c>
      <c r="R3245" s="8" t="s">
        <v>8318</v>
      </c>
      <c r="S3245" s="12">
        <f t="shared" si="202"/>
        <v>42262.096782407403</v>
      </c>
      <c r="T3245" s="12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102.94</v>
      </c>
      <c r="P3246" s="8">
        <f t="shared" si="201"/>
        <v>23.87</v>
      </c>
      <c r="Q3246" s="8" t="s">
        <v>8317</v>
      </c>
      <c r="R3246" s="8" t="s">
        <v>8318</v>
      </c>
      <c r="S3246" s="12">
        <f t="shared" si="202"/>
        <v>42675.694236111114</v>
      </c>
      <c r="T3246" s="12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</v>
      </c>
      <c r="P3247" s="8">
        <f t="shared" si="201"/>
        <v>81.13</v>
      </c>
      <c r="Q3247" s="8" t="s">
        <v>8317</v>
      </c>
      <c r="R3247" s="8" t="s">
        <v>8318</v>
      </c>
      <c r="S3247" s="12">
        <f t="shared" si="202"/>
        <v>42135.60020833333</v>
      </c>
      <c r="T3247" s="12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</v>
      </c>
      <c r="P3248" s="8">
        <f t="shared" si="201"/>
        <v>57.63</v>
      </c>
      <c r="Q3248" s="8" t="s">
        <v>8317</v>
      </c>
      <c r="R3248" s="8" t="s">
        <v>8318</v>
      </c>
      <c r="S3248" s="12">
        <f t="shared" si="202"/>
        <v>42230.472222222219</v>
      </c>
      <c r="T3248" s="12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8">
        <f t="shared" si="201"/>
        <v>46.43</v>
      </c>
      <c r="Q3249" s="8" t="s">
        <v>8317</v>
      </c>
      <c r="R3249" s="8" t="s">
        <v>8318</v>
      </c>
      <c r="S3249" s="12">
        <f t="shared" si="202"/>
        <v>42167.434166666666</v>
      </c>
      <c r="T3249" s="12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</v>
      </c>
      <c r="P3250" s="8">
        <f t="shared" si="201"/>
        <v>60.48</v>
      </c>
      <c r="Q3250" s="8" t="s">
        <v>8317</v>
      </c>
      <c r="R3250" s="8" t="s">
        <v>8318</v>
      </c>
      <c r="S3250" s="12">
        <f t="shared" si="202"/>
        <v>42068.888391203705</v>
      </c>
      <c r="T3250" s="12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104.93</v>
      </c>
      <c r="P3251" s="8">
        <f t="shared" si="201"/>
        <v>65.58</v>
      </c>
      <c r="Q3251" s="8" t="s">
        <v>8317</v>
      </c>
      <c r="R3251" s="8" t="s">
        <v>8318</v>
      </c>
      <c r="S3251" s="12">
        <f t="shared" si="202"/>
        <v>42145.746689814812</v>
      </c>
      <c r="T3251" s="12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</v>
      </c>
      <c r="P3252" s="8">
        <f t="shared" si="201"/>
        <v>119.19</v>
      </c>
      <c r="Q3252" s="8" t="s">
        <v>8317</v>
      </c>
      <c r="R3252" s="8" t="s">
        <v>8318</v>
      </c>
      <c r="S3252" s="12">
        <f t="shared" si="202"/>
        <v>41918.742175925923</v>
      </c>
      <c r="T3252" s="12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</v>
      </c>
      <c r="P3253" s="8">
        <f t="shared" si="201"/>
        <v>83.05</v>
      </c>
      <c r="Q3253" s="8" t="s">
        <v>8317</v>
      </c>
      <c r="R3253" s="8" t="s">
        <v>8318</v>
      </c>
      <c r="S3253" s="12">
        <f t="shared" si="202"/>
        <v>42146.731087962966</v>
      </c>
      <c r="T3253" s="12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</v>
      </c>
      <c r="P3254" s="8">
        <f t="shared" si="201"/>
        <v>57.52</v>
      </c>
      <c r="Q3254" s="8" t="s">
        <v>8317</v>
      </c>
      <c r="R3254" s="8" t="s">
        <v>8318</v>
      </c>
      <c r="S3254" s="12">
        <f t="shared" si="202"/>
        <v>42590.472685185188</v>
      </c>
      <c r="T3254" s="12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101.83</v>
      </c>
      <c r="P3255" s="8">
        <f t="shared" si="201"/>
        <v>177.09</v>
      </c>
      <c r="Q3255" s="8" t="s">
        <v>8317</v>
      </c>
      <c r="R3255" s="8" t="s">
        <v>8318</v>
      </c>
      <c r="S3255" s="12">
        <f t="shared" si="202"/>
        <v>42602.576712962968</v>
      </c>
      <c r="T3255" s="12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101.26</v>
      </c>
      <c r="P3256" s="8">
        <f t="shared" si="201"/>
        <v>70.77</v>
      </c>
      <c r="Q3256" s="8" t="s">
        <v>8317</v>
      </c>
      <c r="R3256" s="8" t="s">
        <v>8318</v>
      </c>
      <c r="S3256" s="12">
        <f t="shared" si="202"/>
        <v>42059.085752314815</v>
      </c>
      <c r="T3256" s="12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8">
        <f t="shared" si="201"/>
        <v>29.17</v>
      </c>
      <c r="Q3257" s="8" t="s">
        <v>8317</v>
      </c>
      <c r="R3257" s="8" t="s">
        <v>8318</v>
      </c>
      <c r="S3257" s="12">
        <f t="shared" si="202"/>
        <v>41889.768229166664</v>
      </c>
      <c r="T3257" s="12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8">
        <f t="shared" si="201"/>
        <v>72.760000000000005</v>
      </c>
      <c r="Q3258" s="8" t="s">
        <v>8317</v>
      </c>
      <c r="R3258" s="8" t="s">
        <v>8318</v>
      </c>
      <c r="S3258" s="12">
        <f t="shared" si="202"/>
        <v>42144.573807870373</v>
      </c>
      <c r="T3258" s="12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106.3</v>
      </c>
      <c r="P3259" s="8">
        <f t="shared" si="201"/>
        <v>51.85</v>
      </c>
      <c r="Q3259" s="8" t="s">
        <v>8317</v>
      </c>
      <c r="R3259" s="8" t="s">
        <v>8318</v>
      </c>
      <c r="S3259" s="12">
        <f t="shared" si="202"/>
        <v>42758.559629629628</v>
      </c>
      <c r="T3259" s="12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</v>
      </c>
      <c r="P3260" s="8">
        <f t="shared" si="201"/>
        <v>98.2</v>
      </c>
      <c r="Q3260" s="8" t="s">
        <v>8317</v>
      </c>
      <c r="R3260" s="8" t="s">
        <v>8318</v>
      </c>
      <c r="S3260" s="12">
        <f t="shared" si="202"/>
        <v>41982.887280092589</v>
      </c>
      <c r="T3260" s="12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106.17</v>
      </c>
      <c r="P3261" s="8">
        <f t="shared" si="201"/>
        <v>251.74</v>
      </c>
      <c r="Q3261" s="8" t="s">
        <v>8317</v>
      </c>
      <c r="R3261" s="8" t="s">
        <v>8318</v>
      </c>
      <c r="S3261" s="12">
        <f t="shared" si="202"/>
        <v>42614.760937500003</v>
      </c>
      <c r="T3261" s="12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</v>
      </c>
      <c r="P3262" s="8">
        <f t="shared" si="201"/>
        <v>74.819999999999993</v>
      </c>
      <c r="Q3262" s="8" t="s">
        <v>8317</v>
      </c>
      <c r="R3262" s="8" t="s">
        <v>8318</v>
      </c>
      <c r="S3262" s="12">
        <f t="shared" si="202"/>
        <v>42303.672662037032</v>
      </c>
      <c r="T3262" s="12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</v>
      </c>
      <c r="P3263" s="8">
        <f t="shared" si="201"/>
        <v>67.650000000000006</v>
      </c>
      <c r="Q3263" s="8" t="s">
        <v>8317</v>
      </c>
      <c r="R3263" s="8" t="s">
        <v>8318</v>
      </c>
      <c r="S3263" s="12">
        <f t="shared" si="202"/>
        <v>42171.725416666668</v>
      </c>
      <c r="T3263" s="12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</v>
      </c>
      <c r="P3264" s="8">
        <f t="shared" si="201"/>
        <v>93.81</v>
      </c>
      <c r="Q3264" s="8" t="s">
        <v>8317</v>
      </c>
      <c r="R3264" s="8" t="s">
        <v>8318</v>
      </c>
      <c r="S3264" s="12">
        <f t="shared" si="202"/>
        <v>41964.315532407403</v>
      </c>
      <c r="T3264" s="12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112.17</v>
      </c>
      <c r="P3265" s="8">
        <f t="shared" si="201"/>
        <v>41.24</v>
      </c>
      <c r="Q3265" s="8" t="s">
        <v>8317</v>
      </c>
      <c r="R3265" s="8" t="s">
        <v>8318</v>
      </c>
      <c r="S3265" s="12">
        <f t="shared" si="202"/>
        <v>42284.516064814816</v>
      </c>
      <c r="T3265" s="12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8">
        <f t="shared" si="201"/>
        <v>52.55</v>
      </c>
      <c r="Q3266" s="8" t="s">
        <v>8317</v>
      </c>
      <c r="R3266" s="8" t="s">
        <v>8318</v>
      </c>
      <c r="S3266" s="12">
        <f t="shared" si="202"/>
        <v>42016.800208333334</v>
      </c>
      <c r="T3266" s="12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ROUND(100*(E3267/D3267), 2)</f>
        <v>164</v>
      </c>
      <c r="P3267" s="8">
        <f t="shared" ref="P3267:P3330" si="205">ROUND(E3267/L3267,2)</f>
        <v>70.290000000000006</v>
      </c>
      <c r="Q3267" s="8" t="s">
        <v>8317</v>
      </c>
      <c r="R3267" s="8" t="s">
        <v>8318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</v>
      </c>
      <c r="P3268" s="8">
        <f t="shared" si="205"/>
        <v>48.33</v>
      </c>
      <c r="Q3268" s="8" t="s">
        <v>8317</v>
      </c>
      <c r="R3268" s="8" t="s">
        <v>8318</v>
      </c>
      <c r="S3268" s="12">
        <f t="shared" si="206"/>
        <v>42136.536134259266</v>
      </c>
      <c r="T3268" s="12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8">
        <f t="shared" si="205"/>
        <v>53.18</v>
      </c>
      <c r="Q3269" s="8" t="s">
        <v>8317</v>
      </c>
      <c r="R3269" s="8" t="s">
        <v>8318</v>
      </c>
      <c r="S3269" s="12">
        <f t="shared" si="206"/>
        <v>42172.757638888885</v>
      </c>
      <c r="T3269" s="12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8">
        <f t="shared" si="205"/>
        <v>60.95</v>
      </c>
      <c r="Q3270" s="8" t="s">
        <v>8317</v>
      </c>
      <c r="R3270" s="8" t="s">
        <v>8318</v>
      </c>
      <c r="S3270" s="12">
        <f t="shared" si="206"/>
        <v>42590.90425925926</v>
      </c>
      <c r="T3270" s="12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101.5</v>
      </c>
      <c r="P3271" s="8">
        <f t="shared" si="205"/>
        <v>116</v>
      </c>
      <c r="Q3271" s="8" t="s">
        <v>8317</v>
      </c>
      <c r="R3271" s="8" t="s">
        <v>8318</v>
      </c>
      <c r="S3271" s="12">
        <f t="shared" si="206"/>
        <v>42137.395798611105</v>
      </c>
      <c r="T3271" s="12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101.67</v>
      </c>
      <c r="P3272" s="8">
        <f t="shared" si="205"/>
        <v>61</v>
      </c>
      <c r="Q3272" s="8" t="s">
        <v>8317</v>
      </c>
      <c r="R3272" s="8" t="s">
        <v>8318</v>
      </c>
      <c r="S3272" s="12">
        <f t="shared" si="206"/>
        <v>42167.533159722225</v>
      </c>
      <c r="T3272" s="12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8">
        <f t="shared" si="205"/>
        <v>38.24</v>
      </c>
      <c r="Q3273" s="8" t="s">
        <v>8317</v>
      </c>
      <c r="R3273" s="8" t="s">
        <v>8318</v>
      </c>
      <c r="S3273" s="12">
        <f t="shared" si="206"/>
        <v>41915.437210648146</v>
      </c>
      <c r="T3273" s="12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8">
        <f t="shared" si="205"/>
        <v>106.5</v>
      </c>
      <c r="Q3274" s="8" t="s">
        <v>8317</v>
      </c>
      <c r="R3274" s="8" t="s">
        <v>8318</v>
      </c>
      <c r="S3274" s="12">
        <f t="shared" si="206"/>
        <v>42284.500104166669</v>
      </c>
      <c r="T3274" s="12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8">
        <f t="shared" si="205"/>
        <v>204.57</v>
      </c>
      <c r="Q3275" s="8" t="s">
        <v>8317</v>
      </c>
      <c r="R3275" s="8" t="s">
        <v>8318</v>
      </c>
      <c r="S3275" s="12">
        <f t="shared" si="206"/>
        <v>42611.801412037035</v>
      </c>
      <c r="T3275" s="12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</v>
      </c>
      <c r="P3276" s="8">
        <f t="shared" si="205"/>
        <v>54.91</v>
      </c>
      <c r="Q3276" s="8" t="s">
        <v>8317</v>
      </c>
      <c r="R3276" s="8" t="s">
        <v>8318</v>
      </c>
      <c r="S3276" s="12">
        <f t="shared" si="206"/>
        <v>42400.704537037032</v>
      </c>
      <c r="T3276" s="12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100.28</v>
      </c>
      <c r="P3277" s="8">
        <f t="shared" si="205"/>
        <v>150.41999999999999</v>
      </c>
      <c r="Q3277" s="8" t="s">
        <v>8317</v>
      </c>
      <c r="R3277" s="8" t="s">
        <v>8318</v>
      </c>
      <c r="S3277" s="12">
        <f t="shared" si="206"/>
        <v>42017.88045138889</v>
      </c>
      <c r="T3277" s="12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</v>
      </c>
      <c r="P3278" s="8">
        <f t="shared" si="205"/>
        <v>52.58</v>
      </c>
      <c r="Q3278" s="8" t="s">
        <v>8317</v>
      </c>
      <c r="R3278" s="8" t="s">
        <v>8318</v>
      </c>
      <c r="S3278" s="12">
        <f t="shared" si="206"/>
        <v>42426.949988425928</v>
      </c>
      <c r="T3278" s="12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</v>
      </c>
      <c r="P3279" s="8">
        <f t="shared" si="205"/>
        <v>54.3</v>
      </c>
      <c r="Q3279" s="8" t="s">
        <v>8317</v>
      </c>
      <c r="R3279" s="8" t="s">
        <v>8318</v>
      </c>
      <c r="S3279" s="12">
        <f t="shared" si="206"/>
        <v>41931.682939814818</v>
      </c>
      <c r="T3279" s="12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8">
        <f t="shared" si="205"/>
        <v>76.03</v>
      </c>
      <c r="Q3280" s="8" t="s">
        <v>8317</v>
      </c>
      <c r="R3280" s="8" t="s">
        <v>8318</v>
      </c>
      <c r="S3280" s="12">
        <f t="shared" si="206"/>
        <v>42124.848414351851</v>
      </c>
      <c r="T3280" s="12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114.28</v>
      </c>
      <c r="P3281" s="8">
        <f t="shared" si="205"/>
        <v>105.21</v>
      </c>
      <c r="Q3281" s="8" t="s">
        <v>8317</v>
      </c>
      <c r="R3281" s="8" t="s">
        <v>8318</v>
      </c>
      <c r="S3281" s="12">
        <f t="shared" si="206"/>
        <v>42431.102534722217</v>
      </c>
      <c r="T3281" s="12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8">
        <f t="shared" si="205"/>
        <v>68.67</v>
      </c>
      <c r="Q3282" s="8" t="s">
        <v>8317</v>
      </c>
      <c r="R3282" s="8" t="s">
        <v>8318</v>
      </c>
      <c r="S3282" s="12">
        <f t="shared" si="206"/>
        <v>42121.756921296299</v>
      </c>
      <c r="T3282" s="12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8">
        <f t="shared" si="205"/>
        <v>129.36000000000001</v>
      </c>
      <c r="Q3283" s="8" t="s">
        <v>8317</v>
      </c>
      <c r="R3283" s="8" t="s">
        <v>8318</v>
      </c>
      <c r="S3283" s="12">
        <f t="shared" si="206"/>
        <v>42219.019733796296</v>
      </c>
      <c r="T3283" s="12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102.65</v>
      </c>
      <c r="P3284" s="8">
        <f t="shared" si="205"/>
        <v>134.26</v>
      </c>
      <c r="Q3284" s="8" t="s">
        <v>8317</v>
      </c>
      <c r="R3284" s="8" t="s">
        <v>8318</v>
      </c>
      <c r="S3284" s="12">
        <f t="shared" si="206"/>
        <v>42445.19430555556</v>
      </c>
      <c r="T3284" s="12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</v>
      </c>
      <c r="P3285" s="8">
        <f t="shared" si="205"/>
        <v>17.829999999999998</v>
      </c>
      <c r="Q3285" s="8" t="s">
        <v>8317</v>
      </c>
      <c r="R3285" s="8" t="s">
        <v>8318</v>
      </c>
      <c r="S3285" s="12">
        <f t="shared" si="206"/>
        <v>42379.74418981481</v>
      </c>
      <c r="T3285" s="12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8">
        <f t="shared" si="205"/>
        <v>203.2</v>
      </c>
      <c r="Q3286" s="8" t="s">
        <v>8317</v>
      </c>
      <c r="R3286" s="8" t="s">
        <v>8318</v>
      </c>
      <c r="S3286" s="12">
        <f t="shared" si="206"/>
        <v>42380.884872685187</v>
      </c>
      <c r="T3286" s="12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</v>
      </c>
      <c r="P3287" s="8">
        <f t="shared" si="205"/>
        <v>69.19</v>
      </c>
      <c r="Q3287" s="8" t="s">
        <v>8317</v>
      </c>
      <c r="R3287" s="8" t="s">
        <v>8318</v>
      </c>
      <c r="S3287" s="12">
        <f t="shared" si="206"/>
        <v>42762.942430555559</v>
      </c>
      <c r="T3287" s="12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101.77</v>
      </c>
      <c r="P3288" s="8">
        <f t="shared" si="205"/>
        <v>125.12</v>
      </c>
      <c r="Q3288" s="8" t="s">
        <v>8317</v>
      </c>
      <c r="R3288" s="8" t="s">
        <v>8318</v>
      </c>
      <c r="S3288" s="12">
        <f t="shared" si="206"/>
        <v>42567.840069444443</v>
      </c>
      <c r="T3288" s="12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8">
        <f t="shared" si="205"/>
        <v>73.53</v>
      </c>
      <c r="Q3289" s="8" t="s">
        <v>8317</v>
      </c>
      <c r="R3289" s="8" t="s">
        <v>8318</v>
      </c>
      <c r="S3289" s="12">
        <f t="shared" si="206"/>
        <v>42311.750324074077</v>
      </c>
      <c r="T3289" s="12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</v>
      </c>
      <c r="P3290" s="8">
        <f t="shared" si="205"/>
        <v>48.44</v>
      </c>
      <c r="Q3290" s="8" t="s">
        <v>8317</v>
      </c>
      <c r="R3290" s="8" t="s">
        <v>8318</v>
      </c>
      <c r="S3290" s="12">
        <f t="shared" si="206"/>
        <v>42505.774479166663</v>
      </c>
      <c r="T3290" s="12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</v>
      </c>
      <c r="P3291" s="8">
        <f t="shared" si="205"/>
        <v>26.61</v>
      </c>
      <c r="Q3291" s="8" t="s">
        <v>8317</v>
      </c>
      <c r="R3291" s="8" t="s">
        <v>8318</v>
      </c>
      <c r="S3291" s="12">
        <f t="shared" si="206"/>
        <v>42758.368078703701</v>
      </c>
      <c r="T3291" s="12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8">
        <f t="shared" si="205"/>
        <v>33.67</v>
      </c>
      <c r="Q3292" s="8" t="s">
        <v>8317</v>
      </c>
      <c r="R3292" s="8" t="s">
        <v>8318</v>
      </c>
      <c r="S3292" s="12">
        <f t="shared" si="206"/>
        <v>42775.51494212963</v>
      </c>
      <c r="T3292" s="12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114</v>
      </c>
      <c r="P3293" s="8">
        <f t="shared" si="205"/>
        <v>40.71</v>
      </c>
      <c r="Q3293" s="8" t="s">
        <v>8317</v>
      </c>
      <c r="R3293" s="8" t="s">
        <v>8318</v>
      </c>
      <c r="S3293" s="12">
        <f t="shared" si="206"/>
        <v>42232.702546296292</v>
      </c>
      <c r="T3293" s="12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286.14</v>
      </c>
      <c r="P3294" s="8">
        <f t="shared" si="205"/>
        <v>19.27</v>
      </c>
      <c r="Q3294" s="8" t="s">
        <v>8317</v>
      </c>
      <c r="R3294" s="8" t="s">
        <v>8318</v>
      </c>
      <c r="S3294" s="12">
        <f t="shared" si="206"/>
        <v>42282.770231481481</v>
      </c>
      <c r="T3294" s="12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</v>
      </c>
      <c r="P3295" s="8">
        <f t="shared" si="205"/>
        <v>84.29</v>
      </c>
      <c r="Q3295" s="8" t="s">
        <v>8317</v>
      </c>
      <c r="R3295" s="8" t="s">
        <v>8318</v>
      </c>
      <c r="S3295" s="12">
        <f t="shared" si="206"/>
        <v>42768.425370370373</v>
      </c>
      <c r="T3295" s="12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</v>
      </c>
      <c r="P3296" s="8">
        <f t="shared" si="205"/>
        <v>29.58</v>
      </c>
      <c r="Q3296" s="8" t="s">
        <v>8317</v>
      </c>
      <c r="R3296" s="8" t="s">
        <v>8318</v>
      </c>
      <c r="S3296" s="12">
        <f t="shared" si="206"/>
        <v>42141.541134259256</v>
      </c>
      <c r="T3296" s="12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102.86</v>
      </c>
      <c r="P3297" s="8">
        <f t="shared" si="205"/>
        <v>26.67</v>
      </c>
      <c r="Q3297" s="8" t="s">
        <v>8317</v>
      </c>
      <c r="R3297" s="8" t="s">
        <v>8318</v>
      </c>
      <c r="S3297" s="12">
        <f t="shared" si="206"/>
        <v>42609.442465277782</v>
      </c>
      <c r="T3297" s="12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144.07</v>
      </c>
      <c r="P3298" s="8">
        <f t="shared" si="205"/>
        <v>45.98</v>
      </c>
      <c r="Q3298" s="8" t="s">
        <v>8317</v>
      </c>
      <c r="R3298" s="8" t="s">
        <v>8318</v>
      </c>
      <c r="S3298" s="12">
        <f t="shared" si="206"/>
        <v>42309.756620370375</v>
      </c>
      <c r="T3298" s="12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</v>
      </c>
      <c r="P3299" s="8">
        <f t="shared" si="205"/>
        <v>125.09</v>
      </c>
      <c r="Q3299" s="8" t="s">
        <v>8317</v>
      </c>
      <c r="R3299" s="8" t="s">
        <v>8318</v>
      </c>
      <c r="S3299" s="12">
        <f t="shared" si="206"/>
        <v>42193.771481481483</v>
      </c>
      <c r="T3299" s="12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8">
        <f t="shared" si="205"/>
        <v>141.29</v>
      </c>
      <c r="Q3300" s="8" t="s">
        <v>8317</v>
      </c>
      <c r="R3300" s="8" t="s">
        <v>8318</v>
      </c>
      <c r="S3300" s="12">
        <f t="shared" si="206"/>
        <v>42239.957962962959</v>
      </c>
      <c r="T3300" s="12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116.2</v>
      </c>
      <c r="P3301" s="8">
        <f t="shared" si="205"/>
        <v>55.33</v>
      </c>
      <c r="Q3301" s="8" t="s">
        <v>8317</v>
      </c>
      <c r="R3301" s="8" t="s">
        <v>8318</v>
      </c>
      <c r="S3301" s="12">
        <f t="shared" si="206"/>
        <v>42261.917395833334</v>
      </c>
      <c r="T3301" s="12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136.16999999999999</v>
      </c>
      <c r="P3302" s="8">
        <f t="shared" si="205"/>
        <v>46.42</v>
      </c>
      <c r="Q3302" s="8" t="s">
        <v>8317</v>
      </c>
      <c r="R3302" s="8" t="s">
        <v>8318</v>
      </c>
      <c r="S3302" s="12">
        <f t="shared" si="206"/>
        <v>42102.743773148148</v>
      </c>
      <c r="T3302" s="12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133.47</v>
      </c>
      <c r="P3303" s="8">
        <f t="shared" si="205"/>
        <v>57.2</v>
      </c>
      <c r="Q3303" s="8" t="s">
        <v>8317</v>
      </c>
      <c r="R3303" s="8" t="s">
        <v>8318</v>
      </c>
      <c r="S3303" s="12">
        <f t="shared" si="206"/>
        <v>42538.73583333334</v>
      </c>
      <c r="T3303" s="12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</v>
      </c>
      <c r="P3304" s="8">
        <f t="shared" si="205"/>
        <v>173.7</v>
      </c>
      <c r="Q3304" s="8" t="s">
        <v>8317</v>
      </c>
      <c r="R3304" s="8" t="s">
        <v>8318</v>
      </c>
      <c r="S3304" s="12">
        <f t="shared" si="206"/>
        <v>42681.35157407407</v>
      </c>
      <c r="T3304" s="12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115.89</v>
      </c>
      <c r="P3305" s="8">
        <f t="shared" si="205"/>
        <v>59.6</v>
      </c>
      <c r="Q3305" s="8" t="s">
        <v>8317</v>
      </c>
      <c r="R3305" s="8" t="s">
        <v>8318</v>
      </c>
      <c r="S3305" s="12">
        <f t="shared" si="206"/>
        <v>42056.65143518518</v>
      </c>
      <c r="T3305" s="12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104.52</v>
      </c>
      <c r="P3306" s="8">
        <f t="shared" si="205"/>
        <v>89.59</v>
      </c>
      <c r="Q3306" s="8" t="s">
        <v>8317</v>
      </c>
      <c r="R3306" s="8" t="s">
        <v>8318</v>
      </c>
      <c r="S3306" s="12">
        <f t="shared" si="206"/>
        <v>42696.624444444446</v>
      </c>
      <c r="T3306" s="12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102.03</v>
      </c>
      <c r="P3307" s="8">
        <f t="shared" si="205"/>
        <v>204.05</v>
      </c>
      <c r="Q3307" s="8" t="s">
        <v>8317</v>
      </c>
      <c r="R3307" s="8" t="s">
        <v>8318</v>
      </c>
      <c r="S3307" s="12">
        <f t="shared" si="206"/>
        <v>42186.855879629627</v>
      </c>
      <c r="T3307" s="12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</v>
      </c>
      <c r="P3308" s="8">
        <f t="shared" si="205"/>
        <v>48.7</v>
      </c>
      <c r="Q3308" s="8" t="s">
        <v>8317</v>
      </c>
      <c r="R3308" s="8" t="s">
        <v>8318</v>
      </c>
      <c r="S3308" s="12">
        <f t="shared" si="206"/>
        <v>42493.219236111108</v>
      </c>
      <c r="T3308" s="12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106.68</v>
      </c>
      <c r="P3309" s="8">
        <f t="shared" si="205"/>
        <v>53.34</v>
      </c>
      <c r="Q3309" s="8" t="s">
        <v>8317</v>
      </c>
      <c r="R3309" s="8" t="s">
        <v>8318</v>
      </c>
      <c r="S3309" s="12">
        <f t="shared" si="206"/>
        <v>42475.057164351849</v>
      </c>
      <c r="T3309" s="12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122.29</v>
      </c>
      <c r="P3310" s="8">
        <f t="shared" si="205"/>
        <v>75.09</v>
      </c>
      <c r="Q3310" s="8" t="s">
        <v>8317</v>
      </c>
      <c r="R3310" s="8" t="s">
        <v>8318</v>
      </c>
      <c r="S3310" s="12">
        <f t="shared" si="206"/>
        <v>42452.876909722225</v>
      </c>
      <c r="T3310" s="12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159.43</v>
      </c>
      <c r="P3311" s="8">
        <f t="shared" si="205"/>
        <v>18</v>
      </c>
      <c r="Q3311" s="8" t="s">
        <v>8317</v>
      </c>
      <c r="R3311" s="8" t="s">
        <v>8318</v>
      </c>
      <c r="S3311" s="12">
        <f t="shared" si="206"/>
        <v>42628.650208333333</v>
      </c>
      <c r="T3311" s="12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100.08</v>
      </c>
      <c r="P3312" s="8">
        <f t="shared" si="205"/>
        <v>209.84</v>
      </c>
      <c r="Q3312" s="8" t="s">
        <v>8317</v>
      </c>
      <c r="R3312" s="8" t="s">
        <v>8318</v>
      </c>
      <c r="S3312" s="12">
        <f t="shared" si="206"/>
        <v>42253.928530092591</v>
      </c>
      <c r="T3312" s="12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8">
        <f t="shared" si="205"/>
        <v>61.02</v>
      </c>
      <c r="Q3313" s="8" t="s">
        <v>8317</v>
      </c>
      <c r="R3313" s="8" t="s">
        <v>8318</v>
      </c>
      <c r="S3313" s="12">
        <f t="shared" si="206"/>
        <v>42264.29178240741</v>
      </c>
      <c r="T3313" s="12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100.04</v>
      </c>
      <c r="P3314" s="8">
        <f t="shared" si="205"/>
        <v>61</v>
      </c>
      <c r="Q3314" s="8" t="s">
        <v>8317</v>
      </c>
      <c r="R3314" s="8" t="s">
        <v>8318</v>
      </c>
      <c r="S3314" s="12">
        <f t="shared" si="206"/>
        <v>42664.809560185182</v>
      </c>
      <c r="T3314" s="12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</v>
      </c>
      <c r="P3315" s="8">
        <f t="shared" si="205"/>
        <v>80.03</v>
      </c>
      <c r="Q3315" s="8" t="s">
        <v>8317</v>
      </c>
      <c r="R3315" s="8" t="s">
        <v>8318</v>
      </c>
      <c r="S3315" s="12">
        <f t="shared" si="206"/>
        <v>42382.244409722218</v>
      </c>
      <c r="T3315" s="12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8">
        <f t="shared" si="205"/>
        <v>29.07</v>
      </c>
      <c r="Q3316" s="8" t="s">
        <v>8317</v>
      </c>
      <c r="R3316" s="8" t="s">
        <v>8318</v>
      </c>
      <c r="S3316" s="12">
        <f t="shared" si="206"/>
        <v>42105.267488425925</v>
      </c>
      <c r="T3316" s="12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</v>
      </c>
      <c r="P3317" s="8">
        <f t="shared" si="205"/>
        <v>49.44</v>
      </c>
      <c r="Q3317" s="8" t="s">
        <v>8317</v>
      </c>
      <c r="R3317" s="8" t="s">
        <v>8318</v>
      </c>
      <c r="S3317" s="12">
        <f t="shared" si="206"/>
        <v>42466.303715277783</v>
      </c>
      <c r="T3317" s="12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100.09</v>
      </c>
      <c r="P3318" s="8">
        <f t="shared" si="205"/>
        <v>93.98</v>
      </c>
      <c r="Q3318" s="8" t="s">
        <v>8317</v>
      </c>
      <c r="R3318" s="8" t="s">
        <v>8318</v>
      </c>
      <c r="S3318" s="12">
        <f t="shared" si="206"/>
        <v>41826.871238425927</v>
      </c>
      <c r="T3318" s="12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</v>
      </c>
      <c r="P3319" s="8">
        <f t="shared" si="205"/>
        <v>61.94</v>
      </c>
      <c r="Q3319" s="8" t="s">
        <v>8317</v>
      </c>
      <c r="R3319" s="8" t="s">
        <v>8318</v>
      </c>
      <c r="S3319" s="12">
        <f t="shared" si="206"/>
        <v>42499.039629629624</v>
      </c>
      <c r="T3319" s="12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8">
        <f t="shared" si="205"/>
        <v>78.5</v>
      </c>
      <c r="Q3320" s="8" t="s">
        <v>8317</v>
      </c>
      <c r="R3320" s="8" t="s">
        <v>8318</v>
      </c>
      <c r="S3320" s="12">
        <f t="shared" si="206"/>
        <v>42431.302002314813</v>
      </c>
      <c r="T3320" s="12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8">
        <f t="shared" si="205"/>
        <v>33.75</v>
      </c>
      <c r="Q3321" s="8" t="s">
        <v>8317</v>
      </c>
      <c r="R3321" s="8" t="s">
        <v>8318</v>
      </c>
      <c r="S3321" s="12">
        <f t="shared" si="206"/>
        <v>41990.585486111115</v>
      </c>
      <c r="T3321" s="12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8">
        <f t="shared" si="205"/>
        <v>66.45</v>
      </c>
      <c r="Q3322" s="8" t="s">
        <v>8317</v>
      </c>
      <c r="R3322" s="8" t="s">
        <v>8318</v>
      </c>
      <c r="S3322" s="12">
        <f t="shared" si="206"/>
        <v>42513.045798611114</v>
      </c>
      <c r="T3322" s="12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8">
        <f t="shared" si="205"/>
        <v>35.799999999999997</v>
      </c>
      <c r="Q3323" s="8" t="s">
        <v>8317</v>
      </c>
      <c r="R3323" s="8" t="s">
        <v>8318</v>
      </c>
      <c r="S3323" s="12">
        <f t="shared" si="206"/>
        <v>41914.100289351853</v>
      </c>
      <c r="T3323" s="12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101.52</v>
      </c>
      <c r="P3324" s="8">
        <f t="shared" si="205"/>
        <v>145.65</v>
      </c>
      <c r="Q3324" s="8" t="s">
        <v>8317</v>
      </c>
      <c r="R3324" s="8" t="s">
        <v>8318</v>
      </c>
      <c r="S3324" s="12">
        <f t="shared" si="206"/>
        <v>42521.010370370372</v>
      </c>
      <c r="T3324" s="12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125.9</v>
      </c>
      <c r="P3325" s="8">
        <f t="shared" si="205"/>
        <v>25.69</v>
      </c>
      <c r="Q3325" s="8" t="s">
        <v>8317</v>
      </c>
      <c r="R3325" s="8" t="s">
        <v>8318</v>
      </c>
      <c r="S3325" s="12">
        <f t="shared" si="206"/>
        <v>42608.36583333333</v>
      </c>
      <c r="T3325" s="12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101.67</v>
      </c>
      <c r="P3326" s="8">
        <f t="shared" si="205"/>
        <v>152.5</v>
      </c>
      <c r="Q3326" s="8" t="s">
        <v>8317</v>
      </c>
      <c r="R3326" s="8" t="s">
        <v>8318</v>
      </c>
      <c r="S3326" s="12">
        <f t="shared" si="206"/>
        <v>42512.58321759259</v>
      </c>
      <c r="T3326" s="12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8">
        <f t="shared" si="205"/>
        <v>30</v>
      </c>
      <c r="Q3327" s="8" t="s">
        <v>8317</v>
      </c>
      <c r="R3327" s="8" t="s">
        <v>8318</v>
      </c>
      <c r="S3327" s="12">
        <f t="shared" si="206"/>
        <v>42064.785613425927</v>
      </c>
      <c r="T3327" s="12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101.38</v>
      </c>
      <c r="P3328" s="8">
        <f t="shared" si="205"/>
        <v>142.28</v>
      </c>
      <c r="Q3328" s="8" t="s">
        <v>8317</v>
      </c>
      <c r="R3328" s="8" t="s">
        <v>8318</v>
      </c>
      <c r="S3328" s="12">
        <f t="shared" si="206"/>
        <v>42041.714178240742</v>
      </c>
      <c r="T3328" s="12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8">
        <f t="shared" si="205"/>
        <v>24.55</v>
      </c>
      <c r="Q3329" s="8" t="s">
        <v>8317</v>
      </c>
      <c r="R3329" s="8" t="s">
        <v>8318</v>
      </c>
      <c r="S3329" s="12">
        <f t="shared" si="206"/>
        <v>42468.374606481477</v>
      </c>
      <c r="T3329" s="12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146.38999999999999</v>
      </c>
      <c r="P3330" s="8">
        <f t="shared" si="205"/>
        <v>292.77999999999997</v>
      </c>
      <c r="Q3330" s="8" t="s">
        <v>8317</v>
      </c>
      <c r="R3330" s="8" t="s">
        <v>8318</v>
      </c>
      <c r="S3330" s="12">
        <f t="shared" si="206"/>
        <v>41822.57503472222</v>
      </c>
      <c r="T3330" s="12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ROUND(100*(E3331/D3331), 2)</f>
        <v>116.8</v>
      </c>
      <c r="P3331" s="8">
        <f t="shared" ref="P3331:P3394" si="209">ROUND(E3331/L3331,2)</f>
        <v>44.92</v>
      </c>
      <c r="Q3331" s="8" t="s">
        <v>8317</v>
      </c>
      <c r="R3331" s="8" t="s">
        <v>8318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106.27</v>
      </c>
      <c r="P3332" s="8">
        <f t="shared" si="209"/>
        <v>23.1</v>
      </c>
      <c r="Q3332" s="8" t="s">
        <v>8317</v>
      </c>
      <c r="R3332" s="8" t="s">
        <v>8318</v>
      </c>
      <c r="S3332" s="12">
        <f t="shared" si="210"/>
        <v>42065.887361111112</v>
      </c>
      <c r="T3332" s="12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8">
        <f t="shared" si="209"/>
        <v>80.400000000000006</v>
      </c>
      <c r="Q3333" s="8" t="s">
        <v>8317</v>
      </c>
      <c r="R3333" s="8" t="s">
        <v>8318</v>
      </c>
      <c r="S3333" s="12">
        <f t="shared" si="210"/>
        <v>42248.697754629626</v>
      </c>
      <c r="T3333" s="12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8">
        <f t="shared" si="209"/>
        <v>72.290000000000006</v>
      </c>
      <c r="Q3334" s="8" t="s">
        <v>8317</v>
      </c>
      <c r="R3334" s="8" t="s">
        <v>8318</v>
      </c>
      <c r="S3334" s="12">
        <f t="shared" si="210"/>
        <v>41809.860300925924</v>
      </c>
      <c r="T3334" s="12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</v>
      </c>
      <c r="P3335" s="8">
        <f t="shared" si="209"/>
        <v>32.97</v>
      </c>
      <c r="Q3335" s="8" t="s">
        <v>8317</v>
      </c>
      <c r="R3335" s="8" t="s">
        <v>8318</v>
      </c>
      <c r="S3335" s="12">
        <f t="shared" si="210"/>
        <v>42148.676851851851</v>
      </c>
      <c r="T3335" s="12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</v>
      </c>
      <c r="P3336" s="8">
        <f t="shared" si="209"/>
        <v>116.65</v>
      </c>
      <c r="Q3336" s="8" t="s">
        <v>8317</v>
      </c>
      <c r="R3336" s="8" t="s">
        <v>8318</v>
      </c>
      <c r="S3336" s="12">
        <f t="shared" si="210"/>
        <v>42185.521087962959</v>
      </c>
      <c r="T3336" s="12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</v>
      </c>
      <c r="P3337" s="8">
        <f t="shared" si="209"/>
        <v>79.62</v>
      </c>
      <c r="Q3337" s="8" t="s">
        <v>8317</v>
      </c>
      <c r="R3337" s="8" t="s">
        <v>8318</v>
      </c>
      <c r="S3337" s="12">
        <f t="shared" si="210"/>
        <v>41827.674143518518</v>
      </c>
      <c r="T3337" s="12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8">
        <f t="shared" si="209"/>
        <v>27.78</v>
      </c>
      <c r="Q3338" s="8" t="s">
        <v>8317</v>
      </c>
      <c r="R3338" s="8" t="s">
        <v>8318</v>
      </c>
      <c r="S3338" s="12">
        <f t="shared" si="210"/>
        <v>42437.398680555561</v>
      </c>
      <c r="T3338" s="12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8">
        <f t="shared" si="209"/>
        <v>81.03</v>
      </c>
      <c r="Q3339" s="8" t="s">
        <v>8317</v>
      </c>
      <c r="R3339" s="8" t="s">
        <v>8318</v>
      </c>
      <c r="S3339" s="12">
        <f t="shared" si="210"/>
        <v>41901.282025462962</v>
      </c>
      <c r="T3339" s="12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8">
        <f t="shared" si="209"/>
        <v>136.85</v>
      </c>
      <c r="Q3340" s="8" t="s">
        <v>8317</v>
      </c>
      <c r="R3340" s="8" t="s">
        <v>8318</v>
      </c>
      <c r="S3340" s="12">
        <f t="shared" si="210"/>
        <v>42769.574999999997</v>
      </c>
      <c r="T3340" s="12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</v>
      </c>
      <c r="P3341" s="8">
        <f t="shared" si="209"/>
        <v>177.62</v>
      </c>
      <c r="Q3341" s="8" t="s">
        <v>8317</v>
      </c>
      <c r="R3341" s="8" t="s">
        <v>8318</v>
      </c>
      <c r="S3341" s="12">
        <f t="shared" si="210"/>
        <v>42549.665717592594</v>
      </c>
      <c r="T3341" s="12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138.16999999999999</v>
      </c>
      <c r="P3342" s="8">
        <f t="shared" si="209"/>
        <v>109.08</v>
      </c>
      <c r="Q3342" s="8" t="s">
        <v>8317</v>
      </c>
      <c r="R3342" s="8" t="s">
        <v>8318</v>
      </c>
      <c r="S3342" s="12">
        <f t="shared" si="210"/>
        <v>42685.974004629628</v>
      </c>
      <c r="T3342" s="12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8">
        <f t="shared" si="209"/>
        <v>119.64</v>
      </c>
      <c r="Q3343" s="8" t="s">
        <v>8317</v>
      </c>
      <c r="R3343" s="8" t="s">
        <v>8318</v>
      </c>
      <c r="S3343" s="12">
        <f t="shared" si="210"/>
        <v>42510.798854166671</v>
      </c>
      <c r="T3343" s="12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101.67</v>
      </c>
      <c r="P3344" s="8">
        <f t="shared" si="209"/>
        <v>78.209999999999994</v>
      </c>
      <c r="Q3344" s="8" t="s">
        <v>8317</v>
      </c>
      <c r="R3344" s="8" t="s">
        <v>8318</v>
      </c>
      <c r="S3344" s="12">
        <f t="shared" si="210"/>
        <v>42062.296412037031</v>
      </c>
      <c r="T3344" s="12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171.43</v>
      </c>
      <c r="P3345" s="8">
        <f t="shared" si="209"/>
        <v>52.17</v>
      </c>
      <c r="Q3345" s="8" t="s">
        <v>8317</v>
      </c>
      <c r="R3345" s="8" t="s">
        <v>8318</v>
      </c>
      <c r="S3345" s="12">
        <f t="shared" si="210"/>
        <v>42452.916481481487</v>
      </c>
      <c r="T3345" s="12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</v>
      </c>
      <c r="P3346" s="8">
        <f t="shared" si="209"/>
        <v>114.13</v>
      </c>
      <c r="Q3346" s="8" t="s">
        <v>8317</v>
      </c>
      <c r="R3346" s="8" t="s">
        <v>8318</v>
      </c>
      <c r="S3346" s="12">
        <f t="shared" si="210"/>
        <v>41851.200150462959</v>
      </c>
      <c r="T3346" s="12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8">
        <f t="shared" si="209"/>
        <v>50</v>
      </c>
      <c r="Q3347" s="8" t="s">
        <v>8317</v>
      </c>
      <c r="R3347" s="8" t="s">
        <v>8318</v>
      </c>
      <c r="S3347" s="12">
        <f t="shared" si="210"/>
        <v>42053.106111111112</v>
      </c>
      <c r="T3347" s="12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</v>
      </c>
      <c r="P3348" s="8">
        <f t="shared" si="209"/>
        <v>91.67</v>
      </c>
      <c r="Q3348" s="8" t="s">
        <v>8317</v>
      </c>
      <c r="R3348" s="8" t="s">
        <v>8318</v>
      </c>
      <c r="S3348" s="12">
        <f t="shared" si="210"/>
        <v>42054.024421296301</v>
      </c>
      <c r="T3348" s="12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119.45</v>
      </c>
      <c r="P3349" s="8">
        <f t="shared" si="209"/>
        <v>108.59</v>
      </c>
      <c r="Q3349" s="8" t="s">
        <v>8317</v>
      </c>
      <c r="R3349" s="8" t="s">
        <v>8318</v>
      </c>
      <c r="S3349" s="12">
        <f t="shared" si="210"/>
        <v>42484.551550925928</v>
      </c>
      <c r="T3349" s="12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</v>
      </c>
      <c r="P3350" s="8">
        <f t="shared" si="209"/>
        <v>69.819999999999993</v>
      </c>
      <c r="Q3350" s="8" t="s">
        <v>8317</v>
      </c>
      <c r="R3350" s="8" t="s">
        <v>8318</v>
      </c>
      <c r="S3350" s="12">
        <f t="shared" si="210"/>
        <v>42466.558796296296</v>
      </c>
      <c r="T3350" s="12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8">
        <f t="shared" si="209"/>
        <v>109.57</v>
      </c>
      <c r="Q3351" s="8" t="s">
        <v>8317</v>
      </c>
      <c r="R3351" s="8" t="s">
        <v>8318</v>
      </c>
      <c r="S3351" s="12">
        <f t="shared" si="210"/>
        <v>42513.110787037032</v>
      </c>
      <c r="T3351" s="12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104.43</v>
      </c>
      <c r="P3352" s="8">
        <f t="shared" si="209"/>
        <v>71.67</v>
      </c>
      <c r="Q3352" s="8" t="s">
        <v>8317</v>
      </c>
      <c r="R3352" s="8" t="s">
        <v>8318</v>
      </c>
      <c r="S3352" s="12">
        <f t="shared" si="210"/>
        <v>42302.701516203699</v>
      </c>
      <c r="T3352" s="12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8">
        <f t="shared" si="209"/>
        <v>93.61</v>
      </c>
      <c r="Q3353" s="8" t="s">
        <v>8317</v>
      </c>
      <c r="R3353" s="8" t="s">
        <v>8318</v>
      </c>
      <c r="S3353" s="12">
        <f t="shared" si="210"/>
        <v>41806.395428240743</v>
      </c>
      <c r="T3353" s="12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8">
        <f t="shared" si="209"/>
        <v>76.8</v>
      </c>
      <c r="Q3354" s="8" t="s">
        <v>8317</v>
      </c>
      <c r="R3354" s="8" t="s">
        <v>8318</v>
      </c>
      <c r="S3354" s="12">
        <f t="shared" si="210"/>
        <v>42495.992800925931</v>
      </c>
      <c r="T3354" s="12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8">
        <f t="shared" si="209"/>
        <v>35.799999999999997</v>
      </c>
      <c r="Q3355" s="8" t="s">
        <v>8317</v>
      </c>
      <c r="R3355" s="8" t="s">
        <v>8318</v>
      </c>
      <c r="S3355" s="12">
        <f t="shared" si="210"/>
        <v>42479.432291666672</v>
      </c>
      <c r="T3355" s="12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</v>
      </c>
      <c r="P3356" s="8">
        <f t="shared" si="209"/>
        <v>55.6</v>
      </c>
      <c r="Q3356" s="8" t="s">
        <v>8317</v>
      </c>
      <c r="R3356" s="8" t="s">
        <v>8318</v>
      </c>
      <c r="S3356" s="12">
        <f t="shared" si="210"/>
        <v>42270.7269212963</v>
      </c>
      <c r="T3356" s="12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126.29</v>
      </c>
      <c r="P3357" s="8">
        <f t="shared" si="209"/>
        <v>147.33000000000001</v>
      </c>
      <c r="Q3357" s="8" t="s">
        <v>8317</v>
      </c>
      <c r="R3357" s="8" t="s">
        <v>8318</v>
      </c>
      <c r="S3357" s="12">
        <f t="shared" si="210"/>
        <v>42489.619525462964</v>
      </c>
      <c r="T3357" s="12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8">
        <f t="shared" si="209"/>
        <v>56.33</v>
      </c>
      <c r="Q3358" s="8" t="s">
        <v>8317</v>
      </c>
      <c r="R3358" s="8" t="s">
        <v>8318</v>
      </c>
      <c r="S3358" s="12">
        <f t="shared" si="210"/>
        <v>42536.815648148149</v>
      </c>
      <c r="T3358" s="12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8">
        <f t="shared" si="209"/>
        <v>96.19</v>
      </c>
      <c r="Q3359" s="8" t="s">
        <v>8317</v>
      </c>
      <c r="R3359" s="8" t="s">
        <v>8318</v>
      </c>
      <c r="S3359" s="12">
        <f t="shared" si="210"/>
        <v>41822.417939814812</v>
      </c>
      <c r="T3359" s="12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</v>
      </c>
      <c r="P3360" s="8">
        <f t="shared" si="209"/>
        <v>63.57</v>
      </c>
      <c r="Q3360" s="8" t="s">
        <v>8317</v>
      </c>
      <c r="R3360" s="8" t="s">
        <v>8318</v>
      </c>
      <c r="S3360" s="12">
        <f t="shared" si="210"/>
        <v>41932.311099537037</v>
      </c>
      <c r="T3360" s="12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8">
        <f t="shared" si="209"/>
        <v>184.78</v>
      </c>
      <c r="Q3361" s="8" t="s">
        <v>8317</v>
      </c>
      <c r="R3361" s="8" t="s">
        <v>8318</v>
      </c>
      <c r="S3361" s="12">
        <f t="shared" si="210"/>
        <v>42746.057106481487</v>
      </c>
      <c r="T3361" s="12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101.38</v>
      </c>
      <c r="P3362" s="8">
        <f t="shared" si="209"/>
        <v>126.72</v>
      </c>
      <c r="Q3362" s="8" t="s">
        <v>8317</v>
      </c>
      <c r="R3362" s="8" t="s">
        <v>8318</v>
      </c>
      <c r="S3362" s="12">
        <f t="shared" si="210"/>
        <v>42697.082673611112</v>
      </c>
      <c r="T3362" s="12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</v>
      </c>
      <c r="P3363" s="8">
        <f t="shared" si="209"/>
        <v>83.43</v>
      </c>
      <c r="Q3363" s="8" t="s">
        <v>8317</v>
      </c>
      <c r="R3363" s="8" t="s">
        <v>8318</v>
      </c>
      <c r="S3363" s="12">
        <f t="shared" si="210"/>
        <v>41866.025347222225</v>
      </c>
      <c r="T3363" s="12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</v>
      </c>
      <c r="P3364" s="8">
        <f t="shared" si="209"/>
        <v>54.5</v>
      </c>
      <c r="Q3364" s="8" t="s">
        <v>8317</v>
      </c>
      <c r="R3364" s="8" t="s">
        <v>8318</v>
      </c>
      <c r="S3364" s="12">
        <f t="shared" si="210"/>
        <v>42056.091631944444</v>
      </c>
      <c r="T3364" s="12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101.42</v>
      </c>
      <c r="P3365" s="8">
        <f t="shared" si="209"/>
        <v>302.31</v>
      </c>
      <c r="Q3365" s="8" t="s">
        <v>8317</v>
      </c>
      <c r="R3365" s="8" t="s">
        <v>8318</v>
      </c>
      <c r="S3365" s="12">
        <f t="shared" si="210"/>
        <v>41851.771354166667</v>
      </c>
      <c r="T3365" s="12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</v>
      </c>
      <c r="P3366" s="8">
        <f t="shared" si="209"/>
        <v>44.14</v>
      </c>
      <c r="Q3366" s="8" t="s">
        <v>8317</v>
      </c>
      <c r="R3366" s="8" t="s">
        <v>8318</v>
      </c>
      <c r="S3366" s="12">
        <f t="shared" si="210"/>
        <v>42422.977418981478</v>
      </c>
      <c r="T3366" s="12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8">
        <f t="shared" si="209"/>
        <v>866.67</v>
      </c>
      <c r="Q3367" s="8" t="s">
        <v>8317</v>
      </c>
      <c r="R3367" s="8" t="s">
        <v>8318</v>
      </c>
      <c r="S3367" s="12">
        <f t="shared" si="210"/>
        <v>42321.101759259262</v>
      </c>
      <c r="T3367" s="12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8">
        <f t="shared" si="209"/>
        <v>61.39</v>
      </c>
      <c r="Q3368" s="8" t="s">
        <v>8317</v>
      </c>
      <c r="R3368" s="8" t="s">
        <v>8318</v>
      </c>
      <c r="S3368" s="12">
        <f t="shared" si="210"/>
        <v>42107.067557870367</v>
      </c>
      <c r="T3368" s="12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118.67</v>
      </c>
      <c r="P3369" s="8">
        <f t="shared" si="209"/>
        <v>29.67</v>
      </c>
      <c r="Q3369" s="8" t="s">
        <v>8317</v>
      </c>
      <c r="R3369" s="8" t="s">
        <v>8318</v>
      </c>
      <c r="S3369" s="12">
        <f t="shared" si="210"/>
        <v>42192.933958333335</v>
      </c>
      <c r="T3369" s="12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</v>
      </c>
      <c r="P3370" s="8">
        <f t="shared" si="209"/>
        <v>45.48</v>
      </c>
      <c r="Q3370" s="8" t="s">
        <v>8317</v>
      </c>
      <c r="R3370" s="8" t="s">
        <v>8318</v>
      </c>
      <c r="S3370" s="12">
        <f t="shared" si="210"/>
        <v>41969.199756944443</v>
      </c>
      <c r="T3370" s="12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103.9</v>
      </c>
      <c r="P3371" s="8">
        <f t="shared" si="209"/>
        <v>96.2</v>
      </c>
      <c r="Q3371" s="8" t="s">
        <v>8317</v>
      </c>
      <c r="R3371" s="8" t="s">
        <v>8318</v>
      </c>
      <c r="S3371" s="12">
        <f t="shared" si="210"/>
        <v>42690.041435185187</v>
      </c>
      <c r="T3371" s="12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</v>
      </c>
      <c r="P3372" s="8">
        <f t="shared" si="209"/>
        <v>67.92</v>
      </c>
      <c r="Q3372" s="8" t="s">
        <v>8317</v>
      </c>
      <c r="R3372" s="8" t="s">
        <v>8318</v>
      </c>
      <c r="S3372" s="12">
        <f t="shared" si="210"/>
        <v>42690.334317129629</v>
      </c>
      <c r="T3372" s="12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8">
        <f t="shared" si="209"/>
        <v>30.78</v>
      </c>
      <c r="Q3373" s="8" t="s">
        <v>8317</v>
      </c>
      <c r="R3373" s="8" t="s">
        <v>8318</v>
      </c>
      <c r="S3373" s="12">
        <f t="shared" si="210"/>
        <v>42312.874594907407</v>
      </c>
      <c r="T3373" s="12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103.5</v>
      </c>
      <c r="P3374" s="8">
        <f t="shared" si="209"/>
        <v>38.33</v>
      </c>
      <c r="Q3374" s="8" t="s">
        <v>8317</v>
      </c>
      <c r="R3374" s="8" t="s">
        <v>8318</v>
      </c>
      <c r="S3374" s="12">
        <f t="shared" si="210"/>
        <v>41855.548101851848</v>
      </c>
      <c r="T3374" s="12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8">
        <f t="shared" si="209"/>
        <v>66.83</v>
      </c>
      <c r="Q3375" s="8" t="s">
        <v>8317</v>
      </c>
      <c r="R3375" s="8" t="s">
        <v>8318</v>
      </c>
      <c r="S3375" s="12">
        <f t="shared" si="210"/>
        <v>42179.854629629626</v>
      </c>
      <c r="T3375" s="12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</v>
      </c>
      <c r="P3376" s="8">
        <f t="shared" si="209"/>
        <v>71.73</v>
      </c>
      <c r="Q3376" s="8" t="s">
        <v>8317</v>
      </c>
      <c r="R3376" s="8" t="s">
        <v>8318</v>
      </c>
      <c r="S3376" s="12">
        <f t="shared" si="210"/>
        <v>42275.731666666667</v>
      </c>
      <c r="T3376" s="12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8">
        <f t="shared" si="209"/>
        <v>176.47</v>
      </c>
      <c r="Q3377" s="8" t="s">
        <v>8317</v>
      </c>
      <c r="R3377" s="8" t="s">
        <v>8318</v>
      </c>
      <c r="S3377" s="12">
        <f t="shared" si="210"/>
        <v>41765.610798611109</v>
      </c>
      <c r="T3377" s="12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</v>
      </c>
      <c r="P3378" s="8">
        <f t="shared" si="209"/>
        <v>421.11</v>
      </c>
      <c r="Q3378" s="8" t="s">
        <v>8317</v>
      </c>
      <c r="R3378" s="8" t="s">
        <v>8318</v>
      </c>
      <c r="S3378" s="12">
        <f t="shared" si="210"/>
        <v>42059.701319444444</v>
      </c>
      <c r="T3378" s="12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8">
        <f t="shared" si="209"/>
        <v>104.99</v>
      </c>
      <c r="Q3379" s="8" t="s">
        <v>8317</v>
      </c>
      <c r="R3379" s="8" t="s">
        <v>8318</v>
      </c>
      <c r="S3379" s="12">
        <f t="shared" si="210"/>
        <v>42053.732627314821</v>
      </c>
      <c r="T3379" s="12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107.64</v>
      </c>
      <c r="P3380" s="8">
        <f t="shared" si="209"/>
        <v>28.19</v>
      </c>
      <c r="Q3380" s="8" t="s">
        <v>8317</v>
      </c>
      <c r="R3380" s="8" t="s">
        <v>8318</v>
      </c>
      <c r="S3380" s="12">
        <f t="shared" si="210"/>
        <v>41858.355393518519</v>
      </c>
      <c r="T3380" s="12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103.65</v>
      </c>
      <c r="P3381" s="8">
        <f t="shared" si="209"/>
        <v>54.55</v>
      </c>
      <c r="Q3381" s="8" t="s">
        <v>8317</v>
      </c>
      <c r="R3381" s="8" t="s">
        <v>8318</v>
      </c>
      <c r="S3381" s="12">
        <f t="shared" si="210"/>
        <v>42225.513888888891</v>
      </c>
      <c r="T3381" s="12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</v>
      </c>
      <c r="P3382" s="8">
        <f t="shared" si="209"/>
        <v>111.89</v>
      </c>
      <c r="Q3382" s="8" t="s">
        <v>8317</v>
      </c>
      <c r="R3382" s="8" t="s">
        <v>8318</v>
      </c>
      <c r="S3382" s="12">
        <f t="shared" si="210"/>
        <v>41937.95344907407</v>
      </c>
      <c r="T3382" s="12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8">
        <f t="shared" si="209"/>
        <v>85.21</v>
      </c>
      <c r="Q3383" s="8" t="s">
        <v>8317</v>
      </c>
      <c r="R3383" s="8" t="s">
        <v>8318</v>
      </c>
      <c r="S3383" s="12">
        <f t="shared" si="210"/>
        <v>42044.184988425928</v>
      </c>
      <c r="T3383" s="12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</v>
      </c>
      <c r="P3384" s="8">
        <f t="shared" si="209"/>
        <v>76.650000000000006</v>
      </c>
      <c r="Q3384" s="8" t="s">
        <v>8317</v>
      </c>
      <c r="R3384" s="8" t="s">
        <v>8318</v>
      </c>
      <c r="S3384" s="12">
        <f t="shared" si="210"/>
        <v>42559.431203703702</v>
      </c>
      <c r="T3384" s="12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</v>
      </c>
      <c r="P3385" s="8">
        <f t="shared" si="209"/>
        <v>65.17</v>
      </c>
      <c r="Q3385" s="8" t="s">
        <v>8317</v>
      </c>
      <c r="R3385" s="8" t="s">
        <v>8318</v>
      </c>
      <c r="S3385" s="12">
        <f t="shared" si="210"/>
        <v>42524.782638888893</v>
      </c>
      <c r="T3385" s="12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</v>
      </c>
      <c r="P3386" s="8">
        <f t="shared" si="209"/>
        <v>93.76</v>
      </c>
      <c r="Q3386" s="8" t="s">
        <v>8317</v>
      </c>
      <c r="R3386" s="8" t="s">
        <v>8318</v>
      </c>
      <c r="S3386" s="12">
        <f t="shared" si="210"/>
        <v>42292.087592592594</v>
      </c>
      <c r="T3386" s="12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8">
        <f t="shared" si="209"/>
        <v>133.33000000000001</v>
      </c>
      <c r="Q3387" s="8" t="s">
        <v>8317</v>
      </c>
      <c r="R3387" s="8" t="s">
        <v>8318</v>
      </c>
      <c r="S3387" s="12">
        <f t="shared" si="210"/>
        <v>41953.8675</v>
      </c>
      <c r="T3387" s="12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8">
        <f t="shared" si="209"/>
        <v>51.22</v>
      </c>
      <c r="Q3388" s="8" t="s">
        <v>8317</v>
      </c>
      <c r="R3388" s="8" t="s">
        <v>8318</v>
      </c>
      <c r="S3388" s="12">
        <f t="shared" si="210"/>
        <v>41946.644745370373</v>
      </c>
      <c r="T3388" s="12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116.87</v>
      </c>
      <c r="P3389" s="8">
        <f t="shared" si="209"/>
        <v>100.17</v>
      </c>
      <c r="Q3389" s="8" t="s">
        <v>8317</v>
      </c>
      <c r="R3389" s="8" t="s">
        <v>8318</v>
      </c>
      <c r="S3389" s="12">
        <f t="shared" si="210"/>
        <v>41947.762592592589</v>
      </c>
      <c r="T3389" s="12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8">
        <f t="shared" si="209"/>
        <v>34.6</v>
      </c>
      <c r="Q3390" s="8" t="s">
        <v>8317</v>
      </c>
      <c r="R3390" s="8" t="s">
        <v>8318</v>
      </c>
      <c r="S3390" s="12">
        <f t="shared" si="210"/>
        <v>42143.461122685185</v>
      </c>
      <c r="T3390" s="12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8">
        <f t="shared" si="209"/>
        <v>184.68</v>
      </c>
      <c r="Q3391" s="8" t="s">
        <v>8317</v>
      </c>
      <c r="R3391" s="8" t="s">
        <v>8318</v>
      </c>
      <c r="S3391" s="12">
        <f t="shared" si="210"/>
        <v>42494.563449074078</v>
      </c>
      <c r="T3391" s="12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8">
        <f t="shared" si="209"/>
        <v>69.819999999999993</v>
      </c>
      <c r="Q3392" s="8" t="s">
        <v>8317</v>
      </c>
      <c r="R3392" s="8" t="s">
        <v>8318</v>
      </c>
      <c r="S3392" s="12">
        <f t="shared" si="210"/>
        <v>41815.774826388886</v>
      </c>
      <c r="T3392" s="12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8">
        <f t="shared" si="209"/>
        <v>61.94</v>
      </c>
      <c r="Q3393" s="8" t="s">
        <v>8317</v>
      </c>
      <c r="R3393" s="8" t="s">
        <v>8318</v>
      </c>
      <c r="S3393" s="12">
        <f t="shared" si="210"/>
        <v>41830.545694444445</v>
      </c>
      <c r="T3393" s="12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8">
        <f t="shared" si="209"/>
        <v>41.67</v>
      </c>
      <c r="Q3394" s="8" t="s">
        <v>8317</v>
      </c>
      <c r="R3394" s="8" t="s">
        <v>8318</v>
      </c>
      <c r="S3394" s="12">
        <f t="shared" si="210"/>
        <v>42446.845543981486</v>
      </c>
      <c r="T3394" s="12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ROUND(100*(E3395/D3395), 2)</f>
        <v>105.8</v>
      </c>
      <c r="P3395" s="8">
        <f t="shared" ref="P3395:P3458" si="213">ROUND(E3395/L3395,2)</f>
        <v>36.07</v>
      </c>
      <c r="Q3395" s="8" t="s">
        <v>8317</v>
      </c>
      <c r="R3395" s="8" t="s">
        <v>8318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142.36000000000001</v>
      </c>
      <c r="P3396" s="8">
        <f t="shared" si="213"/>
        <v>29</v>
      </c>
      <c r="Q3396" s="8" t="s">
        <v>8317</v>
      </c>
      <c r="R3396" s="8" t="s">
        <v>8318</v>
      </c>
      <c r="S3396" s="12">
        <f t="shared" si="214"/>
        <v>41817.59542824074</v>
      </c>
      <c r="T3396" s="12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8">
        <f t="shared" si="213"/>
        <v>24.21</v>
      </c>
      <c r="Q3397" s="8" t="s">
        <v>8317</v>
      </c>
      <c r="R3397" s="8" t="s">
        <v>8318</v>
      </c>
      <c r="S3397" s="12">
        <f t="shared" si="214"/>
        <v>42140.712314814817</v>
      </c>
      <c r="T3397" s="12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</v>
      </c>
      <c r="P3398" s="8">
        <f t="shared" si="213"/>
        <v>55.89</v>
      </c>
      <c r="Q3398" s="8" t="s">
        <v>8317</v>
      </c>
      <c r="R3398" s="8" t="s">
        <v>8318</v>
      </c>
      <c r="S3398" s="12">
        <f t="shared" si="214"/>
        <v>41764.44663194444</v>
      </c>
      <c r="T3398" s="12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</v>
      </c>
      <c r="P3399" s="8">
        <f t="shared" si="213"/>
        <v>11.67</v>
      </c>
      <c r="Q3399" s="8" t="s">
        <v>8317</v>
      </c>
      <c r="R3399" s="8" t="s">
        <v>8318</v>
      </c>
      <c r="S3399" s="12">
        <f t="shared" si="214"/>
        <v>42378.478344907402</v>
      </c>
      <c r="T3399" s="12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111.08</v>
      </c>
      <c r="P3400" s="8">
        <f t="shared" si="213"/>
        <v>68.349999999999994</v>
      </c>
      <c r="Q3400" s="8" t="s">
        <v>8317</v>
      </c>
      <c r="R3400" s="8" t="s">
        <v>8318</v>
      </c>
      <c r="S3400" s="12">
        <f t="shared" si="214"/>
        <v>41941.75203703704</v>
      </c>
      <c r="T3400" s="12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</v>
      </c>
      <c r="P3401" s="8">
        <f t="shared" si="213"/>
        <v>27.07</v>
      </c>
      <c r="Q3401" s="8" t="s">
        <v>8317</v>
      </c>
      <c r="R3401" s="8" t="s">
        <v>8318</v>
      </c>
      <c r="S3401" s="12">
        <f t="shared" si="214"/>
        <v>42026.920428240745</v>
      </c>
      <c r="T3401" s="12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8">
        <f t="shared" si="213"/>
        <v>118.13</v>
      </c>
      <c r="Q3402" s="8" t="s">
        <v>8317</v>
      </c>
      <c r="R3402" s="8" t="s">
        <v>8318</v>
      </c>
      <c r="S3402" s="12">
        <f t="shared" si="214"/>
        <v>41834.953865740739</v>
      </c>
      <c r="T3402" s="12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</v>
      </c>
      <c r="P3403" s="8">
        <f t="shared" si="213"/>
        <v>44.76</v>
      </c>
      <c r="Q3403" s="8" t="s">
        <v>8317</v>
      </c>
      <c r="R3403" s="8" t="s">
        <v>8318</v>
      </c>
      <c r="S3403" s="12">
        <f t="shared" si="214"/>
        <v>42193.723912037036</v>
      </c>
      <c r="T3403" s="12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109.77</v>
      </c>
      <c r="P3404" s="8">
        <f t="shared" si="213"/>
        <v>99.79</v>
      </c>
      <c r="Q3404" s="8" t="s">
        <v>8317</v>
      </c>
      <c r="R3404" s="8" t="s">
        <v>8318</v>
      </c>
      <c r="S3404" s="12">
        <f t="shared" si="214"/>
        <v>42290.61855324074</v>
      </c>
      <c r="T3404" s="12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8">
        <f t="shared" si="213"/>
        <v>117.65</v>
      </c>
      <c r="Q3405" s="8" t="s">
        <v>8317</v>
      </c>
      <c r="R3405" s="8" t="s">
        <v>8318</v>
      </c>
      <c r="S3405" s="12">
        <f t="shared" si="214"/>
        <v>42150.462083333332</v>
      </c>
      <c r="T3405" s="12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8">
        <f t="shared" si="213"/>
        <v>203.33</v>
      </c>
      <c r="Q3406" s="8" t="s">
        <v>8317</v>
      </c>
      <c r="R3406" s="8" t="s">
        <v>8318</v>
      </c>
      <c r="S3406" s="12">
        <f t="shared" si="214"/>
        <v>42152.503495370373</v>
      </c>
      <c r="T3406" s="12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</v>
      </c>
      <c r="P3407" s="8">
        <f t="shared" si="213"/>
        <v>28.32</v>
      </c>
      <c r="Q3407" s="8" t="s">
        <v>8317</v>
      </c>
      <c r="R3407" s="8" t="s">
        <v>8318</v>
      </c>
      <c r="S3407" s="12">
        <f t="shared" si="214"/>
        <v>42410.017199074078</v>
      </c>
      <c r="T3407" s="12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</v>
      </c>
      <c r="P3408" s="8">
        <f t="shared" si="213"/>
        <v>110.23</v>
      </c>
      <c r="Q3408" s="8" t="s">
        <v>8317</v>
      </c>
      <c r="R3408" s="8" t="s">
        <v>8318</v>
      </c>
      <c r="S3408" s="12">
        <f t="shared" si="214"/>
        <v>41791.492777777778</v>
      </c>
      <c r="T3408" s="12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8">
        <f t="shared" si="213"/>
        <v>31.97</v>
      </c>
      <c r="Q3409" s="8" t="s">
        <v>8317</v>
      </c>
      <c r="R3409" s="8" t="s">
        <v>8318</v>
      </c>
      <c r="S3409" s="12">
        <f t="shared" si="214"/>
        <v>41796.422326388885</v>
      </c>
      <c r="T3409" s="12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8">
        <f t="shared" si="213"/>
        <v>58.61</v>
      </c>
      <c r="Q3410" s="8" t="s">
        <v>8317</v>
      </c>
      <c r="R3410" s="8" t="s">
        <v>8318</v>
      </c>
      <c r="S3410" s="12">
        <f t="shared" si="214"/>
        <v>41808.991944444446</v>
      </c>
      <c r="T3410" s="12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8">
        <f t="shared" si="213"/>
        <v>29.43</v>
      </c>
      <c r="Q3411" s="8" t="s">
        <v>8317</v>
      </c>
      <c r="R3411" s="8" t="s">
        <v>8318</v>
      </c>
      <c r="S3411" s="12">
        <f t="shared" si="214"/>
        <v>42544.814328703709</v>
      </c>
      <c r="T3411" s="12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8">
        <f t="shared" si="213"/>
        <v>81.38</v>
      </c>
      <c r="Q3412" s="8" t="s">
        <v>8317</v>
      </c>
      <c r="R3412" s="8" t="s">
        <v>8318</v>
      </c>
      <c r="S3412" s="12">
        <f t="shared" si="214"/>
        <v>42500.041550925926</v>
      </c>
      <c r="T3412" s="12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103.57</v>
      </c>
      <c r="P3413" s="8">
        <f t="shared" si="213"/>
        <v>199.17</v>
      </c>
      <c r="Q3413" s="8" t="s">
        <v>8317</v>
      </c>
      <c r="R3413" s="8" t="s">
        <v>8318</v>
      </c>
      <c r="S3413" s="12">
        <f t="shared" si="214"/>
        <v>42265.022824074069</v>
      </c>
      <c r="T3413" s="12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8">
        <f t="shared" si="213"/>
        <v>115.38</v>
      </c>
      <c r="Q3414" s="8" t="s">
        <v>8317</v>
      </c>
      <c r="R3414" s="8" t="s">
        <v>8318</v>
      </c>
      <c r="S3414" s="12">
        <f t="shared" si="214"/>
        <v>41879.959050925929</v>
      </c>
      <c r="T3414" s="12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8">
        <f t="shared" si="213"/>
        <v>46.43</v>
      </c>
      <c r="Q3415" s="8" t="s">
        <v>8317</v>
      </c>
      <c r="R3415" s="8" t="s">
        <v>8318</v>
      </c>
      <c r="S3415" s="12">
        <f t="shared" si="214"/>
        <v>42053.733078703706</v>
      </c>
      <c r="T3415" s="12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103.5</v>
      </c>
      <c r="P3416" s="8">
        <f t="shared" si="213"/>
        <v>70.569999999999993</v>
      </c>
      <c r="Q3416" s="8" t="s">
        <v>8317</v>
      </c>
      <c r="R3416" s="8" t="s">
        <v>8318</v>
      </c>
      <c r="S3416" s="12">
        <f t="shared" si="214"/>
        <v>42675.832465277781</v>
      </c>
      <c r="T3416" s="12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8">
        <f t="shared" si="213"/>
        <v>22.22</v>
      </c>
      <c r="Q3417" s="8" t="s">
        <v>8317</v>
      </c>
      <c r="R3417" s="8" t="s">
        <v>8318</v>
      </c>
      <c r="S3417" s="12">
        <f t="shared" si="214"/>
        <v>42467.144166666665</v>
      </c>
      <c r="T3417" s="12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8">
        <f t="shared" si="213"/>
        <v>159.47</v>
      </c>
      <c r="Q3418" s="8" t="s">
        <v>8317</v>
      </c>
      <c r="R3418" s="8" t="s">
        <v>8318</v>
      </c>
      <c r="S3418" s="12">
        <f t="shared" si="214"/>
        <v>42089.412557870368</v>
      </c>
      <c r="T3418" s="12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</v>
      </c>
      <c r="P3419" s="8">
        <f t="shared" si="213"/>
        <v>37.78</v>
      </c>
      <c r="Q3419" s="8" t="s">
        <v>8317</v>
      </c>
      <c r="R3419" s="8" t="s">
        <v>8318</v>
      </c>
      <c r="S3419" s="12">
        <f t="shared" si="214"/>
        <v>41894.91375</v>
      </c>
      <c r="T3419" s="12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100.88</v>
      </c>
      <c r="P3420" s="8">
        <f t="shared" si="213"/>
        <v>72.05</v>
      </c>
      <c r="Q3420" s="8" t="s">
        <v>8317</v>
      </c>
      <c r="R3420" s="8" t="s">
        <v>8318</v>
      </c>
      <c r="S3420" s="12">
        <f t="shared" si="214"/>
        <v>41752.83457175926</v>
      </c>
      <c r="T3420" s="12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106.55</v>
      </c>
      <c r="P3421" s="8">
        <f t="shared" si="213"/>
        <v>63.7</v>
      </c>
      <c r="Q3421" s="8" t="s">
        <v>8317</v>
      </c>
      <c r="R3421" s="8" t="s">
        <v>8318</v>
      </c>
      <c r="S3421" s="12">
        <f t="shared" si="214"/>
        <v>42448.821585648147</v>
      </c>
      <c r="T3421" s="12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8">
        <f t="shared" si="213"/>
        <v>28.41</v>
      </c>
      <c r="Q3422" s="8" t="s">
        <v>8317</v>
      </c>
      <c r="R3422" s="8" t="s">
        <v>8318</v>
      </c>
      <c r="S3422" s="12">
        <f t="shared" si="214"/>
        <v>42405.090300925927</v>
      </c>
      <c r="T3422" s="12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8">
        <f t="shared" si="213"/>
        <v>103.21</v>
      </c>
      <c r="Q3423" s="8" t="s">
        <v>8317</v>
      </c>
      <c r="R3423" s="8" t="s">
        <v>8318</v>
      </c>
      <c r="S3423" s="12">
        <f t="shared" si="214"/>
        <v>42037.791238425925</v>
      </c>
      <c r="T3423" s="12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8">
        <f t="shared" si="213"/>
        <v>71.150000000000006</v>
      </c>
      <c r="Q3424" s="8" t="s">
        <v>8317</v>
      </c>
      <c r="R3424" s="8" t="s">
        <v>8318</v>
      </c>
      <c r="S3424" s="12">
        <f t="shared" si="214"/>
        <v>42323.562222222223</v>
      </c>
      <c r="T3424" s="12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8">
        <f t="shared" si="213"/>
        <v>35</v>
      </c>
      <c r="Q3425" s="8" t="s">
        <v>8317</v>
      </c>
      <c r="R3425" s="8" t="s">
        <v>8318</v>
      </c>
      <c r="S3425" s="12">
        <f t="shared" si="214"/>
        <v>42088.911354166667</v>
      </c>
      <c r="T3425" s="12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</v>
      </c>
      <c r="P3426" s="8">
        <f t="shared" si="213"/>
        <v>81.78</v>
      </c>
      <c r="Q3426" s="8" t="s">
        <v>8317</v>
      </c>
      <c r="R3426" s="8" t="s">
        <v>8318</v>
      </c>
      <c r="S3426" s="12">
        <f t="shared" si="214"/>
        <v>42018.676898148144</v>
      </c>
      <c r="T3426" s="12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</v>
      </c>
      <c r="P3427" s="8">
        <f t="shared" si="213"/>
        <v>297.02999999999997</v>
      </c>
      <c r="Q3427" s="8" t="s">
        <v>8317</v>
      </c>
      <c r="R3427" s="8" t="s">
        <v>8318</v>
      </c>
      <c r="S3427" s="12">
        <f t="shared" si="214"/>
        <v>41884.617314814815</v>
      </c>
      <c r="T3427" s="12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</v>
      </c>
      <c r="P3428" s="8">
        <f t="shared" si="213"/>
        <v>46.61</v>
      </c>
      <c r="Q3428" s="8" t="s">
        <v>8317</v>
      </c>
      <c r="R3428" s="8" t="s">
        <v>8318</v>
      </c>
      <c r="S3428" s="12">
        <f t="shared" si="214"/>
        <v>41884.056747685187</v>
      </c>
      <c r="T3428" s="12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8">
        <f t="shared" si="213"/>
        <v>51.72</v>
      </c>
      <c r="Q3429" s="8" t="s">
        <v>8317</v>
      </c>
      <c r="R3429" s="8" t="s">
        <v>8318</v>
      </c>
      <c r="S3429" s="12">
        <f t="shared" si="214"/>
        <v>41792.645277777774</v>
      </c>
      <c r="T3429" s="12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</v>
      </c>
      <c r="P3430" s="8">
        <f t="shared" si="213"/>
        <v>40.29</v>
      </c>
      <c r="Q3430" s="8" t="s">
        <v>8317</v>
      </c>
      <c r="R3430" s="8" t="s">
        <v>8318</v>
      </c>
      <c r="S3430" s="12">
        <f t="shared" si="214"/>
        <v>42038.720451388886</v>
      </c>
      <c r="T3430" s="12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8">
        <f t="shared" si="213"/>
        <v>16.25</v>
      </c>
      <c r="Q3431" s="8" t="s">
        <v>8317</v>
      </c>
      <c r="R3431" s="8" t="s">
        <v>8318</v>
      </c>
      <c r="S3431" s="12">
        <f t="shared" si="214"/>
        <v>42662.021539351852</v>
      </c>
      <c r="T3431" s="12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108.55</v>
      </c>
      <c r="P3432" s="8">
        <f t="shared" si="213"/>
        <v>30.15</v>
      </c>
      <c r="Q3432" s="8" t="s">
        <v>8317</v>
      </c>
      <c r="R3432" s="8" t="s">
        <v>8318</v>
      </c>
      <c r="S3432" s="12">
        <f t="shared" si="214"/>
        <v>41820.945613425924</v>
      </c>
      <c r="T3432" s="12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8">
        <f t="shared" si="213"/>
        <v>95.24</v>
      </c>
      <c r="Q3433" s="8" t="s">
        <v>8317</v>
      </c>
      <c r="R3433" s="8" t="s">
        <v>8318</v>
      </c>
      <c r="S3433" s="12">
        <f t="shared" si="214"/>
        <v>41839.730937500004</v>
      </c>
      <c r="T3433" s="12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8">
        <f t="shared" si="213"/>
        <v>52.21</v>
      </c>
      <c r="Q3434" s="8" t="s">
        <v>8317</v>
      </c>
      <c r="R3434" s="8" t="s">
        <v>8318</v>
      </c>
      <c r="S3434" s="12">
        <f t="shared" si="214"/>
        <v>42380.581180555557</v>
      </c>
      <c r="T3434" s="12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</v>
      </c>
      <c r="P3435" s="8">
        <f t="shared" si="213"/>
        <v>134.15</v>
      </c>
      <c r="Q3435" s="8" t="s">
        <v>8317</v>
      </c>
      <c r="R3435" s="8" t="s">
        <v>8318</v>
      </c>
      <c r="S3435" s="12">
        <f t="shared" si="214"/>
        <v>41776.063136574077</v>
      </c>
      <c r="T3435" s="12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</v>
      </c>
      <c r="P3436" s="8">
        <f t="shared" si="213"/>
        <v>62.83</v>
      </c>
      <c r="Q3436" s="8" t="s">
        <v>8317</v>
      </c>
      <c r="R3436" s="8" t="s">
        <v>8318</v>
      </c>
      <c r="S3436" s="12">
        <f t="shared" si="214"/>
        <v>41800.380428240744</v>
      </c>
      <c r="T3436" s="12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</v>
      </c>
      <c r="P3437" s="8">
        <f t="shared" si="213"/>
        <v>58.95</v>
      </c>
      <c r="Q3437" s="8" t="s">
        <v>8317</v>
      </c>
      <c r="R3437" s="8" t="s">
        <v>8318</v>
      </c>
      <c r="S3437" s="12">
        <f t="shared" si="214"/>
        <v>42572.61681712963</v>
      </c>
      <c r="T3437" s="12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105.9</v>
      </c>
      <c r="P3438" s="8">
        <f t="shared" si="213"/>
        <v>143.11000000000001</v>
      </c>
      <c r="Q3438" s="8" t="s">
        <v>8317</v>
      </c>
      <c r="R3438" s="8" t="s">
        <v>8318</v>
      </c>
      <c r="S3438" s="12">
        <f t="shared" si="214"/>
        <v>41851.541585648149</v>
      </c>
      <c r="T3438" s="12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8">
        <f t="shared" si="213"/>
        <v>84.17</v>
      </c>
      <c r="Q3439" s="8" t="s">
        <v>8317</v>
      </c>
      <c r="R3439" s="8" t="s">
        <v>8318</v>
      </c>
      <c r="S3439" s="12">
        <f t="shared" si="214"/>
        <v>42205.710879629631</v>
      </c>
      <c r="T3439" s="12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8">
        <f t="shared" si="213"/>
        <v>186.07</v>
      </c>
      <c r="Q3440" s="8" t="s">
        <v>8317</v>
      </c>
      <c r="R3440" s="8" t="s">
        <v>8318</v>
      </c>
      <c r="S3440" s="12">
        <f t="shared" si="214"/>
        <v>42100.927858796291</v>
      </c>
      <c r="T3440" s="12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134.68</v>
      </c>
      <c r="P3441" s="8">
        <f t="shared" si="213"/>
        <v>89.79</v>
      </c>
      <c r="Q3441" s="8" t="s">
        <v>8317</v>
      </c>
      <c r="R3441" s="8" t="s">
        <v>8318</v>
      </c>
      <c r="S3441" s="12">
        <f t="shared" si="214"/>
        <v>42374.911226851851</v>
      </c>
      <c r="T3441" s="12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105.22</v>
      </c>
      <c r="P3442" s="8">
        <f t="shared" si="213"/>
        <v>64.16</v>
      </c>
      <c r="Q3442" s="8" t="s">
        <v>8317</v>
      </c>
      <c r="R3442" s="8" t="s">
        <v>8318</v>
      </c>
      <c r="S3442" s="12">
        <f t="shared" si="214"/>
        <v>41809.12300925926</v>
      </c>
      <c r="T3442" s="12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</v>
      </c>
      <c r="P3443" s="8">
        <f t="shared" si="213"/>
        <v>59.65</v>
      </c>
      <c r="Q3443" s="8" t="s">
        <v>8317</v>
      </c>
      <c r="R3443" s="8" t="s">
        <v>8318</v>
      </c>
      <c r="S3443" s="12">
        <f t="shared" si="214"/>
        <v>42294.429641203707</v>
      </c>
      <c r="T3443" s="12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8">
        <f t="shared" si="213"/>
        <v>31.25</v>
      </c>
      <c r="Q3444" s="8" t="s">
        <v>8317</v>
      </c>
      <c r="R3444" s="8" t="s">
        <v>8318</v>
      </c>
      <c r="S3444" s="12">
        <f t="shared" si="214"/>
        <v>42124.841111111105</v>
      </c>
      <c r="T3444" s="12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8">
        <f t="shared" si="213"/>
        <v>41.22</v>
      </c>
      <c r="Q3445" s="8" t="s">
        <v>8317</v>
      </c>
      <c r="R3445" s="8" t="s">
        <v>8318</v>
      </c>
      <c r="S3445" s="12">
        <f t="shared" si="214"/>
        <v>41861.524837962963</v>
      </c>
      <c r="T3445" s="12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8">
        <f t="shared" si="213"/>
        <v>43.35</v>
      </c>
      <c r="Q3446" s="8" t="s">
        <v>8317</v>
      </c>
      <c r="R3446" s="8" t="s">
        <v>8318</v>
      </c>
      <c r="S3446" s="12">
        <f t="shared" si="214"/>
        <v>42521.291504629626</v>
      </c>
      <c r="T3446" s="12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8">
        <f t="shared" si="213"/>
        <v>64.52</v>
      </c>
      <c r="Q3447" s="8" t="s">
        <v>8317</v>
      </c>
      <c r="R3447" s="8" t="s">
        <v>8318</v>
      </c>
      <c r="S3447" s="12">
        <f t="shared" si="214"/>
        <v>42272.530509259261</v>
      </c>
      <c r="T3447" s="12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8">
        <f t="shared" si="213"/>
        <v>43.28</v>
      </c>
      <c r="Q3448" s="8" t="s">
        <v>8317</v>
      </c>
      <c r="R3448" s="8" t="s">
        <v>8318</v>
      </c>
      <c r="S3448" s="12">
        <f t="shared" si="214"/>
        <v>42016.832465277781</v>
      </c>
      <c r="T3448" s="12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</v>
      </c>
      <c r="P3449" s="8">
        <f t="shared" si="213"/>
        <v>77</v>
      </c>
      <c r="Q3449" s="8" t="s">
        <v>8317</v>
      </c>
      <c r="R3449" s="8" t="s">
        <v>8318</v>
      </c>
      <c r="S3449" s="12">
        <f t="shared" si="214"/>
        <v>42402.889027777783</v>
      </c>
      <c r="T3449" s="12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</v>
      </c>
      <c r="P3450" s="8">
        <f t="shared" si="213"/>
        <v>51.22</v>
      </c>
      <c r="Q3450" s="8" t="s">
        <v>8317</v>
      </c>
      <c r="R3450" s="8" t="s">
        <v>8318</v>
      </c>
      <c r="S3450" s="12">
        <f t="shared" si="214"/>
        <v>41960.119085648148</v>
      </c>
      <c r="T3450" s="12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170.63</v>
      </c>
      <c r="P3451" s="8">
        <f t="shared" si="213"/>
        <v>68.25</v>
      </c>
      <c r="Q3451" s="8" t="s">
        <v>8317</v>
      </c>
      <c r="R3451" s="8" t="s">
        <v>8318</v>
      </c>
      <c r="S3451" s="12">
        <f t="shared" si="214"/>
        <v>42532.052523148144</v>
      </c>
      <c r="T3451" s="12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8">
        <f t="shared" si="213"/>
        <v>19.489999999999998</v>
      </c>
      <c r="Q3452" s="8" t="s">
        <v>8317</v>
      </c>
      <c r="R3452" s="8" t="s">
        <v>8318</v>
      </c>
      <c r="S3452" s="12">
        <f t="shared" si="214"/>
        <v>42036.704525462963</v>
      </c>
      <c r="T3452" s="12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</v>
      </c>
      <c r="P3453" s="8">
        <f t="shared" si="213"/>
        <v>41.13</v>
      </c>
      <c r="Q3453" s="8" t="s">
        <v>8317</v>
      </c>
      <c r="R3453" s="8" t="s">
        <v>8318</v>
      </c>
      <c r="S3453" s="12">
        <f t="shared" si="214"/>
        <v>42088.723692129628</v>
      </c>
      <c r="T3453" s="12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8">
        <f t="shared" si="213"/>
        <v>41.41</v>
      </c>
      <c r="Q3454" s="8" t="s">
        <v>8317</v>
      </c>
      <c r="R3454" s="8" t="s">
        <v>8318</v>
      </c>
      <c r="S3454" s="12">
        <f t="shared" si="214"/>
        <v>41820.639189814814</v>
      </c>
      <c r="T3454" s="12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128.33000000000001</v>
      </c>
      <c r="P3455" s="8">
        <f t="shared" si="213"/>
        <v>27.5</v>
      </c>
      <c r="Q3455" s="8" t="s">
        <v>8317</v>
      </c>
      <c r="R3455" s="8" t="s">
        <v>8318</v>
      </c>
      <c r="S3455" s="12">
        <f t="shared" si="214"/>
        <v>42535.97865740741</v>
      </c>
      <c r="T3455" s="12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</v>
      </c>
      <c r="P3456" s="8">
        <f t="shared" si="213"/>
        <v>33.57</v>
      </c>
      <c r="Q3456" s="8" t="s">
        <v>8317</v>
      </c>
      <c r="R3456" s="8" t="s">
        <v>8318</v>
      </c>
      <c r="S3456" s="12">
        <f t="shared" si="214"/>
        <v>41821.698599537034</v>
      </c>
      <c r="T3456" s="12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100.65</v>
      </c>
      <c r="P3457" s="8">
        <f t="shared" si="213"/>
        <v>145.87</v>
      </c>
      <c r="Q3457" s="8" t="s">
        <v>8317</v>
      </c>
      <c r="R3457" s="8" t="s">
        <v>8318</v>
      </c>
      <c r="S3457" s="12">
        <f t="shared" si="214"/>
        <v>42626.7503125</v>
      </c>
      <c r="T3457" s="12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8">
        <f t="shared" si="213"/>
        <v>358.69</v>
      </c>
      <c r="Q3458" s="8" t="s">
        <v>8317</v>
      </c>
      <c r="R3458" s="8" t="s">
        <v>8318</v>
      </c>
      <c r="S3458" s="12">
        <f t="shared" si="214"/>
        <v>41821.205636574072</v>
      </c>
      <c r="T3458" s="12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ROUND(100*(E3459/D3459), 2)</f>
        <v>140.19999999999999</v>
      </c>
      <c r="P3459" s="8">
        <f t="shared" ref="P3459:P3522" si="217">ROUND(E3459/L3459,2)</f>
        <v>50.98</v>
      </c>
      <c r="Q3459" s="8" t="s">
        <v>8317</v>
      </c>
      <c r="R3459" s="8" t="s">
        <v>8318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124.34</v>
      </c>
      <c r="P3460" s="8">
        <f t="shared" si="217"/>
        <v>45.04</v>
      </c>
      <c r="Q3460" s="8" t="s">
        <v>8317</v>
      </c>
      <c r="R3460" s="8" t="s">
        <v>8318</v>
      </c>
      <c r="S3460" s="12">
        <f t="shared" si="218"/>
        <v>42011.202581018515</v>
      </c>
      <c r="T3460" s="12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8">
        <f t="shared" si="217"/>
        <v>17.53</v>
      </c>
      <c r="Q3461" s="8" t="s">
        <v>8317</v>
      </c>
      <c r="R3461" s="8" t="s">
        <v>8318</v>
      </c>
      <c r="S3461" s="12">
        <f t="shared" si="218"/>
        <v>42480.479861111111</v>
      </c>
      <c r="T3461" s="12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8">
        <f t="shared" si="217"/>
        <v>50</v>
      </c>
      <c r="Q3462" s="8" t="s">
        <v>8317</v>
      </c>
      <c r="R3462" s="8" t="s">
        <v>8318</v>
      </c>
      <c r="S3462" s="12">
        <f t="shared" si="218"/>
        <v>41852.527222222219</v>
      </c>
      <c r="T3462" s="12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8">
        <f t="shared" si="217"/>
        <v>57.92</v>
      </c>
      <c r="Q3463" s="8" t="s">
        <v>8317</v>
      </c>
      <c r="R3463" s="8" t="s">
        <v>8318</v>
      </c>
      <c r="S3463" s="12">
        <f t="shared" si="218"/>
        <v>42643.632858796293</v>
      </c>
      <c r="T3463" s="12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8">
        <f t="shared" si="217"/>
        <v>29.71</v>
      </c>
      <c r="Q3464" s="8" t="s">
        <v>8317</v>
      </c>
      <c r="R3464" s="8" t="s">
        <v>8318</v>
      </c>
      <c r="S3464" s="12">
        <f t="shared" si="218"/>
        <v>42179.898472222223</v>
      </c>
      <c r="T3464" s="12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</v>
      </c>
      <c r="P3465" s="8">
        <f t="shared" si="217"/>
        <v>90.68</v>
      </c>
      <c r="Q3465" s="8" t="s">
        <v>8317</v>
      </c>
      <c r="R3465" s="8" t="s">
        <v>8318</v>
      </c>
      <c r="S3465" s="12">
        <f t="shared" si="218"/>
        <v>42612.918807870374</v>
      </c>
      <c r="T3465" s="12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</v>
      </c>
      <c r="P3466" s="8">
        <f t="shared" si="217"/>
        <v>55.01</v>
      </c>
      <c r="Q3466" s="8" t="s">
        <v>8317</v>
      </c>
      <c r="R3466" s="8" t="s">
        <v>8318</v>
      </c>
      <c r="S3466" s="12">
        <f t="shared" si="218"/>
        <v>42575.130057870367</v>
      </c>
      <c r="T3466" s="12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8">
        <f t="shared" si="217"/>
        <v>57.22</v>
      </c>
      <c r="Q3467" s="8" t="s">
        <v>8317</v>
      </c>
      <c r="R3467" s="8" t="s">
        <v>8318</v>
      </c>
      <c r="S3467" s="12">
        <f t="shared" si="218"/>
        <v>42200.625833333332</v>
      </c>
      <c r="T3467" s="12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</v>
      </c>
      <c r="P3468" s="8">
        <f t="shared" si="217"/>
        <v>72.95</v>
      </c>
      <c r="Q3468" s="8" t="s">
        <v>8317</v>
      </c>
      <c r="R3468" s="8" t="s">
        <v>8318</v>
      </c>
      <c r="S3468" s="12">
        <f t="shared" si="218"/>
        <v>42420.019097222219</v>
      </c>
      <c r="T3468" s="12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8">
        <f t="shared" si="217"/>
        <v>64.47</v>
      </c>
      <c r="Q3469" s="8" t="s">
        <v>8317</v>
      </c>
      <c r="R3469" s="8" t="s">
        <v>8318</v>
      </c>
      <c r="S3469" s="12">
        <f t="shared" si="218"/>
        <v>42053.671666666662</v>
      </c>
      <c r="T3469" s="12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8">
        <f t="shared" si="217"/>
        <v>716.35</v>
      </c>
      <c r="Q3470" s="8" t="s">
        <v>8317</v>
      </c>
      <c r="R3470" s="8" t="s">
        <v>8318</v>
      </c>
      <c r="S3470" s="12">
        <f t="shared" si="218"/>
        <v>42605.765381944439</v>
      </c>
      <c r="T3470" s="12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</v>
      </c>
      <c r="P3471" s="8">
        <f t="shared" si="217"/>
        <v>50.4</v>
      </c>
      <c r="Q3471" s="8" t="s">
        <v>8317</v>
      </c>
      <c r="R3471" s="8" t="s">
        <v>8318</v>
      </c>
      <c r="S3471" s="12">
        <f t="shared" si="218"/>
        <v>42458.641724537039</v>
      </c>
      <c r="T3471" s="12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8">
        <f t="shared" si="217"/>
        <v>41.67</v>
      </c>
      <c r="Q3472" s="8" t="s">
        <v>8317</v>
      </c>
      <c r="R3472" s="8" t="s">
        <v>8318</v>
      </c>
      <c r="S3472" s="12">
        <f t="shared" si="218"/>
        <v>42529.022013888884</v>
      </c>
      <c r="T3472" s="12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8">
        <f t="shared" si="217"/>
        <v>35.770000000000003</v>
      </c>
      <c r="Q3473" s="8" t="s">
        <v>8317</v>
      </c>
      <c r="R3473" s="8" t="s">
        <v>8318</v>
      </c>
      <c r="S3473" s="12">
        <f t="shared" si="218"/>
        <v>41841.820486111108</v>
      </c>
      <c r="T3473" s="12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8">
        <f t="shared" si="217"/>
        <v>88.74</v>
      </c>
      <c r="Q3474" s="8" t="s">
        <v>8317</v>
      </c>
      <c r="R3474" s="8" t="s">
        <v>8318</v>
      </c>
      <c r="S3474" s="12">
        <f t="shared" si="218"/>
        <v>41928.170497685183</v>
      </c>
      <c r="T3474" s="12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8">
        <f t="shared" si="217"/>
        <v>148.47999999999999</v>
      </c>
      <c r="Q3475" s="8" t="s">
        <v>8317</v>
      </c>
      <c r="R3475" s="8" t="s">
        <v>8318</v>
      </c>
      <c r="S3475" s="12">
        <f t="shared" si="218"/>
        <v>42062.834444444445</v>
      </c>
      <c r="T3475" s="12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8">
        <f t="shared" si="217"/>
        <v>51.79</v>
      </c>
      <c r="Q3476" s="8" t="s">
        <v>8317</v>
      </c>
      <c r="R3476" s="8" t="s">
        <v>8318</v>
      </c>
      <c r="S3476" s="12">
        <f t="shared" si="218"/>
        <v>42541.501516203702</v>
      </c>
      <c r="T3476" s="12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</v>
      </c>
      <c r="P3477" s="8">
        <f t="shared" si="217"/>
        <v>20</v>
      </c>
      <c r="Q3477" s="8" t="s">
        <v>8317</v>
      </c>
      <c r="R3477" s="8" t="s">
        <v>8318</v>
      </c>
      <c r="S3477" s="12">
        <f t="shared" si="218"/>
        <v>41918.880833333329</v>
      </c>
      <c r="T3477" s="12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8">
        <f t="shared" si="217"/>
        <v>52</v>
      </c>
      <c r="Q3478" s="8" t="s">
        <v>8317</v>
      </c>
      <c r="R3478" s="8" t="s">
        <v>8318</v>
      </c>
      <c r="S3478" s="12">
        <f t="shared" si="218"/>
        <v>41921.279976851853</v>
      </c>
      <c r="T3478" s="12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</v>
      </c>
      <c r="P3479" s="8">
        <f t="shared" si="217"/>
        <v>53.23</v>
      </c>
      <c r="Q3479" s="8" t="s">
        <v>8317</v>
      </c>
      <c r="R3479" s="8" t="s">
        <v>8318</v>
      </c>
      <c r="S3479" s="12">
        <f t="shared" si="218"/>
        <v>42128.736608796295</v>
      </c>
      <c r="T3479" s="12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</v>
      </c>
      <c r="P3480" s="8">
        <f t="shared" si="217"/>
        <v>39.6</v>
      </c>
      <c r="Q3480" s="8" t="s">
        <v>8317</v>
      </c>
      <c r="R3480" s="8" t="s">
        <v>8318</v>
      </c>
      <c r="S3480" s="12">
        <f t="shared" si="218"/>
        <v>42053.916921296302</v>
      </c>
      <c r="T3480" s="12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127.87</v>
      </c>
      <c r="P3481" s="8">
        <f t="shared" si="217"/>
        <v>34.25</v>
      </c>
      <c r="Q3481" s="8" t="s">
        <v>8317</v>
      </c>
      <c r="R3481" s="8" t="s">
        <v>8318</v>
      </c>
      <c r="S3481" s="12">
        <f t="shared" si="218"/>
        <v>41781.855092592588</v>
      </c>
      <c r="T3481" s="12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142.66999999999999</v>
      </c>
      <c r="P3482" s="8">
        <f t="shared" si="217"/>
        <v>164.62</v>
      </c>
      <c r="Q3482" s="8" t="s">
        <v>8317</v>
      </c>
      <c r="R3482" s="8" t="s">
        <v>8318</v>
      </c>
      <c r="S3482" s="12">
        <f t="shared" si="218"/>
        <v>42171.317442129628</v>
      </c>
      <c r="T3482" s="12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8">
        <f t="shared" si="217"/>
        <v>125.05</v>
      </c>
      <c r="Q3483" s="8" t="s">
        <v>8317</v>
      </c>
      <c r="R3483" s="8" t="s">
        <v>8318</v>
      </c>
      <c r="S3483" s="12">
        <f t="shared" si="218"/>
        <v>41989.24754629629</v>
      </c>
      <c r="T3483" s="12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138.33000000000001</v>
      </c>
      <c r="P3484" s="8">
        <f t="shared" si="217"/>
        <v>51.88</v>
      </c>
      <c r="Q3484" s="8" t="s">
        <v>8317</v>
      </c>
      <c r="R3484" s="8" t="s">
        <v>8318</v>
      </c>
      <c r="S3484" s="12">
        <f t="shared" si="218"/>
        <v>41796.771597222221</v>
      </c>
      <c r="T3484" s="12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</v>
      </c>
      <c r="P3485" s="8">
        <f t="shared" si="217"/>
        <v>40.29</v>
      </c>
      <c r="Q3485" s="8" t="s">
        <v>8317</v>
      </c>
      <c r="R3485" s="8" t="s">
        <v>8318</v>
      </c>
      <c r="S3485" s="12">
        <f t="shared" si="218"/>
        <v>41793.668761574074</v>
      </c>
      <c r="T3485" s="12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</v>
      </c>
      <c r="P3486" s="8">
        <f t="shared" si="217"/>
        <v>64.91</v>
      </c>
      <c r="Q3486" s="8" t="s">
        <v>8317</v>
      </c>
      <c r="R3486" s="8" t="s">
        <v>8318</v>
      </c>
      <c r="S3486" s="12">
        <f t="shared" si="218"/>
        <v>42506.760405092587</v>
      </c>
      <c r="T3486" s="12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100.61</v>
      </c>
      <c r="P3487" s="8">
        <f t="shared" si="217"/>
        <v>55.33</v>
      </c>
      <c r="Q3487" s="8" t="s">
        <v>8317</v>
      </c>
      <c r="R3487" s="8" t="s">
        <v>8318</v>
      </c>
      <c r="S3487" s="12">
        <f t="shared" si="218"/>
        <v>42372.693055555559</v>
      </c>
      <c r="T3487" s="12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155.19999999999999</v>
      </c>
      <c r="P3488" s="8">
        <f t="shared" si="217"/>
        <v>83.14</v>
      </c>
      <c r="Q3488" s="8" t="s">
        <v>8317</v>
      </c>
      <c r="R3488" s="8" t="s">
        <v>8318</v>
      </c>
      <c r="S3488" s="12">
        <f t="shared" si="218"/>
        <v>42126.87501157407</v>
      </c>
      <c r="T3488" s="12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</v>
      </c>
      <c r="P3489" s="8">
        <f t="shared" si="217"/>
        <v>38.71</v>
      </c>
      <c r="Q3489" s="8" t="s">
        <v>8317</v>
      </c>
      <c r="R3489" s="8" t="s">
        <v>8318</v>
      </c>
      <c r="S3489" s="12">
        <f t="shared" si="218"/>
        <v>42149.940416666665</v>
      </c>
      <c r="T3489" s="12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8">
        <f t="shared" si="217"/>
        <v>125.38</v>
      </c>
      <c r="Q3490" s="8" t="s">
        <v>8317</v>
      </c>
      <c r="R3490" s="8" t="s">
        <v>8318</v>
      </c>
      <c r="S3490" s="12">
        <f t="shared" si="218"/>
        <v>42087.768055555556</v>
      </c>
      <c r="T3490" s="12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8">
        <f t="shared" si="217"/>
        <v>78.260000000000005</v>
      </c>
      <c r="Q3491" s="8" t="s">
        <v>8317</v>
      </c>
      <c r="R3491" s="8" t="s">
        <v>8318</v>
      </c>
      <c r="S3491" s="12">
        <f t="shared" si="218"/>
        <v>41753.635775462964</v>
      </c>
      <c r="T3491" s="12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127.5</v>
      </c>
      <c r="P3492" s="8">
        <f t="shared" si="217"/>
        <v>47.22</v>
      </c>
      <c r="Q3492" s="8" t="s">
        <v>8317</v>
      </c>
      <c r="R3492" s="8" t="s">
        <v>8318</v>
      </c>
      <c r="S3492" s="12">
        <f t="shared" si="218"/>
        <v>42443.802361111113</v>
      </c>
      <c r="T3492" s="12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158.19999999999999</v>
      </c>
      <c r="P3493" s="8">
        <f t="shared" si="217"/>
        <v>79.099999999999994</v>
      </c>
      <c r="Q3493" s="8" t="s">
        <v>8317</v>
      </c>
      <c r="R3493" s="8" t="s">
        <v>8318</v>
      </c>
      <c r="S3493" s="12">
        <f t="shared" si="218"/>
        <v>42121.249814814815</v>
      </c>
      <c r="T3493" s="12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105.27</v>
      </c>
      <c r="P3494" s="8">
        <f t="shared" si="217"/>
        <v>114.29</v>
      </c>
      <c r="Q3494" s="8" t="s">
        <v>8317</v>
      </c>
      <c r="R3494" s="8" t="s">
        <v>8318</v>
      </c>
      <c r="S3494" s="12">
        <f t="shared" si="218"/>
        <v>42268.009224537032</v>
      </c>
      <c r="T3494" s="12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8">
        <f t="shared" si="217"/>
        <v>51.72</v>
      </c>
      <c r="Q3495" s="8" t="s">
        <v>8317</v>
      </c>
      <c r="R3495" s="8" t="s">
        <v>8318</v>
      </c>
      <c r="S3495" s="12">
        <f t="shared" si="218"/>
        <v>41848.866157407407</v>
      </c>
      <c r="T3495" s="12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8">
        <f t="shared" si="217"/>
        <v>30.77</v>
      </c>
      <c r="Q3496" s="8" t="s">
        <v>8317</v>
      </c>
      <c r="R3496" s="8" t="s">
        <v>8318</v>
      </c>
      <c r="S3496" s="12">
        <f t="shared" si="218"/>
        <v>42689.214988425927</v>
      </c>
      <c r="T3496" s="12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8">
        <f t="shared" si="217"/>
        <v>74.209999999999994</v>
      </c>
      <c r="Q3497" s="8" t="s">
        <v>8317</v>
      </c>
      <c r="R3497" s="8" t="s">
        <v>8318</v>
      </c>
      <c r="S3497" s="12">
        <f t="shared" si="218"/>
        <v>41915.762835648151</v>
      </c>
      <c r="T3497" s="12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8">
        <f t="shared" si="217"/>
        <v>47.85</v>
      </c>
      <c r="Q3498" s="8" t="s">
        <v>8317</v>
      </c>
      <c r="R3498" s="8" t="s">
        <v>8318</v>
      </c>
      <c r="S3498" s="12">
        <f t="shared" si="218"/>
        <v>42584.846828703703</v>
      </c>
      <c r="T3498" s="12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</v>
      </c>
      <c r="P3499" s="8">
        <f t="shared" si="217"/>
        <v>34.409999999999997</v>
      </c>
      <c r="Q3499" s="8" t="s">
        <v>8317</v>
      </c>
      <c r="R3499" s="8" t="s">
        <v>8318</v>
      </c>
      <c r="S3499" s="12">
        <f t="shared" si="218"/>
        <v>42511.741944444439</v>
      </c>
      <c r="T3499" s="12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</v>
      </c>
      <c r="P3500" s="8">
        <f t="shared" si="217"/>
        <v>40.24</v>
      </c>
      <c r="Q3500" s="8" t="s">
        <v>8317</v>
      </c>
      <c r="R3500" s="8" t="s">
        <v>8318</v>
      </c>
      <c r="S3500" s="12">
        <f t="shared" si="218"/>
        <v>42459.15861111111</v>
      </c>
      <c r="T3500" s="12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8">
        <f t="shared" si="217"/>
        <v>60.29</v>
      </c>
      <c r="Q3501" s="8" t="s">
        <v>8317</v>
      </c>
      <c r="R3501" s="8" t="s">
        <v>8318</v>
      </c>
      <c r="S3501" s="12">
        <f t="shared" si="218"/>
        <v>42132.036168981482</v>
      </c>
      <c r="T3501" s="12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8">
        <f t="shared" si="217"/>
        <v>25.31</v>
      </c>
      <c r="Q3502" s="8" t="s">
        <v>8317</v>
      </c>
      <c r="R3502" s="8" t="s">
        <v>8318</v>
      </c>
      <c r="S3502" s="12">
        <f t="shared" si="218"/>
        <v>42419.91942129629</v>
      </c>
      <c r="T3502" s="12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100.67</v>
      </c>
      <c r="P3503" s="8">
        <f t="shared" si="217"/>
        <v>35.950000000000003</v>
      </c>
      <c r="Q3503" s="8" t="s">
        <v>8317</v>
      </c>
      <c r="R3503" s="8" t="s">
        <v>8318</v>
      </c>
      <c r="S3503" s="12">
        <f t="shared" si="218"/>
        <v>42233.763831018514</v>
      </c>
      <c r="T3503" s="12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8">
        <f t="shared" si="217"/>
        <v>136</v>
      </c>
      <c r="Q3504" s="8" t="s">
        <v>8317</v>
      </c>
      <c r="R3504" s="8" t="s">
        <v>8318</v>
      </c>
      <c r="S3504" s="12">
        <f t="shared" si="218"/>
        <v>42430.839398148149</v>
      </c>
      <c r="T3504" s="12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107.56</v>
      </c>
      <c r="P3505" s="8">
        <f t="shared" si="217"/>
        <v>70.760000000000005</v>
      </c>
      <c r="Q3505" s="8" t="s">
        <v>8317</v>
      </c>
      <c r="R3505" s="8" t="s">
        <v>8318</v>
      </c>
      <c r="S3505" s="12">
        <f t="shared" si="218"/>
        <v>42545.478333333333</v>
      </c>
      <c r="T3505" s="12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8">
        <f t="shared" si="217"/>
        <v>125</v>
      </c>
      <c r="Q3506" s="8" t="s">
        <v>8317</v>
      </c>
      <c r="R3506" s="8" t="s">
        <v>8318</v>
      </c>
      <c r="S3506" s="12">
        <f t="shared" si="218"/>
        <v>42297.748738425929</v>
      </c>
      <c r="T3506" s="12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8">
        <f t="shared" si="217"/>
        <v>66.510000000000005</v>
      </c>
      <c r="Q3507" s="8" t="s">
        <v>8317</v>
      </c>
      <c r="R3507" s="8" t="s">
        <v>8318</v>
      </c>
      <c r="S3507" s="12">
        <f t="shared" si="218"/>
        <v>41760.935706018521</v>
      </c>
      <c r="T3507" s="12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101.5</v>
      </c>
      <c r="P3508" s="8">
        <f t="shared" si="217"/>
        <v>105</v>
      </c>
      <c r="Q3508" s="8" t="s">
        <v>8317</v>
      </c>
      <c r="R3508" s="8" t="s">
        <v>8318</v>
      </c>
      <c r="S3508" s="12">
        <f t="shared" si="218"/>
        <v>41829.734259259261</v>
      </c>
      <c r="T3508" s="12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8">
        <f t="shared" si="217"/>
        <v>145</v>
      </c>
      <c r="Q3509" s="8" t="s">
        <v>8317</v>
      </c>
      <c r="R3509" s="8" t="s">
        <v>8318</v>
      </c>
      <c r="S3509" s="12">
        <f t="shared" si="218"/>
        <v>42491.92288194444</v>
      </c>
      <c r="T3509" s="12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8">
        <f t="shared" si="217"/>
        <v>12</v>
      </c>
      <c r="Q3510" s="8" t="s">
        <v>8317</v>
      </c>
      <c r="R3510" s="8" t="s">
        <v>8318</v>
      </c>
      <c r="S3510" s="12">
        <f t="shared" si="218"/>
        <v>42477.729780092588</v>
      </c>
      <c r="T3510" s="12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</v>
      </c>
      <c r="P3511" s="8">
        <f t="shared" si="217"/>
        <v>96.67</v>
      </c>
      <c r="Q3511" s="8" t="s">
        <v>8317</v>
      </c>
      <c r="R3511" s="8" t="s">
        <v>8318</v>
      </c>
      <c r="S3511" s="12">
        <f t="shared" si="218"/>
        <v>41950.859560185185</v>
      </c>
      <c r="T3511" s="12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100.56</v>
      </c>
      <c r="P3512" s="8">
        <f t="shared" si="217"/>
        <v>60.33</v>
      </c>
      <c r="Q3512" s="8" t="s">
        <v>8317</v>
      </c>
      <c r="R3512" s="8" t="s">
        <v>8318</v>
      </c>
      <c r="S3512" s="12">
        <f t="shared" si="218"/>
        <v>41802.62090277778</v>
      </c>
      <c r="T3512" s="12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8">
        <f t="shared" si="217"/>
        <v>79.89</v>
      </c>
      <c r="Q3513" s="8" t="s">
        <v>8317</v>
      </c>
      <c r="R3513" s="8" t="s">
        <v>8318</v>
      </c>
      <c r="S3513" s="12">
        <f t="shared" si="218"/>
        <v>41927.873784722222</v>
      </c>
      <c r="T3513" s="12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8">
        <f t="shared" si="217"/>
        <v>58.82</v>
      </c>
      <c r="Q3514" s="8" t="s">
        <v>8317</v>
      </c>
      <c r="R3514" s="8" t="s">
        <v>8318</v>
      </c>
      <c r="S3514" s="12">
        <f t="shared" si="218"/>
        <v>42057.536944444444</v>
      </c>
      <c r="T3514" s="12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</v>
      </c>
      <c r="P3515" s="8">
        <f t="shared" si="217"/>
        <v>75.34</v>
      </c>
      <c r="Q3515" s="8" t="s">
        <v>8317</v>
      </c>
      <c r="R3515" s="8" t="s">
        <v>8318</v>
      </c>
      <c r="S3515" s="12">
        <f t="shared" si="218"/>
        <v>41781.096203703702</v>
      </c>
      <c r="T3515" s="12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</v>
      </c>
      <c r="P3516" s="8">
        <f t="shared" si="217"/>
        <v>55</v>
      </c>
      <c r="Q3516" s="8" t="s">
        <v>8317</v>
      </c>
      <c r="R3516" s="8" t="s">
        <v>8318</v>
      </c>
      <c r="S3516" s="12">
        <f t="shared" si="218"/>
        <v>42020.846666666665</v>
      </c>
      <c r="T3516" s="12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102.67</v>
      </c>
      <c r="P3517" s="8">
        <f t="shared" si="217"/>
        <v>66.959999999999994</v>
      </c>
      <c r="Q3517" s="8" t="s">
        <v>8317</v>
      </c>
      <c r="R3517" s="8" t="s">
        <v>8318</v>
      </c>
      <c r="S3517" s="12">
        <f t="shared" si="218"/>
        <v>42125.772812499999</v>
      </c>
      <c r="T3517" s="12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8">
        <f t="shared" si="217"/>
        <v>227.27</v>
      </c>
      <c r="Q3518" s="8" t="s">
        <v>8317</v>
      </c>
      <c r="R3518" s="8" t="s">
        <v>8318</v>
      </c>
      <c r="S3518" s="12">
        <f t="shared" si="218"/>
        <v>41856.010069444441</v>
      </c>
      <c r="T3518" s="12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8">
        <f t="shared" si="217"/>
        <v>307.69</v>
      </c>
      <c r="Q3519" s="8" t="s">
        <v>8317</v>
      </c>
      <c r="R3519" s="8" t="s">
        <v>8318</v>
      </c>
      <c r="S3519" s="12">
        <f t="shared" si="218"/>
        <v>41794.817523148151</v>
      </c>
      <c r="T3519" s="12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110.05</v>
      </c>
      <c r="P3520" s="8">
        <f t="shared" si="217"/>
        <v>50.02</v>
      </c>
      <c r="Q3520" s="8" t="s">
        <v>8317</v>
      </c>
      <c r="R3520" s="8" t="s">
        <v>8318</v>
      </c>
      <c r="S3520" s="12">
        <f t="shared" si="218"/>
        <v>41893.783553240741</v>
      </c>
      <c r="T3520" s="12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</v>
      </c>
      <c r="P3521" s="8">
        <f t="shared" si="217"/>
        <v>72.39</v>
      </c>
      <c r="Q3521" s="8" t="s">
        <v>8317</v>
      </c>
      <c r="R3521" s="8" t="s">
        <v>8318</v>
      </c>
      <c r="S3521" s="12">
        <f t="shared" si="218"/>
        <v>42037.598958333328</v>
      </c>
      <c r="T3521" s="12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8">
        <f t="shared" si="217"/>
        <v>95.95</v>
      </c>
      <c r="Q3522" s="8" t="s">
        <v>8317</v>
      </c>
      <c r="R3522" s="8" t="s">
        <v>8318</v>
      </c>
      <c r="S3522" s="12">
        <f t="shared" si="218"/>
        <v>42227.824212962965</v>
      </c>
      <c r="T3522" s="12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ROUND(100*(E3523/D3523), 2)</f>
        <v>169.43</v>
      </c>
      <c r="P3523" s="8">
        <f t="shared" ref="P3523:P3586" si="221">ROUND(E3523/L3523,2)</f>
        <v>45.62</v>
      </c>
      <c r="Q3523" s="8" t="s">
        <v>8317</v>
      </c>
      <c r="R3523" s="8" t="s">
        <v>8318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8">
        <f t="shared" si="221"/>
        <v>41.03</v>
      </c>
      <c r="Q3524" s="8" t="s">
        <v>8317</v>
      </c>
      <c r="R3524" s="8" t="s">
        <v>8318</v>
      </c>
      <c r="S3524" s="12">
        <f t="shared" si="222"/>
        <v>42234.789884259255</v>
      </c>
      <c r="T3524" s="12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8">
        <f t="shared" si="221"/>
        <v>56.83</v>
      </c>
      <c r="Q3525" s="8" t="s">
        <v>8317</v>
      </c>
      <c r="R3525" s="8" t="s">
        <v>8318</v>
      </c>
      <c r="S3525" s="12">
        <f t="shared" si="222"/>
        <v>42581.397546296299</v>
      </c>
      <c r="T3525" s="12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8">
        <f t="shared" si="221"/>
        <v>137.24</v>
      </c>
      <c r="Q3526" s="8" t="s">
        <v>8317</v>
      </c>
      <c r="R3526" s="8" t="s">
        <v>8318</v>
      </c>
      <c r="S3526" s="12">
        <f t="shared" si="222"/>
        <v>41880.76357638889</v>
      </c>
      <c r="T3526" s="12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8">
        <f t="shared" si="221"/>
        <v>75.709999999999994</v>
      </c>
      <c r="Q3527" s="8" t="s">
        <v>8317</v>
      </c>
      <c r="R3527" s="8" t="s">
        <v>8318</v>
      </c>
      <c r="S3527" s="12">
        <f t="shared" si="222"/>
        <v>42214.6956712963</v>
      </c>
      <c r="T3527" s="12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8">
        <f t="shared" si="221"/>
        <v>99</v>
      </c>
      <c r="Q3528" s="8" t="s">
        <v>8317</v>
      </c>
      <c r="R3528" s="8" t="s">
        <v>8318</v>
      </c>
      <c r="S3528" s="12">
        <f t="shared" si="222"/>
        <v>42460.335312499999</v>
      </c>
      <c r="T3528" s="12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116.92</v>
      </c>
      <c r="P3529" s="8">
        <f t="shared" si="221"/>
        <v>81.569999999999993</v>
      </c>
      <c r="Q3529" s="8" t="s">
        <v>8317</v>
      </c>
      <c r="R3529" s="8" t="s">
        <v>8318</v>
      </c>
      <c r="S3529" s="12">
        <f t="shared" si="222"/>
        <v>42167.023206018523</v>
      </c>
      <c r="T3529" s="12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</v>
      </c>
      <c r="P3530" s="8">
        <f t="shared" si="221"/>
        <v>45.11</v>
      </c>
      <c r="Q3530" s="8" t="s">
        <v>8317</v>
      </c>
      <c r="R3530" s="8" t="s">
        <v>8318</v>
      </c>
      <c r="S3530" s="12">
        <f t="shared" si="222"/>
        <v>42733.50136574074</v>
      </c>
      <c r="T3530" s="12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8">
        <f t="shared" si="221"/>
        <v>36.67</v>
      </c>
      <c r="Q3531" s="8" t="s">
        <v>8317</v>
      </c>
      <c r="R3531" s="8" t="s">
        <v>8318</v>
      </c>
      <c r="S3531" s="12">
        <f t="shared" si="222"/>
        <v>42177.761782407411</v>
      </c>
      <c r="T3531" s="12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8">
        <f t="shared" si="221"/>
        <v>125</v>
      </c>
      <c r="Q3532" s="8" t="s">
        <v>8317</v>
      </c>
      <c r="R3532" s="8" t="s">
        <v>8318</v>
      </c>
      <c r="S3532" s="12">
        <f t="shared" si="222"/>
        <v>42442.623344907406</v>
      </c>
      <c r="T3532" s="12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8">
        <f t="shared" si="221"/>
        <v>49.23</v>
      </c>
      <c r="Q3533" s="8" t="s">
        <v>8317</v>
      </c>
      <c r="R3533" s="8" t="s">
        <v>8318</v>
      </c>
      <c r="S3533" s="12">
        <f t="shared" si="222"/>
        <v>42521.654328703706</v>
      </c>
      <c r="T3533" s="12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118.96</v>
      </c>
      <c r="P3534" s="8">
        <f t="shared" si="221"/>
        <v>42.3</v>
      </c>
      <c r="Q3534" s="8" t="s">
        <v>8317</v>
      </c>
      <c r="R3534" s="8" t="s">
        <v>8318</v>
      </c>
      <c r="S3534" s="12">
        <f t="shared" si="222"/>
        <v>41884.599849537037</v>
      </c>
      <c r="T3534" s="12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8">
        <f t="shared" si="221"/>
        <v>78.88</v>
      </c>
      <c r="Q3535" s="8" t="s">
        <v>8317</v>
      </c>
      <c r="R3535" s="8" t="s">
        <v>8318</v>
      </c>
      <c r="S3535" s="12">
        <f t="shared" si="222"/>
        <v>42289.761192129634</v>
      </c>
      <c r="T3535" s="12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156.19999999999999</v>
      </c>
      <c r="P3536" s="8">
        <f t="shared" si="221"/>
        <v>38.28</v>
      </c>
      <c r="Q3536" s="8" t="s">
        <v>8317</v>
      </c>
      <c r="R3536" s="8" t="s">
        <v>8318</v>
      </c>
      <c r="S3536" s="12">
        <f t="shared" si="222"/>
        <v>42243.6252662037</v>
      </c>
      <c r="T3536" s="12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8">
        <f t="shared" si="221"/>
        <v>44.85</v>
      </c>
      <c r="Q3537" s="8" t="s">
        <v>8317</v>
      </c>
      <c r="R3537" s="8" t="s">
        <v>8318</v>
      </c>
      <c r="S3537" s="12">
        <f t="shared" si="222"/>
        <v>42248.640162037031</v>
      </c>
      <c r="T3537" s="12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153.33000000000001</v>
      </c>
      <c r="P3538" s="8">
        <f t="shared" si="221"/>
        <v>13.53</v>
      </c>
      <c r="Q3538" s="8" t="s">
        <v>8317</v>
      </c>
      <c r="R3538" s="8" t="s">
        <v>8318</v>
      </c>
      <c r="S3538" s="12">
        <f t="shared" si="222"/>
        <v>42328.727141203708</v>
      </c>
      <c r="T3538" s="12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</v>
      </c>
      <c r="P3539" s="8">
        <f t="shared" si="221"/>
        <v>43.5</v>
      </c>
      <c r="Q3539" s="8" t="s">
        <v>8317</v>
      </c>
      <c r="R3539" s="8" t="s">
        <v>8318</v>
      </c>
      <c r="S3539" s="12">
        <f t="shared" si="222"/>
        <v>41923.354351851849</v>
      </c>
      <c r="T3539" s="12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8">
        <f t="shared" si="221"/>
        <v>30.95</v>
      </c>
      <c r="Q3540" s="8" t="s">
        <v>8317</v>
      </c>
      <c r="R3540" s="8" t="s">
        <v>8318</v>
      </c>
      <c r="S3540" s="12">
        <f t="shared" si="222"/>
        <v>42571.420601851853</v>
      </c>
      <c r="T3540" s="12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119.67</v>
      </c>
      <c r="P3541" s="8">
        <f t="shared" si="221"/>
        <v>55.23</v>
      </c>
      <c r="Q3541" s="8" t="s">
        <v>8317</v>
      </c>
      <c r="R3541" s="8" t="s">
        <v>8318</v>
      </c>
      <c r="S3541" s="12">
        <f t="shared" si="222"/>
        <v>42600.756041666667</v>
      </c>
      <c r="T3541" s="12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8">
        <f t="shared" si="221"/>
        <v>46.13</v>
      </c>
      <c r="Q3542" s="8" t="s">
        <v>8317</v>
      </c>
      <c r="R3542" s="8" t="s">
        <v>8318</v>
      </c>
      <c r="S3542" s="12">
        <f t="shared" si="222"/>
        <v>42517.003368055557</v>
      </c>
      <c r="T3542" s="12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8">
        <f t="shared" si="221"/>
        <v>39.380000000000003</v>
      </c>
      <c r="Q3543" s="8" t="s">
        <v>8317</v>
      </c>
      <c r="R3543" s="8" t="s">
        <v>8318</v>
      </c>
      <c r="S3543" s="12">
        <f t="shared" si="222"/>
        <v>42222.730034722219</v>
      </c>
      <c r="T3543" s="12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102.24</v>
      </c>
      <c r="P3544" s="8">
        <f t="shared" si="221"/>
        <v>66.150000000000006</v>
      </c>
      <c r="Q3544" s="8" t="s">
        <v>8317</v>
      </c>
      <c r="R3544" s="8" t="s">
        <v>8318</v>
      </c>
      <c r="S3544" s="12">
        <f t="shared" si="222"/>
        <v>41829.599791666667</v>
      </c>
      <c r="T3544" s="12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104.67</v>
      </c>
      <c r="P3545" s="8">
        <f t="shared" si="221"/>
        <v>54.14</v>
      </c>
      <c r="Q3545" s="8" t="s">
        <v>8317</v>
      </c>
      <c r="R3545" s="8" t="s">
        <v>8318</v>
      </c>
      <c r="S3545" s="12">
        <f t="shared" si="222"/>
        <v>42150.755312499998</v>
      </c>
      <c r="T3545" s="12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8">
        <f t="shared" si="221"/>
        <v>104.17</v>
      </c>
      <c r="Q3546" s="8" t="s">
        <v>8317</v>
      </c>
      <c r="R3546" s="8" t="s">
        <v>8318</v>
      </c>
      <c r="S3546" s="12">
        <f t="shared" si="222"/>
        <v>42040.831678240742</v>
      </c>
      <c r="T3546" s="12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8">
        <f t="shared" si="221"/>
        <v>31.38</v>
      </c>
      <c r="Q3547" s="8" t="s">
        <v>8317</v>
      </c>
      <c r="R3547" s="8" t="s">
        <v>8318</v>
      </c>
      <c r="S3547" s="12">
        <f t="shared" si="222"/>
        <v>42075.807395833333</v>
      </c>
      <c r="T3547" s="12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</v>
      </c>
      <c r="P3548" s="8">
        <f t="shared" si="221"/>
        <v>59.21</v>
      </c>
      <c r="Q3548" s="8" t="s">
        <v>8317</v>
      </c>
      <c r="R3548" s="8" t="s">
        <v>8318</v>
      </c>
      <c r="S3548" s="12">
        <f t="shared" si="222"/>
        <v>42073.660694444443</v>
      </c>
      <c r="T3548" s="12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114.41</v>
      </c>
      <c r="P3549" s="8">
        <f t="shared" si="221"/>
        <v>119.18</v>
      </c>
      <c r="Q3549" s="8" t="s">
        <v>8317</v>
      </c>
      <c r="R3549" s="8" t="s">
        <v>8318</v>
      </c>
      <c r="S3549" s="12">
        <f t="shared" si="222"/>
        <v>42480.078715277778</v>
      </c>
      <c r="T3549" s="12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</v>
      </c>
      <c r="P3550" s="8">
        <f t="shared" si="221"/>
        <v>164.62</v>
      </c>
      <c r="Q3550" s="8" t="s">
        <v>8317</v>
      </c>
      <c r="R3550" s="8" t="s">
        <v>8318</v>
      </c>
      <c r="S3550" s="12">
        <f t="shared" si="222"/>
        <v>42411.942291666666</v>
      </c>
      <c r="T3550" s="12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8">
        <f t="shared" si="221"/>
        <v>24.29</v>
      </c>
      <c r="Q3551" s="8" t="s">
        <v>8317</v>
      </c>
      <c r="R3551" s="8" t="s">
        <v>8318</v>
      </c>
      <c r="S3551" s="12">
        <f t="shared" si="222"/>
        <v>42223.394363425927</v>
      </c>
      <c r="T3551" s="12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</v>
      </c>
      <c r="P3552" s="8">
        <f t="shared" si="221"/>
        <v>40.94</v>
      </c>
      <c r="Q3552" s="8" t="s">
        <v>8317</v>
      </c>
      <c r="R3552" s="8" t="s">
        <v>8318</v>
      </c>
      <c r="S3552" s="12">
        <f t="shared" si="222"/>
        <v>42462.893495370372</v>
      </c>
      <c r="T3552" s="12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</v>
      </c>
      <c r="P3553" s="8">
        <f t="shared" si="221"/>
        <v>61.1</v>
      </c>
      <c r="Q3553" s="8" t="s">
        <v>8317</v>
      </c>
      <c r="R3553" s="8" t="s">
        <v>8318</v>
      </c>
      <c r="S3553" s="12">
        <f t="shared" si="222"/>
        <v>41753.515856481477</v>
      </c>
      <c r="T3553" s="12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8">
        <f t="shared" si="221"/>
        <v>38.65</v>
      </c>
      <c r="Q3554" s="8" t="s">
        <v>8317</v>
      </c>
      <c r="R3554" s="8" t="s">
        <v>8318</v>
      </c>
      <c r="S3554" s="12">
        <f t="shared" si="222"/>
        <v>41788.587083333332</v>
      </c>
      <c r="T3554" s="12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</v>
      </c>
      <c r="P3555" s="8">
        <f t="shared" si="221"/>
        <v>56.2</v>
      </c>
      <c r="Q3555" s="8" t="s">
        <v>8317</v>
      </c>
      <c r="R3555" s="8" t="s">
        <v>8318</v>
      </c>
      <c r="S3555" s="12">
        <f t="shared" si="222"/>
        <v>42196.028703703705</v>
      </c>
      <c r="T3555" s="12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</v>
      </c>
      <c r="P3556" s="8">
        <f t="shared" si="221"/>
        <v>107</v>
      </c>
      <c r="Q3556" s="8" t="s">
        <v>8317</v>
      </c>
      <c r="R3556" s="8" t="s">
        <v>8318</v>
      </c>
      <c r="S3556" s="12">
        <f t="shared" si="222"/>
        <v>42016.050451388888</v>
      </c>
      <c r="T3556" s="12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8">
        <f t="shared" si="221"/>
        <v>171.43</v>
      </c>
      <c r="Q3557" s="8" t="s">
        <v>8317</v>
      </c>
      <c r="R3557" s="8" t="s">
        <v>8318</v>
      </c>
      <c r="S3557" s="12">
        <f t="shared" si="222"/>
        <v>42661.442060185189</v>
      </c>
      <c r="T3557" s="12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</v>
      </c>
      <c r="P3558" s="8">
        <f t="shared" si="221"/>
        <v>110.5</v>
      </c>
      <c r="Q3558" s="8" t="s">
        <v>8317</v>
      </c>
      <c r="R3558" s="8" t="s">
        <v>8318</v>
      </c>
      <c r="S3558" s="12">
        <f t="shared" si="222"/>
        <v>41808.649583333332</v>
      </c>
      <c r="T3558" s="12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100.04</v>
      </c>
      <c r="P3559" s="8">
        <f t="shared" si="221"/>
        <v>179.28</v>
      </c>
      <c r="Q3559" s="8" t="s">
        <v>8317</v>
      </c>
      <c r="R3559" s="8" t="s">
        <v>8318</v>
      </c>
      <c r="S3559" s="12">
        <f t="shared" si="222"/>
        <v>41730.276747685188</v>
      </c>
      <c r="T3559" s="12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8">
        <f t="shared" si="221"/>
        <v>22.91</v>
      </c>
      <c r="Q3560" s="8" t="s">
        <v>8317</v>
      </c>
      <c r="R3560" s="8" t="s">
        <v>8318</v>
      </c>
      <c r="S3560" s="12">
        <f t="shared" si="222"/>
        <v>42139.816840277781</v>
      </c>
      <c r="T3560" s="12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103.5</v>
      </c>
      <c r="P3561" s="8">
        <f t="shared" si="221"/>
        <v>43.13</v>
      </c>
      <c r="Q3561" s="8" t="s">
        <v>8317</v>
      </c>
      <c r="R3561" s="8" t="s">
        <v>8318</v>
      </c>
      <c r="S3561" s="12">
        <f t="shared" si="222"/>
        <v>42194.096157407403</v>
      </c>
      <c r="T3561" s="12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108.44</v>
      </c>
      <c r="P3562" s="8">
        <f t="shared" si="221"/>
        <v>46.89</v>
      </c>
      <c r="Q3562" s="8" t="s">
        <v>8317</v>
      </c>
      <c r="R3562" s="8" t="s">
        <v>8318</v>
      </c>
      <c r="S3562" s="12">
        <f t="shared" si="222"/>
        <v>42115.889652777783</v>
      </c>
      <c r="T3562" s="12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8">
        <f t="shared" si="221"/>
        <v>47.41</v>
      </c>
      <c r="Q3563" s="8" t="s">
        <v>8317</v>
      </c>
      <c r="R3563" s="8" t="s">
        <v>8318</v>
      </c>
      <c r="S3563" s="12">
        <f t="shared" si="222"/>
        <v>42203.680300925931</v>
      </c>
      <c r="T3563" s="12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148.88999999999999</v>
      </c>
      <c r="P3564" s="8">
        <f t="shared" si="221"/>
        <v>15.13</v>
      </c>
      <c r="Q3564" s="8" t="s">
        <v>8317</v>
      </c>
      <c r="R3564" s="8" t="s">
        <v>8318</v>
      </c>
      <c r="S3564" s="12">
        <f t="shared" si="222"/>
        <v>42433.761886574073</v>
      </c>
      <c r="T3564" s="12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</v>
      </c>
      <c r="P3565" s="8">
        <f t="shared" si="221"/>
        <v>21.1</v>
      </c>
      <c r="Q3565" s="8" t="s">
        <v>8317</v>
      </c>
      <c r="R3565" s="8" t="s">
        <v>8318</v>
      </c>
      <c r="S3565" s="12">
        <f t="shared" si="222"/>
        <v>42555.671944444446</v>
      </c>
      <c r="T3565" s="12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100.5</v>
      </c>
      <c r="P3566" s="8">
        <f t="shared" si="221"/>
        <v>59.12</v>
      </c>
      <c r="Q3566" s="8" t="s">
        <v>8317</v>
      </c>
      <c r="R3566" s="8" t="s">
        <v>8318</v>
      </c>
      <c r="S3566" s="12">
        <f t="shared" si="222"/>
        <v>42236.623252314821</v>
      </c>
      <c r="T3566" s="12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130.56</v>
      </c>
      <c r="P3567" s="8">
        <f t="shared" si="221"/>
        <v>97.92</v>
      </c>
      <c r="Q3567" s="8" t="s">
        <v>8317</v>
      </c>
      <c r="R3567" s="8" t="s">
        <v>8318</v>
      </c>
      <c r="S3567" s="12">
        <f t="shared" si="222"/>
        <v>41974.743148148147</v>
      </c>
      <c r="T3567" s="12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</v>
      </c>
      <c r="P3568" s="8">
        <f t="shared" si="221"/>
        <v>55.13</v>
      </c>
      <c r="Q3568" s="8" t="s">
        <v>8317</v>
      </c>
      <c r="R3568" s="8" t="s">
        <v>8318</v>
      </c>
      <c r="S3568" s="12">
        <f t="shared" si="222"/>
        <v>41997.507905092592</v>
      </c>
      <c r="T3568" s="12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</v>
      </c>
      <c r="P3569" s="8">
        <f t="shared" si="221"/>
        <v>26.54</v>
      </c>
      <c r="Q3569" s="8" t="s">
        <v>8317</v>
      </c>
      <c r="R3569" s="8" t="s">
        <v>8318</v>
      </c>
      <c r="S3569" s="12">
        <f t="shared" si="222"/>
        <v>42135.810694444444</v>
      </c>
      <c r="T3569" s="12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</v>
      </c>
      <c r="P3570" s="8">
        <f t="shared" si="221"/>
        <v>58.42</v>
      </c>
      <c r="Q3570" s="8" t="s">
        <v>8317</v>
      </c>
      <c r="R3570" s="8" t="s">
        <v>8318</v>
      </c>
      <c r="S3570" s="12">
        <f t="shared" si="222"/>
        <v>41869.740671296298</v>
      </c>
      <c r="T3570" s="12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100.48</v>
      </c>
      <c r="P3571" s="8">
        <f t="shared" si="221"/>
        <v>122.54</v>
      </c>
      <c r="Q3571" s="8" t="s">
        <v>8317</v>
      </c>
      <c r="R3571" s="8" t="s">
        <v>8318</v>
      </c>
      <c r="S3571" s="12">
        <f t="shared" si="222"/>
        <v>41982.688611111109</v>
      </c>
      <c r="T3571" s="12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8">
        <f t="shared" si="221"/>
        <v>87.96</v>
      </c>
      <c r="Q3572" s="8" t="s">
        <v>8317</v>
      </c>
      <c r="R3572" s="8" t="s">
        <v>8318</v>
      </c>
      <c r="S3572" s="12">
        <f t="shared" si="222"/>
        <v>41976.331979166673</v>
      </c>
      <c r="T3572" s="12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122.07</v>
      </c>
      <c r="P3573" s="8">
        <f t="shared" si="221"/>
        <v>73.239999999999995</v>
      </c>
      <c r="Q3573" s="8" t="s">
        <v>8317</v>
      </c>
      <c r="R3573" s="8" t="s">
        <v>8318</v>
      </c>
      <c r="S3573" s="12">
        <f t="shared" si="222"/>
        <v>41912.858946759261</v>
      </c>
      <c r="T3573" s="12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8">
        <f t="shared" si="221"/>
        <v>55.56</v>
      </c>
      <c r="Q3574" s="8" t="s">
        <v>8317</v>
      </c>
      <c r="R3574" s="8" t="s">
        <v>8318</v>
      </c>
      <c r="S3574" s="12">
        <f t="shared" si="222"/>
        <v>42146.570393518516</v>
      </c>
      <c r="T3574" s="12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8">
        <f t="shared" si="221"/>
        <v>39.54</v>
      </c>
      <c r="Q3575" s="8" t="s">
        <v>8317</v>
      </c>
      <c r="R3575" s="8" t="s">
        <v>8318</v>
      </c>
      <c r="S3575" s="12">
        <f t="shared" si="222"/>
        <v>41921.375532407408</v>
      </c>
      <c r="T3575" s="12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</v>
      </c>
      <c r="P3576" s="8">
        <f t="shared" si="221"/>
        <v>136.78</v>
      </c>
      <c r="Q3576" s="8" t="s">
        <v>8317</v>
      </c>
      <c r="R3576" s="8" t="s">
        <v>8318</v>
      </c>
      <c r="S3576" s="12">
        <f t="shared" si="222"/>
        <v>41926.942685185182</v>
      </c>
      <c r="T3576" s="12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</v>
      </c>
      <c r="P3577" s="8">
        <f t="shared" si="221"/>
        <v>99.34</v>
      </c>
      <c r="Q3577" s="8" t="s">
        <v>8317</v>
      </c>
      <c r="R3577" s="8" t="s">
        <v>8318</v>
      </c>
      <c r="S3577" s="12">
        <f t="shared" si="222"/>
        <v>42561.783877314811</v>
      </c>
      <c r="T3577" s="12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8">
        <f t="shared" si="221"/>
        <v>20</v>
      </c>
      <c r="Q3578" s="8" t="s">
        <v>8317</v>
      </c>
      <c r="R3578" s="8" t="s">
        <v>8318</v>
      </c>
      <c r="S3578" s="12">
        <f t="shared" si="222"/>
        <v>42649.54923611111</v>
      </c>
      <c r="T3578" s="12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8">
        <f t="shared" si="221"/>
        <v>28.89</v>
      </c>
      <c r="Q3579" s="8" t="s">
        <v>8317</v>
      </c>
      <c r="R3579" s="8" t="s">
        <v>8318</v>
      </c>
      <c r="S3579" s="12">
        <f t="shared" si="222"/>
        <v>42093.786840277782</v>
      </c>
      <c r="T3579" s="12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</v>
      </c>
      <c r="P3580" s="8">
        <f t="shared" si="221"/>
        <v>40.549999999999997</v>
      </c>
      <c r="Q3580" s="8" t="s">
        <v>8317</v>
      </c>
      <c r="R3580" s="8" t="s">
        <v>8318</v>
      </c>
      <c r="S3580" s="12">
        <f t="shared" si="222"/>
        <v>42460.733530092592</v>
      </c>
      <c r="T3580" s="12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8">
        <f t="shared" si="221"/>
        <v>35.71</v>
      </c>
      <c r="Q3581" s="8" t="s">
        <v>8317</v>
      </c>
      <c r="R3581" s="8" t="s">
        <v>8318</v>
      </c>
      <c r="S3581" s="12">
        <f t="shared" si="222"/>
        <v>42430.762222222227</v>
      </c>
      <c r="T3581" s="12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113.89</v>
      </c>
      <c r="P3582" s="8">
        <f t="shared" si="221"/>
        <v>37.96</v>
      </c>
      <c r="Q3582" s="8" t="s">
        <v>8317</v>
      </c>
      <c r="R3582" s="8" t="s">
        <v>8318</v>
      </c>
      <c r="S3582" s="12">
        <f t="shared" si="222"/>
        <v>42026.176180555558</v>
      </c>
      <c r="T3582" s="12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8">
        <f t="shared" si="221"/>
        <v>33.33</v>
      </c>
      <c r="Q3583" s="8" t="s">
        <v>8317</v>
      </c>
      <c r="R3583" s="8" t="s">
        <v>8318</v>
      </c>
      <c r="S3583" s="12">
        <f t="shared" si="222"/>
        <v>41836.471180555556</v>
      </c>
      <c r="T3583" s="12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8">
        <f t="shared" si="221"/>
        <v>58.57</v>
      </c>
      <c r="Q3584" s="8" t="s">
        <v>8317</v>
      </c>
      <c r="R3584" s="8" t="s">
        <v>8318</v>
      </c>
      <c r="S3584" s="12">
        <f t="shared" si="222"/>
        <v>42451.095856481479</v>
      </c>
      <c r="T3584" s="12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8">
        <f t="shared" si="221"/>
        <v>135.63</v>
      </c>
      <c r="Q3585" s="8" t="s">
        <v>8317</v>
      </c>
      <c r="R3585" s="8" t="s">
        <v>8318</v>
      </c>
      <c r="S3585" s="12">
        <f t="shared" si="222"/>
        <v>42418.425983796296</v>
      </c>
      <c r="T3585" s="12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8">
        <f t="shared" si="221"/>
        <v>30.94</v>
      </c>
      <c r="Q3586" s="8" t="s">
        <v>8317</v>
      </c>
      <c r="R3586" s="8" t="s">
        <v>8318</v>
      </c>
      <c r="S3586" s="12">
        <f t="shared" si="222"/>
        <v>42168.316481481481</v>
      </c>
      <c r="T3586" s="12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ROUND(100*(E3587/D3587), 2)</f>
        <v>119.12</v>
      </c>
      <c r="P3587" s="8">
        <f t="shared" ref="P3587:P3650" si="225">ROUND(E3587/L3587,2)</f>
        <v>176.09</v>
      </c>
      <c r="Q3587" s="8" t="s">
        <v>8317</v>
      </c>
      <c r="R3587" s="8" t="s">
        <v>8318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109.43</v>
      </c>
      <c r="P3588" s="8">
        <f t="shared" si="225"/>
        <v>151.97999999999999</v>
      </c>
      <c r="Q3588" s="8" t="s">
        <v>8317</v>
      </c>
      <c r="R3588" s="8" t="s">
        <v>8318</v>
      </c>
      <c r="S3588" s="12">
        <f t="shared" si="226"/>
        <v>42576.697569444441</v>
      </c>
      <c r="T3588" s="12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8">
        <f t="shared" si="225"/>
        <v>22.61</v>
      </c>
      <c r="Q3589" s="8" t="s">
        <v>8317</v>
      </c>
      <c r="R3589" s="8" t="s">
        <v>8318</v>
      </c>
      <c r="S3589" s="12">
        <f t="shared" si="226"/>
        <v>42503.539976851855</v>
      </c>
      <c r="T3589" s="12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100.5</v>
      </c>
      <c r="P3590" s="8">
        <f t="shared" si="225"/>
        <v>18.27</v>
      </c>
      <c r="Q3590" s="8" t="s">
        <v>8317</v>
      </c>
      <c r="R3590" s="8" t="s">
        <v>8318</v>
      </c>
      <c r="S3590" s="12">
        <f t="shared" si="226"/>
        <v>42101.828819444447</v>
      </c>
      <c r="T3590" s="12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127.5</v>
      </c>
      <c r="P3591" s="8">
        <f t="shared" si="225"/>
        <v>82.26</v>
      </c>
      <c r="Q3591" s="8" t="s">
        <v>8317</v>
      </c>
      <c r="R3591" s="8" t="s">
        <v>8318</v>
      </c>
      <c r="S3591" s="12">
        <f t="shared" si="226"/>
        <v>42125.647534722222</v>
      </c>
      <c r="T3591" s="12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100.06</v>
      </c>
      <c r="P3592" s="8">
        <f t="shared" si="225"/>
        <v>68.53</v>
      </c>
      <c r="Q3592" s="8" t="s">
        <v>8317</v>
      </c>
      <c r="R3592" s="8" t="s">
        <v>8318</v>
      </c>
      <c r="S3592" s="12">
        <f t="shared" si="226"/>
        <v>41902.333726851852</v>
      </c>
      <c r="T3592" s="12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8">
        <f t="shared" si="225"/>
        <v>68.06</v>
      </c>
      <c r="Q3593" s="8" t="s">
        <v>8317</v>
      </c>
      <c r="R3593" s="8" t="s">
        <v>8318</v>
      </c>
      <c r="S3593" s="12">
        <f t="shared" si="226"/>
        <v>42003.948425925926</v>
      </c>
      <c r="T3593" s="12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8">
        <f t="shared" si="225"/>
        <v>72.709999999999994</v>
      </c>
      <c r="Q3594" s="8" t="s">
        <v>8317</v>
      </c>
      <c r="R3594" s="8" t="s">
        <v>8318</v>
      </c>
      <c r="S3594" s="12">
        <f t="shared" si="226"/>
        <v>41988.829942129625</v>
      </c>
      <c r="T3594" s="12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</v>
      </c>
      <c r="P3595" s="8">
        <f t="shared" si="225"/>
        <v>77.19</v>
      </c>
      <c r="Q3595" s="8" t="s">
        <v>8317</v>
      </c>
      <c r="R3595" s="8" t="s">
        <v>8318</v>
      </c>
      <c r="S3595" s="12">
        <f t="shared" si="226"/>
        <v>41974.898599537039</v>
      </c>
      <c r="T3595" s="12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125.94</v>
      </c>
      <c r="P3596" s="8">
        <f t="shared" si="225"/>
        <v>55.97</v>
      </c>
      <c r="Q3596" s="8" t="s">
        <v>8317</v>
      </c>
      <c r="R3596" s="8" t="s">
        <v>8318</v>
      </c>
      <c r="S3596" s="12">
        <f t="shared" si="226"/>
        <v>42592.066921296297</v>
      </c>
      <c r="T3596" s="12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8">
        <f t="shared" si="225"/>
        <v>49.69</v>
      </c>
      <c r="Q3597" s="8" t="s">
        <v>8317</v>
      </c>
      <c r="R3597" s="8" t="s">
        <v>8318</v>
      </c>
      <c r="S3597" s="12">
        <f t="shared" si="226"/>
        <v>42050.008368055554</v>
      </c>
      <c r="T3597" s="12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107.73</v>
      </c>
      <c r="P3598" s="8">
        <f t="shared" si="225"/>
        <v>79</v>
      </c>
      <c r="Q3598" s="8" t="s">
        <v>8317</v>
      </c>
      <c r="R3598" s="8" t="s">
        <v>8318</v>
      </c>
      <c r="S3598" s="12">
        <f t="shared" si="226"/>
        <v>41856.715069444443</v>
      </c>
      <c r="T3598" s="12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</v>
      </c>
      <c r="P3599" s="8">
        <f t="shared" si="225"/>
        <v>77.73</v>
      </c>
      <c r="Q3599" s="8" t="s">
        <v>8317</v>
      </c>
      <c r="R3599" s="8" t="s">
        <v>8318</v>
      </c>
      <c r="S3599" s="12">
        <f t="shared" si="226"/>
        <v>42417.585532407407</v>
      </c>
      <c r="T3599" s="12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8">
        <f t="shared" si="225"/>
        <v>40.78</v>
      </c>
      <c r="Q3600" s="8" t="s">
        <v>8317</v>
      </c>
      <c r="R3600" s="8" t="s">
        <v>8318</v>
      </c>
      <c r="S3600" s="12">
        <f t="shared" si="226"/>
        <v>41866.79886574074</v>
      </c>
      <c r="T3600" s="12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8">
        <f t="shared" si="225"/>
        <v>59.41</v>
      </c>
      <c r="Q3601" s="8" t="s">
        <v>8317</v>
      </c>
      <c r="R3601" s="8" t="s">
        <v>8318</v>
      </c>
      <c r="S3601" s="12">
        <f t="shared" si="226"/>
        <v>42220.79487268519</v>
      </c>
      <c r="T3601" s="12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8">
        <f t="shared" si="225"/>
        <v>3.25</v>
      </c>
      <c r="Q3602" s="8" t="s">
        <v>8317</v>
      </c>
      <c r="R3602" s="8" t="s">
        <v>8318</v>
      </c>
      <c r="S3602" s="12">
        <f t="shared" si="226"/>
        <v>42628.849120370374</v>
      </c>
      <c r="T3602" s="12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</v>
      </c>
      <c r="P3603" s="8">
        <f t="shared" si="225"/>
        <v>39.380000000000003</v>
      </c>
      <c r="Q3603" s="8" t="s">
        <v>8317</v>
      </c>
      <c r="R3603" s="8" t="s">
        <v>8318</v>
      </c>
      <c r="S3603" s="12">
        <f t="shared" si="226"/>
        <v>41990.99863425926</v>
      </c>
      <c r="T3603" s="12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8">
        <f t="shared" si="225"/>
        <v>81.67</v>
      </c>
      <c r="Q3604" s="8" t="s">
        <v>8317</v>
      </c>
      <c r="R3604" s="8" t="s">
        <v>8318</v>
      </c>
      <c r="S3604" s="12">
        <f t="shared" si="226"/>
        <v>42447.894432870366</v>
      </c>
      <c r="T3604" s="12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170.67</v>
      </c>
      <c r="P3605" s="8">
        <f t="shared" si="225"/>
        <v>44.91</v>
      </c>
      <c r="Q3605" s="8" t="s">
        <v>8317</v>
      </c>
      <c r="R3605" s="8" t="s">
        <v>8318</v>
      </c>
      <c r="S3605" s="12">
        <f t="shared" si="226"/>
        <v>42283.864351851851</v>
      </c>
      <c r="T3605" s="12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</v>
      </c>
      <c r="P3606" s="8">
        <f t="shared" si="225"/>
        <v>49.06</v>
      </c>
      <c r="Q3606" s="8" t="s">
        <v>8317</v>
      </c>
      <c r="R3606" s="8" t="s">
        <v>8318</v>
      </c>
      <c r="S3606" s="12">
        <f t="shared" si="226"/>
        <v>42483.015694444446</v>
      </c>
      <c r="T3606" s="12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8">
        <f t="shared" si="225"/>
        <v>30.67</v>
      </c>
      <c r="Q3607" s="8" t="s">
        <v>8317</v>
      </c>
      <c r="R3607" s="8" t="s">
        <v>8318</v>
      </c>
      <c r="S3607" s="12">
        <f t="shared" si="226"/>
        <v>42383.793124999997</v>
      </c>
      <c r="T3607" s="12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130.27000000000001</v>
      </c>
      <c r="P3608" s="8">
        <f t="shared" si="225"/>
        <v>61.06</v>
      </c>
      <c r="Q3608" s="8" t="s">
        <v>8317</v>
      </c>
      <c r="R3608" s="8" t="s">
        <v>8318</v>
      </c>
      <c r="S3608" s="12">
        <f t="shared" si="226"/>
        <v>42566.604826388888</v>
      </c>
      <c r="T3608" s="12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</v>
      </c>
      <c r="P3609" s="8">
        <f t="shared" si="225"/>
        <v>29</v>
      </c>
      <c r="Q3609" s="8" t="s">
        <v>8317</v>
      </c>
      <c r="R3609" s="8" t="s">
        <v>8318</v>
      </c>
      <c r="S3609" s="12">
        <f t="shared" si="226"/>
        <v>42338.963912037041</v>
      </c>
      <c r="T3609" s="12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8">
        <f t="shared" si="225"/>
        <v>29.63</v>
      </c>
      <c r="Q3610" s="8" t="s">
        <v>8317</v>
      </c>
      <c r="R3610" s="8" t="s">
        <v>8318</v>
      </c>
      <c r="S3610" s="12">
        <f t="shared" si="226"/>
        <v>42506.709375000006</v>
      </c>
      <c r="T3610" s="12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153.32</v>
      </c>
      <c r="P3611" s="8">
        <f t="shared" si="225"/>
        <v>143.1</v>
      </c>
      <c r="Q3611" s="8" t="s">
        <v>8317</v>
      </c>
      <c r="R3611" s="8" t="s">
        <v>8318</v>
      </c>
      <c r="S3611" s="12">
        <f t="shared" si="226"/>
        <v>42429.991724537031</v>
      </c>
      <c r="T3611" s="12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8">
        <f t="shared" si="225"/>
        <v>52.35</v>
      </c>
      <c r="Q3612" s="8" t="s">
        <v>8317</v>
      </c>
      <c r="R3612" s="8" t="s">
        <v>8318</v>
      </c>
      <c r="S3612" s="12">
        <f t="shared" si="226"/>
        <v>42203.432129629626</v>
      </c>
      <c r="T3612" s="12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8">
        <f t="shared" si="225"/>
        <v>66.67</v>
      </c>
      <c r="Q3613" s="8" t="s">
        <v>8317</v>
      </c>
      <c r="R3613" s="8" t="s">
        <v>8318</v>
      </c>
      <c r="S3613" s="12">
        <f t="shared" si="226"/>
        <v>42072.370381944449</v>
      </c>
      <c r="T3613" s="12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8">
        <f t="shared" si="225"/>
        <v>126.67</v>
      </c>
      <c r="Q3614" s="8" t="s">
        <v>8317</v>
      </c>
      <c r="R3614" s="8" t="s">
        <v>8318</v>
      </c>
      <c r="S3614" s="12">
        <f t="shared" si="226"/>
        <v>41789.726979166669</v>
      </c>
      <c r="T3614" s="12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8">
        <f t="shared" si="225"/>
        <v>62.5</v>
      </c>
      <c r="Q3615" s="8" t="s">
        <v>8317</v>
      </c>
      <c r="R3615" s="8" t="s">
        <v>8318</v>
      </c>
      <c r="S3615" s="12">
        <f t="shared" si="226"/>
        <v>41788.58997685185</v>
      </c>
      <c r="T3615" s="12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8">
        <f t="shared" si="225"/>
        <v>35.49</v>
      </c>
      <c r="Q3616" s="8" t="s">
        <v>8317</v>
      </c>
      <c r="R3616" s="8" t="s">
        <v>8318</v>
      </c>
      <c r="S3616" s="12">
        <f t="shared" si="226"/>
        <v>42144.041851851856</v>
      </c>
      <c r="T3616" s="12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</v>
      </c>
      <c r="P3617" s="8">
        <f t="shared" si="225"/>
        <v>37.08</v>
      </c>
      <c r="Q3617" s="8" t="s">
        <v>8317</v>
      </c>
      <c r="R3617" s="8" t="s">
        <v>8318</v>
      </c>
      <c r="S3617" s="12">
        <f t="shared" si="226"/>
        <v>42318.593703703707</v>
      </c>
      <c r="T3617" s="12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8">
        <f t="shared" si="225"/>
        <v>69.33</v>
      </c>
      <c r="Q3618" s="8" t="s">
        <v>8317</v>
      </c>
      <c r="R3618" s="8" t="s">
        <v>8318</v>
      </c>
      <c r="S3618" s="12">
        <f t="shared" si="226"/>
        <v>42052.949814814812</v>
      </c>
      <c r="T3618" s="12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118.92</v>
      </c>
      <c r="P3619" s="8">
        <f t="shared" si="225"/>
        <v>17.25</v>
      </c>
      <c r="Q3619" s="8" t="s">
        <v>8317</v>
      </c>
      <c r="R3619" s="8" t="s">
        <v>8318</v>
      </c>
      <c r="S3619" s="12">
        <f t="shared" si="226"/>
        <v>42779.610289351855</v>
      </c>
      <c r="T3619" s="12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8">
        <f t="shared" si="225"/>
        <v>36.07</v>
      </c>
      <c r="Q3620" s="8" t="s">
        <v>8317</v>
      </c>
      <c r="R3620" s="8" t="s">
        <v>8318</v>
      </c>
      <c r="S3620" s="12">
        <f t="shared" si="226"/>
        <v>42128.627893518518</v>
      </c>
      <c r="T3620" s="12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113</v>
      </c>
      <c r="P3621" s="8">
        <f t="shared" si="225"/>
        <v>66.47</v>
      </c>
      <c r="Q3621" s="8" t="s">
        <v>8317</v>
      </c>
      <c r="R3621" s="8" t="s">
        <v>8318</v>
      </c>
      <c r="S3621" s="12">
        <f t="shared" si="226"/>
        <v>42661.132245370376</v>
      </c>
      <c r="T3621" s="12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</v>
      </c>
      <c r="P3622" s="8">
        <f t="shared" si="225"/>
        <v>56.07</v>
      </c>
      <c r="Q3622" s="8" t="s">
        <v>8317</v>
      </c>
      <c r="R3622" s="8" t="s">
        <v>8318</v>
      </c>
      <c r="S3622" s="12">
        <f t="shared" si="226"/>
        <v>42037.938206018516</v>
      </c>
      <c r="T3622" s="12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</v>
      </c>
      <c r="P3623" s="8">
        <f t="shared" si="225"/>
        <v>47.03</v>
      </c>
      <c r="Q3623" s="8" t="s">
        <v>8317</v>
      </c>
      <c r="R3623" s="8" t="s">
        <v>8318</v>
      </c>
      <c r="S3623" s="12">
        <f t="shared" si="226"/>
        <v>42619.935694444444</v>
      </c>
      <c r="T3623" s="12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100.1</v>
      </c>
      <c r="P3624" s="8">
        <f t="shared" si="225"/>
        <v>47.67</v>
      </c>
      <c r="Q3624" s="8" t="s">
        <v>8317</v>
      </c>
      <c r="R3624" s="8" t="s">
        <v>8318</v>
      </c>
      <c r="S3624" s="12">
        <f t="shared" si="226"/>
        <v>41877.221886574072</v>
      </c>
      <c r="T3624" s="12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8">
        <f t="shared" si="225"/>
        <v>88.24</v>
      </c>
      <c r="Q3625" s="8" t="s">
        <v>8317</v>
      </c>
      <c r="R3625" s="8" t="s">
        <v>8318</v>
      </c>
      <c r="S3625" s="12">
        <f t="shared" si="226"/>
        <v>41828.736921296295</v>
      </c>
      <c r="T3625" s="12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</v>
      </c>
      <c r="P3626" s="8">
        <f t="shared" si="225"/>
        <v>80.72</v>
      </c>
      <c r="Q3626" s="8" t="s">
        <v>8317</v>
      </c>
      <c r="R3626" s="8" t="s">
        <v>8318</v>
      </c>
      <c r="S3626" s="12">
        <f t="shared" si="226"/>
        <v>42545.774189814809</v>
      </c>
      <c r="T3626" s="12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102.67</v>
      </c>
      <c r="P3627" s="8">
        <f t="shared" si="225"/>
        <v>39.49</v>
      </c>
      <c r="Q3627" s="8" t="s">
        <v>8317</v>
      </c>
      <c r="R3627" s="8" t="s">
        <v>8318</v>
      </c>
      <c r="S3627" s="12">
        <f t="shared" si="226"/>
        <v>42157.652511574073</v>
      </c>
      <c r="T3627" s="12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101.83</v>
      </c>
      <c r="P3628" s="8">
        <f t="shared" si="225"/>
        <v>84.85</v>
      </c>
      <c r="Q3628" s="8" t="s">
        <v>8317</v>
      </c>
      <c r="R3628" s="8" t="s">
        <v>8318</v>
      </c>
      <c r="S3628" s="12">
        <f t="shared" si="226"/>
        <v>41846.667326388888</v>
      </c>
      <c r="T3628" s="12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8">
        <f t="shared" si="225"/>
        <v>68.97</v>
      </c>
      <c r="Q3629" s="8" t="s">
        <v>8317</v>
      </c>
      <c r="R3629" s="8" t="s">
        <v>8318</v>
      </c>
      <c r="S3629" s="12">
        <f t="shared" si="226"/>
        <v>42460.741747685184</v>
      </c>
      <c r="T3629" s="12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8" t="e">
        <f t="shared" si="225"/>
        <v>#DIV/0!</v>
      </c>
      <c r="Q3630" s="8" t="s">
        <v>8317</v>
      </c>
      <c r="R3630" s="8" t="s">
        <v>8359</v>
      </c>
      <c r="S3630" s="12">
        <f t="shared" si="226"/>
        <v>42291.833287037036</v>
      </c>
      <c r="T3630" s="12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0</v>
      </c>
      <c r="P3631" s="8">
        <f t="shared" si="225"/>
        <v>1</v>
      </c>
      <c r="Q3631" s="8" t="s">
        <v>8317</v>
      </c>
      <c r="R3631" s="8" t="s">
        <v>8359</v>
      </c>
      <c r="S3631" s="12">
        <f t="shared" si="226"/>
        <v>42437.094490740739</v>
      </c>
      <c r="T3631" s="12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0.03</v>
      </c>
      <c r="P3632" s="8">
        <f t="shared" si="225"/>
        <v>1</v>
      </c>
      <c r="Q3632" s="8" t="s">
        <v>8317</v>
      </c>
      <c r="R3632" s="8" t="s">
        <v>8359</v>
      </c>
      <c r="S3632" s="12">
        <f t="shared" si="226"/>
        <v>41942.84710648148</v>
      </c>
      <c r="T3632" s="12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</v>
      </c>
      <c r="P3633" s="8">
        <f t="shared" si="225"/>
        <v>147.88</v>
      </c>
      <c r="Q3633" s="8" t="s">
        <v>8317</v>
      </c>
      <c r="R3633" s="8" t="s">
        <v>8359</v>
      </c>
      <c r="S3633" s="12">
        <f t="shared" si="226"/>
        <v>41880.753437499996</v>
      </c>
      <c r="T3633" s="12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8">
        <f t="shared" si="225"/>
        <v>100</v>
      </c>
      <c r="Q3634" s="8" t="s">
        <v>8317</v>
      </c>
      <c r="R3634" s="8" t="s">
        <v>8359</v>
      </c>
      <c r="S3634" s="12">
        <f t="shared" si="226"/>
        <v>41946.936909722222</v>
      </c>
      <c r="T3634" s="12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8">
        <f t="shared" si="225"/>
        <v>56.84</v>
      </c>
      <c r="Q3635" s="8" t="s">
        <v>8317</v>
      </c>
      <c r="R3635" s="8" t="s">
        <v>8359</v>
      </c>
      <c r="S3635" s="12">
        <f t="shared" si="226"/>
        <v>42649.623460648145</v>
      </c>
      <c r="T3635" s="12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4.25</v>
      </c>
      <c r="P3636" s="8">
        <f t="shared" si="225"/>
        <v>176.94</v>
      </c>
      <c r="Q3636" s="8" t="s">
        <v>8317</v>
      </c>
      <c r="R3636" s="8" t="s">
        <v>8359</v>
      </c>
      <c r="S3636" s="12">
        <f t="shared" si="226"/>
        <v>42701.166365740741</v>
      </c>
      <c r="T3636" s="12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36.46</v>
      </c>
      <c r="P3637" s="8">
        <f t="shared" si="225"/>
        <v>127.6</v>
      </c>
      <c r="Q3637" s="8" t="s">
        <v>8317</v>
      </c>
      <c r="R3637" s="8" t="s">
        <v>8359</v>
      </c>
      <c r="S3637" s="12">
        <f t="shared" si="226"/>
        <v>42450.88282407407</v>
      </c>
      <c r="T3637" s="12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8" t="e">
        <f t="shared" si="225"/>
        <v>#DIV/0!</v>
      </c>
      <c r="Q3638" s="8" t="s">
        <v>8317</v>
      </c>
      <c r="R3638" s="8" t="s">
        <v>8359</v>
      </c>
      <c r="S3638" s="12">
        <f t="shared" si="226"/>
        <v>42226.694780092599</v>
      </c>
      <c r="T3638" s="12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30.87</v>
      </c>
      <c r="P3639" s="8">
        <f t="shared" si="225"/>
        <v>66.14</v>
      </c>
      <c r="Q3639" s="8" t="s">
        <v>8317</v>
      </c>
      <c r="R3639" s="8" t="s">
        <v>8359</v>
      </c>
      <c r="S3639" s="12">
        <f t="shared" si="226"/>
        <v>41975.700636574074</v>
      </c>
      <c r="T3639" s="12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6.55</v>
      </c>
      <c r="P3640" s="8">
        <f t="shared" si="225"/>
        <v>108</v>
      </c>
      <c r="Q3640" s="8" t="s">
        <v>8317</v>
      </c>
      <c r="R3640" s="8" t="s">
        <v>8359</v>
      </c>
      <c r="S3640" s="12">
        <f t="shared" si="226"/>
        <v>42053.672824074078</v>
      </c>
      <c r="T3640" s="12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0</v>
      </c>
      <c r="P3641" s="8">
        <f t="shared" si="225"/>
        <v>1</v>
      </c>
      <c r="Q3641" s="8" t="s">
        <v>8317</v>
      </c>
      <c r="R3641" s="8" t="s">
        <v>8359</v>
      </c>
      <c r="S3641" s="12">
        <f t="shared" si="226"/>
        <v>42590.677152777775</v>
      </c>
      <c r="T3641" s="12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8">
        <f t="shared" si="225"/>
        <v>18.329999999999998</v>
      </c>
      <c r="Q3642" s="8" t="s">
        <v>8317</v>
      </c>
      <c r="R3642" s="8" t="s">
        <v>8359</v>
      </c>
      <c r="S3642" s="12">
        <f t="shared" si="226"/>
        <v>42104.781597222223</v>
      </c>
      <c r="T3642" s="12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8" t="e">
        <f t="shared" si="225"/>
        <v>#DIV/0!</v>
      </c>
      <c r="Q3643" s="8" t="s">
        <v>8317</v>
      </c>
      <c r="R3643" s="8" t="s">
        <v>8359</v>
      </c>
      <c r="S3643" s="12">
        <f t="shared" si="226"/>
        <v>41899.627071759263</v>
      </c>
      <c r="T3643" s="12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</v>
      </c>
      <c r="P3644" s="8">
        <f t="shared" si="225"/>
        <v>7.5</v>
      </c>
      <c r="Q3644" s="8" t="s">
        <v>8317</v>
      </c>
      <c r="R3644" s="8" t="s">
        <v>8359</v>
      </c>
      <c r="S3644" s="12">
        <f t="shared" si="226"/>
        <v>42297.816284722227</v>
      </c>
      <c r="T3644" s="12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8" t="e">
        <f t="shared" si="225"/>
        <v>#DIV/0!</v>
      </c>
      <c r="Q3645" s="8" t="s">
        <v>8317</v>
      </c>
      <c r="R3645" s="8" t="s">
        <v>8359</v>
      </c>
      <c r="S3645" s="12">
        <f t="shared" si="226"/>
        <v>42285.143969907411</v>
      </c>
      <c r="T3645" s="12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8">
        <f t="shared" si="225"/>
        <v>68.42</v>
      </c>
      <c r="Q3646" s="8" t="s">
        <v>8317</v>
      </c>
      <c r="R3646" s="8" t="s">
        <v>8359</v>
      </c>
      <c r="S3646" s="12">
        <f t="shared" si="226"/>
        <v>42409.241747685184</v>
      </c>
      <c r="T3646" s="12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8">
        <f t="shared" si="225"/>
        <v>1</v>
      </c>
      <c r="Q3647" s="8" t="s">
        <v>8317</v>
      </c>
      <c r="R3647" s="8" t="s">
        <v>8359</v>
      </c>
      <c r="S3647" s="12">
        <f t="shared" si="226"/>
        <v>42665.970347222217</v>
      </c>
      <c r="T3647" s="12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8">
        <f t="shared" si="225"/>
        <v>60.13</v>
      </c>
      <c r="Q3648" s="8" t="s">
        <v>8317</v>
      </c>
      <c r="R3648" s="8" t="s">
        <v>8359</v>
      </c>
      <c r="S3648" s="12">
        <f t="shared" si="226"/>
        <v>42140.421319444446</v>
      </c>
      <c r="T3648" s="12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8">
        <f t="shared" si="225"/>
        <v>15</v>
      </c>
      <c r="Q3649" s="8" t="s">
        <v>8317</v>
      </c>
      <c r="R3649" s="8" t="s">
        <v>8359</v>
      </c>
      <c r="S3649" s="12">
        <f t="shared" si="226"/>
        <v>42598.749155092592</v>
      </c>
      <c r="T3649" s="12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</v>
      </c>
      <c r="P3650" s="8">
        <f t="shared" si="225"/>
        <v>550.04</v>
      </c>
      <c r="Q3650" s="8" t="s">
        <v>8317</v>
      </c>
      <c r="R3650" s="8" t="s">
        <v>8318</v>
      </c>
      <c r="S3650" s="12">
        <f t="shared" si="226"/>
        <v>41887.292187500003</v>
      </c>
      <c r="T3650" s="12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ROUND(100*(E3651/D3651), 2)</f>
        <v>104</v>
      </c>
      <c r="P3651" s="8">
        <f t="shared" ref="P3651:P3714" si="229">ROUND(E3651/L3651,2)</f>
        <v>97.5</v>
      </c>
      <c r="Q3651" s="8" t="s">
        <v>8317</v>
      </c>
      <c r="R3651" s="8" t="s">
        <v>8318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8">
        <f t="shared" si="229"/>
        <v>29.41</v>
      </c>
      <c r="Q3652" s="8" t="s">
        <v>8317</v>
      </c>
      <c r="R3652" s="8" t="s">
        <v>8318</v>
      </c>
      <c r="S3652" s="12">
        <f t="shared" si="230"/>
        <v>42381.478981481487</v>
      </c>
      <c r="T3652" s="12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8">
        <f t="shared" si="229"/>
        <v>57.78</v>
      </c>
      <c r="Q3653" s="8" t="s">
        <v>8317</v>
      </c>
      <c r="R3653" s="8" t="s">
        <v>8318</v>
      </c>
      <c r="S3653" s="12">
        <f t="shared" si="230"/>
        <v>41828.646319444444</v>
      </c>
      <c r="T3653" s="12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250.67</v>
      </c>
      <c r="P3654" s="8">
        <f t="shared" si="229"/>
        <v>44.24</v>
      </c>
      <c r="Q3654" s="8" t="s">
        <v>8317</v>
      </c>
      <c r="R3654" s="8" t="s">
        <v>8318</v>
      </c>
      <c r="S3654" s="12">
        <f t="shared" si="230"/>
        <v>42596.644699074073</v>
      </c>
      <c r="T3654" s="12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100.5</v>
      </c>
      <c r="P3655" s="8">
        <f t="shared" si="229"/>
        <v>60.91</v>
      </c>
      <c r="Q3655" s="8" t="s">
        <v>8317</v>
      </c>
      <c r="R3655" s="8" t="s">
        <v>8318</v>
      </c>
      <c r="S3655" s="12">
        <f t="shared" si="230"/>
        <v>42191.363506944443</v>
      </c>
      <c r="T3655" s="12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8">
        <f t="shared" si="229"/>
        <v>68.84</v>
      </c>
      <c r="Q3656" s="8" t="s">
        <v>8317</v>
      </c>
      <c r="R3656" s="8" t="s">
        <v>8318</v>
      </c>
      <c r="S3656" s="12">
        <f t="shared" si="230"/>
        <v>42440.416504629626</v>
      </c>
      <c r="T3656" s="12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8">
        <f t="shared" si="229"/>
        <v>73.58</v>
      </c>
      <c r="Q3657" s="8" t="s">
        <v>8317</v>
      </c>
      <c r="R3657" s="8" t="s">
        <v>8318</v>
      </c>
      <c r="S3657" s="12">
        <f t="shared" si="230"/>
        <v>42173.803217592591</v>
      </c>
      <c r="T3657" s="12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</v>
      </c>
      <c r="P3658" s="8">
        <f t="shared" si="229"/>
        <v>115.02</v>
      </c>
      <c r="Q3658" s="8" t="s">
        <v>8317</v>
      </c>
      <c r="R3658" s="8" t="s">
        <v>8318</v>
      </c>
      <c r="S3658" s="12">
        <f t="shared" si="230"/>
        <v>42737.910138888896</v>
      </c>
      <c r="T3658" s="12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8">
        <f t="shared" si="229"/>
        <v>110.75</v>
      </c>
      <c r="Q3659" s="8" t="s">
        <v>8317</v>
      </c>
      <c r="R3659" s="8" t="s">
        <v>8318</v>
      </c>
      <c r="S3659" s="12">
        <f t="shared" si="230"/>
        <v>42499.629849537043</v>
      </c>
      <c r="T3659" s="12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100.67</v>
      </c>
      <c r="P3660" s="8">
        <f t="shared" si="229"/>
        <v>75.5</v>
      </c>
      <c r="Q3660" s="8" t="s">
        <v>8317</v>
      </c>
      <c r="R3660" s="8" t="s">
        <v>8318</v>
      </c>
      <c r="S3660" s="12">
        <f t="shared" si="230"/>
        <v>41775.858564814815</v>
      </c>
      <c r="T3660" s="12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</v>
      </c>
      <c r="P3661" s="8">
        <f t="shared" si="229"/>
        <v>235.46</v>
      </c>
      <c r="Q3661" s="8" t="s">
        <v>8317</v>
      </c>
      <c r="R3661" s="8" t="s">
        <v>8318</v>
      </c>
      <c r="S3661" s="12">
        <f t="shared" si="230"/>
        <v>42055.277199074073</v>
      </c>
      <c r="T3661" s="12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8">
        <f t="shared" si="229"/>
        <v>11.36</v>
      </c>
      <c r="Q3662" s="8" t="s">
        <v>8317</v>
      </c>
      <c r="R3662" s="8" t="s">
        <v>8318</v>
      </c>
      <c r="S3662" s="12">
        <f t="shared" si="230"/>
        <v>41971.881076388891</v>
      </c>
      <c r="T3662" s="12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</v>
      </c>
      <c r="P3663" s="8">
        <f t="shared" si="229"/>
        <v>92.5</v>
      </c>
      <c r="Q3663" s="8" t="s">
        <v>8317</v>
      </c>
      <c r="R3663" s="8" t="s">
        <v>8318</v>
      </c>
      <c r="S3663" s="12">
        <f t="shared" si="230"/>
        <v>42447.896666666667</v>
      </c>
      <c r="T3663" s="12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101.43</v>
      </c>
      <c r="P3664" s="8">
        <f t="shared" si="229"/>
        <v>202.85</v>
      </c>
      <c r="Q3664" s="8" t="s">
        <v>8317</v>
      </c>
      <c r="R3664" s="8" t="s">
        <v>8318</v>
      </c>
      <c r="S3664" s="12">
        <f t="shared" si="230"/>
        <v>42064.220069444447</v>
      </c>
      <c r="T3664" s="12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8">
        <f t="shared" si="229"/>
        <v>26</v>
      </c>
      <c r="Q3665" s="8" t="s">
        <v>8317</v>
      </c>
      <c r="R3665" s="8" t="s">
        <v>8318</v>
      </c>
      <c r="S3665" s="12">
        <f t="shared" si="230"/>
        <v>42665.451736111107</v>
      </c>
      <c r="T3665" s="12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109.38</v>
      </c>
      <c r="P3666" s="8">
        <f t="shared" si="229"/>
        <v>46.05</v>
      </c>
      <c r="Q3666" s="8" t="s">
        <v>8317</v>
      </c>
      <c r="R3666" s="8" t="s">
        <v>8318</v>
      </c>
      <c r="S3666" s="12">
        <f t="shared" si="230"/>
        <v>42523.248715277776</v>
      </c>
      <c r="T3666" s="12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</v>
      </c>
      <c r="P3667" s="8">
        <f t="shared" si="229"/>
        <v>51</v>
      </c>
      <c r="Q3667" s="8" t="s">
        <v>8317</v>
      </c>
      <c r="R3667" s="8" t="s">
        <v>8318</v>
      </c>
      <c r="S3667" s="12">
        <f t="shared" si="230"/>
        <v>42294.808124999996</v>
      </c>
      <c r="T3667" s="12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8">
        <f t="shared" si="229"/>
        <v>31.58</v>
      </c>
      <c r="Q3668" s="8" t="s">
        <v>8317</v>
      </c>
      <c r="R3668" s="8" t="s">
        <v>8318</v>
      </c>
      <c r="S3668" s="12">
        <f t="shared" si="230"/>
        <v>41822.90488425926</v>
      </c>
      <c r="T3668" s="12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</v>
      </c>
      <c r="P3669" s="8">
        <f t="shared" si="229"/>
        <v>53.36</v>
      </c>
      <c r="Q3669" s="8" t="s">
        <v>8317</v>
      </c>
      <c r="R3669" s="8" t="s">
        <v>8318</v>
      </c>
      <c r="S3669" s="12">
        <f t="shared" si="230"/>
        <v>42173.970127314817</v>
      </c>
      <c r="T3669" s="12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103.5</v>
      </c>
      <c r="P3670" s="8">
        <f t="shared" si="229"/>
        <v>36.96</v>
      </c>
      <c r="Q3670" s="8" t="s">
        <v>8317</v>
      </c>
      <c r="R3670" s="8" t="s">
        <v>8318</v>
      </c>
      <c r="S3670" s="12">
        <f t="shared" si="230"/>
        <v>42185.556157407409</v>
      </c>
      <c r="T3670" s="12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8">
        <f t="shared" si="229"/>
        <v>81.290000000000006</v>
      </c>
      <c r="Q3671" s="8" t="s">
        <v>8317</v>
      </c>
      <c r="R3671" s="8" t="s">
        <v>8318</v>
      </c>
      <c r="S3671" s="12">
        <f t="shared" si="230"/>
        <v>42136.675196759257</v>
      </c>
      <c r="T3671" s="12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109.55</v>
      </c>
      <c r="P3672" s="8">
        <f t="shared" si="229"/>
        <v>20.079999999999998</v>
      </c>
      <c r="Q3672" s="8" t="s">
        <v>8317</v>
      </c>
      <c r="R3672" s="8" t="s">
        <v>8318</v>
      </c>
      <c r="S3672" s="12">
        <f t="shared" si="230"/>
        <v>42142.514016203699</v>
      </c>
      <c r="T3672" s="12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100.86</v>
      </c>
      <c r="P3673" s="8">
        <f t="shared" si="229"/>
        <v>88.25</v>
      </c>
      <c r="Q3673" s="8" t="s">
        <v>8317</v>
      </c>
      <c r="R3673" s="8" t="s">
        <v>8318</v>
      </c>
      <c r="S3673" s="12">
        <f t="shared" si="230"/>
        <v>41820.62809027778</v>
      </c>
      <c r="T3673" s="12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</v>
      </c>
      <c r="P3674" s="8">
        <f t="shared" si="229"/>
        <v>53.44</v>
      </c>
      <c r="Q3674" s="8" t="s">
        <v>8317</v>
      </c>
      <c r="R3674" s="8" t="s">
        <v>8318</v>
      </c>
      <c r="S3674" s="12">
        <f t="shared" si="230"/>
        <v>41878.946574074071</v>
      </c>
      <c r="T3674" s="12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113.63</v>
      </c>
      <c r="P3675" s="8">
        <f t="shared" si="229"/>
        <v>39.869999999999997</v>
      </c>
      <c r="Q3675" s="8" t="s">
        <v>8317</v>
      </c>
      <c r="R3675" s="8" t="s">
        <v>8318</v>
      </c>
      <c r="S3675" s="12">
        <f t="shared" si="230"/>
        <v>41914.295104166667</v>
      </c>
      <c r="T3675" s="12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8">
        <f t="shared" si="229"/>
        <v>145.16</v>
      </c>
      <c r="Q3676" s="8" t="s">
        <v>8317</v>
      </c>
      <c r="R3676" s="8" t="s">
        <v>8318</v>
      </c>
      <c r="S3676" s="12">
        <f t="shared" si="230"/>
        <v>42556.873020833329</v>
      </c>
      <c r="T3676" s="12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8">
        <f t="shared" si="229"/>
        <v>23.33</v>
      </c>
      <c r="Q3677" s="8" t="s">
        <v>8317</v>
      </c>
      <c r="R3677" s="8" t="s">
        <v>8318</v>
      </c>
      <c r="S3677" s="12">
        <f t="shared" si="230"/>
        <v>42493.597013888888</v>
      </c>
      <c r="T3677" s="12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8">
        <f t="shared" si="229"/>
        <v>64.38</v>
      </c>
      <c r="Q3678" s="8" t="s">
        <v>8317</v>
      </c>
      <c r="R3678" s="8" t="s">
        <v>8318</v>
      </c>
      <c r="S3678" s="12">
        <f t="shared" si="230"/>
        <v>41876.815787037034</v>
      </c>
      <c r="T3678" s="12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</v>
      </c>
      <c r="P3679" s="8">
        <f t="shared" si="229"/>
        <v>62.05</v>
      </c>
      <c r="Q3679" s="8" t="s">
        <v>8317</v>
      </c>
      <c r="R3679" s="8" t="s">
        <v>8318</v>
      </c>
      <c r="S3679" s="12">
        <f t="shared" si="230"/>
        <v>41802.574282407404</v>
      </c>
      <c r="T3679" s="12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102.5</v>
      </c>
      <c r="P3680" s="8">
        <f t="shared" si="229"/>
        <v>66.13</v>
      </c>
      <c r="Q3680" s="8" t="s">
        <v>8317</v>
      </c>
      <c r="R3680" s="8" t="s">
        <v>8318</v>
      </c>
      <c r="S3680" s="12">
        <f t="shared" si="230"/>
        <v>42120.531226851846</v>
      </c>
      <c r="T3680" s="12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8">
        <f t="shared" si="229"/>
        <v>73.400000000000006</v>
      </c>
      <c r="Q3681" s="8" t="s">
        <v>8317</v>
      </c>
      <c r="R3681" s="8" t="s">
        <v>8318</v>
      </c>
      <c r="S3681" s="12">
        <f t="shared" si="230"/>
        <v>41786.761354166665</v>
      </c>
      <c r="T3681" s="12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112.77</v>
      </c>
      <c r="P3682" s="8">
        <f t="shared" si="229"/>
        <v>99.5</v>
      </c>
      <c r="Q3682" s="8" t="s">
        <v>8317</v>
      </c>
      <c r="R3682" s="8" t="s">
        <v>8318</v>
      </c>
      <c r="S3682" s="12">
        <f t="shared" si="230"/>
        <v>42627.454097222217</v>
      </c>
      <c r="T3682" s="12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8">
        <f t="shared" si="229"/>
        <v>62.17</v>
      </c>
      <c r="Q3683" s="8" t="s">
        <v>8317</v>
      </c>
      <c r="R3683" s="8" t="s">
        <v>8318</v>
      </c>
      <c r="S3683" s="12">
        <f t="shared" si="230"/>
        <v>42374.651504629626</v>
      </c>
      <c r="T3683" s="12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8">
        <f t="shared" si="229"/>
        <v>62.33</v>
      </c>
      <c r="Q3684" s="8" t="s">
        <v>8317</v>
      </c>
      <c r="R3684" s="8" t="s">
        <v>8318</v>
      </c>
      <c r="S3684" s="12">
        <f t="shared" si="230"/>
        <v>41772.685393518521</v>
      </c>
      <c r="T3684" s="12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110.86</v>
      </c>
      <c r="P3685" s="8">
        <f t="shared" si="229"/>
        <v>58.79</v>
      </c>
      <c r="Q3685" s="8" t="s">
        <v>8317</v>
      </c>
      <c r="R3685" s="8" t="s">
        <v>8318</v>
      </c>
      <c r="S3685" s="12">
        <f t="shared" si="230"/>
        <v>42633.116851851853</v>
      </c>
      <c r="T3685" s="12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139.07</v>
      </c>
      <c r="P3686" s="8">
        <f t="shared" si="229"/>
        <v>45.35</v>
      </c>
      <c r="Q3686" s="8" t="s">
        <v>8317</v>
      </c>
      <c r="R3686" s="8" t="s">
        <v>8318</v>
      </c>
      <c r="S3686" s="12">
        <f t="shared" si="230"/>
        <v>42219.180393518516</v>
      </c>
      <c r="T3686" s="12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105.7</v>
      </c>
      <c r="P3687" s="8">
        <f t="shared" si="229"/>
        <v>41.94</v>
      </c>
      <c r="Q3687" s="8" t="s">
        <v>8317</v>
      </c>
      <c r="R3687" s="8" t="s">
        <v>8318</v>
      </c>
      <c r="S3687" s="12">
        <f t="shared" si="230"/>
        <v>41753.593275462961</v>
      </c>
      <c r="T3687" s="12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101.43</v>
      </c>
      <c r="P3688" s="8">
        <f t="shared" si="229"/>
        <v>59.17</v>
      </c>
      <c r="Q3688" s="8" t="s">
        <v>8317</v>
      </c>
      <c r="R3688" s="8" t="s">
        <v>8318</v>
      </c>
      <c r="S3688" s="12">
        <f t="shared" si="230"/>
        <v>42230.662731481483</v>
      </c>
      <c r="T3688" s="12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100.25</v>
      </c>
      <c r="P3689" s="8">
        <f t="shared" si="229"/>
        <v>200.49</v>
      </c>
      <c r="Q3689" s="8" t="s">
        <v>8317</v>
      </c>
      <c r="R3689" s="8" t="s">
        <v>8318</v>
      </c>
      <c r="S3689" s="12">
        <f t="shared" si="230"/>
        <v>41787.218229166669</v>
      </c>
      <c r="T3689" s="12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109.17</v>
      </c>
      <c r="P3690" s="8">
        <f t="shared" si="229"/>
        <v>83.97</v>
      </c>
      <c r="Q3690" s="8" t="s">
        <v>8317</v>
      </c>
      <c r="R3690" s="8" t="s">
        <v>8318</v>
      </c>
      <c r="S3690" s="12">
        <f t="shared" si="230"/>
        <v>41829.787083333329</v>
      </c>
      <c r="T3690" s="12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</v>
      </c>
      <c r="P3691" s="8">
        <f t="shared" si="229"/>
        <v>57.26</v>
      </c>
      <c r="Q3691" s="8" t="s">
        <v>8317</v>
      </c>
      <c r="R3691" s="8" t="s">
        <v>8318</v>
      </c>
      <c r="S3691" s="12">
        <f t="shared" si="230"/>
        <v>42147.826840277776</v>
      </c>
      <c r="T3691" s="12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8">
        <f t="shared" si="229"/>
        <v>58.06</v>
      </c>
      <c r="Q3692" s="8" t="s">
        <v>8317</v>
      </c>
      <c r="R3692" s="8" t="s">
        <v>8318</v>
      </c>
      <c r="S3692" s="12">
        <f t="shared" si="230"/>
        <v>41940.598182870373</v>
      </c>
      <c r="T3692" s="12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</v>
      </c>
      <c r="P3693" s="8">
        <f t="shared" si="229"/>
        <v>186.8</v>
      </c>
      <c r="Q3693" s="8" t="s">
        <v>8317</v>
      </c>
      <c r="R3693" s="8" t="s">
        <v>8318</v>
      </c>
      <c r="S3693" s="12">
        <f t="shared" si="230"/>
        <v>42020.700567129628</v>
      </c>
      <c r="T3693" s="12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8">
        <f t="shared" si="229"/>
        <v>74.12</v>
      </c>
      <c r="Q3694" s="8" t="s">
        <v>8317</v>
      </c>
      <c r="R3694" s="8" t="s">
        <v>8318</v>
      </c>
      <c r="S3694" s="12">
        <f t="shared" si="230"/>
        <v>41891.96503472222</v>
      </c>
      <c r="T3694" s="12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129.13</v>
      </c>
      <c r="P3695" s="8">
        <f t="shared" si="229"/>
        <v>30.71</v>
      </c>
      <c r="Q3695" s="8" t="s">
        <v>8317</v>
      </c>
      <c r="R3695" s="8" t="s">
        <v>8318</v>
      </c>
      <c r="S3695" s="12">
        <f t="shared" si="230"/>
        <v>42309.191307870366</v>
      </c>
      <c r="T3695" s="12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107.43</v>
      </c>
      <c r="P3696" s="8">
        <f t="shared" si="229"/>
        <v>62.67</v>
      </c>
      <c r="Q3696" s="8" t="s">
        <v>8317</v>
      </c>
      <c r="R3696" s="8" t="s">
        <v>8318</v>
      </c>
      <c r="S3696" s="12">
        <f t="shared" si="230"/>
        <v>42490.133877314816</v>
      </c>
      <c r="T3696" s="12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100.13</v>
      </c>
      <c r="P3697" s="8">
        <f t="shared" si="229"/>
        <v>121.36</v>
      </c>
      <c r="Q3697" s="8" t="s">
        <v>8317</v>
      </c>
      <c r="R3697" s="8" t="s">
        <v>8318</v>
      </c>
      <c r="S3697" s="12">
        <f t="shared" si="230"/>
        <v>41995.870486111111</v>
      </c>
      <c r="T3697" s="12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8">
        <f t="shared" si="229"/>
        <v>39.74</v>
      </c>
      <c r="Q3698" s="8" t="s">
        <v>8317</v>
      </c>
      <c r="R3698" s="8" t="s">
        <v>8318</v>
      </c>
      <c r="S3698" s="12">
        <f t="shared" si="230"/>
        <v>41988.617083333331</v>
      </c>
      <c r="T3698" s="12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8">
        <f t="shared" si="229"/>
        <v>72</v>
      </c>
      <c r="Q3699" s="8" t="s">
        <v>8317</v>
      </c>
      <c r="R3699" s="8" t="s">
        <v>8318</v>
      </c>
      <c r="S3699" s="12">
        <f t="shared" si="230"/>
        <v>42479.465833333335</v>
      </c>
      <c r="T3699" s="12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8">
        <f t="shared" si="229"/>
        <v>40.630000000000003</v>
      </c>
      <c r="Q3700" s="8" t="s">
        <v>8317</v>
      </c>
      <c r="R3700" s="8" t="s">
        <v>8318</v>
      </c>
      <c r="S3700" s="12">
        <f t="shared" si="230"/>
        <v>42401.806562500002</v>
      </c>
      <c r="T3700" s="12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8">
        <f t="shared" si="229"/>
        <v>63</v>
      </c>
      <c r="Q3701" s="8" t="s">
        <v>8317</v>
      </c>
      <c r="R3701" s="8" t="s">
        <v>8318</v>
      </c>
      <c r="S3701" s="12">
        <f t="shared" si="230"/>
        <v>41897.602037037039</v>
      </c>
      <c r="T3701" s="12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8">
        <f t="shared" si="229"/>
        <v>33.67</v>
      </c>
      <c r="Q3702" s="8" t="s">
        <v>8317</v>
      </c>
      <c r="R3702" s="8" t="s">
        <v>8318</v>
      </c>
      <c r="S3702" s="12">
        <f t="shared" si="230"/>
        <v>41882.585648148146</v>
      </c>
      <c r="T3702" s="12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</v>
      </c>
      <c r="P3703" s="8">
        <f t="shared" si="229"/>
        <v>38.590000000000003</v>
      </c>
      <c r="Q3703" s="8" t="s">
        <v>8317</v>
      </c>
      <c r="R3703" s="8" t="s">
        <v>8318</v>
      </c>
      <c r="S3703" s="12">
        <f t="shared" si="230"/>
        <v>42129.541585648149</v>
      </c>
      <c r="T3703" s="12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109.17</v>
      </c>
      <c r="P3704" s="8">
        <f t="shared" si="229"/>
        <v>155.94999999999999</v>
      </c>
      <c r="Q3704" s="8" t="s">
        <v>8317</v>
      </c>
      <c r="R3704" s="8" t="s">
        <v>8318</v>
      </c>
      <c r="S3704" s="12">
        <f t="shared" si="230"/>
        <v>42524.53800925926</v>
      </c>
      <c r="T3704" s="12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123.43</v>
      </c>
      <c r="P3705" s="8">
        <f t="shared" si="229"/>
        <v>43.2</v>
      </c>
      <c r="Q3705" s="8" t="s">
        <v>8317</v>
      </c>
      <c r="R3705" s="8" t="s">
        <v>8318</v>
      </c>
      <c r="S3705" s="12">
        <f t="shared" si="230"/>
        <v>42556.504490740743</v>
      </c>
      <c r="T3705" s="12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136.34</v>
      </c>
      <c r="P3706" s="8">
        <f t="shared" si="229"/>
        <v>15.15</v>
      </c>
      <c r="Q3706" s="8" t="s">
        <v>8317</v>
      </c>
      <c r="R3706" s="8" t="s">
        <v>8318</v>
      </c>
      <c r="S3706" s="12">
        <f t="shared" si="230"/>
        <v>42461.689745370371</v>
      </c>
      <c r="T3706" s="12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103.47</v>
      </c>
      <c r="P3707" s="8">
        <f t="shared" si="229"/>
        <v>83.57</v>
      </c>
      <c r="Q3707" s="8" t="s">
        <v>8317</v>
      </c>
      <c r="R3707" s="8" t="s">
        <v>8318</v>
      </c>
      <c r="S3707" s="12">
        <f t="shared" si="230"/>
        <v>41792.542986111112</v>
      </c>
      <c r="T3707" s="12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</v>
      </c>
      <c r="P3708" s="8">
        <f t="shared" si="229"/>
        <v>140</v>
      </c>
      <c r="Q3708" s="8" t="s">
        <v>8317</v>
      </c>
      <c r="R3708" s="8" t="s">
        <v>8318</v>
      </c>
      <c r="S3708" s="12">
        <f t="shared" si="230"/>
        <v>41879.913761574076</v>
      </c>
      <c r="T3708" s="12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8">
        <f t="shared" si="229"/>
        <v>80.87</v>
      </c>
      <c r="Q3709" s="8" t="s">
        <v>8317</v>
      </c>
      <c r="R3709" s="8" t="s">
        <v>8318</v>
      </c>
      <c r="S3709" s="12">
        <f t="shared" si="230"/>
        <v>42552.048356481479</v>
      </c>
      <c r="T3709" s="12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8">
        <f t="shared" si="229"/>
        <v>53.85</v>
      </c>
      <c r="Q3710" s="8" t="s">
        <v>8317</v>
      </c>
      <c r="R3710" s="8" t="s">
        <v>8318</v>
      </c>
      <c r="S3710" s="12">
        <f t="shared" si="230"/>
        <v>41810.142199074071</v>
      </c>
      <c r="T3710" s="12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8">
        <f t="shared" si="229"/>
        <v>30.93</v>
      </c>
      <c r="Q3711" s="8" t="s">
        <v>8317</v>
      </c>
      <c r="R3711" s="8" t="s">
        <v>8318</v>
      </c>
      <c r="S3711" s="12">
        <f t="shared" si="230"/>
        <v>41785.707708333335</v>
      </c>
      <c r="T3711" s="12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</v>
      </c>
      <c r="P3712" s="8">
        <f t="shared" si="229"/>
        <v>67.959999999999994</v>
      </c>
      <c r="Q3712" s="8" t="s">
        <v>8317</v>
      </c>
      <c r="R3712" s="8" t="s">
        <v>8318</v>
      </c>
      <c r="S3712" s="12">
        <f t="shared" si="230"/>
        <v>42072.576249999998</v>
      </c>
      <c r="T3712" s="12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114</v>
      </c>
      <c r="P3713" s="8">
        <f t="shared" si="229"/>
        <v>27.14</v>
      </c>
      <c r="Q3713" s="8" t="s">
        <v>8317</v>
      </c>
      <c r="R3713" s="8" t="s">
        <v>8318</v>
      </c>
      <c r="S3713" s="12">
        <f t="shared" si="230"/>
        <v>41779.724224537036</v>
      </c>
      <c r="T3713" s="12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153.72999999999999</v>
      </c>
      <c r="P3714" s="8">
        <f t="shared" si="229"/>
        <v>110.87</v>
      </c>
      <c r="Q3714" s="8" t="s">
        <v>8317</v>
      </c>
      <c r="R3714" s="8" t="s">
        <v>8318</v>
      </c>
      <c r="S3714" s="12">
        <f t="shared" si="230"/>
        <v>42134.172071759262</v>
      </c>
      <c r="T3714" s="12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ROUND(100*(E3715/D3715), 2)</f>
        <v>101.5</v>
      </c>
      <c r="P3715" s="8">
        <f t="shared" ref="P3715:P3778" si="233">ROUND(E3715/L3715,2)</f>
        <v>106.84</v>
      </c>
      <c r="Q3715" s="8" t="s">
        <v>8317</v>
      </c>
      <c r="R3715" s="8" t="s">
        <v>8318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</v>
      </c>
      <c r="P3716" s="8">
        <f t="shared" si="233"/>
        <v>105.52</v>
      </c>
      <c r="Q3716" s="8" t="s">
        <v>8317</v>
      </c>
      <c r="R3716" s="8" t="s">
        <v>8318</v>
      </c>
      <c r="S3716" s="12">
        <f t="shared" si="234"/>
        <v>42118.556331018524</v>
      </c>
      <c r="T3716" s="12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</v>
      </c>
      <c r="P3717" s="8">
        <f t="shared" si="233"/>
        <v>132.96</v>
      </c>
      <c r="Q3717" s="8" t="s">
        <v>8317</v>
      </c>
      <c r="R3717" s="8" t="s">
        <v>8318</v>
      </c>
      <c r="S3717" s="12">
        <f t="shared" si="234"/>
        <v>42036.995590277773</v>
      </c>
      <c r="T3717" s="12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8">
        <f t="shared" si="233"/>
        <v>51.92</v>
      </c>
      <c r="Q3718" s="8" t="s">
        <v>8317</v>
      </c>
      <c r="R3718" s="8" t="s">
        <v>8318</v>
      </c>
      <c r="S3718" s="12">
        <f t="shared" si="234"/>
        <v>42360.887835648144</v>
      </c>
      <c r="T3718" s="12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8">
        <f t="shared" si="233"/>
        <v>310</v>
      </c>
      <c r="Q3719" s="8" t="s">
        <v>8317</v>
      </c>
      <c r="R3719" s="8" t="s">
        <v>8318</v>
      </c>
      <c r="S3719" s="12">
        <f t="shared" si="234"/>
        <v>42102.866307870368</v>
      </c>
      <c r="T3719" s="12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8">
        <f t="shared" si="233"/>
        <v>26.02</v>
      </c>
      <c r="Q3720" s="8" t="s">
        <v>8317</v>
      </c>
      <c r="R3720" s="8" t="s">
        <v>8318</v>
      </c>
      <c r="S3720" s="12">
        <f t="shared" si="234"/>
        <v>42032.716145833328</v>
      </c>
      <c r="T3720" s="12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8">
        <f t="shared" si="233"/>
        <v>105</v>
      </c>
      <c r="Q3721" s="8" t="s">
        <v>8317</v>
      </c>
      <c r="R3721" s="8" t="s">
        <v>8318</v>
      </c>
      <c r="S3721" s="12">
        <f t="shared" si="234"/>
        <v>42147.729930555557</v>
      </c>
      <c r="T3721" s="12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104.52</v>
      </c>
      <c r="P3722" s="8">
        <f t="shared" si="233"/>
        <v>86.23</v>
      </c>
      <c r="Q3722" s="8" t="s">
        <v>8317</v>
      </c>
      <c r="R3722" s="8" t="s">
        <v>8318</v>
      </c>
      <c r="S3722" s="12">
        <f t="shared" si="234"/>
        <v>42165.993125000001</v>
      </c>
      <c r="T3722" s="12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8">
        <f t="shared" si="233"/>
        <v>114.55</v>
      </c>
      <c r="Q3723" s="8" t="s">
        <v>8317</v>
      </c>
      <c r="R3723" s="8" t="s">
        <v>8318</v>
      </c>
      <c r="S3723" s="12">
        <f t="shared" si="234"/>
        <v>41927.936157407406</v>
      </c>
      <c r="T3723" s="12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</v>
      </c>
      <c r="P3724" s="8">
        <f t="shared" si="233"/>
        <v>47.66</v>
      </c>
      <c r="Q3724" s="8" t="s">
        <v>8317</v>
      </c>
      <c r="R3724" s="8" t="s">
        <v>8318</v>
      </c>
      <c r="S3724" s="12">
        <f t="shared" si="234"/>
        <v>42381.671840277777</v>
      </c>
      <c r="T3724" s="12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</v>
      </c>
      <c r="P3725" s="8">
        <f t="shared" si="233"/>
        <v>72.89</v>
      </c>
      <c r="Q3725" s="8" t="s">
        <v>8317</v>
      </c>
      <c r="R3725" s="8" t="s">
        <v>8318</v>
      </c>
      <c r="S3725" s="12">
        <f t="shared" si="234"/>
        <v>41943.753032407411</v>
      </c>
      <c r="T3725" s="12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102.55</v>
      </c>
      <c r="P3726" s="8">
        <f t="shared" si="233"/>
        <v>49.55</v>
      </c>
      <c r="Q3726" s="8" t="s">
        <v>8317</v>
      </c>
      <c r="R3726" s="8" t="s">
        <v>8318</v>
      </c>
      <c r="S3726" s="12">
        <f t="shared" si="234"/>
        <v>42465.491435185191</v>
      </c>
      <c r="T3726" s="12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8">
        <f t="shared" si="233"/>
        <v>25.4</v>
      </c>
      <c r="Q3727" s="8" t="s">
        <v>8317</v>
      </c>
      <c r="R3727" s="8" t="s">
        <v>8318</v>
      </c>
      <c r="S3727" s="12">
        <f t="shared" si="234"/>
        <v>42401.945219907408</v>
      </c>
      <c r="T3727" s="12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338.71</v>
      </c>
      <c r="P3728" s="8">
        <f t="shared" si="233"/>
        <v>62.59</v>
      </c>
      <c r="Q3728" s="8" t="s">
        <v>8317</v>
      </c>
      <c r="R3728" s="8" t="s">
        <v>8318</v>
      </c>
      <c r="S3728" s="12">
        <f t="shared" si="234"/>
        <v>42462.140868055561</v>
      </c>
      <c r="T3728" s="12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8">
        <f t="shared" si="233"/>
        <v>61.06</v>
      </c>
      <c r="Q3729" s="8" t="s">
        <v>8317</v>
      </c>
      <c r="R3729" s="8" t="s">
        <v>8318</v>
      </c>
      <c r="S3729" s="12">
        <f t="shared" si="234"/>
        <v>42632.348310185189</v>
      </c>
      <c r="T3729" s="12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8">
        <f t="shared" si="233"/>
        <v>60.06</v>
      </c>
      <c r="Q3730" s="8" t="s">
        <v>8317</v>
      </c>
      <c r="R3730" s="8" t="s">
        <v>8318</v>
      </c>
      <c r="S3730" s="12">
        <f t="shared" si="234"/>
        <v>42205.171018518522</v>
      </c>
      <c r="T3730" s="12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8">
        <f t="shared" si="233"/>
        <v>72.400000000000006</v>
      </c>
      <c r="Q3731" s="8" t="s">
        <v>8317</v>
      </c>
      <c r="R3731" s="8" t="s">
        <v>8318</v>
      </c>
      <c r="S3731" s="12">
        <f t="shared" si="234"/>
        <v>42041.205000000002</v>
      </c>
      <c r="T3731" s="12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8">
        <f t="shared" si="233"/>
        <v>100</v>
      </c>
      <c r="Q3732" s="8" t="s">
        <v>8317</v>
      </c>
      <c r="R3732" s="8" t="s">
        <v>8318</v>
      </c>
      <c r="S3732" s="12">
        <f t="shared" si="234"/>
        <v>42203.677766203706</v>
      </c>
      <c r="T3732" s="12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</v>
      </c>
      <c r="P3733" s="8">
        <f t="shared" si="233"/>
        <v>51.67</v>
      </c>
      <c r="Q3733" s="8" t="s">
        <v>8317</v>
      </c>
      <c r="R3733" s="8" t="s">
        <v>8318</v>
      </c>
      <c r="S3733" s="12">
        <f t="shared" si="234"/>
        <v>41983.752847222218</v>
      </c>
      <c r="T3733" s="12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</v>
      </c>
      <c r="P3734" s="8">
        <f t="shared" si="233"/>
        <v>32.75</v>
      </c>
      <c r="Q3734" s="8" t="s">
        <v>8317</v>
      </c>
      <c r="R3734" s="8" t="s">
        <v>8318</v>
      </c>
      <c r="S3734" s="12">
        <f t="shared" si="234"/>
        <v>41968.677465277782</v>
      </c>
      <c r="T3734" s="12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8" t="e">
        <f t="shared" si="233"/>
        <v>#DIV/0!</v>
      </c>
      <c r="Q3735" s="8" t="s">
        <v>8317</v>
      </c>
      <c r="R3735" s="8" t="s">
        <v>8318</v>
      </c>
      <c r="S3735" s="12">
        <f t="shared" si="234"/>
        <v>42103.024398148147</v>
      </c>
      <c r="T3735" s="12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28.47</v>
      </c>
      <c r="P3736" s="8">
        <f t="shared" si="233"/>
        <v>61</v>
      </c>
      <c r="Q3736" s="8" t="s">
        <v>8317</v>
      </c>
      <c r="R3736" s="8" t="s">
        <v>8318</v>
      </c>
      <c r="S3736" s="12">
        <f t="shared" si="234"/>
        <v>42089.901574074072</v>
      </c>
      <c r="T3736" s="12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</v>
      </c>
      <c r="P3737" s="8">
        <f t="shared" si="233"/>
        <v>10</v>
      </c>
      <c r="Q3737" s="8" t="s">
        <v>8317</v>
      </c>
      <c r="R3737" s="8" t="s">
        <v>8318</v>
      </c>
      <c r="S3737" s="12">
        <f t="shared" si="234"/>
        <v>42122.693159722221</v>
      </c>
      <c r="T3737" s="12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0.67</v>
      </c>
      <c r="P3738" s="8">
        <f t="shared" si="233"/>
        <v>10</v>
      </c>
      <c r="Q3738" s="8" t="s">
        <v>8317</v>
      </c>
      <c r="R3738" s="8" t="s">
        <v>8318</v>
      </c>
      <c r="S3738" s="12">
        <f t="shared" si="234"/>
        <v>42048.711724537032</v>
      </c>
      <c r="T3738" s="12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21.43</v>
      </c>
      <c r="P3739" s="8">
        <f t="shared" si="233"/>
        <v>37.5</v>
      </c>
      <c r="Q3739" s="8" t="s">
        <v>8317</v>
      </c>
      <c r="R3739" s="8" t="s">
        <v>8318</v>
      </c>
      <c r="S3739" s="12">
        <f t="shared" si="234"/>
        <v>42297.691006944442</v>
      </c>
      <c r="T3739" s="12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8">
        <f t="shared" si="233"/>
        <v>45</v>
      </c>
      <c r="Q3740" s="8" t="s">
        <v>8317</v>
      </c>
      <c r="R3740" s="8" t="s">
        <v>8318</v>
      </c>
      <c r="S3740" s="12">
        <f t="shared" si="234"/>
        <v>41813.938715277778</v>
      </c>
      <c r="T3740" s="12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20.13</v>
      </c>
      <c r="P3741" s="8">
        <f t="shared" si="233"/>
        <v>100.63</v>
      </c>
      <c r="Q3741" s="8" t="s">
        <v>8317</v>
      </c>
      <c r="R3741" s="8" t="s">
        <v>8318</v>
      </c>
      <c r="S3741" s="12">
        <f t="shared" si="234"/>
        <v>42548.449861111112</v>
      </c>
      <c r="T3741" s="12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8">
        <f t="shared" si="233"/>
        <v>25.57</v>
      </c>
      <c r="Q3742" s="8" t="s">
        <v>8317</v>
      </c>
      <c r="R3742" s="8" t="s">
        <v>8318</v>
      </c>
      <c r="S3742" s="12">
        <f t="shared" si="234"/>
        <v>41833.089756944442</v>
      </c>
      <c r="T3742" s="12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8" t="e">
        <f t="shared" si="233"/>
        <v>#DIV/0!</v>
      </c>
      <c r="Q3743" s="8" t="s">
        <v>8317</v>
      </c>
      <c r="R3743" s="8" t="s">
        <v>8318</v>
      </c>
      <c r="S3743" s="12">
        <f t="shared" si="234"/>
        <v>42325.920717592591</v>
      </c>
      <c r="T3743" s="12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8">
        <f t="shared" si="233"/>
        <v>25</v>
      </c>
      <c r="Q3744" s="8" t="s">
        <v>8317</v>
      </c>
      <c r="R3744" s="8" t="s">
        <v>8318</v>
      </c>
      <c r="S3744" s="12">
        <f t="shared" si="234"/>
        <v>41858.214629629627</v>
      </c>
      <c r="T3744" s="12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8" t="e">
        <f t="shared" si="233"/>
        <v>#DIV/0!</v>
      </c>
      <c r="Q3745" s="8" t="s">
        <v>8317</v>
      </c>
      <c r="R3745" s="8" t="s">
        <v>8318</v>
      </c>
      <c r="S3745" s="12">
        <f t="shared" si="234"/>
        <v>41793.710231481484</v>
      </c>
      <c r="T3745" s="12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8" t="e">
        <f t="shared" si="233"/>
        <v>#DIV/0!</v>
      </c>
      <c r="Q3746" s="8" t="s">
        <v>8317</v>
      </c>
      <c r="R3746" s="8" t="s">
        <v>8318</v>
      </c>
      <c r="S3746" s="12">
        <f t="shared" si="234"/>
        <v>41793.814259259263</v>
      </c>
      <c r="T3746" s="12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8">
        <f t="shared" si="233"/>
        <v>10</v>
      </c>
      <c r="Q3747" s="8" t="s">
        <v>8317</v>
      </c>
      <c r="R3747" s="8" t="s">
        <v>8318</v>
      </c>
      <c r="S3747" s="12">
        <f t="shared" si="234"/>
        <v>41831.697939814818</v>
      </c>
      <c r="T3747" s="12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2.38</v>
      </c>
      <c r="P3748" s="8">
        <f t="shared" si="233"/>
        <v>202</v>
      </c>
      <c r="Q3748" s="8" t="s">
        <v>8317</v>
      </c>
      <c r="R3748" s="8" t="s">
        <v>8318</v>
      </c>
      <c r="S3748" s="12">
        <f t="shared" si="234"/>
        <v>42621.389340277776</v>
      </c>
      <c r="T3748" s="12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8">
        <f t="shared" si="233"/>
        <v>25</v>
      </c>
      <c r="Q3749" s="8" t="s">
        <v>8317</v>
      </c>
      <c r="R3749" s="8" t="s">
        <v>8318</v>
      </c>
      <c r="S3749" s="12">
        <f t="shared" si="234"/>
        <v>42164.299722222218</v>
      </c>
      <c r="T3749" s="12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8">
        <f t="shared" si="233"/>
        <v>99.54</v>
      </c>
      <c r="Q3750" s="8" t="s">
        <v>8317</v>
      </c>
      <c r="R3750" s="8" t="s">
        <v>8359</v>
      </c>
      <c r="S3750" s="12">
        <f t="shared" si="234"/>
        <v>42395.706435185188</v>
      </c>
      <c r="T3750" s="12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8">
        <f t="shared" si="233"/>
        <v>75</v>
      </c>
      <c r="Q3751" s="8" t="s">
        <v>8317</v>
      </c>
      <c r="R3751" s="8" t="s">
        <v>8359</v>
      </c>
      <c r="S3751" s="12">
        <f t="shared" si="234"/>
        <v>42458.127175925925</v>
      </c>
      <c r="T3751" s="12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100.45</v>
      </c>
      <c r="P3752" s="8">
        <f t="shared" si="233"/>
        <v>215.25</v>
      </c>
      <c r="Q3752" s="8" t="s">
        <v>8317</v>
      </c>
      <c r="R3752" s="8" t="s">
        <v>8359</v>
      </c>
      <c r="S3752" s="12">
        <f t="shared" si="234"/>
        <v>42016.981574074074</v>
      </c>
      <c r="T3752" s="12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8">
        <f t="shared" si="233"/>
        <v>120.55</v>
      </c>
      <c r="Q3753" s="8" t="s">
        <v>8317</v>
      </c>
      <c r="R3753" s="8" t="s">
        <v>8359</v>
      </c>
      <c r="S3753" s="12">
        <f t="shared" si="234"/>
        <v>42403.035567129627</v>
      </c>
      <c r="T3753" s="12">
        <f t="shared" si="235"/>
        <v>42462.993900462956</v>
      </c>
    </row>
    <row r="3754" spans="1:20" ht="64" hidden="1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113</v>
      </c>
      <c r="P3754" s="8">
        <f t="shared" si="233"/>
        <v>37.67</v>
      </c>
      <c r="Q3754" s="8" t="s">
        <v>8317</v>
      </c>
      <c r="R3754" s="8" t="s">
        <v>8359</v>
      </c>
      <c r="S3754" s="12">
        <f t="shared" si="234"/>
        <v>42619.802488425921</v>
      </c>
      <c r="T3754" s="12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8">
        <f t="shared" si="233"/>
        <v>172.23</v>
      </c>
      <c r="Q3755" s="8" t="s">
        <v>8317</v>
      </c>
      <c r="R3755" s="8" t="s">
        <v>8359</v>
      </c>
      <c r="S3755" s="12">
        <f t="shared" si="234"/>
        <v>42128.824074074073</v>
      </c>
      <c r="T3755" s="12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8">
        <f t="shared" si="233"/>
        <v>111.11</v>
      </c>
      <c r="Q3756" s="8" t="s">
        <v>8317</v>
      </c>
      <c r="R3756" s="8" t="s">
        <v>8359</v>
      </c>
      <c r="S3756" s="12">
        <f t="shared" si="234"/>
        <v>41808.881215277775</v>
      </c>
      <c r="T3756" s="12">
        <f t="shared" si="235"/>
        <v>41846.207638888889</v>
      </c>
    </row>
    <row r="3757" spans="1:20" ht="48" hidden="1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129.63999999999999</v>
      </c>
      <c r="P3757" s="8">
        <f t="shared" si="233"/>
        <v>25.46</v>
      </c>
      <c r="Q3757" s="8" t="s">
        <v>8317</v>
      </c>
      <c r="R3757" s="8" t="s">
        <v>8359</v>
      </c>
      <c r="S3757" s="12">
        <f t="shared" si="234"/>
        <v>42445.866979166662</v>
      </c>
      <c r="T3757" s="12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</v>
      </c>
      <c r="P3758" s="8">
        <f t="shared" si="233"/>
        <v>267.64999999999998</v>
      </c>
      <c r="Q3758" s="8" t="s">
        <v>8317</v>
      </c>
      <c r="R3758" s="8" t="s">
        <v>8359</v>
      </c>
      <c r="S3758" s="12">
        <f t="shared" si="234"/>
        <v>41771.814791666664</v>
      </c>
      <c r="T3758" s="12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</v>
      </c>
      <c r="P3759" s="8">
        <f t="shared" si="233"/>
        <v>75.959999999999994</v>
      </c>
      <c r="Q3759" s="8" t="s">
        <v>8317</v>
      </c>
      <c r="R3759" s="8" t="s">
        <v>8359</v>
      </c>
      <c r="S3759" s="12">
        <f t="shared" si="234"/>
        <v>41954.850868055553</v>
      </c>
      <c r="T3759" s="12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</v>
      </c>
      <c r="P3760" s="8">
        <f t="shared" si="233"/>
        <v>59.04</v>
      </c>
      <c r="Q3760" s="8" t="s">
        <v>8317</v>
      </c>
      <c r="R3760" s="8" t="s">
        <v>8359</v>
      </c>
      <c r="S3760" s="12">
        <f t="shared" si="234"/>
        <v>41747.471504629626</v>
      </c>
      <c r="T3760" s="12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</v>
      </c>
      <c r="P3761" s="8">
        <f t="shared" si="233"/>
        <v>50.11</v>
      </c>
      <c r="Q3761" s="8" t="s">
        <v>8317</v>
      </c>
      <c r="R3761" s="8" t="s">
        <v>8359</v>
      </c>
      <c r="S3761" s="12">
        <f t="shared" si="234"/>
        <v>42182.108252314814</v>
      </c>
      <c r="T3761" s="12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101.02</v>
      </c>
      <c r="P3762" s="8">
        <f t="shared" si="233"/>
        <v>55.5</v>
      </c>
      <c r="Q3762" s="8" t="s">
        <v>8317</v>
      </c>
      <c r="R3762" s="8" t="s">
        <v>8359</v>
      </c>
      <c r="S3762" s="12">
        <f t="shared" si="234"/>
        <v>41739.525300925925</v>
      </c>
      <c r="T3762" s="12">
        <f t="shared" si="235"/>
        <v>41764.525300925925</v>
      </c>
    </row>
    <row r="3763" spans="1:20" ht="48" hidden="1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8">
        <f t="shared" si="233"/>
        <v>166.67</v>
      </c>
      <c r="Q3763" s="8" t="s">
        <v>8317</v>
      </c>
      <c r="R3763" s="8" t="s">
        <v>8359</v>
      </c>
      <c r="S3763" s="12">
        <f t="shared" si="234"/>
        <v>42173.466863425929</v>
      </c>
      <c r="T3763" s="12">
        <f t="shared" si="235"/>
        <v>42226.958333333328</v>
      </c>
    </row>
    <row r="3764" spans="1:20" ht="48" hidden="1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8">
        <f t="shared" si="233"/>
        <v>47.43</v>
      </c>
      <c r="Q3764" s="8" t="s">
        <v>8317</v>
      </c>
      <c r="R3764" s="8" t="s">
        <v>8359</v>
      </c>
      <c r="S3764" s="12">
        <f t="shared" si="234"/>
        <v>42193.813530092593</v>
      </c>
      <c r="T3764" s="12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8">
        <f t="shared" si="233"/>
        <v>64.94</v>
      </c>
      <c r="Q3765" s="8" t="s">
        <v>8317</v>
      </c>
      <c r="R3765" s="8" t="s">
        <v>8359</v>
      </c>
      <c r="S3765" s="12">
        <f t="shared" si="234"/>
        <v>42065.750300925924</v>
      </c>
      <c r="T3765" s="12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8">
        <f t="shared" si="233"/>
        <v>55.56</v>
      </c>
      <c r="Q3766" s="8" t="s">
        <v>8317</v>
      </c>
      <c r="R3766" s="8" t="s">
        <v>8359</v>
      </c>
      <c r="S3766" s="12">
        <f t="shared" si="234"/>
        <v>42499.842962962968</v>
      </c>
      <c r="T3766" s="12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113.46</v>
      </c>
      <c r="P3767" s="8">
        <f t="shared" si="233"/>
        <v>74.22</v>
      </c>
      <c r="Q3767" s="8" t="s">
        <v>8317</v>
      </c>
      <c r="R3767" s="8" t="s">
        <v>8359</v>
      </c>
      <c r="S3767" s="12">
        <f t="shared" si="234"/>
        <v>41820.776412037041</v>
      </c>
      <c r="T3767" s="12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</v>
      </c>
      <c r="P3768" s="8">
        <f t="shared" si="233"/>
        <v>106.93</v>
      </c>
      <c r="Q3768" s="8" t="s">
        <v>8317</v>
      </c>
      <c r="R3768" s="8" t="s">
        <v>8359</v>
      </c>
      <c r="S3768" s="12">
        <f t="shared" si="234"/>
        <v>41788.167187500003</v>
      </c>
      <c r="T3768" s="12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8">
        <f t="shared" si="233"/>
        <v>41.7</v>
      </c>
      <c r="Q3769" s="8" t="s">
        <v>8317</v>
      </c>
      <c r="R3769" s="8" t="s">
        <v>8359</v>
      </c>
      <c r="S3769" s="12">
        <f t="shared" si="234"/>
        <v>42050.019641203704</v>
      </c>
      <c r="T3769" s="12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</v>
      </c>
      <c r="P3770" s="8">
        <f t="shared" si="233"/>
        <v>74.239999999999995</v>
      </c>
      <c r="Q3770" s="8" t="s">
        <v>8317</v>
      </c>
      <c r="R3770" s="8" t="s">
        <v>8359</v>
      </c>
      <c r="S3770" s="12">
        <f t="shared" si="234"/>
        <v>41772.727893518517</v>
      </c>
      <c r="T3770" s="12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8">
        <f t="shared" si="233"/>
        <v>73.33</v>
      </c>
      <c r="Q3771" s="8" t="s">
        <v>8317</v>
      </c>
      <c r="R3771" s="8" t="s">
        <v>8359</v>
      </c>
      <c r="S3771" s="12">
        <f t="shared" si="234"/>
        <v>42445.598136574074</v>
      </c>
      <c r="T3771" s="12">
        <f t="shared" si="235"/>
        <v>42475.598136574074</v>
      </c>
    </row>
    <row r="3772" spans="1:20" ht="48" hidden="1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8">
        <f t="shared" si="233"/>
        <v>100</v>
      </c>
      <c r="Q3772" s="8" t="s">
        <v>8317</v>
      </c>
      <c r="R3772" s="8" t="s">
        <v>8359</v>
      </c>
      <c r="S3772" s="12">
        <f t="shared" si="234"/>
        <v>42138.930671296301</v>
      </c>
      <c r="T3772" s="12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8">
        <f t="shared" si="233"/>
        <v>38.42</v>
      </c>
      <c r="Q3773" s="8" t="s">
        <v>8317</v>
      </c>
      <c r="R3773" s="8" t="s">
        <v>8359</v>
      </c>
      <c r="S3773" s="12">
        <f t="shared" si="234"/>
        <v>42493.857083333336</v>
      </c>
      <c r="T3773" s="12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8">
        <f t="shared" si="233"/>
        <v>166.97</v>
      </c>
      <c r="Q3774" s="8" t="s">
        <v>8317</v>
      </c>
      <c r="R3774" s="8" t="s">
        <v>8359</v>
      </c>
      <c r="S3774" s="12">
        <f t="shared" si="234"/>
        <v>42682.616967592592</v>
      </c>
      <c r="T3774" s="12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8">
        <f t="shared" si="233"/>
        <v>94.91</v>
      </c>
      <c r="Q3775" s="8" t="s">
        <v>8317</v>
      </c>
      <c r="R3775" s="8" t="s">
        <v>8359</v>
      </c>
      <c r="S3775" s="12">
        <f t="shared" si="234"/>
        <v>42656.005173611105</v>
      </c>
      <c r="T3775" s="12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8">
        <f t="shared" si="233"/>
        <v>100</v>
      </c>
      <c r="Q3776" s="8" t="s">
        <v>8317</v>
      </c>
      <c r="R3776" s="8" t="s">
        <v>8359</v>
      </c>
      <c r="S3776" s="12">
        <f t="shared" si="234"/>
        <v>42087.792303240742</v>
      </c>
      <c r="T3776" s="12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8">
        <f t="shared" si="233"/>
        <v>143.21</v>
      </c>
      <c r="Q3777" s="8" t="s">
        <v>8317</v>
      </c>
      <c r="R3777" s="8" t="s">
        <v>8359</v>
      </c>
      <c r="S3777" s="12">
        <f t="shared" si="234"/>
        <v>42075.942627314813</v>
      </c>
      <c r="T3777" s="12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</v>
      </c>
      <c r="P3778" s="8">
        <f t="shared" si="233"/>
        <v>90.82</v>
      </c>
      <c r="Q3778" s="8" t="s">
        <v>8317</v>
      </c>
      <c r="R3778" s="8" t="s">
        <v>8359</v>
      </c>
      <c r="S3778" s="12">
        <f t="shared" si="234"/>
        <v>41814.367800925924</v>
      </c>
      <c r="T3778" s="12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1" si="236">ROUND(100*(E3779/D3779), 2)</f>
        <v>143.19999999999999</v>
      </c>
      <c r="P3779" s="8">
        <f t="shared" ref="P3779:P3842" si="237">ROUND(E3779/L3779,2)</f>
        <v>48.54</v>
      </c>
      <c r="Q3779" s="8" t="s">
        <v>8317</v>
      </c>
      <c r="R3779" s="8" t="s">
        <v>8359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</v>
      </c>
      <c r="P3780" s="8">
        <f t="shared" si="237"/>
        <v>70.03</v>
      </c>
      <c r="Q3780" s="8" t="s">
        <v>8317</v>
      </c>
      <c r="R3780" s="8" t="s">
        <v>8359</v>
      </c>
      <c r="S3780" s="12">
        <f t="shared" si="238"/>
        <v>41989.819212962961</v>
      </c>
      <c r="T3780" s="12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8">
        <f t="shared" si="237"/>
        <v>135.63</v>
      </c>
      <c r="Q3781" s="8" t="s">
        <v>8317</v>
      </c>
      <c r="R3781" s="8" t="s">
        <v>8359</v>
      </c>
      <c r="S3781" s="12">
        <f t="shared" si="238"/>
        <v>42425.735416666663</v>
      </c>
      <c r="T3781" s="12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8">
        <f t="shared" si="237"/>
        <v>100</v>
      </c>
      <c r="Q3782" s="8" t="s">
        <v>8317</v>
      </c>
      <c r="R3782" s="8" t="s">
        <v>8359</v>
      </c>
      <c r="S3782" s="12">
        <f t="shared" si="238"/>
        <v>42166.219733796301</v>
      </c>
      <c r="T3782" s="12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109.67</v>
      </c>
      <c r="P3783" s="8">
        <f t="shared" si="237"/>
        <v>94.9</v>
      </c>
      <c r="Q3783" s="8" t="s">
        <v>8317</v>
      </c>
      <c r="R3783" s="8" t="s">
        <v>8359</v>
      </c>
      <c r="S3783" s="12">
        <f t="shared" si="238"/>
        <v>41865.882928240739</v>
      </c>
      <c r="T3783" s="12">
        <f t="shared" si="239"/>
        <v>41890.882928240739</v>
      </c>
    </row>
    <row r="3784" spans="1:20" ht="48" hidden="1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8">
        <f t="shared" si="237"/>
        <v>75.37</v>
      </c>
      <c r="Q3784" s="8" t="s">
        <v>8317</v>
      </c>
      <c r="R3784" s="8" t="s">
        <v>8359</v>
      </c>
      <c r="S3784" s="12">
        <f t="shared" si="238"/>
        <v>42546.862233796302</v>
      </c>
      <c r="T3784" s="12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128.91999999999999</v>
      </c>
      <c r="P3785" s="8">
        <f t="shared" si="237"/>
        <v>64.459999999999994</v>
      </c>
      <c r="Q3785" s="8" t="s">
        <v>8317</v>
      </c>
      <c r="R3785" s="8" t="s">
        <v>8359</v>
      </c>
      <c r="S3785" s="12">
        <f t="shared" si="238"/>
        <v>42420.140277777777</v>
      </c>
      <c r="T3785" s="12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115</v>
      </c>
      <c r="P3786" s="8">
        <f t="shared" si="237"/>
        <v>115</v>
      </c>
      <c r="Q3786" s="8" t="s">
        <v>8317</v>
      </c>
      <c r="R3786" s="8" t="s">
        <v>8359</v>
      </c>
      <c r="S3786" s="12">
        <f t="shared" si="238"/>
        <v>42531.980694444443</v>
      </c>
      <c r="T3786" s="12">
        <f t="shared" si="239"/>
        <v>42561.980694444443</v>
      </c>
    </row>
    <row r="3787" spans="1:20" ht="48" hidden="1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8">
        <f t="shared" si="237"/>
        <v>100.5</v>
      </c>
      <c r="Q3787" s="8" t="s">
        <v>8317</v>
      </c>
      <c r="R3787" s="8" t="s">
        <v>8359</v>
      </c>
      <c r="S3787" s="12">
        <f t="shared" si="238"/>
        <v>42548.63853009259</v>
      </c>
      <c r="T3787" s="12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110.97</v>
      </c>
      <c r="P3788" s="8">
        <f t="shared" si="237"/>
        <v>93.77</v>
      </c>
      <c r="Q3788" s="8" t="s">
        <v>8317</v>
      </c>
      <c r="R3788" s="8" t="s">
        <v>8359</v>
      </c>
      <c r="S3788" s="12">
        <f t="shared" si="238"/>
        <v>42487.037905092591</v>
      </c>
      <c r="T3788" s="12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100.29</v>
      </c>
      <c r="P3789" s="8">
        <f t="shared" si="237"/>
        <v>35.1</v>
      </c>
      <c r="Q3789" s="8" t="s">
        <v>8317</v>
      </c>
      <c r="R3789" s="8" t="s">
        <v>8359</v>
      </c>
      <c r="S3789" s="12">
        <f t="shared" si="238"/>
        <v>42167.534791666665</v>
      </c>
      <c r="T3789" s="12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0.67</v>
      </c>
      <c r="P3790" s="8">
        <f t="shared" si="237"/>
        <v>500</v>
      </c>
      <c r="Q3790" s="8" t="s">
        <v>8317</v>
      </c>
      <c r="R3790" s="8" t="s">
        <v>8359</v>
      </c>
      <c r="S3790" s="12">
        <f t="shared" si="238"/>
        <v>42333.695821759262</v>
      </c>
      <c r="T3790" s="12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3.27</v>
      </c>
      <c r="P3791" s="8">
        <f t="shared" si="237"/>
        <v>29</v>
      </c>
      <c r="Q3791" s="8" t="s">
        <v>8317</v>
      </c>
      <c r="R3791" s="8" t="s">
        <v>8359</v>
      </c>
      <c r="S3791" s="12">
        <f t="shared" si="238"/>
        <v>42138.798819444448</v>
      </c>
      <c r="T3791" s="12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8" t="e">
        <f t="shared" si="237"/>
        <v>#DIV/0!</v>
      </c>
      <c r="Q3792" s="8" t="s">
        <v>8317</v>
      </c>
      <c r="R3792" s="8" t="s">
        <v>8359</v>
      </c>
      <c r="S3792" s="12">
        <f t="shared" si="238"/>
        <v>42666.666932870372</v>
      </c>
      <c r="T3792" s="12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8" t="e">
        <f t="shared" si="237"/>
        <v>#DIV/0!</v>
      </c>
      <c r="Q3793" s="8" t="s">
        <v>8317</v>
      </c>
      <c r="R3793" s="8" t="s">
        <v>8359</v>
      </c>
      <c r="S3793" s="12">
        <f t="shared" si="238"/>
        <v>41766.692037037035</v>
      </c>
      <c r="T3793" s="12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0.28000000000000003</v>
      </c>
      <c r="P3794" s="8">
        <f t="shared" si="237"/>
        <v>17.5</v>
      </c>
      <c r="Q3794" s="8" t="s">
        <v>8317</v>
      </c>
      <c r="R3794" s="8" t="s">
        <v>8359</v>
      </c>
      <c r="S3794" s="12">
        <f t="shared" si="238"/>
        <v>42170.447013888886</v>
      </c>
      <c r="T3794" s="12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59.66</v>
      </c>
      <c r="P3795" s="8">
        <f t="shared" si="237"/>
        <v>174</v>
      </c>
      <c r="Q3795" s="8" t="s">
        <v>8317</v>
      </c>
      <c r="R3795" s="8" t="s">
        <v>8359</v>
      </c>
      <c r="S3795" s="12">
        <f t="shared" si="238"/>
        <v>41968.938993055555</v>
      </c>
      <c r="T3795" s="12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8">
        <f t="shared" si="237"/>
        <v>50</v>
      </c>
      <c r="Q3796" s="8" t="s">
        <v>8317</v>
      </c>
      <c r="R3796" s="8" t="s">
        <v>8359</v>
      </c>
      <c r="S3796" s="12">
        <f t="shared" si="238"/>
        <v>42132.58048611111</v>
      </c>
      <c r="T3796" s="12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1.67</v>
      </c>
      <c r="P3797" s="8">
        <f t="shared" si="237"/>
        <v>5</v>
      </c>
      <c r="Q3797" s="8" t="s">
        <v>8317</v>
      </c>
      <c r="R3797" s="8" t="s">
        <v>8359</v>
      </c>
      <c r="S3797" s="12">
        <f t="shared" si="238"/>
        <v>42201.436226851853</v>
      </c>
      <c r="T3797" s="12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0</v>
      </c>
      <c r="P3798" s="8">
        <f t="shared" si="237"/>
        <v>1</v>
      </c>
      <c r="Q3798" s="8" t="s">
        <v>8317</v>
      </c>
      <c r="R3798" s="8" t="s">
        <v>8359</v>
      </c>
      <c r="S3798" s="12">
        <f t="shared" si="238"/>
        <v>42689.029583333337</v>
      </c>
      <c r="T3798" s="12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89.67</v>
      </c>
      <c r="P3799" s="8">
        <f t="shared" si="237"/>
        <v>145.41</v>
      </c>
      <c r="Q3799" s="8" t="s">
        <v>8317</v>
      </c>
      <c r="R3799" s="8" t="s">
        <v>8359</v>
      </c>
      <c r="S3799" s="12">
        <f t="shared" si="238"/>
        <v>42084.881539351853</v>
      </c>
      <c r="T3799" s="12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</v>
      </c>
      <c r="P3800" s="8">
        <f t="shared" si="237"/>
        <v>205</v>
      </c>
      <c r="Q3800" s="8" t="s">
        <v>8317</v>
      </c>
      <c r="R3800" s="8" t="s">
        <v>8359</v>
      </c>
      <c r="S3800" s="12">
        <f t="shared" si="238"/>
        <v>41831.722777777781</v>
      </c>
      <c r="T3800" s="12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8">
        <f t="shared" si="237"/>
        <v>100.5</v>
      </c>
      <c r="Q3801" s="8" t="s">
        <v>8317</v>
      </c>
      <c r="R3801" s="8" t="s">
        <v>8359</v>
      </c>
      <c r="S3801" s="12">
        <f t="shared" si="238"/>
        <v>42410.93105324074</v>
      </c>
      <c r="T3801" s="12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</v>
      </c>
      <c r="P3802" s="8">
        <f t="shared" si="237"/>
        <v>55.06</v>
      </c>
      <c r="Q3802" s="8" t="s">
        <v>8317</v>
      </c>
      <c r="R3802" s="8" t="s">
        <v>8359</v>
      </c>
      <c r="S3802" s="12">
        <f t="shared" si="238"/>
        <v>41982.737071759257</v>
      </c>
      <c r="T3802" s="12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8">
        <f t="shared" si="237"/>
        <v>47.33</v>
      </c>
      <c r="Q3803" s="8" t="s">
        <v>8317</v>
      </c>
      <c r="R3803" s="8" t="s">
        <v>8359</v>
      </c>
      <c r="S3803" s="12">
        <f t="shared" si="238"/>
        <v>41975.676111111112</v>
      </c>
      <c r="T3803" s="12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8" t="e">
        <f t="shared" si="237"/>
        <v>#DIV/0!</v>
      </c>
      <c r="Q3804" s="8" t="s">
        <v>8317</v>
      </c>
      <c r="R3804" s="8" t="s">
        <v>8359</v>
      </c>
      <c r="S3804" s="12">
        <f t="shared" si="238"/>
        <v>42269.126226851848</v>
      </c>
      <c r="T3804" s="12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19.649999999999999</v>
      </c>
      <c r="P3805" s="8">
        <f t="shared" si="237"/>
        <v>58.95</v>
      </c>
      <c r="Q3805" s="8" t="s">
        <v>8317</v>
      </c>
      <c r="R3805" s="8" t="s">
        <v>8359</v>
      </c>
      <c r="S3805" s="12">
        <f t="shared" si="238"/>
        <v>42403.971851851849</v>
      </c>
      <c r="T3805" s="12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8" t="e">
        <f t="shared" si="237"/>
        <v>#DIV/0!</v>
      </c>
      <c r="Q3806" s="8" t="s">
        <v>8317</v>
      </c>
      <c r="R3806" s="8" t="s">
        <v>8359</v>
      </c>
      <c r="S3806" s="12">
        <f t="shared" si="238"/>
        <v>42527.00953703704</v>
      </c>
      <c r="T3806" s="12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0</v>
      </c>
      <c r="P3807" s="8">
        <f t="shared" si="237"/>
        <v>1.5</v>
      </c>
      <c r="Q3807" s="8" t="s">
        <v>8317</v>
      </c>
      <c r="R3807" s="8" t="s">
        <v>8359</v>
      </c>
      <c r="S3807" s="12">
        <f t="shared" si="238"/>
        <v>41849.887037037035</v>
      </c>
      <c r="T3807" s="12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7.0000000000000007E-2</v>
      </c>
      <c r="P3808" s="8">
        <f t="shared" si="237"/>
        <v>5</v>
      </c>
      <c r="Q3808" s="8" t="s">
        <v>8317</v>
      </c>
      <c r="R3808" s="8" t="s">
        <v>8359</v>
      </c>
      <c r="S3808" s="12">
        <f t="shared" si="238"/>
        <v>41799.259039351848</v>
      </c>
      <c r="T3808" s="12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</v>
      </c>
      <c r="P3809" s="8">
        <f t="shared" si="237"/>
        <v>50.56</v>
      </c>
      <c r="Q3809" s="8" t="s">
        <v>8317</v>
      </c>
      <c r="R3809" s="8" t="s">
        <v>8359</v>
      </c>
      <c r="S3809" s="12">
        <f t="shared" si="238"/>
        <v>42090.909016203703</v>
      </c>
      <c r="T3809" s="12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8">
        <f t="shared" si="237"/>
        <v>41.67</v>
      </c>
      <c r="Q3810" s="8" t="s">
        <v>8317</v>
      </c>
      <c r="R3810" s="8" t="s">
        <v>8318</v>
      </c>
      <c r="S3810" s="12">
        <f t="shared" si="238"/>
        <v>42059.453923611116</v>
      </c>
      <c r="T3810" s="12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8">
        <f t="shared" si="237"/>
        <v>53.29</v>
      </c>
      <c r="Q3811" s="8" t="s">
        <v>8317</v>
      </c>
      <c r="R3811" s="8" t="s">
        <v>8318</v>
      </c>
      <c r="S3811" s="12">
        <f t="shared" si="238"/>
        <v>41800.526701388888</v>
      </c>
      <c r="T3811" s="12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</v>
      </c>
      <c r="P3812" s="8">
        <f t="shared" si="237"/>
        <v>70.23</v>
      </c>
      <c r="Q3812" s="8" t="s">
        <v>8317</v>
      </c>
      <c r="R3812" s="8" t="s">
        <v>8318</v>
      </c>
      <c r="S3812" s="12">
        <f t="shared" si="238"/>
        <v>42054.849050925928</v>
      </c>
      <c r="T3812" s="12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8">
        <f t="shared" si="237"/>
        <v>43.42</v>
      </c>
      <c r="Q3813" s="8" t="s">
        <v>8317</v>
      </c>
      <c r="R3813" s="8" t="s">
        <v>8318</v>
      </c>
      <c r="S3813" s="12">
        <f t="shared" si="238"/>
        <v>42487.62700231481</v>
      </c>
      <c r="T3813" s="12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8">
        <f t="shared" si="237"/>
        <v>199.18</v>
      </c>
      <c r="Q3814" s="8" t="s">
        <v>8317</v>
      </c>
      <c r="R3814" s="8" t="s">
        <v>8318</v>
      </c>
      <c r="S3814" s="12">
        <f t="shared" si="238"/>
        <v>42109.751250000001</v>
      </c>
      <c r="T3814" s="12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</v>
      </c>
      <c r="P3815" s="8">
        <f t="shared" si="237"/>
        <v>78.52</v>
      </c>
      <c r="Q3815" s="8" t="s">
        <v>8317</v>
      </c>
      <c r="R3815" s="8" t="s">
        <v>8318</v>
      </c>
      <c r="S3815" s="12">
        <f t="shared" si="238"/>
        <v>42497.275706018518</v>
      </c>
      <c r="T3815" s="12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</v>
      </c>
      <c r="P3816" s="8">
        <f t="shared" si="237"/>
        <v>61.82</v>
      </c>
      <c r="Q3816" s="8" t="s">
        <v>8317</v>
      </c>
      <c r="R3816" s="8" t="s">
        <v>8318</v>
      </c>
      <c r="S3816" s="12">
        <f t="shared" si="238"/>
        <v>42058.904074074075</v>
      </c>
      <c r="T3816" s="12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</v>
      </c>
      <c r="P3817" s="8">
        <f t="shared" si="237"/>
        <v>50</v>
      </c>
      <c r="Q3817" s="8" t="s">
        <v>8317</v>
      </c>
      <c r="R3817" s="8" t="s">
        <v>8318</v>
      </c>
      <c r="S3817" s="12">
        <f t="shared" si="238"/>
        <v>42207.259918981479</v>
      </c>
      <c r="T3817" s="12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119.24</v>
      </c>
      <c r="P3818" s="8">
        <f t="shared" si="237"/>
        <v>48.34</v>
      </c>
      <c r="Q3818" s="8" t="s">
        <v>8317</v>
      </c>
      <c r="R3818" s="8" t="s">
        <v>8318</v>
      </c>
      <c r="S3818" s="12">
        <f t="shared" si="238"/>
        <v>41807.690081018518</v>
      </c>
      <c r="T3818" s="12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8">
        <f t="shared" si="237"/>
        <v>107.25</v>
      </c>
      <c r="Q3819" s="8" t="s">
        <v>8317</v>
      </c>
      <c r="R3819" s="8" t="s">
        <v>8318</v>
      </c>
      <c r="S3819" s="12">
        <f t="shared" si="238"/>
        <v>42284.69694444444</v>
      </c>
      <c r="T3819" s="12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228</v>
      </c>
      <c r="P3820" s="8">
        <f t="shared" si="237"/>
        <v>57</v>
      </c>
      <c r="Q3820" s="8" t="s">
        <v>8317</v>
      </c>
      <c r="R3820" s="8" t="s">
        <v>8318</v>
      </c>
      <c r="S3820" s="12">
        <f t="shared" si="238"/>
        <v>42045.84238425926</v>
      </c>
      <c r="T3820" s="12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8">
        <f t="shared" si="237"/>
        <v>40.92</v>
      </c>
      <c r="Q3821" s="8" t="s">
        <v>8317</v>
      </c>
      <c r="R3821" s="8" t="s">
        <v>8318</v>
      </c>
      <c r="S3821" s="12">
        <f t="shared" si="238"/>
        <v>42184.209537037037</v>
      </c>
      <c r="T3821" s="12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143.33000000000001</v>
      </c>
      <c r="P3822" s="8">
        <f t="shared" si="237"/>
        <v>21.5</v>
      </c>
      <c r="Q3822" s="8" t="s">
        <v>8317</v>
      </c>
      <c r="R3822" s="8" t="s">
        <v>8318</v>
      </c>
      <c r="S3822" s="12">
        <f t="shared" si="238"/>
        <v>42160.651817129634</v>
      </c>
      <c r="T3822" s="12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</v>
      </c>
      <c r="P3823" s="8">
        <f t="shared" si="237"/>
        <v>79.540000000000006</v>
      </c>
      <c r="Q3823" s="8" t="s">
        <v>8317</v>
      </c>
      <c r="R3823" s="8" t="s">
        <v>8318</v>
      </c>
      <c r="S3823" s="12">
        <f t="shared" si="238"/>
        <v>42341.180636574078</v>
      </c>
      <c r="T3823" s="12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</v>
      </c>
      <c r="P3824" s="8">
        <f t="shared" si="237"/>
        <v>72.38</v>
      </c>
      <c r="Q3824" s="8" t="s">
        <v>8317</v>
      </c>
      <c r="R3824" s="8" t="s">
        <v>8318</v>
      </c>
      <c r="S3824" s="12">
        <f t="shared" si="238"/>
        <v>42329.838159722218</v>
      </c>
      <c r="T3824" s="12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8">
        <f t="shared" si="237"/>
        <v>64.63</v>
      </c>
      <c r="Q3825" s="8" t="s">
        <v>8317</v>
      </c>
      <c r="R3825" s="8" t="s">
        <v>8318</v>
      </c>
      <c r="S3825" s="12">
        <f t="shared" si="238"/>
        <v>42170.910231481481</v>
      </c>
      <c r="T3825" s="12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8">
        <f t="shared" si="237"/>
        <v>38.57</v>
      </c>
      <c r="Q3826" s="8" t="s">
        <v>8317</v>
      </c>
      <c r="R3826" s="8" t="s">
        <v>8318</v>
      </c>
      <c r="S3826" s="12">
        <f t="shared" si="238"/>
        <v>42571.626192129625</v>
      </c>
      <c r="T3826" s="12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8">
        <f t="shared" si="237"/>
        <v>107.57</v>
      </c>
      <c r="Q3827" s="8" t="s">
        <v>8317</v>
      </c>
      <c r="R3827" s="8" t="s">
        <v>8318</v>
      </c>
      <c r="S3827" s="12">
        <f t="shared" si="238"/>
        <v>42151.069606481484</v>
      </c>
      <c r="T3827" s="12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119.17</v>
      </c>
      <c r="P3828" s="8">
        <f t="shared" si="237"/>
        <v>27.5</v>
      </c>
      <c r="Q3828" s="8" t="s">
        <v>8317</v>
      </c>
      <c r="R3828" s="8" t="s">
        <v>8318</v>
      </c>
      <c r="S3828" s="12">
        <f t="shared" si="238"/>
        <v>42101.423541666663</v>
      </c>
      <c r="T3828" s="12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152.66999999999999</v>
      </c>
      <c r="P3829" s="8">
        <f t="shared" si="237"/>
        <v>70.459999999999994</v>
      </c>
      <c r="Q3829" s="8" t="s">
        <v>8317</v>
      </c>
      <c r="R3829" s="8" t="s">
        <v>8318</v>
      </c>
      <c r="S3829" s="12">
        <f t="shared" si="238"/>
        <v>42034.928252314814</v>
      </c>
      <c r="T3829" s="12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8">
        <f t="shared" si="237"/>
        <v>178.57</v>
      </c>
      <c r="Q3830" s="8" t="s">
        <v>8317</v>
      </c>
      <c r="R3830" s="8" t="s">
        <v>8318</v>
      </c>
      <c r="S3830" s="12">
        <f t="shared" si="238"/>
        <v>41944.527627314819</v>
      </c>
      <c r="T3830" s="12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8">
        <f t="shared" si="237"/>
        <v>62.63</v>
      </c>
      <c r="Q3831" s="8" t="s">
        <v>8317</v>
      </c>
      <c r="R3831" s="8" t="s">
        <v>8318</v>
      </c>
      <c r="S3831" s="12">
        <f t="shared" si="238"/>
        <v>42593.865405092598</v>
      </c>
      <c r="T3831" s="12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8">
        <f t="shared" si="237"/>
        <v>75</v>
      </c>
      <c r="Q3832" s="8" t="s">
        <v>8317</v>
      </c>
      <c r="R3832" s="8" t="s">
        <v>8318</v>
      </c>
      <c r="S3832" s="12">
        <f t="shared" si="238"/>
        <v>42503.740868055553</v>
      </c>
      <c r="T3832" s="12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</v>
      </c>
      <c r="P3833" s="8">
        <f t="shared" si="237"/>
        <v>58.9</v>
      </c>
      <c r="Q3833" s="8" t="s">
        <v>8317</v>
      </c>
      <c r="R3833" s="8" t="s">
        <v>8318</v>
      </c>
      <c r="S3833" s="12">
        <f t="shared" si="238"/>
        <v>41927.848900462966</v>
      </c>
      <c r="T3833" s="12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104.67</v>
      </c>
      <c r="P3834" s="8">
        <f t="shared" si="237"/>
        <v>139.56</v>
      </c>
      <c r="Q3834" s="8" t="s">
        <v>8317</v>
      </c>
      <c r="R3834" s="8" t="s">
        <v>8318</v>
      </c>
      <c r="S3834" s="12">
        <f t="shared" si="238"/>
        <v>42375.114988425921</v>
      </c>
      <c r="T3834" s="12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116.67</v>
      </c>
      <c r="P3835" s="8">
        <f t="shared" si="237"/>
        <v>70</v>
      </c>
      <c r="Q3835" s="8" t="s">
        <v>8317</v>
      </c>
      <c r="R3835" s="8" t="s">
        <v>8318</v>
      </c>
      <c r="S3835" s="12">
        <f t="shared" si="238"/>
        <v>41963.872361111105</v>
      </c>
      <c r="T3835" s="12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</v>
      </c>
      <c r="P3836" s="8">
        <f t="shared" si="237"/>
        <v>57.39</v>
      </c>
      <c r="Q3836" s="8" t="s">
        <v>8317</v>
      </c>
      <c r="R3836" s="8" t="s">
        <v>8318</v>
      </c>
      <c r="S3836" s="12">
        <f t="shared" si="238"/>
        <v>42143.445219907408</v>
      </c>
      <c r="T3836" s="12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8">
        <f t="shared" si="237"/>
        <v>40</v>
      </c>
      <c r="Q3837" s="8" t="s">
        <v>8317</v>
      </c>
      <c r="R3837" s="8" t="s">
        <v>8318</v>
      </c>
      <c r="S3837" s="12">
        <f t="shared" si="238"/>
        <v>42460.94222222222</v>
      </c>
      <c r="T3837" s="12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8">
        <f t="shared" si="237"/>
        <v>64.290000000000006</v>
      </c>
      <c r="Q3838" s="8" t="s">
        <v>8317</v>
      </c>
      <c r="R3838" s="8" t="s">
        <v>8318</v>
      </c>
      <c r="S3838" s="12">
        <f t="shared" si="238"/>
        <v>42553.926527777774</v>
      </c>
      <c r="T3838" s="12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8">
        <f t="shared" si="237"/>
        <v>120.12</v>
      </c>
      <c r="Q3839" s="8" t="s">
        <v>8317</v>
      </c>
      <c r="R3839" s="8" t="s">
        <v>8318</v>
      </c>
      <c r="S3839" s="12">
        <f t="shared" si="238"/>
        <v>42152.765717592592</v>
      </c>
      <c r="T3839" s="12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</v>
      </c>
      <c r="P3840" s="8">
        <f t="shared" si="237"/>
        <v>1008.24</v>
      </c>
      <c r="Q3840" s="8" t="s">
        <v>8317</v>
      </c>
      <c r="R3840" s="8" t="s">
        <v>8318</v>
      </c>
      <c r="S3840" s="12">
        <f t="shared" si="238"/>
        <v>42116.710752314815</v>
      </c>
      <c r="T3840" s="12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8">
        <f t="shared" si="237"/>
        <v>63.28</v>
      </c>
      <c r="Q3841" s="8" t="s">
        <v>8317</v>
      </c>
      <c r="R3841" s="8" t="s">
        <v>8318</v>
      </c>
      <c r="S3841" s="12">
        <f t="shared" si="238"/>
        <v>42155.142638888887</v>
      </c>
      <c r="T3841" s="12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>ROUND(100*(E3842/D3842), 2)</f>
        <v>6500</v>
      </c>
      <c r="P3842" s="8">
        <f t="shared" si="237"/>
        <v>21.67</v>
      </c>
      <c r="Q3842" s="8" t="s">
        <v>8317</v>
      </c>
      <c r="R3842" s="8" t="s">
        <v>8318</v>
      </c>
      <c r="S3842" s="12">
        <f t="shared" si="238"/>
        <v>42432.701724537037</v>
      </c>
      <c r="T3842" s="12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ROUND(100*(E3843/D3843), 2)</f>
        <v>8.7200000000000006</v>
      </c>
      <c r="P3843" s="8">
        <f t="shared" ref="P3843:P3906" si="241">ROUND(E3843/L3843,2)</f>
        <v>25.65</v>
      </c>
      <c r="Q3843" s="8" t="s">
        <v>8317</v>
      </c>
      <c r="R3843" s="8" t="s">
        <v>8318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8">
        <f t="shared" si="241"/>
        <v>47.7</v>
      </c>
      <c r="Q3844" s="8" t="s">
        <v>8317</v>
      </c>
      <c r="R3844" s="8" t="s">
        <v>8318</v>
      </c>
      <c r="S3844" s="12">
        <f t="shared" si="242"/>
        <v>41740.493657407409</v>
      </c>
      <c r="T3844" s="12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8">
        <f t="shared" si="241"/>
        <v>56.05</v>
      </c>
      <c r="Q3845" s="8" t="s">
        <v>8317</v>
      </c>
      <c r="R3845" s="8" t="s">
        <v>8318</v>
      </c>
      <c r="S3845" s="12">
        <f t="shared" si="242"/>
        <v>41766.072500000002</v>
      </c>
      <c r="T3845" s="12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41.49</v>
      </c>
      <c r="P3846" s="8">
        <f t="shared" si="241"/>
        <v>81.319999999999993</v>
      </c>
      <c r="Q3846" s="8" t="s">
        <v>8317</v>
      </c>
      <c r="R3846" s="8" t="s">
        <v>8318</v>
      </c>
      <c r="S3846" s="12">
        <f t="shared" si="242"/>
        <v>41766.617291666669</v>
      </c>
      <c r="T3846" s="12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2.11</v>
      </c>
      <c r="P3847" s="8">
        <f t="shared" si="241"/>
        <v>70.17</v>
      </c>
      <c r="Q3847" s="8" t="s">
        <v>8317</v>
      </c>
      <c r="R3847" s="8" t="s">
        <v>8318</v>
      </c>
      <c r="S3847" s="12">
        <f t="shared" si="242"/>
        <v>42248.627013888887</v>
      </c>
      <c r="T3847" s="12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8">
        <f t="shared" si="241"/>
        <v>23.63</v>
      </c>
      <c r="Q3848" s="8" t="s">
        <v>8317</v>
      </c>
      <c r="R3848" s="8" t="s">
        <v>8318</v>
      </c>
      <c r="S3848" s="12">
        <f t="shared" si="242"/>
        <v>41885.221550925926</v>
      </c>
      <c r="T3848" s="12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</v>
      </c>
      <c r="P3849" s="8">
        <f t="shared" si="241"/>
        <v>188.56</v>
      </c>
      <c r="Q3849" s="8" t="s">
        <v>8317</v>
      </c>
      <c r="R3849" s="8" t="s">
        <v>8318</v>
      </c>
      <c r="S3849" s="12">
        <f t="shared" si="242"/>
        <v>42159.224432870367</v>
      </c>
      <c r="T3849" s="12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16.38</v>
      </c>
      <c r="P3850" s="8">
        <f t="shared" si="241"/>
        <v>49.51</v>
      </c>
      <c r="Q3850" s="8" t="s">
        <v>8317</v>
      </c>
      <c r="R3850" s="8" t="s">
        <v>8318</v>
      </c>
      <c r="S3850" s="12">
        <f t="shared" si="242"/>
        <v>42265.817002314812</v>
      </c>
      <c r="T3850" s="12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</v>
      </c>
      <c r="P3851" s="8">
        <f t="shared" si="241"/>
        <v>75.459999999999994</v>
      </c>
      <c r="Q3851" s="8" t="s">
        <v>8317</v>
      </c>
      <c r="R3851" s="8" t="s">
        <v>8318</v>
      </c>
      <c r="S3851" s="12">
        <f t="shared" si="242"/>
        <v>42136.767175925925</v>
      </c>
      <c r="T3851" s="12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8">
        <f t="shared" si="241"/>
        <v>9.5</v>
      </c>
      <c r="Q3852" s="8" t="s">
        <v>8317</v>
      </c>
      <c r="R3852" s="8" t="s">
        <v>8318</v>
      </c>
      <c r="S3852" s="12">
        <f t="shared" si="242"/>
        <v>41975.124340277776</v>
      </c>
      <c r="T3852" s="12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8">
        <f t="shared" si="241"/>
        <v>35.5</v>
      </c>
      <c r="Q3853" s="8" t="s">
        <v>8317</v>
      </c>
      <c r="R3853" s="8" t="s">
        <v>8318</v>
      </c>
      <c r="S3853" s="12">
        <f t="shared" si="242"/>
        <v>42172.439571759256</v>
      </c>
      <c r="T3853" s="12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8">
        <f t="shared" si="241"/>
        <v>10</v>
      </c>
      <c r="Q3854" s="8" t="s">
        <v>8317</v>
      </c>
      <c r="R3854" s="8" t="s">
        <v>8318</v>
      </c>
      <c r="S3854" s="12">
        <f t="shared" si="242"/>
        <v>42065.190694444449</v>
      </c>
      <c r="T3854" s="12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0.03</v>
      </c>
      <c r="P3855" s="8">
        <f t="shared" si="241"/>
        <v>13</v>
      </c>
      <c r="Q3855" s="8" t="s">
        <v>8317</v>
      </c>
      <c r="R3855" s="8" t="s">
        <v>8318</v>
      </c>
      <c r="S3855" s="12">
        <f t="shared" si="242"/>
        <v>41848.84002314815</v>
      </c>
      <c r="T3855" s="12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</v>
      </c>
      <c r="P3856" s="8">
        <f t="shared" si="241"/>
        <v>89.4</v>
      </c>
      <c r="Q3856" s="8" t="s">
        <v>8317</v>
      </c>
      <c r="R3856" s="8" t="s">
        <v>8318</v>
      </c>
      <c r="S3856" s="12">
        <f t="shared" si="242"/>
        <v>42103.884930555556</v>
      </c>
      <c r="T3856" s="12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8">
        <f t="shared" si="241"/>
        <v>25</v>
      </c>
      <c r="Q3857" s="8" t="s">
        <v>8317</v>
      </c>
      <c r="R3857" s="8" t="s">
        <v>8318</v>
      </c>
      <c r="S3857" s="12">
        <f t="shared" si="242"/>
        <v>42059.970729166671</v>
      </c>
      <c r="T3857" s="12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8">
        <f t="shared" si="241"/>
        <v>1</v>
      </c>
      <c r="Q3858" s="8" t="s">
        <v>8317</v>
      </c>
      <c r="R3858" s="8" t="s">
        <v>8318</v>
      </c>
      <c r="S3858" s="12">
        <f t="shared" si="242"/>
        <v>42041.743090277778</v>
      </c>
      <c r="T3858" s="12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8">
        <f t="shared" si="241"/>
        <v>65</v>
      </c>
      <c r="Q3859" s="8" t="s">
        <v>8317</v>
      </c>
      <c r="R3859" s="8" t="s">
        <v>8318</v>
      </c>
      <c r="S3859" s="12">
        <f t="shared" si="242"/>
        <v>41829.73715277778</v>
      </c>
      <c r="T3859" s="12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8">
        <f t="shared" si="241"/>
        <v>10</v>
      </c>
      <c r="Q3860" s="8" t="s">
        <v>8317</v>
      </c>
      <c r="R3860" s="8" t="s">
        <v>8318</v>
      </c>
      <c r="S3860" s="12">
        <f t="shared" si="242"/>
        <v>42128.431064814817</v>
      </c>
      <c r="T3860" s="12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8">
        <f t="shared" si="241"/>
        <v>1</v>
      </c>
      <c r="Q3861" s="8" t="s">
        <v>8317</v>
      </c>
      <c r="R3861" s="8" t="s">
        <v>8318</v>
      </c>
      <c r="S3861" s="12">
        <f t="shared" si="242"/>
        <v>41789.893599537041</v>
      </c>
      <c r="T3861" s="12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17.670000000000002</v>
      </c>
      <c r="P3862" s="8">
        <f t="shared" si="241"/>
        <v>81.540000000000006</v>
      </c>
      <c r="Q3862" s="8" t="s">
        <v>8317</v>
      </c>
      <c r="R3862" s="8" t="s">
        <v>8318</v>
      </c>
      <c r="S3862" s="12">
        <f t="shared" si="242"/>
        <v>41833.660995370366</v>
      </c>
      <c r="T3862" s="12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8">
        <f t="shared" si="241"/>
        <v>100</v>
      </c>
      <c r="Q3863" s="8" t="s">
        <v>8317</v>
      </c>
      <c r="R3863" s="8" t="s">
        <v>8318</v>
      </c>
      <c r="S3863" s="12">
        <f t="shared" si="242"/>
        <v>41914.590011574073</v>
      </c>
      <c r="T3863" s="12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0.01</v>
      </c>
      <c r="P3864" s="8">
        <f t="shared" si="241"/>
        <v>1</v>
      </c>
      <c r="Q3864" s="8" t="s">
        <v>8317</v>
      </c>
      <c r="R3864" s="8" t="s">
        <v>8318</v>
      </c>
      <c r="S3864" s="12">
        <f t="shared" si="242"/>
        <v>42611.261064814811</v>
      </c>
      <c r="T3864" s="12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8" t="e">
        <f t="shared" si="241"/>
        <v>#DIV/0!</v>
      </c>
      <c r="Q3865" s="8" t="s">
        <v>8317</v>
      </c>
      <c r="R3865" s="8" t="s">
        <v>8318</v>
      </c>
      <c r="S3865" s="12">
        <f t="shared" si="242"/>
        <v>42253.633159722223</v>
      </c>
      <c r="T3865" s="12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8">
        <f t="shared" si="241"/>
        <v>20</v>
      </c>
      <c r="Q3866" s="8" t="s">
        <v>8317</v>
      </c>
      <c r="R3866" s="8" t="s">
        <v>8318</v>
      </c>
      <c r="S3866" s="12">
        <f t="shared" si="242"/>
        <v>42295.891828703709</v>
      </c>
      <c r="T3866" s="12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26.94</v>
      </c>
      <c r="P3867" s="8">
        <f t="shared" si="241"/>
        <v>46.43</v>
      </c>
      <c r="Q3867" s="8" t="s">
        <v>8317</v>
      </c>
      <c r="R3867" s="8" t="s">
        <v>8318</v>
      </c>
      <c r="S3867" s="12">
        <f t="shared" si="242"/>
        <v>41841.651597222226</v>
      </c>
      <c r="T3867" s="12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0.55000000000000004</v>
      </c>
      <c r="P3868" s="8">
        <f t="shared" si="241"/>
        <v>5.5</v>
      </c>
      <c r="Q3868" s="8" t="s">
        <v>8317</v>
      </c>
      <c r="R3868" s="8" t="s">
        <v>8318</v>
      </c>
      <c r="S3868" s="12">
        <f t="shared" si="242"/>
        <v>42402.947002314817</v>
      </c>
      <c r="T3868" s="12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8">
        <f t="shared" si="241"/>
        <v>50.2</v>
      </c>
      <c r="Q3869" s="8" t="s">
        <v>8317</v>
      </c>
      <c r="R3869" s="8" t="s">
        <v>8318</v>
      </c>
      <c r="S3869" s="12">
        <f t="shared" si="242"/>
        <v>42509.814108796301</v>
      </c>
      <c r="T3869" s="12">
        <f t="shared" si="243"/>
        <v>42539.814108796301</v>
      </c>
    </row>
    <row r="3870" spans="1:20" ht="16" hidden="1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8">
        <f t="shared" si="241"/>
        <v>10</v>
      </c>
      <c r="Q3870" s="8" t="s">
        <v>8317</v>
      </c>
      <c r="R3870" s="8" t="s">
        <v>8359</v>
      </c>
      <c r="S3870" s="12">
        <f t="shared" si="242"/>
        <v>41865.659780092588</v>
      </c>
      <c r="T3870" s="12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3.45</v>
      </c>
      <c r="P3871" s="8">
        <f t="shared" si="241"/>
        <v>30.13</v>
      </c>
      <c r="Q3871" s="8" t="s">
        <v>8317</v>
      </c>
      <c r="R3871" s="8" t="s">
        <v>8359</v>
      </c>
      <c r="S3871" s="12">
        <f t="shared" si="242"/>
        <v>42047.724444444444</v>
      </c>
      <c r="T3871" s="12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8">
        <f t="shared" si="241"/>
        <v>150</v>
      </c>
      <c r="Q3872" s="8" t="s">
        <v>8317</v>
      </c>
      <c r="R3872" s="8" t="s">
        <v>8359</v>
      </c>
      <c r="S3872" s="12">
        <f t="shared" si="242"/>
        <v>41793.17219907407</v>
      </c>
      <c r="T3872" s="12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2.67</v>
      </c>
      <c r="P3873" s="8">
        <f t="shared" si="241"/>
        <v>13.33</v>
      </c>
      <c r="Q3873" s="8" t="s">
        <v>8317</v>
      </c>
      <c r="R3873" s="8" t="s">
        <v>8359</v>
      </c>
      <c r="S3873" s="12">
        <f t="shared" si="242"/>
        <v>42763.780671296292</v>
      </c>
      <c r="T3873" s="12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8" t="e">
        <f t="shared" si="241"/>
        <v>#DIV/0!</v>
      </c>
      <c r="Q3874" s="8" t="s">
        <v>8317</v>
      </c>
      <c r="R3874" s="8" t="s">
        <v>8359</v>
      </c>
      <c r="S3874" s="12">
        <f t="shared" si="242"/>
        <v>42180.145787037036</v>
      </c>
      <c r="T3874" s="12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8" t="e">
        <f t="shared" si="241"/>
        <v>#DIV/0!</v>
      </c>
      <c r="Q3875" s="8" t="s">
        <v>8317</v>
      </c>
      <c r="R3875" s="8" t="s">
        <v>8359</v>
      </c>
      <c r="S3875" s="12">
        <f t="shared" si="242"/>
        <v>42255.696006944447</v>
      </c>
      <c r="T3875" s="12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8" t="e">
        <f t="shared" si="241"/>
        <v>#DIV/0!</v>
      </c>
      <c r="Q3876" s="8" t="s">
        <v>8317</v>
      </c>
      <c r="R3876" s="8" t="s">
        <v>8359</v>
      </c>
      <c r="S3876" s="12">
        <f t="shared" si="242"/>
        <v>42007.016458333332</v>
      </c>
      <c r="T3876" s="12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8" t="e">
        <f t="shared" si="241"/>
        <v>#DIV/0!</v>
      </c>
      <c r="Q3877" s="8" t="s">
        <v>8317</v>
      </c>
      <c r="R3877" s="8" t="s">
        <v>8359</v>
      </c>
      <c r="S3877" s="12">
        <f t="shared" si="242"/>
        <v>42615.346817129626</v>
      </c>
      <c r="T3877" s="12">
        <f t="shared" si="243"/>
        <v>42616.416666666672</v>
      </c>
    </row>
    <row r="3878" spans="1:20" ht="48" hidden="1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</v>
      </c>
      <c r="P3878" s="8">
        <f t="shared" si="241"/>
        <v>44.76</v>
      </c>
      <c r="Q3878" s="8" t="s">
        <v>8317</v>
      </c>
      <c r="R3878" s="8" t="s">
        <v>8359</v>
      </c>
      <c r="S3878" s="12">
        <f t="shared" si="242"/>
        <v>42372.624166666668</v>
      </c>
      <c r="T3878" s="12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</v>
      </c>
      <c r="P3879" s="8">
        <f t="shared" si="241"/>
        <v>88.64</v>
      </c>
      <c r="Q3879" s="8" t="s">
        <v>8317</v>
      </c>
      <c r="R3879" s="8" t="s">
        <v>8359</v>
      </c>
      <c r="S3879" s="12">
        <f t="shared" si="242"/>
        <v>42682.67768518519</v>
      </c>
      <c r="T3879" s="12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0.06</v>
      </c>
      <c r="P3880" s="8">
        <f t="shared" si="241"/>
        <v>10</v>
      </c>
      <c r="Q3880" s="8" t="s">
        <v>8317</v>
      </c>
      <c r="R3880" s="8" t="s">
        <v>8359</v>
      </c>
      <c r="S3880" s="12">
        <f t="shared" si="242"/>
        <v>42154.818819444445</v>
      </c>
      <c r="T3880" s="12">
        <f t="shared" si="243"/>
        <v>42185.165972222225</v>
      </c>
    </row>
    <row r="3881" spans="1:20" ht="48" hidden="1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8" t="e">
        <f t="shared" si="241"/>
        <v>#DIV/0!</v>
      </c>
      <c r="Q3881" s="8" t="s">
        <v>8317</v>
      </c>
      <c r="R3881" s="8" t="s">
        <v>8359</v>
      </c>
      <c r="S3881" s="12">
        <f t="shared" si="242"/>
        <v>41999.861064814817</v>
      </c>
      <c r="T3881" s="12">
        <f t="shared" si="243"/>
        <v>42029.861064814817</v>
      </c>
    </row>
    <row r="3882" spans="1:20" ht="48" hidden="1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13.07</v>
      </c>
      <c r="P3882" s="8">
        <f t="shared" si="241"/>
        <v>57.65</v>
      </c>
      <c r="Q3882" s="8" t="s">
        <v>8317</v>
      </c>
      <c r="R3882" s="8" t="s">
        <v>8359</v>
      </c>
      <c r="S3882" s="12">
        <f t="shared" si="242"/>
        <v>41815.815046296295</v>
      </c>
      <c r="T3882" s="12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8">
        <f t="shared" si="241"/>
        <v>25</v>
      </c>
      <c r="Q3883" s="8" t="s">
        <v>8317</v>
      </c>
      <c r="R3883" s="8" t="s">
        <v>8359</v>
      </c>
      <c r="S3883" s="12">
        <f t="shared" si="242"/>
        <v>42756.018506944441</v>
      </c>
      <c r="T3883" s="12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8" t="e">
        <f t="shared" si="241"/>
        <v>#DIV/0!</v>
      </c>
      <c r="Q3884" s="8" t="s">
        <v>8317</v>
      </c>
      <c r="R3884" s="8" t="s">
        <v>8359</v>
      </c>
      <c r="S3884" s="12">
        <f t="shared" si="242"/>
        <v>42373.983449074076</v>
      </c>
      <c r="T3884" s="12">
        <f t="shared" si="243"/>
        <v>42400.960416666669</v>
      </c>
    </row>
    <row r="3885" spans="1:20" ht="48" hidden="1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8" t="e">
        <f t="shared" si="241"/>
        <v>#DIV/0!</v>
      </c>
      <c r="Q3885" s="8" t="s">
        <v>8317</v>
      </c>
      <c r="R3885" s="8" t="s">
        <v>8359</v>
      </c>
      <c r="S3885" s="12">
        <f t="shared" si="242"/>
        <v>41854.602650462963</v>
      </c>
      <c r="T3885" s="12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8" t="e">
        <f t="shared" si="241"/>
        <v>#DIV/0!</v>
      </c>
      <c r="Q3886" s="8" t="s">
        <v>8317</v>
      </c>
      <c r="R3886" s="8" t="s">
        <v>8359</v>
      </c>
      <c r="S3886" s="12">
        <f t="shared" si="242"/>
        <v>42065.791574074072</v>
      </c>
      <c r="T3886" s="12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8" t="e">
        <f t="shared" si="241"/>
        <v>#DIV/0!</v>
      </c>
      <c r="Q3887" s="8" t="s">
        <v>8317</v>
      </c>
      <c r="R3887" s="8" t="s">
        <v>8359</v>
      </c>
      <c r="S3887" s="12">
        <f t="shared" si="242"/>
        <v>42469.951284722221</v>
      </c>
      <c r="T3887" s="12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8" t="e">
        <f t="shared" si="241"/>
        <v>#DIV/0!</v>
      </c>
      <c r="Q3888" s="8" t="s">
        <v>8317</v>
      </c>
      <c r="R3888" s="8" t="s">
        <v>8359</v>
      </c>
      <c r="S3888" s="12">
        <f t="shared" si="242"/>
        <v>41954.228032407409</v>
      </c>
      <c r="T3888" s="12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</v>
      </c>
      <c r="P3889" s="8">
        <f t="shared" si="241"/>
        <v>17.5</v>
      </c>
      <c r="Q3889" s="8" t="s">
        <v>8317</v>
      </c>
      <c r="R3889" s="8" t="s">
        <v>8359</v>
      </c>
      <c r="S3889" s="12">
        <f t="shared" si="242"/>
        <v>42079.857974537037</v>
      </c>
      <c r="T3889" s="12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8">
        <f t="shared" si="241"/>
        <v>38.71</v>
      </c>
      <c r="Q3890" s="8" t="s">
        <v>8317</v>
      </c>
      <c r="R3890" s="8" t="s">
        <v>8318</v>
      </c>
      <c r="S3890" s="12">
        <f t="shared" si="242"/>
        <v>42762.545810185184</v>
      </c>
      <c r="T3890" s="12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1.48</v>
      </c>
      <c r="P3891" s="8">
        <f t="shared" si="241"/>
        <v>13.11</v>
      </c>
      <c r="Q3891" s="8" t="s">
        <v>8317</v>
      </c>
      <c r="R3891" s="8" t="s">
        <v>8318</v>
      </c>
      <c r="S3891" s="12">
        <f t="shared" si="242"/>
        <v>41977.004976851851</v>
      </c>
      <c r="T3891" s="12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16.829999999999998</v>
      </c>
      <c r="P3892" s="8">
        <f t="shared" si="241"/>
        <v>315.5</v>
      </c>
      <c r="Q3892" s="8" t="s">
        <v>8317</v>
      </c>
      <c r="R3892" s="8" t="s">
        <v>8318</v>
      </c>
      <c r="S3892" s="12">
        <f t="shared" si="242"/>
        <v>42171.758611111116</v>
      </c>
      <c r="T3892" s="12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8">
        <f t="shared" si="241"/>
        <v>37.14</v>
      </c>
      <c r="Q3893" s="8" t="s">
        <v>8317</v>
      </c>
      <c r="R3893" s="8" t="s">
        <v>8318</v>
      </c>
      <c r="S3893" s="12">
        <f t="shared" si="242"/>
        <v>42056.1324537037</v>
      </c>
      <c r="T3893" s="12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8" t="e">
        <f t="shared" si="241"/>
        <v>#DIV/0!</v>
      </c>
      <c r="Q3894" s="8" t="s">
        <v>8317</v>
      </c>
      <c r="R3894" s="8" t="s">
        <v>8318</v>
      </c>
      <c r="S3894" s="12">
        <f t="shared" si="242"/>
        <v>41867.652280092596</v>
      </c>
      <c r="T3894" s="12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8">
        <f t="shared" si="241"/>
        <v>128.27000000000001</v>
      </c>
      <c r="Q3895" s="8" t="s">
        <v>8317</v>
      </c>
      <c r="R3895" s="8" t="s">
        <v>8318</v>
      </c>
      <c r="S3895" s="12">
        <f t="shared" si="242"/>
        <v>41779.657870370371</v>
      </c>
      <c r="T3895" s="12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3.47</v>
      </c>
      <c r="P3896" s="8">
        <f t="shared" si="241"/>
        <v>47.27</v>
      </c>
      <c r="Q3896" s="8" t="s">
        <v>8317</v>
      </c>
      <c r="R3896" s="8" t="s">
        <v>8318</v>
      </c>
      <c r="S3896" s="12">
        <f t="shared" si="242"/>
        <v>42679.958472222221</v>
      </c>
      <c r="T3896" s="12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8">
        <f t="shared" si="241"/>
        <v>50</v>
      </c>
      <c r="Q3897" s="8" t="s">
        <v>8317</v>
      </c>
      <c r="R3897" s="8" t="s">
        <v>8318</v>
      </c>
      <c r="S3897" s="12">
        <f t="shared" si="242"/>
        <v>42032.250208333338</v>
      </c>
      <c r="T3897" s="12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10.63</v>
      </c>
      <c r="P3898" s="8">
        <f t="shared" si="241"/>
        <v>42.5</v>
      </c>
      <c r="Q3898" s="8" t="s">
        <v>8317</v>
      </c>
      <c r="R3898" s="8" t="s">
        <v>8318</v>
      </c>
      <c r="S3898" s="12">
        <f t="shared" si="242"/>
        <v>41793.191875000004</v>
      </c>
      <c r="T3898" s="12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17.600000000000001</v>
      </c>
      <c r="P3899" s="8">
        <f t="shared" si="241"/>
        <v>44</v>
      </c>
      <c r="Q3899" s="8" t="s">
        <v>8317</v>
      </c>
      <c r="R3899" s="8" t="s">
        <v>8318</v>
      </c>
      <c r="S3899" s="12">
        <f t="shared" si="242"/>
        <v>41982.87364583333</v>
      </c>
      <c r="T3899" s="12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8">
        <f t="shared" si="241"/>
        <v>50.88</v>
      </c>
      <c r="Q3900" s="8" t="s">
        <v>8317</v>
      </c>
      <c r="R3900" s="8" t="s">
        <v>8318</v>
      </c>
      <c r="S3900" s="12">
        <f t="shared" si="242"/>
        <v>42193.482291666667</v>
      </c>
      <c r="T3900" s="12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8">
        <f t="shared" si="241"/>
        <v>62.5</v>
      </c>
      <c r="Q3901" s="8" t="s">
        <v>8317</v>
      </c>
      <c r="R3901" s="8" t="s">
        <v>8318</v>
      </c>
      <c r="S3901" s="12">
        <f t="shared" si="242"/>
        <v>41843.775011574071</v>
      </c>
      <c r="T3901" s="12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8">
        <f t="shared" si="241"/>
        <v>27</v>
      </c>
      <c r="Q3902" s="8" t="s">
        <v>8317</v>
      </c>
      <c r="R3902" s="8" t="s">
        <v>8318</v>
      </c>
      <c r="S3902" s="12">
        <f t="shared" si="242"/>
        <v>42136.092488425929</v>
      </c>
      <c r="T3902" s="12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</v>
      </c>
      <c r="P3903" s="8">
        <f t="shared" si="241"/>
        <v>25</v>
      </c>
      <c r="Q3903" s="8" t="s">
        <v>8317</v>
      </c>
      <c r="R3903" s="8" t="s">
        <v>8318</v>
      </c>
      <c r="S3903" s="12">
        <f t="shared" si="242"/>
        <v>42317.826377314821</v>
      </c>
      <c r="T3903" s="12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</v>
      </c>
      <c r="P3904" s="8">
        <f t="shared" si="241"/>
        <v>47.26</v>
      </c>
      <c r="Q3904" s="8" t="s">
        <v>8317</v>
      </c>
      <c r="R3904" s="8" t="s">
        <v>8318</v>
      </c>
      <c r="S3904" s="12">
        <f t="shared" si="242"/>
        <v>42663.468078703707</v>
      </c>
      <c r="T3904" s="12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8" t="e">
        <f t="shared" si="241"/>
        <v>#DIV/0!</v>
      </c>
      <c r="Q3905" s="8" t="s">
        <v>8317</v>
      </c>
      <c r="R3905" s="8" t="s">
        <v>8318</v>
      </c>
      <c r="S3905" s="12">
        <f t="shared" si="242"/>
        <v>42186.01116898148</v>
      </c>
      <c r="T3905" s="12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8">
        <f t="shared" si="241"/>
        <v>1.5</v>
      </c>
      <c r="Q3906" s="8" t="s">
        <v>8317</v>
      </c>
      <c r="R3906" s="8" t="s">
        <v>8318</v>
      </c>
      <c r="S3906" s="12">
        <f t="shared" si="242"/>
        <v>42095.229166666672</v>
      </c>
      <c r="T3906" s="12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ROUND(100*(E3907/D3907), 2)</f>
        <v>11.53</v>
      </c>
      <c r="P3907" s="8">
        <f t="shared" ref="P3907:P3970" si="245">ROUND(E3907/L3907,2)</f>
        <v>24.71</v>
      </c>
      <c r="Q3907" s="8" t="s">
        <v>8317</v>
      </c>
      <c r="R3907" s="8" t="s">
        <v>8318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</v>
      </c>
      <c r="P3908" s="8">
        <f t="shared" si="245"/>
        <v>63.13</v>
      </c>
      <c r="Q3908" s="8" t="s">
        <v>8317</v>
      </c>
      <c r="R3908" s="8" t="s">
        <v>8318</v>
      </c>
      <c r="S3908" s="12">
        <f t="shared" si="246"/>
        <v>42143.917743055557</v>
      </c>
      <c r="T3908" s="12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15.3</v>
      </c>
      <c r="P3909" s="8">
        <f t="shared" si="245"/>
        <v>38.25</v>
      </c>
      <c r="Q3909" s="8" t="s">
        <v>8317</v>
      </c>
      <c r="R3909" s="8" t="s">
        <v>8318</v>
      </c>
      <c r="S3909" s="12">
        <f t="shared" si="246"/>
        <v>41906.819513888891</v>
      </c>
      <c r="T3909" s="12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8.67</v>
      </c>
      <c r="P3910" s="8">
        <f t="shared" si="245"/>
        <v>16.25</v>
      </c>
      <c r="Q3910" s="8" t="s">
        <v>8317</v>
      </c>
      <c r="R3910" s="8" t="s">
        <v>8318</v>
      </c>
      <c r="S3910" s="12">
        <f t="shared" si="246"/>
        <v>41834.135370370372</v>
      </c>
      <c r="T3910" s="12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0.23</v>
      </c>
      <c r="P3911" s="8">
        <f t="shared" si="245"/>
        <v>33.75</v>
      </c>
      <c r="Q3911" s="8" t="s">
        <v>8317</v>
      </c>
      <c r="R3911" s="8" t="s">
        <v>8318</v>
      </c>
      <c r="S3911" s="12">
        <f t="shared" si="246"/>
        <v>41863.359282407408</v>
      </c>
      <c r="T3911" s="12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</v>
      </c>
      <c r="P3912" s="8">
        <f t="shared" si="245"/>
        <v>61.67</v>
      </c>
      <c r="Q3912" s="8" t="s">
        <v>8317</v>
      </c>
      <c r="R3912" s="8" t="s">
        <v>8318</v>
      </c>
      <c r="S3912" s="12">
        <f t="shared" si="246"/>
        <v>42224.756909722222</v>
      </c>
      <c r="T3912" s="12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37.409999999999997</v>
      </c>
      <c r="P3913" s="8">
        <f t="shared" si="245"/>
        <v>83.14</v>
      </c>
      <c r="Q3913" s="8" t="s">
        <v>8317</v>
      </c>
      <c r="R3913" s="8" t="s">
        <v>8318</v>
      </c>
      <c r="S3913" s="12">
        <f t="shared" si="246"/>
        <v>41939.8122337963</v>
      </c>
      <c r="T3913" s="12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0.01</v>
      </c>
      <c r="P3914" s="8">
        <f t="shared" si="245"/>
        <v>1</v>
      </c>
      <c r="Q3914" s="8" t="s">
        <v>8317</v>
      </c>
      <c r="R3914" s="8" t="s">
        <v>8318</v>
      </c>
      <c r="S3914" s="12">
        <f t="shared" si="246"/>
        <v>42059.270023148143</v>
      </c>
      <c r="T3914" s="12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8">
        <f t="shared" si="245"/>
        <v>142.86000000000001</v>
      </c>
      <c r="Q3915" s="8" t="s">
        <v>8317</v>
      </c>
      <c r="R3915" s="8" t="s">
        <v>8318</v>
      </c>
      <c r="S3915" s="12">
        <f t="shared" si="246"/>
        <v>42308.211215277777</v>
      </c>
      <c r="T3915" s="12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8">
        <f t="shared" si="245"/>
        <v>33.67</v>
      </c>
      <c r="Q3916" s="8" t="s">
        <v>8317</v>
      </c>
      <c r="R3916" s="8" t="s">
        <v>8318</v>
      </c>
      <c r="S3916" s="12">
        <f t="shared" si="246"/>
        <v>42114.818935185183</v>
      </c>
      <c r="T3916" s="12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</v>
      </c>
      <c r="P3917" s="8">
        <f t="shared" si="245"/>
        <v>5</v>
      </c>
      <c r="Q3917" s="8" t="s">
        <v>8317</v>
      </c>
      <c r="R3917" s="8" t="s">
        <v>8318</v>
      </c>
      <c r="S3917" s="12">
        <f t="shared" si="246"/>
        <v>42492.98505787037</v>
      </c>
      <c r="T3917" s="12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8" t="e">
        <f t="shared" si="245"/>
        <v>#DIV/0!</v>
      </c>
      <c r="Q3918" s="8" t="s">
        <v>8317</v>
      </c>
      <c r="R3918" s="8" t="s">
        <v>8318</v>
      </c>
      <c r="S3918" s="12">
        <f t="shared" si="246"/>
        <v>42494.471666666665</v>
      </c>
      <c r="T3918" s="12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0.28999999999999998</v>
      </c>
      <c r="P3919" s="8">
        <f t="shared" si="245"/>
        <v>10</v>
      </c>
      <c r="Q3919" s="8" t="s">
        <v>8317</v>
      </c>
      <c r="R3919" s="8" t="s">
        <v>8318</v>
      </c>
      <c r="S3919" s="12">
        <f t="shared" si="246"/>
        <v>41863.527326388888</v>
      </c>
      <c r="T3919" s="12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8">
        <f t="shared" si="245"/>
        <v>40</v>
      </c>
      <c r="Q3920" s="8" t="s">
        <v>8317</v>
      </c>
      <c r="R3920" s="8" t="s">
        <v>8318</v>
      </c>
      <c r="S3920" s="12">
        <f t="shared" si="246"/>
        <v>41843.664618055554</v>
      </c>
      <c r="T3920" s="12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1.8</v>
      </c>
      <c r="P3921" s="8">
        <f t="shared" si="245"/>
        <v>30</v>
      </c>
      <c r="Q3921" s="8" t="s">
        <v>8317</v>
      </c>
      <c r="R3921" s="8" t="s">
        <v>8318</v>
      </c>
      <c r="S3921" s="12">
        <f t="shared" si="246"/>
        <v>42358.684872685189</v>
      </c>
      <c r="T3921" s="12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8">
        <f t="shared" si="245"/>
        <v>45</v>
      </c>
      <c r="Q3922" s="8" t="s">
        <v>8317</v>
      </c>
      <c r="R3922" s="8" t="s">
        <v>8318</v>
      </c>
      <c r="S3922" s="12">
        <f t="shared" si="246"/>
        <v>42657.38726851852</v>
      </c>
      <c r="T3922" s="12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8" t="e">
        <f t="shared" si="245"/>
        <v>#DIV/0!</v>
      </c>
      <c r="Q3923" s="8" t="s">
        <v>8317</v>
      </c>
      <c r="R3923" s="8" t="s">
        <v>8318</v>
      </c>
      <c r="S3923" s="12">
        <f t="shared" si="246"/>
        <v>41926.542303240742</v>
      </c>
      <c r="T3923" s="12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8.1300000000000008</v>
      </c>
      <c r="P3924" s="8">
        <f t="shared" si="245"/>
        <v>10.17</v>
      </c>
      <c r="Q3924" s="8" t="s">
        <v>8317</v>
      </c>
      <c r="R3924" s="8" t="s">
        <v>8318</v>
      </c>
      <c r="S3924" s="12">
        <f t="shared" si="246"/>
        <v>42020.768634259264</v>
      </c>
      <c r="T3924" s="12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</v>
      </c>
      <c r="P3925" s="8">
        <f t="shared" si="245"/>
        <v>81.41</v>
      </c>
      <c r="Q3925" s="8" t="s">
        <v>8317</v>
      </c>
      <c r="R3925" s="8" t="s">
        <v>8318</v>
      </c>
      <c r="S3925" s="12">
        <f t="shared" si="246"/>
        <v>42075.979988425926</v>
      </c>
      <c r="T3925" s="12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15.27</v>
      </c>
      <c r="P3926" s="8">
        <f t="shared" si="245"/>
        <v>57.25</v>
      </c>
      <c r="Q3926" s="8" t="s">
        <v>8317</v>
      </c>
      <c r="R3926" s="8" t="s">
        <v>8318</v>
      </c>
      <c r="S3926" s="12">
        <f t="shared" si="246"/>
        <v>41786.959745370368</v>
      </c>
      <c r="T3926" s="12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8">
        <f t="shared" si="245"/>
        <v>5</v>
      </c>
      <c r="Q3927" s="8" t="s">
        <v>8317</v>
      </c>
      <c r="R3927" s="8" t="s">
        <v>8318</v>
      </c>
      <c r="S3927" s="12">
        <f t="shared" si="246"/>
        <v>41820.870821759258</v>
      </c>
      <c r="T3927" s="12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8">
        <f t="shared" si="245"/>
        <v>15</v>
      </c>
      <c r="Q3928" s="8" t="s">
        <v>8317</v>
      </c>
      <c r="R3928" s="8" t="s">
        <v>8318</v>
      </c>
      <c r="S3928" s="12">
        <f t="shared" si="246"/>
        <v>41970.085046296299</v>
      </c>
      <c r="T3928" s="12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8">
        <f t="shared" si="245"/>
        <v>12.5</v>
      </c>
      <c r="Q3929" s="8" t="s">
        <v>8317</v>
      </c>
      <c r="R3929" s="8" t="s">
        <v>8318</v>
      </c>
      <c r="S3929" s="12">
        <f t="shared" si="246"/>
        <v>41830.267407407409</v>
      </c>
      <c r="T3929" s="12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</v>
      </c>
      <c r="P3930" s="8">
        <f t="shared" si="245"/>
        <v>93</v>
      </c>
      <c r="Q3930" s="8" t="s">
        <v>8317</v>
      </c>
      <c r="R3930" s="8" t="s">
        <v>8318</v>
      </c>
      <c r="S3930" s="12">
        <f t="shared" si="246"/>
        <v>42265.683182870373</v>
      </c>
      <c r="T3930" s="12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2.27</v>
      </c>
      <c r="P3931" s="8">
        <f t="shared" si="245"/>
        <v>32.36</v>
      </c>
      <c r="Q3931" s="8" t="s">
        <v>8317</v>
      </c>
      <c r="R3931" s="8" t="s">
        <v>8318</v>
      </c>
      <c r="S3931" s="12">
        <f t="shared" si="246"/>
        <v>42601.827141203699</v>
      </c>
      <c r="T3931" s="12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8" t="e">
        <f t="shared" si="245"/>
        <v>#DIV/0!</v>
      </c>
      <c r="Q3932" s="8" t="s">
        <v>8317</v>
      </c>
      <c r="R3932" s="8" t="s">
        <v>8318</v>
      </c>
      <c r="S3932" s="12">
        <f t="shared" si="246"/>
        <v>42433.338749999995</v>
      </c>
      <c r="T3932" s="12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8" t="e">
        <f t="shared" si="245"/>
        <v>#DIV/0!</v>
      </c>
      <c r="Q3933" s="8" t="s">
        <v>8317</v>
      </c>
      <c r="R3933" s="8" t="s">
        <v>8318</v>
      </c>
      <c r="S3933" s="12">
        <f t="shared" si="246"/>
        <v>42228.151701388888</v>
      </c>
      <c r="T3933" s="12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0.01</v>
      </c>
      <c r="P3934" s="8">
        <f t="shared" si="245"/>
        <v>1</v>
      </c>
      <c r="Q3934" s="8" t="s">
        <v>8317</v>
      </c>
      <c r="R3934" s="8" t="s">
        <v>8318</v>
      </c>
      <c r="S3934" s="12">
        <f t="shared" si="246"/>
        <v>42415.168564814812</v>
      </c>
      <c r="T3934" s="12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</v>
      </c>
      <c r="P3935" s="8">
        <f t="shared" si="245"/>
        <v>91.83</v>
      </c>
      <c r="Q3935" s="8" t="s">
        <v>8317</v>
      </c>
      <c r="R3935" s="8" t="s">
        <v>8318</v>
      </c>
      <c r="S3935" s="12">
        <f t="shared" si="246"/>
        <v>42538.968310185184</v>
      </c>
      <c r="T3935" s="12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8">
        <f t="shared" si="245"/>
        <v>45.83</v>
      </c>
      <c r="Q3936" s="8" t="s">
        <v>8317</v>
      </c>
      <c r="R3936" s="8" t="s">
        <v>8318</v>
      </c>
      <c r="S3936" s="12">
        <f t="shared" si="246"/>
        <v>42233.671747685185</v>
      </c>
      <c r="T3936" s="12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</v>
      </c>
      <c r="P3937" s="8">
        <f t="shared" si="245"/>
        <v>57.17</v>
      </c>
      <c r="Q3937" s="8" t="s">
        <v>8317</v>
      </c>
      <c r="R3937" s="8" t="s">
        <v>8318</v>
      </c>
      <c r="S3937" s="12">
        <f t="shared" si="246"/>
        <v>42221.656782407401</v>
      </c>
      <c r="T3937" s="12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8" t="e">
        <f t="shared" si="245"/>
        <v>#DIV/0!</v>
      </c>
      <c r="Q3938" s="8" t="s">
        <v>8317</v>
      </c>
      <c r="R3938" s="8" t="s">
        <v>8318</v>
      </c>
      <c r="S3938" s="12">
        <f t="shared" si="246"/>
        <v>42675.262962962966</v>
      </c>
      <c r="T3938" s="12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86.14</v>
      </c>
      <c r="P3939" s="8">
        <f t="shared" si="245"/>
        <v>248.5</v>
      </c>
      <c r="Q3939" s="8" t="s">
        <v>8317</v>
      </c>
      <c r="R3939" s="8" t="s">
        <v>8318</v>
      </c>
      <c r="S3939" s="12">
        <f t="shared" si="246"/>
        <v>42534.631481481483</v>
      </c>
      <c r="T3939" s="12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12.2</v>
      </c>
      <c r="P3940" s="8">
        <f t="shared" si="245"/>
        <v>79.400000000000006</v>
      </c>
      <c r="Q3940" s="8" t="s">
        <v>8317</v>
      </c>
      <c r="R3940" s="8" t="s">
        <v>8318</v>
      </c>
      <c r="S3940" s="12">
        <f t="shared" si="246"/>
        <v>42151.905717592599</v>
      </c>
      <c r="T3940" s="12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8">
        <f t="shared" si="245"/>
        <v>5</v>
      </c>
      <c r="Q3941" s="8" t="s">
        <v>8317</v>
      </c>
      <c r="R3941" s="8" t="s">
        <v>8318</v>
      </c>
      <c r="S3941" s="12">
        <f t="shared" si="246"/>
        <v>41915.400219907409</v>
      </c>
      <c r="T3941" s="12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8">
        <f t="shared" si="245"/>
        <v>5.5</v>
      </c>
      <c r="Q3942" s="8" t="s">
        <v>8317</v>
      </c>
      <c r="R3942" s="8" t="s">
        <v>8318</v>
      </c>
      <c r="S3942" s="12">
        <f t="shared" si="246"/>
        <v>41961.492488425924</v>
      </c>
      <c r="T3942" s="12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0.91</v>
      </c>
      <c r="P3943" s="8">
        <f t="shared" si="245"/>
        <v>25</v>
      </c>
      <c r="Q3943" s="8" t="s">
        <v>8317</v>
      </c>
      <c r="R3943" s="8" t="s">
        <v>8318</v>
      </c>
      <c r="S3943" s="12">
        <f t="shared" si="246"/>
        <v>41940.587233796294</v>
      </c>
      <c r="T3943" s="12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8" t="e">
        <f t="shared" si="245"/>
        <v>#DIV/0!</v>
      </c>
      <c r="Q3944" s="8" t="s">
        <v>8317</v>
      </c>
      <c r="R3944" s="8" t="s">
        <v>8318</v>
      </c>
      <c r="S3944" s="12">
        <f t="shared" si="246"/>
        <v>42111.904097222221</v>
      </c>
      <c r="T3944" s="12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8">
        <f t="shared" si="245"/>
        <v>137.08000000000001</v>
      </c>
      <c r="Q3945" s="8" t="s">
        <v>8317</v>
      </c>
      <c r="R3945" s="8" t="s">
        <v>8318</v>
      </c>
      <c r="S3945" s="12">
        <f t="shared" si="246"/>
        <v>42279.778564814813</v>
      </c>
      <c r="T3945" s="12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8" t="e">
        <f t="shared" si="245"/>
        <v>#DIV/0!</v>
      </c>
      <c r="Q3946" s="8" t="s">
        <v>8317</v>
      </c>
      <c r="R3946" s="8" t="s">
        <v>8318</v>
      </c>
      <c r="S3946" s="12">
        <f t="shared" si="246"/>
        <v>42213.662905092591</v>
      </c>
      <c r="T3946" s="12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8">
        <f t="shared" si="245"/>
        <v>5</v>
      </c>
      <c r="Q3947" s="8" t="s">
        <v>8317</v>
      </c>
      <c r="R3947" s="8" t="s">
        <v>8318</v>
      </c>
      <c r="S3947" s="12">
        <f t="shared" si="246"/>
        <v>42109.801712962959</v>
      </c>
      <c r="T3947" s="12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8">
        <f t="shared" si="245"/>
        <v>39</v>
      </c>
      <c r="Q3948" s="8" t="s">
        <v>8317</v>
      </c>
      <c r="R3948" s="8" t="s">
        <v>8318</v>
      </c>
      <c r="S3948" s="12">
        <f t="shared" si="246"/>
        <v>42031.833587962959</v>
      </c>
      <c r="T3948" s="12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3.37</v>
      </c>
      <c r="P3949" s="8">
        <f t="shared" si="245"/>
        <v>50.5</v>
      </c>
      <c r="Q3949" s="8" t="s">
        <v>8317</v>
      </c>
      <c r="R3949" s="8" t="s">
        <v>8318</v>
      </c>
      <c r="S3949" s="12">
        <f t="shared" si="246"/>
        <v>42615.142870370371</v>
      </c>
      <c r="T3949" s="12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8" t="e">
        <f t="shared" si="245"/>
        <v>#DIV/0!</v>
      </c>
      <c r="Q3950" s="8" t="s">
        <v>8317</v>
      </c>
      <c r="R3950" s="8" t="s">
        <v>8318</v>
      </c>
      <c r="S3950" s="12">
        <f t="shared" si="246"/>
        <v>41829.325497685182</v>
      </c>
      <c r="T3950" s="12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</v>
      </c>
      <c r="P3951" s="8">
        <f t="shared" si="245"/>
        <v>49.28</v>
      </c>
      <c r="Q3951" s="8" t="s">
        <v>8317</v>
      </c>
      <c r="R3951" s="8" t="s">
        <v>8318</v>
      </c>
      <c r="S3951" s="12">
        <f t="shared" si="246"/>
        <v>42016.120613425926</v>
      </c>
      <c r="T3951" s="12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0.63</v>
      </c>
      <c r="P3952" s="8">
        <f t="shared" si="245"/>
        <v>25</v>
      </c>
      <c r="Q3952" s="8" t="s">
        <v>8317</v>
      </c>
      <c r="R3952" s="8" t="s">
        <v>8318</v>
      </c>
      <c r="S3952" s="12">
        <f t="shared" si="246"/>
        <v>42439.702314814815</v>
      </c>
      <c r="T3952" s="12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0</v>
      </c>
      <c r="P3953" s="8">
        <f t="shared" si="245"/>
        <v>1</v>
      </c>
      <c r="Q3953" s="8" t="s">
        <v>8317</v>
      </c>
      <c r="R3953" s="8" t="s">
        <v>8318</v>
      </c>
      <c r="S3953" s="12">
        <f t="shared" si="246"/>
        <v>42433.825717592597</v>
      </c>
      <c r="T3953" s="12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0.1</v>
      </c>
      <c r="P3954" s="8">
        <f t="shared" si="245"/>
        <v>25</v>
      </c>
      <c r="Q3954" s="8" t="s">
        <v>8317</v>
      </c>
      <c r="R3954" s="8" t="s">
        <v>8318</v>
      </c>
      <c r="S3954" s="12">
        <f t="shared" si="246"/>
        <v>42243.790393518517</v>
      </c>
      <c r="T3954" s="12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8" t="e">
        <f t="shared" si="245"/>
        <v>#DIV/0!</v>
      </c>
      <c r="Q3955" s="8" t="s">
        <v>8317</v>
      </c>
      <c r="R3955" s="8" t="s">
        <v>8318</v>
      </c>
      <c r="S3955" s="12">
        <f t="shared" si="246"/>
        <v>42550.048449074078</v>
      </c>
      <c r="T3955" s="12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8" t="e">
        <f t="shared" si="245"/>
        <v>#DIV/0!</v>
      </c>
      <c r="Q3956" s="8" t="s">
        <v>8317</v>
      </c>
      <c r="R3956" s="8" t="s">
        <v>8318</v>
      </c>
      <c r="S3956" s="12">
        <f t="shared" si="246"/>
        <v>41774.651203703703</v>
      </c>
      <c r="T3956" s="12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24.29</v>
      </c>
      <c r="P3957" s="8">
        <f t="shared" si="245"/>
        <v>53.13</v>
      </c>
      <c r="Q3957" s="8" t="s">
        <v>8317</v>
      </c>
      <c r="R3957" s="8" t="s">
        <v>8318</v>
      </c>
      <c r="S3957" s="12">
        <f t="shared" si="246"/>
        <v>42306.848854166667</v>
      </c>
      <c r="T3957" s="12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8" t="e">
        <f t="shared" si="245"/>
        <v>#DIV/0!</v>
      </c>
      <c r="Q3958" s="8" t="s">
        <v>8317</v>
      </c>
      <c r="R3958" s="8" t="s">
        <v>8318</v>
      </c>
      <c r="S3958" s="12">
        <f t="shared" si="246"/>
        <v>42457.932025462964</v>
      </c>
      <c r="T3958" s="12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0.03</v>
      </c>
      <c r="P3959" s="8">
        <f t="shared" si="245"/>
        <v>7</v>
      </c>
      <c r="Q3959" s="8" t="s">
        <v>8317</v>
      </c>
      <c r="R3959" s="8" t="s">
        <v>8318</v>
      </c>
      <c r="S3959" s="12">
        <f t="shared" si="246"/>
        <v>42513.976319444439</v>
      </c>
      <c r="T3959" s="12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8">
        <f t="shared" si="245"/>
        <v>40.06</v>
      </c>
      <c r="Q3960" s="8" t="s">
        <v>8317</v>
      </c>
      <c r="R3960" s="8" t="s">
        <v>8318</v>
      </c>
      <c r="S3960" s="12">
        <f t="shared" si="246"/>
        <v>41816.950370370374</v>
      </c>
      <c r="T3960" s="12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</v>
      </c>
      <c r="P3961" s="8">
        <f t="shared" si="245"/>
        <v>24.33</v>
      </c>
      <c r="Q3961" s="8" t="s">
        <v>8317</v>
      </c>
      <c r="R3961" s="8" t="s">
        <v>8318</v>
      </c>
      <c r="S3961" s="12">
        <f t="shared" si="246"/>
        <v>41880.788842592592</v>
      </c>
      <c r="T3961" s="12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8">
        <f t="shared" si="245"/>
        <v>11.25</v>
      </c>
      <c r="Q3962" s="8" t="s">
        <v>8317</v>
      </c>
      <c r="R3962" s="8" t="s">
        <v>8318</v>
      </c>
      <c r="S3962" s="12">
        <f t="shared" si="246"/>
        <v>42342.845555555556</v>
      </c>
      <c r="T3962" s="12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8">
        <f t="shared" si="245"/>
        <v>10.5</v>
      </c>
      <c r="Q3963" s="8" t="s">
        <v>8317</v>
      </c>
      <c r="R3963" s="8" t="s">
        <v>8318</v>
      </c>
      <c r="S3963" s="12">
        <f t="shared" si="246"/>
        <v>41745.891319444447</v>
      </c>
      <c r="T3963" s="12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</v>
      </c>
      <c r="P3964" s="8">
        <f t="shared" si="245"/>
        <v>15</v>
      </c>
      <c r="Q3964" s="8" t="s">
        <v>8317</v>
      </c>
      <c r="R3964" s="8" t="s">
        <v>8318</v>
      </c>
      <c r="S3964" s="12">
        <f t="shared" si="246"/>
        <v>42311.621458333335</v>
      </c>
      <c r="T3964" s="12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8" t="e">
        <f t="shared" si="245"/>
        <v>#DIV/0!</v>
      </c>
      <c r="Q3965" s="8" t="s">
        <v>8317</v>
      </c>
      <c r="R3965" s="8" t="s">
        <v>8318</v>
      </c>
      <c r="S3965" s="12">
        <f t="shared" si="246"/>
        <v>42296.154131944444</v>
      </c>
      <c r="T3965" s="12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8">
        <f t="shared" si="245"/>
        <v>42</v>
      </c>
      <c r="Q3966" s="8" t="s">
        <v>8317</v>
      </c>
      <c r="R3966" s="8" t="s">
        <v>8318</v>
      </c>
      <c r="S3966" s="12">
        <f t="shared" si="246"/>
        <v>42053.722060185188</v>
      </c>
      <c r="T3966" s="12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14.25</v>
      </c>
      <c r="P3967" s="8">
        <f t="shared" si="245"/>
        <v>71.25</v>
      </c>
      <c r="Q3967" s="8" t="s">
        <v>8317</v>
      </c>
      <c r="R3967" s="8" t="s">
        <v>8318</v>
      </c>
      <c r="S3967" s="12">
        <f t="shared" si="246"/>
        <v>42414.235879629632</v>
      </c>
      <c r="T3967" s="12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8">
        <f t="shared" si="245"/>
        <v>22.5</v>
      </c>
      <c r="Q3968" s="8" t="s">
        <v>8317</v>
      </c>
      <c r="R3968" s="8" t="s">
        <v>8318</v>
      </c>
      <c r="S3968" s="12">
        <f t="shared" si="246"/>
        <v>41801.711550925924</v>
      </c>
      <c r="T3968" s="12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24.12</v>
      </c>
      <c r="P3969" s="8">
        <f t="shared" si="245"/>
        <v>41</v>
      </c>
      <c r="Q3969" s="8" t="s">
        <v>8317</v>
      </c>
      <c r="R3969" s="8" t="s">
        <v>8318</v>
      </c>
      <c r="S3969" s="12">
        <f t="shared" si="246"/>
        <v>42770.290590277778</v>
      </c>
      <c r="T3969" s="12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8">
        <f t="shared" si="245"/>
        <v>47.91</v>
      </c>
      <c r="Q3970" s="8" t="s">
        <v>8317</v>
      </c>
      <c r="R3970" s="8" t="s">
        <v>8318</v>
      </c>
      <c r="S3970" s="12">
        <f t="shared" si="246"/>
        <v>42452.815659722226</v>
      </c>
      <c r="T3970" s="12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ROUND(100*(E3971/D3971), 2)</f>
        <v>7.47</v>
      </c>
      <c r="P3971" s="8">
        <f t="shared" ref="P3971:P4034" si="249">ROUND(E3971/L3971,2)</f>
        <v>35.17</v>
      </c>
      <c r="Q3971" s="8" t="s">
        <v>8317</v>
      </c>
      <c r="R3971" s="8" t="s">
        <v>8318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7.0000000000000007E-2</v>
      </c>
      <c r="P3972" s="8">
        <f t="shared" si="249"/>
        <v>5.5</v>
      </c>
      <c r="Q3972" s="8" t="s">
        <v>8317</v>
      </c>
      <c r="R3972" s="8" t="s">
        <v>8318</v>
      </c>
      <c r="S3972" s="12">
        <f t="shared" si="250"/>
        <v>42447.863553240735</v>
      </c>
      <c r="T3972" s="12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</v>
      </c>
      <c r="P3973" s="8">
        <f t="shared" si="249"/>
        <v>22.67</v>
      </c>
      <c r="Q3973" s="8" t="s">
        <v>8317</v>
      </c>
      <c r="R3973" s="8" t="s">
        <v>8318</v>
      </c>
      <c r="S3973" s="12">
        <f t="shared" si="250"/>
        <v>41811.536180555559</v>
      </c>
      <c r="T3973" s="12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21.1</v>
      </c>
      <c r="P3974" s="8">
        <f t="shared" si="249"/>
        <v>26.38</v>
      </c>
      <c r="Q3974" s="8" t="s">
        <v>8317</v>
      </c>
      <c r="R3974" s="8" t="s">
        <v>8318</v>
      </c>
      <c r="S3974" s="12">
        <f t="shared" si="250"/>
        <v>41981.067523148144</v>
      </c>
      <c r="T3974" s="12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78.099999999999994</v>
      </c>
      <c r="P3975" s="8">
        <f t="shared" si="249"/>
        <v>105.54</v>
      </c>
      <c r="Q3975" s="8" t="s">
        <v>8317</v>
      </c>
      <c r="R3975" s="8" t="s">
        <v>8318</v>
      </c>
      <c r="S3975" s="12">
        <f t="shared" si="250"/>
        <v>42469.68414351852</v>
      </c>
      <c r="T3975" s="12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8">
        <f t="shared" si="249"/>
        <v>29.09</v>
      </c>
      <c r="Q3976" s="8" t="s">
        <v>8317</v>
      </c>
      <c r="R3976" s="8" t="s">
        <v>8318</v>
      </c>
      <c r="S3976" s="12">
        <f t="shared" si="250"/>
        <v>42493.546851851846</v>
      </c>
      <c r="T3976" s="12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8" t="e">
        <f t="shared" si="249"/>
        <v>#DIV/0!</v>
      </c>
      <c r="Q3977" s="8" t="s">
        <v>8317</v>
      </c>
      <c r="R3977" s="8" t="s">
        <v>8318</v>
      </c>
      <c r="S3977" s="12">
        <f t="shared" si="250"/>
        <v>42534.866875</v>
      </c>
      <c r="T3977" s="12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</v>
      </c>
      <c r="P3978" s="8">
        <f t="shared" si="249"/>
        <v>62</v>
      </c>
      <c r="Q3978" s="8" t="s">
        <v>8317</v>
      </c>
      <c r="R3978" s="8" t="s">
        <v>8318</v>
      </c>
      <c r="S3978" s="12">
        <f t="shared" si="250"/>
        <v>41830.858344907407</v>
      </c>
      <c r="T3978" s="12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</v>
      </c>
      <c r="P3979" s="8">
        <f t="shared" si="249"/>
        <v>217.5</v>
      </c>
      <c r="Q3979" s="8" t="s">
        <v>8317</v>
      </c>
      <c r="R3979" s="8" t="s">
        <v>8318</v>
      </c>
      <c r="S3979" s="12">
        <f t="shared" si="250"/>
        <v>42543.788564814815</v>
      </c>
      <c r="T3979" s="12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8">
        <f t="shared" si="249"/>
        <v>26.75</v>
      </c>
      <c r="Q3980" s="8" t="s">
        <v>8317</v>
      </c>
      <c r="R3980" s="8" t="s">
        <v>8318</v>
      </c>
      <c r="S3980" s="12">
        <f t="shared" si="250"/>
        <v>41975.642974537041</v>
      </c>
      <c r="T3980" s="12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</v>
      </c>
      <c r="P3981" s="8">
        <f t="shared" si="249"/>
        <v>18.329999999999998</v>
      </c>
      <c r="Q3981" s="8" t="s">
        <v>8317</v>
      </c>
      <c r="R3981" s="8" t="s">
        <v>8318</v>
      </c>
      <c r="S3981" s="12">
        <f t="shared" si="250"/>
        <v>42069.903437500005</v>
      </c>
      <c r="T3981" s="12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8">
        <f t="shared" si="249"/>
        <v>64.290000000000006</v>
      </c>
      <c r="Q3982" s="8" t="s">
        <v>8317</v>
      </c>
      <c r="R3982" s="8" t="s">
        <v>8318</v>
      </c>
      <c r="S3982" s="12">
        <f t="shared" si="250"/>
        <v>41795.598923611113</v>
      </c>
      <c r="T3982" s="12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</v>
      </c>
      <c r="P3983" s="8">
        <f t="shared" si="249"/>
        <v>175</v>
      </c>
      <c r="Q3983" s="8" t="s">
        <v>8317</v>
      </c>
      <c r="R3983" s="8" t="s">
        <v>8318</v>
      </c>
      <c r="S3983" s="12">
        <f t="shared" si="250"/>
        <v>42508.179965277777</v>
      </c>
      <c r="T3983" s="12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8">
        <f t="shared" si="249"/>
        <v>34</v>
      </c>
      <c r="Q3984" s="8" t="s">
        <v>8317</v>
      </c>
      <c r="R3984" s="8" t="s">
        <v>8318</v>
      </c>
      <c r="S3984" s="12">
        <f t="shared" si="250"/>
        <v>42132.809953703705</v>
      </c>
      <c r="T3984" s="12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34.799999999999997</v>
      </c>
      <c r="P3985" s="8">
        <f t="shared" si="249"/>
        <v>84.28</v>
      </c>
      <c r="Q3985" s="8" t="s">
        <v>8317</v>
      </c>
      <c r="R3985" s="8" t="s">
        <v>8318</v>
      </c>
      <c r="S3985" s="12">
        <f t="shared" si="250"/>
        <v>41747.86986111111</v>
      </c>
      <c r="T3985" s="12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</v>
      </c>
      <c r="P3986" s="8">
        <f t="shared" si="249"/>
        <v>9.5</v>
      </c>
      <c r="Q3986" s="8" t="s">
        <v>8317</v>
      </c>
      <c r="R3986" s="8" t="s">
        <v>8318</v>
      </c>
      <c r="S3986" s="12">
        <f t="shared" si="250"/>
        <v>41920.963472222218</v>
      </c>
      <c r="T3986" s="12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8">
        <f t="shared" si="249"/>
        <v>33.74</v>
      </c>
      <c r="Q3987" s="8" t="s">
        <v>8317</v>
      </c>
      <c r="R3987" s="8" t="s">
        <v>8318</v>
      </c>
      <c r="S3987" s="12">
        <f t="shared" si="250"/>
        <v>42399.707407407404</v>
      </c>
      <c r="T3987" s="12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8">
        <f t="shared" si="249"/>
        <v>37.54</v>
      </c>
      <c r="Q3988" s="8" t="s">
        <v>8317</v>
      </c>
      <c r="R3988" s="8" t="s">
        <v>8318</v>
      </c>
      <c r="S3988" s="12">
        <f t="shared" si="250"/>
        <v>42467.548541666663</v>
      </c>
      <c r="T3988" s="12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8">
        <f t="shared" si="249"/>
        <v>11.62</v>
      </c>
      <c r="Q3989" s="8" t="s">
        <v>8317</v>
      </c>
      <c r="R3989" s="8" t="s">
        <v>8318</v>
      </c>
      <c r="S3989" s="12">
        <f t="shared" si="250"/>
        <v>41765.92465277778</v>
      </c>
      <c r="T3989" s="12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</v>
      </c>
      <c r="P3990" s="8">
        <f t="shared" si="249"/>
        <v>8</v>
      </c>
      <c r="Q3990" s="8" t="s">
        <v>8317</v>
      </c>
      <c r="R3990" s="8" t="s">
        <v>8318</v>
      </c>
      <c r="S3990" s="12">
        <f t="shared" si="250"/>
        <v>42230.08116898148</v>
      </c>
      <c r="T3990" s="12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8" t="e">
        <f t="shared" si="249"/>
        <v>#DIV/0!</v>
      </c>
      <c r="Q3991" s="8" t="s">
        <v>8317</v>
      </c>
      <c r="R3991" s="8" t="s">
        <v>8318</v>
      </c>
      <c r="S3991" s="12">
        <f t="shared" si="250"/>
        <v>42286.749780092592</v>
      </c>
      <c r="T3991" s="12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</v>
      </c>
      <c r="P3992" s="8">
        <f t="shared" si="249"/>
        <v>23</v>
      </c>
      <c r="Q3992" s="8" t="s">
        <v>8317</v>
      </c>
      <c r="R3992" s="8" t="s">
        <v>8318</v>
      </c>
      <c r="S3992" s="12">
        <f t="shared" si="250"/>
        <v>42401.672372685185</v>
      </c>
      <c r="T3992" s="12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8">
        <f t="shared" si="249"/>
        <v>100</v>
      </c>
      <c r="Q3993" s="8" t="s">
        <v>8317</v>
      </c>
      <c r="R3993" s="8" t="s">
        <v>8318</v>
      </c>
      <c r="S3993" s="12">
        <f t="shared" si="250"/>
        <v>42125.644467592589</v>
      </c>
      <c r="T3993" s="12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8">
        <f t="shared" si="249"/>
        <v>60.11</v>
      </c>
      <c r="Q3994" s="8" t="s">
        <v>8317</v>
      </c>
      <c r="R3994" s="8" t="s">
        <v>8318</v>
      </c>
      <c r="S3994" s="12">
        <f t="shared" si="250"/>
        <v>42289.94049768518</v>
      </c>
      <c r="T3994" s="12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0.01</v>
      </c>
      <c r="P3995" s="8">
        <f t="shared" si="249"/>
        <v>3</v>
      </c>
      <c r="Q3995" s="8" t="s">
        <v>8317</v>
      </c>
      <c r="R3995" s="8" t="s">
        <v>8318</v>
      </c>
      <c r="S3995" s="12">
        <f t="shared" si="250"/>
        <v>42107.864722222221</v>
      </c>
      <c r="T3995" s="12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8">
        <f t="shared" si="249"/>
        <v>5</v>
      </c>
      <c r="Q3996" s="8" t="s">
        <v>8317</v>
      </c>
      <c r="R3996" s="8" t="s">
        <v>8318</v>
      </c>
      <c r="S3996" s="12">
        <f t="shared" si="250"/>
        <v>41809.389930555553</v>
      </c>
      <c r="T3996" s="12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8">
        <f t="shared" si="249"/>
        <v>17.5</v>
      </c>
      <c r="Q3997" s="8" t="s">
        <v>8317</v>
      </c>
      <c r="R3997" s="8" t="s">
        <v>8318</v>
      </c>
      <c r="S3997" s="12">
        <f t="shared" si="250"/>
        <v>42019.683761574073</v>
      </c>
      <c r="T3997" s="12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16.57</v>
      </c>
      <c r="P3998" s="8">
        <f t="shared" si="249"/>
        <v>29.24</v>
      </c>
      <c r="Q3998" s="8" t="s">
        <v>8317</v>
      </c>
      <c r="R3998" s="8" t="s">
        <v>8318</v>
      </c>
      <c r="S3998" s="12">
        <f t="shared" si="250"/>
        <v>41950.26694444444</v>
      </c>
      <c r="T3998" s="12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8" t="e">
        <f t="shared" si="249"/>
        <v>#DIV/0!</v>
      </c>
      <c r="Q3999" s="8" t="s">
        <v>8317</v>
      </c>
      <c r="R3999" s="8" t="s">
        <v>8318</v>
      </c>
      <c r="S3999" s="12">
        <f t="shared" si="250"/>
        <v>42069.391446759255</v>
      </c>
      <c r="T3999" s="12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57.2</v>
      </c>
      <c r="P4000" s="8">
        <f t="shared" si="249"/>
        <v>59.58</v>
      </c>
      <c r="Q4000" s="8" t="s">
        <v>8317</v>
      </c>
      <c r="R4000" s="8" t="s">
        <v>8318</v>
      </c>
      <c r="S4000" s="12">
        <f t="shared" si="250"/>
        <v>42061.963263888887</v>
      </c>
      <c r="T4000" s="12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16.510000000000002</v>
      </c>
      <c r="P4001" s="8">
        <f t="shared" si="249"/>
        <v>82.57</v>
      </c>
      <c r="Q4001" s="8" t="s">
        <v>8317</v>
      </c>
      <c r="R4001" s="8" t="s">
        <v>8318</v>
      </c>
      <c r="S4001" s="12">
        <f t="shared" si="250"/>
        <v>41842.828680555554</v>
      </c>
      <c r="T4001" s="12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0.13</v>
      </c>
      <c r="P4002" s="8">
        <f t="shared" si="249"/>
        <v>10</v>
      </c>
      <c r="Q4002" s="8" t="s">
        <v>8317</v>
      </c>
      <c r="R4002" s="8" t="s">
        <v>8318</v>
      </c>
      <c r="S4002" s="12">
        <f t="shared" si="250"/>
        <v>42437.64534722222</v>
      </c>
      <c r="T4002" s="12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8">
        <f t="shared" si="249"/>
        <v>32.36</v>
      </c>
      <c r="Q4003" s="8" t="s">
        <v>8317</v>
      </c>
      <c r="R4003" s="8" t="s">
        <v>8318</v>
      </c>
      <c r="S4003" s="12">
        <f t="shared" si="250"/>
        <v>42775.964212962965</v>
      </c>
      <c r="T4003" s="12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</v>
      </c>
      <c r="P4004" s="8">
        <f t="shared" si="249"/>
        <v>5.75</v>
      </c>
      <c r="Q4004" s="8" t="s">
        <v>8317</v>
      </c>
      <c r="R4004" s="8" t="s">
        <v>8318</v>
      </c>
      <c r="S4004" s="12">
        <f t="shared" si="250"/>
        <v>41879.043530092589</v>
      </c>
      <c r="T4004" s="12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8">
        <f t="shared" si="249"/>
        <v>100.5</v>
      </c>
      <c r="Q4005" s="8" t="s">
        <v>8317</v>
      </c>
      <c r="R4005" s="8" t="s">
        <v>8318</v>
      </c>
      <c r="S4005" s="12">
        <f t="shared" si="250"/>
        <v>42020.587349537032</v>
      </c>
      <c r="T4005" s="12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8">
        <f t="shared" si="249"/>
        <v>1</v>
      </c>
      <c r="Q4006" s="8" t="s">
        <v>8317</v>
      </c>
      <c r="R4006" s="8" t="s">
        <v>8318</v>
      </c>
      <c r="S4006" s="12">
        <f t="shared" si="250"/>
        <v>41890.16269675926</v>
      </c>
      <c r="T4006" s="12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</v>
      </c>
      <c r="P4007" s="8">
        <f t="shared" si="249"/>
        <v>20</v>
      </c>
      <c r="Q4007" s="8" t="s">
        <v>8317</v>
      </c>
      <c r="R4007" s="8" t="s">
        <v>8318</v>
      </c>
      <c r="S4007" s="12">
        <f t="shared" si="250"/>
        <v>41872.807696759257</v>
      </c>
      <c r="T4007" s="12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0.01</v>
      </c>
      <c r="P4008" s="8">
        <f t="shared" si="249"/>
        <v>2</v>
      </c>
      <c r="Q4008" s="8" t="s">
        <v>8317</v>
      </c>
      <c r="R4008" s="8" t="s">
        <v>8318</v>
      </c>
      <c r="S4008" s="12">
        <f t="shared" si="250"/>
        <v>42391.772997685184</v>
      </c>
      <c r="T4008" s="12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8">
        <f t="shared" si="249"/>
        <v>5</v>
      </c>
      <c r="Q4009" s="8" t="s">
        <v>8317</v>
      </c>
      <c r="R4009" s="8" t="s">
        <v>8318</v>
      </c>
      <c r="S4009" s="12">
        <f t="shared" si="250"/>
        <v>41848.772928240738</v>
      </c>
      <c r="T4009" s="12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8">
        <f t="shared" si="249"/>
        <v>15</v>
      </c>
      <c r="Q4010" s="8" t="s">
        <v>8317</v>
      </c>
      <c r="R4010" s="8" t="s">
        <v>8318</v>
      </c>
      <c r="S4010" s="12">
        <f t="shared" si="250"/>
        <v>42177.964201388888</v>
      </c>
      <c r="T4010" s="12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3.89</v>
      </c>
      <c r="P4011" s="8">
        <f t="shared" si="249"/>
        <v>25</v>
      </c>
      <c r="Q4011" s="8" t="s">
        <v>8317</v>
      </c>
      <c r="R4011" s="8" t="s">
        <v>8318</v>
      </c>
      <c r="S4011" s="12">
        <f t="shared" si="250"/>
        <v>41851.700925925928</v>
      </c>
      <c r="T4011" s="12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</v>
      </c>
      <c r="P4012" s="8">
        <f t="shared" si="249"/>
        <v>45.84</v>
      </c>
      <c r="Q4012" s="8" t="s">
        <v>8317</v>
      </c>
      <c r="R4012" s="8" t="s">
        <v>8318</v>
      </c>
      <c r="S4012" s="12">
        <f t="shared" si="250"/>
        <v>41921.770439814813</v>
      </c>
      <c r="T4012" s="12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8">
        <f t="shared" si="249"/>
        <v>4.75</v>
      </c>
      <c r="Q4013" s="8" t="s">
        <v>8317</v>
      </c>
      <c r="R4013" s="8" t="s">
        <v>8318</v>
      </c>
      <c r="S4013" s="12">
        <f t="shared" si="250"/>
        <v>42002.54488425926</v>
      </c>
      <c r="T4013" s="12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8" t="e">
        <f t="shared" si="249"/>
        <v>#DIV/0!</v>
      </c>
      <c r="Q4014" s="8" t="s">
        <v>8317</v>
      </c>
      <c r="R4014" s="8" t="s">
        <v>8318</v>
      </c>
      <c r="S4014" s="12">
        <f t="shared" si="250"/>
        <v>42096.544548611113</v>
      </c>
      <c r="T4014" s="12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8">
        <f t="shared" si="249"/>
        <v>13</v>
      </c>
      <c r="Q4015" s="8" t="s">
        <v>8317</v>
      </c>
      <c r="R4015" s="8" t="s">
        <v>8318</v>
      </c>
      <c r="S4015" s="12">
        <f t="shared" si="250"/>
        <v>42021.301192129627</v>
      </c>
      <c r="T4015" s="12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8" t="e">
        <f t="shared" si="249"/>
        <v>#DIV/0!</v>
      </c>
      <c r="Q4016" s="8" t="s">
        <v>8317</v>
      </c>
      <c r="R4016" s="8" t="s">
        <v>8318</v>
      </c>
      <c r="S4016" s="12">
        <f t="shared" si="250"/>
        <v>42419.246168981481</v>
      </c>
      <c r="T4016" s="12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0.01</v>
      </c>
      <c r="P4017" s="8">
        <f t="shared" si="249"/>
        <v>1</v>
      </c>
      <c r="Q4017" s="8" t="s">
        <v>8317</v>
      </c>
      <c r="R4017" s="8" t="s">
        <v>8318</v>
      </c>
      <c r="S4017" s="12">
        <f t="shared" si="250"/>
        <v>42174.780821759254</v>
      </c>
      <c r="T4017" s="12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</v>
      </c>
      <c r="P4018" s="8">
        <f t="shared" si="249"/>
        <v>10</v>
      </c>
      <c r="Q4018" s="8" t="s">
        <v>8317</v>
      </c>
      <c r="R4018" s="8" t="s">
        <v>8318</v>
      </c>
      <c r="S4018" s="12">
        <f t="shared" si="250"/>
        <v>41869.872685185182</v>
      </c>
      <c r="T4018" s="12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8">
        <f t="shared" si="249"/>
        <v>52.5</v>
      </c>
      <c r="Q4019" s="8" t="s">
        <v>8317</v>
      </c>
      <c r="R4019" s="8" t="s">
        <v>8318</v>
      </c>
      <c r="S4019" s="12">
        <f t="shared" si="250"/>
        <v>41856.672152777777</v>
      </c>
      <c r="T4019" s="12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8.67</v>
      </c>
      <c r="P4020" s="8">
        <f t="shared" si="249"/>
        <v>32.5</v>
      </c>
      <c r="Q4020" s="8" t="s">
        <v>8317</v>
      </c>
      <c r="R4020" s="8" t="s">
        <v>8318</v>
      </c>
      <c r="S4020" s="12">
        <f t="shared" si="250"/>
        <v>42620.91097222222</v>
      </c>
      <c r="T4020" s="12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0.83</v>
      </c>
      <c r="P4021" s="8">
        <f t="shared" si="249"/>
        <v>7.25</v>
      </c>
      <c r="Q4021" s="8" t="s">
        <v>8317</v>
      </c>
      <c r="R4021" s="8" t="s">
        <v>8318</v>
      </c>
      <c r="S4021" s="12">
        <f t="shared" si="250"/>
        <v>42417.675879629634</v>
      </c>
      <c r="T4021" s="12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16.670000000000002</v>
      </c>
      <c r="P4022" s="8">
        <f t="shared" si="249"/>
        <v>33.33</v>
      </c>
      <c r="Q4022" s="8" t="s">
        <v>8317</v>
      </c>
      <c r="R4022" s="8" t="s">
        <v>8318</v>
      </c>
      <c r="S4022" s="12">
        <f t="shared" si="250"/>
        <v>42057.190960648149</v>
      </c>
      <c r="T4022" s="12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</v>
      </c>
      <c r="P4023" s="8">
        <f t="shared" si="249"/>
        <v>62.5</v>
      </c>
      <c r="Q4023" s="8" t="s">
        <v>8317</v>
      </c>
      <c r="R4023" s="8" t="s">
        <v>8318</v>
      </c>
      <c r="S4023" s="12">
        <f t="shared" si="250"/>
        <v>41878.911550925928</v>
      </c>
      <c r="T4023" s="12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</v>
      </c>
      <c r="P4024" s="8">
        <f t="shared" si="249"/>
        <v>63.56</v>
      </c>
      <c r="Q4024" s="8" t="s">
        <v>8317</v>
      </c>
      <c r="R4024" s="8" t="s">
        <v>8318</v>
      </c>
      <c r="S4024" s="12">
        <f t="shared" si="250"/>
        <v>41990.584108796291</v>
      </c>
      <c r="T4024" s="12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8" t="e">
        <f t="shared" si="249"/>
        <v>#DIV/0!</v>
      </c>
      <c r="Q4025" s="8" t="s">
        <v>8317</v>
      </c>
      <c r="R4025" s="8" t="s">
        <v>8318</v>
      </c>
      <c r="S4025" s="12">
        <f t="shared" si="250"/>
        <v>42408.999571759254</v>
      </c>
      <c r="T4025" s="12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8">
        <f t="shared" si="249"/>
        <v>10</v>
      </c>
      <c r="Q4026" s="8" t="s">
        <v>8317</v>
      </c>
      <c r="R4026" s="8" t="s">
        <v>8318</v>
      </c>
      <c r="S4026" s="12">
        <f t="shared" si="250"/>
        <v>42217.670104166667</v>
      </c>
      <c r="T4026" s="12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8">
        <f t="shared" si="249"/>
        <v>62.5</v>
      </c>
      <c r="Q4027" s="8" t="s">
        <v>8317</v>
      </c>
      <c r="R4027" s="8" t="s">
        <v>8318</v>
      </c>
      <c r="S4027" s="12">
        <f t="shared" si="250"/>
        <v>42151.237685185188</v>
      </c>
      <c r="T4027" s="12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8" t="e">
        <f t="shared" si="249"/>
        <v>#DIV/0!</v>
      </c>
      <c r="Q4028" s="8" t="s">
        <v>8317</v>
      </c>
      <c r="R4028" s="8" t="s">
        <v>8318</v>
      </c>
      <c r="S4028" s="12">
        <f t="shared" si="250"/>
        <v>42282.655543981484</v>
      </c>
      <c r="T4028" s="12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7.17</v>
      </c>
      <c r="P4029" s="8">
        <f t="shared" si="249"/>
        <v>30.71</v>
      </c>
      <c r="Q4029" s="8" t="s">
        <v>8317</v>
      </c>
      <c r="R4029" s="8" t="s">
        <v>8318</v>
      </c>
      <c r="S4029" s="12">
        <f t="shared" si="250"/>
        <v>42768.97084490741</v>
      </c>
      <c r="T4029" s="12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</v>
      </c>
      <c r="P4030" s="8">
        <f t="shared" si="249"/>
        <v>51</v>
      </c>
      <c r="Q4030" s="8" t="s">
        <v>8317</v>
      </c>
      <c r="R4030" s="8" t="s">
        <v>8318</v>
      </c>
      <c r="S4030" s="12">
        <f t="shared" si="250"/>
        <v>41765.938657407409</v>
      </c>
      <c r="T4030" s="12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8" t="e">
        <f t="shared" si="249"/>
        <v>#DIV/0!</v>
      </c>
      <c r="Q4031" s="8" t="s">
        <v>8317</v>
      </c>
      <c r="R4031" s="8" t="s">
        <v>8318</v>
      </c>
      <c r="S4031" s="12">
        <f t="shared" si="250"/>
        <v>42322.025115740747</v>
      </c>
      <c r="T4031" s="12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8">
        <f t="shared" si="249"/>
        <v>66.67</v>
      </c>
      <c r="Q4032" s="8" t="s">
        <v>8317</v>
      </c>
      <c r="R4032" s="8" t="s">
        <v>8318</v>
      </c>
      <c r="S4032" s="12">
        <f t="shared" si="250"/>
        <v>42374.655081018514</v>
      </c>
      <c r="T4032" s="12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8" t="e">
        <f t="shared" si="249"/>
        <v>#DIV/0!</v>
      </c>
      <c r="Q4033" s="8" t="s">
        <v>8317</v>
      </c>
      <c r="R4033" s="8" t="s">
        <v>8318</v>
      </c>
      <c r="S4033" s="12">
        <f t="shared" si="250"/>
        <v>41941.585231481484</v>
      </c>
      <c r="T4033" s="12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6.83</v>
      </c>
      <c r="P4034" s="8">
        <f t="shared" si="249"/>
        <v>59</v>
      </c>
      <c r="Q4034" s="8" t="s">
        <v>8317</v>
      </c>
      <c r="R4034" s="8" t="s">
        <v>8318</v>
      </c>
      <c r="S4034" s="12">
        <f t="shared" si="250"/>
        <v>42293.809212962966</v>
      </c>
      <c r="T4034" s="12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ROUND(100*(E4035/D4035), 2)</f>
        <v>25.7</v>
      </c>
      <c r="P4035" s="8">
        <f t="shared" ref="P4035:P4098" si="253">ROUND(E4035/L4035,2)</f>
        <v>65.34</v>
      </c>
      <c r="Q4035" s="8" t="s">
        <v>8317</v>
      </c>
      <c r="R4035" s="8" t="s">
        <v>8318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</v>
      </c>
      <c r="P4036" s="8">
        <f t="shared" si="253"/>
        <v>100</v>
      </c>
      <c r="Q4036" s="8" t="s">
        <v>8317</v>
      </c>
      <c r="R4036" s="8" t="s">
        <v>8318</v>
      </c>
      <c r="S4036" s="12">
        <f t="shared" si="254"/>
        <v>42067.947337962964</v>
      </c>
      <c r="T4036" s="12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8">
        <f t="shared" si="253"/>
        <v>147.4</v>
      </c>
      <c r="Q4037" s="8" t="s">
        <v>8317</v>
      </c>
      <c r="R4037" s="8" t="s">
        <v>8318</v>
      </c>
      <c r="S4037" s="12">
        <f t="shared" si="254"/>
        <v>41903.882951388885</v>
      </c>
      <c r="T4037" s="12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8">
        <f t="shared" si="253"/>
        <v>166.06</v>
      </c>
      <c r="Q4038" s="8" t="s">
        <v>8317</v>
      </c>
      <c r="R4038" s="8" t="s">
        <v>8318</v>
      </c>
      <c r="S4038" s="12">
        <f t="shared" si="254"/>
        <v>41804.937083333331</v>
      </c>
      <c r="T4038" s="12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11.43</v>
      </c>
      <c r="P4039" s="8">
        <f t="shared" si="253"/>
        <v>40</v>
      </c>
      <c r="Q4039" s="8" t="s">
        <v>8317</v>
      </c>
      <c r="R4039" s="8" t="s">
        <v>8318</v>
      </c>
      <c r="S4039" s="12">
        <f t="shared" si="254"/>
        <v>42497.070775462969</v>
      </c>
      <c r="T4039" s="12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8">
        <f t="shared" si="253"/>
        <v>75.25</v>
      </c>
      <c r="Q4040" s="8" t="s">
        <v>8317</v>
      </c>
      <c r="R4040" s="8" t="s">
        <v>8318</v>
      </c>
      <c r="S4040" s="12">
        <f t="shared" si="254"/>
        <v>41869.798726851855</v>
      </c>
      <c r="T4040" s="12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8">
        <f t="shared" si="253"/>
        <v>60</v>
      </c>
      <c r="Q4041" s="8" t="s">
        <v>8317</v>
      </c>
      <c r="R4041" s="8" t="s">
        <v>8318</v>
      </c>
      <c r="S4041" s="12">
        <f t="shared" si="254"/>
        <v>42305.670914351853</v>
      </c>
      <c r="T4041" s="12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8">
        <f t="shared" si="253"/>
        <v>1250</v>
      </c>
      <c r="Q4042" s="8" t="s">
        <v>8317</v>
      </c>
      <c r="R4042" s="8" t="s">
        <v>8318</v>
      </c>
      <c r="S4042" s="12">
        <f t="shared" si="254"/>
        <v>42144.231527777782</v>
      </c>
      <c r="T4042" s="12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8">
        <f t="shared" si="253"/>
        <v>10.5</v>
      </c>
      <c r="Q4043" s="8" t="s">
        <v>8317</v>
      </c>
      <c r="R4043" s="8" t="s">
        <v>8318</v>
      </c>
      <c r="S4043" s="12">
        <f t="shared" si="254"/>
        <v>42559.474004629628</v>
      </c>
      <c r="T4043" s="12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8">
        <f t="shared" si="253"/>
        <v>7</v>
      </c>
      <c r="Q4044" s="8" t="s">
        <v>8317</v>
      </c>
      <c r="R4044" s="8" t="s">
        <v>8318</v>
      </c>
      <c r="S4044" s="12">
        <f t="shared" si="254"/>
        <v>41995.084074074075</v>
      </c>
      <c r="T4044" s="12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8" t="e">
        <f t="shared" si="253"/>
        <v>#DIV/0!</v>
      </c>
      <c r="Q4045" s="8" t="s">
        <v>8317</v>
      </c>
      <c r="R4045" s="8" t="s">
        <v>8318</v>
      </c>
      <c r="S4045" s="12">
        <f t="shared" si="254"/>
        <v>41948.957465277781</v>
      </c>
      <c r="T4045" s="12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8">
        <f t="shared" si="253"/>
        <v>56.25</v>
      </c>
      <c r="Q4046" s="8" t="s">
        <v>8317</v>
      </c>
      <c r="R4046" s="8" t="s">
        <v>8318</v>
      </c>
      <c r="S4046" s="12">
        <f t="shared" si="254"/>
        <v>42074.219699074078</v>
      </c>
      <c r="T4046" s="12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8">
        <f t="shared" si="253"/>
        <v>1</v>
      </c>
      <c r="Q4047" s="8" t="s">
        <v>8317</v>
      </c>
      <c r="R4047" s="8" t="s">
        <v>8318</v>
      </c>
      <c r="S4047" s="12">
        <f t="shared" si="254"/>
        <v>41842.201261574075</v>
      </c>
      <c r="T4047" s="12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8.2100000000000009</v>
      </c>
      <c r="P4048" s="8">
        <f t="shared" si="253"/>
        <v>38.33</v>
      </c>
      <c r="Q4048" s="8" t="s">
        <v>8317</v>
      </c>
      <c r="R4048" s="8" t="s">
        <v>8318</v>
      </c>
      <c r="S4048" s="12">
        <f t="shared" si="254"/>
        <v>41904.650578703702</v>
      </c>
      <c r="T4048" s="12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2.2000000000000002</v>
      </c>
      <c r="P4049" s="8">
        <f t="shared" si="253"/>
        <v>27.5</v>
      </c>
      <c r="Q4049" s="8" t="s">
        <v>8317</v>
      </c>
      <c r="R4049" s="8" t="s">
        <v>8318</v>
      </c>
      <c r="S4049" s="12">
        <f t="shared" si="254"/>
        <v>41991.022488425922</v>
      </c>
      <c r="T4049" s="12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17.649999999999999</v>
      </c>
      <c r="P4050" s="8">
        <f t="shared" si="253"/>
        <v>32.979999999999997</v>
      </c>
      <c r="Q4050" s="8" t="s">
        <v>8317</v>
      </c>
      <c r="R4050" s="8" t="s">
        <v>8318</v>
      </c>
      <c r="S4050" s="12">
        <f t="shared" si="254"/>
        <v>42436.509108796294</v>
      </c>
      <c r="T4050" s="12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8">
        <f t="shared" si="253"/>
        <v>16</v>
      </c>
      <c r="Q4051" s="8" t="s">
        <v>8317</v>
      </c>
      <c r="R4051" s="8" t="s">
        <v>8318</v>
      </c>
      <c r="S4051" s="12">
        <f t="shared" si="254"/>
        <v>42169.958506944444</v>
      </c>
      <c r="T4051" s="12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7.0000000000000007E-2</v>
      </c>
      <c r="P4052" s="8">
        <f t="shared" si="253"/>
        <v>1</v>
      </c>
      <c r="Q4052" s="8" t="s">
        <v>8317</v>
      </c>
      <c r="R4052" s="8" t="s">
        <v>8318</v>
      </c>
      <c r="S4052" s="12">
        <f t="shared" si="254"/>
        <v>41905.636469907404</v>
      </c>
      <c r="T4052" s="12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8" t="e">
        <f t="shared" si="253"/>
        <v>#DIV/0!</v>
      </c>
      <c r="Q4053" s="8" t="s">
        <v>8317</v>
      </c>
      <c r="R4053" s="8" t="s">
        <v>8318</v>
      </c>
      <c r="S4053" s="12">
        <f t="shared" si="254"/>
        <v>41761.810150462967</v>
      </c>
      <c r="T4053" s="12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</v>
      </c>
      <c r="P4054" s="8">
        <f t="shared" si="253"/>
        <v>86.62</v>
      </c>
      <c r="Q4054" s="8" t="s">
        <v>8317</v>
      </c>
      <c r="R4054" s="8" t="s">
        <v>8318</v>
      </c>
      <c r="S4054" s="12">
        <f t="shared" si="254"/>
        <v>41865.878657407404</v>
      </c>
      <c r="T4054" s="12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8">
        <f t="shared" si="253"/>
        <v>55</v>
      </c>
      <c r="Q4055" s="8" t="s">
        <v>8317</v>
      </c>
      <c r="R4055" s="8" t="s">
        <v>8318</v>
      </c>
      <c r="S4055" s="12">
        <f t="shared" si="254"/>
        <v>41928.690138888887</v>
      </c>
      <c r="T4055" s="12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8" t="e">
        <f t="shared" si="253"/>
        <v>#DIV/0!</v>
      </c>
      <c r="Q4056" s="8" t="s">
        <v>8317</v>
      </c>
      <c r="R4056" s="8" t="s">
        <v>8318</v>
      </c>
      <c r="S4056" s="12">
        <f t="shared" si="254"/>
        <v>42613.841261574074</v>
      </c>
      <c r="T4056" s="12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8">
        <f t="shared" si="253"/>
        <v>41.95</v>
      </c>
      <c r="Q4057" s="8" t="s">
        <v>8317</v>
      </c>
      <c r="R4057" s="8" t="s">
        <v>8318</v>
      </c>
      <c r="S4057" s="12">
        <f t="shared" si="254"/>
        <v>41779.648506944446</v>
      </c>
      <c r="T4057" s="12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8">
        <f t="shared" si="253"/>
        <v>88.33</v>
      </c>
      <c r="Q4058" s="8" t="s">
        <v>8317</v>
      </c>
      <c r="R4058" s="8" t="s">
        <v>8318</v>
      </c>
      <c r="S4058" s="12">
        <f t="shared" si="254"/>
        <v>42534.933321759265</v>
      </c>
      <c r="T4058" s="12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</v>
      </c>
      <c r="P4059" s="8">
        <f t="shared" si="253"/>
        <v>129.16999999999999</v>
      </c>
      <c r="Q4059" s="8" t="s">
        <v>8317</v>
      </c>
      <c r="R4059" s="8" t="s">
        <v>8318</v>
      </c>
      <c r="S4059" s="12">
        <f t="shared" si="254"/>
        <v>42310.968518518523</v>
      </c>
      <c r="T4059" s="12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2.5299999999999998</v>
      </c>
      <c r="P4060" s="8">
        <f t="shared" si="253"/>
        <v>23.75</v>
      </c>
      <c r="Q4060" s="8" t="s">
        <v>8317</v>
      </c>
      <c r="R4060" s="8" t="s">
        <v>8318</v>
      </c>
      <c r="S4060" s="12">
        <f t="shared" si="254"/>
        <v>42446.060694444444</v>
      </c>
      <c r="T4060" s="12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8">
        <f t="shared" si="253"/>
        <v>35.71</v>
      </c>
      <c r="Q4061" s="8" t="s">
        <v>8317</v>
      </c>
      <c r="R4061" s="8" t="s">
        <v>8318</v>
      </c>
      <c r="S4061" s="12">
        <f t="shared" si="254"/>
        <v>41866.640648148146</v>
      </c>
      <c r="T4061" s="12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8">
        <f t="shared" si="253"/>
        <v>57</v>
      </c>
      <c r="Q4062" s="8" t="s">
        <v>8317</v>
      </c>
      <c r="R4062" s="8" t="s">
        <v>8318</v>
      </c>
      <c r="S4062" s="12">
        <f t="shared" si="254"/>
        <v>41779.695092592592</v>
      </c>
      <c r="T4062" s="12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8" t="e">
        <f t="shared" si="253"/>
        <v>#DIV/0!</v>
      </c>
      <c r="Q4063" s="8" t="s">
        <v>8317</v>
      </c>
      <c r="R4063" s="8" t="s">
        <v>8318</v>
      </c>
      <c r="S4063" s="12">
        <f t="shared" si="254"/>
        <v>42421.141469907408</v>
      </c>
      <c r="T4063" s="12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8">
        <f t="shared" si="253"/>
        <v>163.33000000000001</v>
      </c>
      <c r="Q4064" s="8" t="s">
        <v>8317</v>
      </c>
      <c r="R4064" s="8" t="s">
        <v>8318</v>
      </c>
      <c r="S4064" s="12">
        <f t="shared" si="254"/>
        <v>42523.739212962959</v>
      </c>
      <c r="T4064" s="12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</v>
      </c>
      <c r="P4065" s="8">
        <f t="shared" si="253"/>
        <v>15</v>
      </c>
      <c r="Q4065" s="8" t="s">
        <v>8317</v>
      </c>
      <c r="R4065" s="8" t="s">
        <v>8318</v>
      </c>
      <c r="S4065" s="12">
        <f t="shared" si="254"/>
        <v>41787.681527777779</v>
      </c>
      <c r="T4065" s="12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8">
        <f t="shared" si="253"/>
        <v>64.17</v>
      </c>
      <c r="Q4066" s="8" t="s">
        <v>8317</v>
      </c>
      <c r="R4066" s="8" t="s">
        <v>8318</v>
      </c>
      <c r="S4066" s="12">
        <f t="shared" si="254"/>
        <v>42093.588263888887</v>
      </c>
      <c r="T4066" s="12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0.68</v>
      </c>
      <c r="P4067" s="8">
        <f t="shared" si="253"/>
        <v>6.75</v>
      </c>
      <c r="Q4067" s="8" t="s">
        <v>8317</v>
      </c>
      <c r="R4067" s="8" t="s">
        <v>8318</v>
      </c>
      <c r="S4067" s="12">
        <f t="shared" si="254"/>
        <v>41833.951516203706</v>
      </c>
      <c r="T4067" s="12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0.17</v>
      </c>
      <c r="P4068" s="8">
        <f t="shared" si="253"/>
        <v>25</v>
      </c>
      <c r="Q4068" s="8" t="s">
        <v>8317</v>
      </c>
      <c r="R4068" s="8" t="s">
        <v>8318</v>
      </c>
      <c r="S4068" s="12">
        <f t="shared" si="254"/>
        <v>42479.039212962962</v>
      </c>
      <c r="T4068" s="12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8">
        <f t="shared" si="253"/>
        <v>179.12</v>
      </c>
      <c r="Q4069" s="8" t="s">
        <v>8317</v>
      </c>
      <c r="R4069" s="8" t="s">
        <v>8318</v>
      </c>
      <c r="S4069" s="12">
        <f t="shared" si="254"/>
        <v>42235.117476851854</v>
      </c>
      <c r="T4069" s="12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8">
        <f t="shared" si="253"/>
        <v>34.950000000000003</v>
      </c>
      <c r="Q4070" s="8" t="s">
        <v>8317</v>
      </c>
      <c r="R4070" s="8" t="s">
        <v>8318</v>
      </c>
      <c r="S4070" s="12">
        <f t="shared" si="254"/>
        <v>42718.963599537034</v>
      </c>
      <c r="T4070" s="12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8">
        <f t="shared" si="253"/>
        <v>33.08</v>
      </c>
      <c r="Q4071" s="8" t="s">
        <v>8317</v>
      </c>
      <c r="R4071" s="8" t="s">
        <v>8318</v>
      </c>
      <c r="S4071" s="12">
        <f t="shared" si="254"/>
        <v>42022.661527777775</v>
      </c>
      <c r="T4071" s="12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8">
        <f t="shared" si="253"/>
        <v>27.5</v>
      </c>
      <c r="Q4072" s="8" t="s">
        <v>8317</v>
      </c>
      <c r="R4072" s="8" t="s">
        <v>8318</v>
      </c>
      <c r="S4072" s="12">
        <f t="shared" si="254"/>
        <v>42031.666898148149</v>
      </c>
      <c r="T4072" s="12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8" t="e">
        <f t="shared" si="253"/>
        <v>#DIV/0!</v>
      </c>
      <c r="Q4073" s="8" t="s">
        <v>8317</v>
      </c>
      <c r="R4073" s="8" t="s">
        <v>8318</v>
      </c>
      <c r="S4073" s="12">
        <f t="shared" si="254"/>
        <v>42700.804756944446</v>
      </c>
      <c r="T4073" s="12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8">
        <f t="shared" si="253"/>
        <v>2</v>
      </c>
      <c r="Q4074" s="8" t="s">
        <v>8317</v>
      </c>
      <c r="R4074" s="8" t="s">
        <v>8318</v>
      </c>
      <c r="S4074" s="12">
        <f t="shared" si="254"/>
        <v>41812.77443287037</v>
      </c>
      <c r="T4074" s="12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1.06</v>
      </c>
      <c r="P4075" s="8">
        <f t="shared" si="253"/>
        <v>18.5</v>
      </c>
      <c r="Q4075" s="8" t="s">
        <v>8317</v>
      </c>
      <c r="R4075" s="8" t="s">
        <v>8318</v>
      </c>
      <c r="S4075" s="12">
        <f t="shared" si="254"/>
        <v>42078.34520833334</v>
      </c>
      <c r="T4075" s="12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26.73</v>
      </c>
      <c r="P4076" s="8">
        <f t="shared" si="253"/>
        <v>35</v>
      </c>
      <c r="Q4076" s="8" t="s">
        <v>8317</v>
      </c>
      <c r="R4076" s="8" t="s">
        <v>8318</v>
      </c>
      <c r="S4076" s="12">
        <f t="shared" si="254"/>
        <v>42283.552951388891</v>
      </c>
      <c r="T4076" s="12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28.8</v>
      </c>
      <c r="P4077" s="8">
        <f t="shared" si="253"/>
        <v>44.31</v>
      </c>
      <c r="Q4077" s="8" t="s">
        <v>8317</v>
      </c>
      <c r="R4077" s="8" t="s">
        <v>8318</v>
      </c>
      <c r="S4077" s="12">
        <f t="shared" si="254"/>
        <v>41779.045937499999</v>
      </c>
      <c r="T4077" s="12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8" t="e">
        <f t="shared" si="253"/>
        <v>#DIV/0!</v>
      </c>
      <c r="Q4078" s="8" t="s">
        <v>8317</v>
      </c>
      <c r="R4078" s="8" t="s">
        <v>8318</v>
      </c>
      <c r="S4078" s="12">
        <f t="shared" si="254"/>
        <v>41905.795706018522</v>
      </c>
      <c r="T4078" s="12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8">
        <f t="shared" si="253"/>
        <v>222.5</v>
      </c>
      <c r="Q4079" s="8" t="s">
        <v>8317</v>
      </c>
      <c r="R4079" s="8" t="s">
        <v>8318</v>
      </c>
      <c r="S4079" s="12">
        <f t="shared" si="254"/>
        <v>42695.7105787037</v>
      </c>
      <c r="T4079" s="12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8" t="e">
        <f t="shared" si="253"/>
        <v>#DIV/0!</v>
      </c>
      <c r="Q4080" s="8" t="s">
        <v>8317</v>
      </c>
      <c r="R4080" s="8" t="s">
        <v>8318</v>
      </c>
      <c r="S4080" s="12">
        <f t="shared" si="254"/>
        <v>42732.787523148145</v>
      </c>
      <c r="T4080" s="12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0.17</v>
      </c>
      <c r="P4081" s="8">
        <f t="shared" si="253"/>
        <v>5</v>
      </c>
      <c r="Q4081" s="8" t="s">
        <v>8317</v>
      </c>
      <c r="R4081" s="8" t="s">
        <v>8318</v>
      </c>
      <c r="S4081" s="12">
        <f t="shared" si="254"/>
        <v>42510.938900462963</v>
      </c>
      <c r="T4081" s="12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8" t="e">
        <f t="shared" si="253"/>
        <v>#DIV/0!</v>
      </c>
      <c r="Q4082" s="8" t="s">
        <v>8317</v>
      </c>
      <c r="R4082" s="8" t="s">
        <v>8318</v>
      </c>
      <c r="S4082" s="12">
        <f t="shared" si="254"/>
        <v>42511.698101851856</v>
      </c>
      <c r="T4082" s="12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15.74</v>
      </c>
      <c r="P4083" s="8">
        <f t="shared" si="253"/>
        <v>29.17</v>
      </c>
      <c r="Q4083" s="8" t="s">
        <v>8317</v>
      </c>
      <c r="R4083" s="8" t="s">
        <v>8318</v>
      </c>
      <c r="S4083" s="12">
        <f t="shared" si="254"/>
        <v>42041.581307870365</v>
      </c>
      <c r="T4083" s="12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8">
        <f t="shared" si="253"/>
        <v>1.5</v>
      </c>
      <c r="Q4084" s="8" t="s">
        <v>8317</v>
      </c>
      <c r="R4084" s="8" t="s">
        <v>8318</v>
      </c>
      <c r="S4084" s="12">
        <f t="shared" si="254"/>
        <v>42307.189270833333</v>
      </c>
      <c r="T4084" s="12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21.69</v>
      </c>
      <c r="P4085" s="8">
        <f t="shared" si="253"/>
        <v>126.5</v>
      </c>
      <c r="Q4085" s="8" t="s">
        <v>8317</v>
      </c>
      <c r="R4085" s="8" t="s">
        <v>8318</v>
      </c>
      <c r="S4085" s="12">
        <f t="shared" si="254"/>
        <v>42353.761759259258</v>
      </c>
      <c r="T4085" s="12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</v>
      </c>
      <c r="P4086" s="8">
        <f t="shared" si="253"/>
        <v>10</v>
      </c>
      <c r="Q4086" s="8" t="s">
        <v>8317</v>
      </c>
      <c r="R4086" s="8" t="s">
        <v>8318</v>
      </c>
      <c r="S4086" s="12">
        <f t="shared" si="254"/>
        <v>42622.436412037037</v>
      </c>
      <c r="T4086" s="12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0.28999999999999998</v>
      </c>
      <c r="P4087" s="8">
        <f t="shared" si="253"/>
        <v>10</v>
      </c>
      <c r="Q4087" s="8" t="s">
        <v>8317</v>
      </c>
      <c r="R4087" s="8" t="s">
        <v>8318</v>
      </c>
      <c r="S4087" s="12">
        <f t="shared" si="254"/>
        <v>42058.603877314818</v>
      </c>
      <c r="T4087" s="12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8">
        <f t="shared" si="253"/>
        <v>9.4</v>
      </c>
      <c r="Q4088" s="8" t="s">
        <v>8317</v>
      </c>
      <c r="R4088" s="8" t="s">
        <v>8318</v>
      </c>
      <c r="S4088" s="12">
        <f t="shared" si="254"/>
        <v>42304.940960648149</v>
      </c>
      <c r="T4088" s="12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8" t="e">
        <f t="shared" si="253"/>
        <v>#DIV/0!</v>
      </c>
      <c r="Q4089" s="8" t="s">
        <v>8317</v>
      </c>
      <c r="R4089" s="8" t="s">
        <v>8318</v>
      </c>
      <c r="S4089" s="12">
        <f t="shared" si="254"/>
        <v>42538.742893518516</v>
      </c>
      <c r="T4089" s="12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8">
        <f t="shared" si="253"/>
        <v>72</v>
      </c>
      <c r="Q4090" s="8" t="s">
        <v>8317</v>
      </c>
      <c r="R4090" s="8" t="s">
        <v>8318</v>
      </c>
      <c r="S4090" s="12">
        <f t="shared" si="254"/>
        <v>41990.612546296295</v>
      </c>
      <c r="T4090" s="12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8">
        <f t="shared" si="253"/>
        <v>30</v>
      </c>
      <c r="Q4091" s="8" t="s">
        <v>8317</v>
      </c>
      <c r="R4091" s="8" t="s">
        <v>8318</v>
      </c>
      <c r="S4091" s="12">
        <f t="shared" si="254"/>
        <v>42122.732499999998</v>
      </c>
      <c r="T4091" s="12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8">
        <f t="shared" si="253"/>
        <v>10.67</v>
      </c>
      <c r="Q4092" s="8" t="s">
        <v>8317</v>
      </c>
      <c r="R4092" s="8" t="s">
        <v>8318</v>
      </c>
      <c r="S4092" s="12">
        <f t="shared" si="254"/>
        <v>42209.67288194444</v>
      </c>
      <c r="T4092" s="12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8">
        <f t="shared" si="253"/>
        <v>25.5</v>
      </c>
      <c r="Q4093" s="8" t="s">
        <v>8317</v>
      </c>
      <c r="R4093" s="8" t="s">
        <v>8318</v>
      </c>
      <c r="S4093" s="12">
        <f t="shared" si="254"/>
        <v>41990.506377314814</v>
      </c>
      <c r="T4093" s="12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0.02</v>
      </c>
      <c r="P4094" s="8">
        <f t="shared" si="253"/>
        <v>20</v>
      </c>
      <c r="Q4094" s="8" t="s">
        <v>8317</v>
      </c>
      <c r="R4094" s="8" t="s">
        <v>8318</v>
      </c>
      <c r="S4094" s="12">
        <f t="shared" si="254"/>
        <v>42039.194988425923</v>
      </c>
      <c r="T4094" s="12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8">
        <f t="shared" si="253"/>
        <v>15</v>
      </c>
      <c r="Q4095" s="8" t="s">
        <v>8317</v>
      </c>
      <c r="R4095" s="8" t="s">
        <v>8318</v>
      </c>
      <c r="S4095" s="12">
        <f t="shared" si="254"/>
        <v>42178.815891203703</v>
      </c>
      <c r="T4095" s="12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8">
        <f t="shared" si="253"/>
        <v>91.25</v>
      </c>
      <c r="Q4096" s="8" t="s">
        <v>8317</v>
      </c>
      <c r="R4096" s="8" t="s">
        <v>8318</v>
      </c>
      <c r="S4096" s="12">
        <f t="shared" si="254"/>
        <v>41890.086805555555</v>
      </c>
      <c r="T4096" s="12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2.67</v>
      </c>
      <c r="P4097" s="8">
        <f t="shared" si="253"/>
        <v>800</v>
      </c>
      <c r="Q4097" s="8" t="s">
        <v>8317</v>
      </c>
      <c r="R4097" s="8" t="s">
        <v>8318</v>
      </c>
      <c r="S4097" s="12">
        <f t="shared" si="254"/>
        <v>42693.031828703708</v>
      </c>
      <c r="T4097" s="12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11.43</v>
      </c>
      <c r="P4098" s="8">
        <f t="shared" si="253"/>
        <v>80</v>
      </c>
      <c r="Q4098" s="8" t="s">
        <v>8317</v>
      </c>
      <c r="R4098" s="8" t="s">
        <v>8318</v>
      </c>
      <c r="S4098" s="12">
        <f t="shared" si="254"/>
        <v>42750.530312499999</v>
      </c>
      <c r="T4098" s="12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ROUND(100*(E4099/D4099), 2)</f>
        <v>0</v>
      </c>
      <c r="P4099" s="8" t="e">
        <f t="shared" ref="P4099:P4115" si="257">ROUND(E4099/L4099,2)</f>
        <v>#DIV/0!</v>
      </c>
      <c r="Q4099" s="8" t="s">
        <v>8317</v>
      </c>
      <c r="R4099" s="8" t="s">
        <v>8318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8" t="e">
        <f t="shared" si="257"/>
        <v>#DIV/0!</v>
      </c>
      <c r="Q4100" s="8" t="s">
        <v>8317</v>
      </c>
      <c r="R4100" s="8" t="s">
        <v>8318</v>
      </c>
      <c r="S4100" s="12">
        <f t="shared" si="258"/>
        <v>42495.722187499996</v>
      </c>
      <c r="T4100" s="12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1.1100000000000001</v>
      </c>
      <c r="P4101" s="8">
        <f t="shared" si="257"/>
        <v>50</v>
      </c>
      <c r="Q4101" s="8" t="s">
        <v>8317</v>
      </c>
      <c r="R4101" s="8" t="s">
        <v>8318</v>
      </c>
      <c r="S4101" s="12">
        <f t="shared" si="258"/>
        <v>42570.850381944445</v>
      </c>
      <c r="T4101" s="12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8" t="e">
        <f t="shared" si="257"/>
        <v>#DIV/0!</v>
      </c>
      <c r="Q4102" s="8" t="s">
        <v>8317</v>
      </c>
      <c r="R4102" s="8" t="s">
        <v>8318</v>
      </c>
      <c r="S4102" s="12">
        <f t="shared" si="258"/>
        <v>41927.124884259261</v>
      </c>
      <c r="T4102" s="12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8" t="e">
        <f t="shared" si="257"/>
        <v>#DIV/0!</v>
      </c>
      <c r="Q4103" s="8" t="s">
        <v>8317</v>
      </c>
      <c r="R4103" s="8" t="s">
        <v>8318</v>
      </c>
      <c r="S4103" s="12">
        <f t="shared" si="258"/>
        <v>42730.903726851851</v>
      </c>
      <c r="T4103" s="12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</v>
      </c>
      <c r="P4104" s="8">
        <f t="shared" si="257"/>
        <v>22.83</v>
      </c>
      <c r="Q4104" s="8" t="s">
        <v>8317</v>
      </c>
      <c r="R4104" s="8" t="s">
        <v>8318</v>
      </c>
      <c r="S4104" s="12">
        <f t="shared" si="258"/>
        <v>42475.848067129627</v>
      </c>
      <c r="T4104" s="12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8">
        <f t="shared" si="257"/>
        <v>16.670000000000002</v>
      </c>
      <c r="Q4105" s="8" t="s">
        <v>8317</v>
      </c>
      <c r="R4105" s="8" t="s">
        <v>8318</v>
      </c>
      <c r="S4105" s="12">
        <f t="shared" si="258"/>
        <v>42188.83293981482</v>
      </c>
      <c r="T4105" s="12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21.37</v>
      </c>
      <c r="P4106" s="8">
        <f t="shared" si="257"/>
        <v>45.79</v>
      </c>
      <c r="Q4106" s="8" t="s">
        <v>8317</v>
      </c>
      <c r="R4106" s="8" t="s">
        <v>8318</v>
      </c>
      <c r="S4106" s="12">
        <f t="shared" si="258"/>
        <v>42640.278171296297</v>
      </c>
      <c r="T4106" s="12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6.97</v>
      </c>
      <c r="P4107" s="8">
        <f t="shared" si="257"/>
        <v>383.33</v>
      </c>
      <c r="Q4107" s="8" t="s">
        <v>8317</v>
      </c>
      <c r="R4107" s="8" t="s">
        <v>8318</v>
      </c>
      <c r="S4107" s="12">
        <f t="shared" si="258"/>
        <v>42697.010520833333</v>
      </c>
      <c r="T4107" s="12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8">
        <f t="shared" si="257"/>
        <v>106.97</v>
      </c>
      <c r="Q4108" s="8" t="s">
        <v>8317</v>
      </c>
      <c r="R4108" s="8" t="s">
        <v>8318</v>
      </c>
      <c r="S4108" s="12">
        <f t="shared" si="258"/>
        <v>42053.049375000002</v>
      </c>
      <c r="T4108" s="12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2.0499999999999998</v>
      </c>
      <c r="P4109" s="8">
        <f t="shared" si="257"/>
        <v>10.25</v>
      </c>
      <c r="Q4109" s="8" t="s">
        <v>8317</v>
      </c>
      <c r="R4109" s="8" t="s">
        <v>8318</v>
      </c>
      <c r="S4109" s="12">
        <f t="shared" si="258"/>
        <v>41883.916678240741</v>
      </c>
      <c r="T4109" s="12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1.97</v>
      </c>
      <c r="P4110" s="8">
        <f t="shared" si="257"/>
        <v>59</v>
      </c>
      <c r="Q4110" s="8" t="s">
        <v>8317</v>
      </c>
      <c r="R4110" s="8" t="s">
        <v>8318</v>
      </c>
      <c r="S4110" s="12">
        <f t="shared" si="258"/>
        <v>42767.031678240746</v>
      </c>
      <c r="T4110" s="12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8" t="e">
        <f t="shared" si="257"/>
        <v>#DIV/0!</v>
      </c>
      <c r="Q4111" s="8" t="s">
        <v>8317</v>
      </c>
      <c r="R4111" s="8" t="s">
        <v>8318</v>
      </c>
      <c r="S4111" s="12">
        <f t="shared" si="258"/>
        <v>42307.539398148147</v>
      </c>
      <c r="T4111" s="12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28.67</v>
      </c>
      <c r="P4112" s="8">
        <f t="shared" si="257"/>
        <v>14.33</v>
      </c>
      <c r="Q4112" s="8" t="s">
        <v>8317</v>
      </c>
      <c r="R4112" s="8" t="s">
        <v>8318</v>
      </c>
      <c r="S4112" s="12">
        <f t="shared" si="258"/>
        <v>42512.626747685179</v>
      </c>
      <c r="T4112" s="12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</v>
      </c>
      <c r="P4113" s="8">
        <f t="shared" si="257"/>
        <v>15.67</v>
      </c>
      <c r="Q4113" s="8" t="s">
        <v>8317</v>
      </c>
      <c r="R4113" s="8" t="s">
        <v>8318</v>
      </c>
      <c r="S4113" s="12">
        <f t="shared" si="258"/>
        <v>42029.135879629626</v>
      </c>
      <c r="T4113" s="12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8">
        <f t="shared" si="257"/>
        <v>1</v>
      </c>
      <c r="Q4114" s="8" t="s">
        <v>8317</v>
      </c>
      <c r="R4114" s="8" t="s">
        <v>8318</v>
      </c>
      <c r="S4114" s="12">
        <f t="shared" si="258"/>
        <v>42400.946597222224</v>
      </c>
      <c r="T4114" s="12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8">
        <f t="shared" si="257"/>
        <v>1</v>
      </c>
      <c r="Q4115" s="8" t="s">
        <v>8317</v>
      </c>
      <c r="R4115" s="8" t="s">
        <v>8318</v>
      </c>
      <c r="S4115" s="12">
        <f t="shared" si="258"/>
        <v>42358.573182870372</v>
      </c>
      <c r="T4115" s="12">
        <f t="shared" si="259"/>
        <v>42377.273611111115</v>
      </c>
    </row>
  </sheetData>
  <autoFilter ref="A1:T4115" xr:uid="{F936D010-55B2-3E46-83A3-7992B03A0958}">
    <filterColumn colId="5">
      <filters>
        <filter val="failed"/>
      </filters>
    </filterColumn>
  </autoFilter>
  <conditionalFormatting sqref="F1:F1048576">
    <cfRule type="cellIs" dxfId="15" priority="2" operator="equal">
      <formula>"live"</formula>
    </cfRule>
    <cfRule type="cellIs" dxfId="14" priority="3" operator="equal">
      <formula>"canceled"</formula>
    </cfRule>
    <cfRule type="cellIs" dxfId="13" priority="4" operator="equal">
      <formula>"failed"</formula>
    </cfRule>
    <cfRule type="cellIs" dxfId="12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92D05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937C5-130A-C64B-8BA5-F5F0E7C677D1}">
  <dimension ref="A3:F14"/>
  <sheetViews>
    <sheetView workbookViewId="0">
      <selection activeCell="E26" sqref="E2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3" spans="1:6" x14ac:dyDescent="0.2">
      <c r="A3" s="10" t="s">
        <v>8360</v>
      </c>
      <c r="B3" s="10" t="s">
        <v>8364</v>
      </c>
    </row>
    <row r="4" spans="1:6" x14ac:dyDescent="0.2">
      <c r="A4" s="10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8" t="s">
        <v>8362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43AEC-56D7-5448-B78A-729A64CD2761}">
  <dimension ref="A1:F100"/>
  <sheetViews>
    <sheetView topLeftCell="A50" workbookViewId="0">
      <selection activeCell="I83" sqref="I8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11.83203125" bestFit="1" customWidth="1"/>
    <col min="9" max="9" width="18.33203125" bestFit="1" customWidth="1"/>
    <col min="10" max="10" width="16" bestFit="1" customWidth="1"/>
    <col min="11" max="11" width="22.6640625" bestFit="1" customWidth="1"/>
  </cols>
  <sheetData>
    <row r="1" spans="1:6" ht="18" x14ac:dyDescent="0.2">
      <c r="A1" s="11" t="s">
        <v>8366</v>
      </c>
    </row>
    <row r="4" spans="1:6" x14ac:dyDescent="0.2">
      <c r="A4" s="10" t="s">
        <v>8360</v>
      </c>
      <c r="B4" t="s">
        <v>8364</v>
      </c>
    </row>
    <row r="5" spans="1:6" x14ac:dyDescent="0.2">
      <c r="A5" s="10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2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8362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  <row r="48" spans="1:6" x14ac:dyDescent="0.2">
      <c r="A48" s="8"/>
      <c r="B48" s="9"/>
      <c r="C48" s="9"/>
      <c r="D48" s="9"/>
      <c r="E48" s="9"/>
      <c r="F48" s="9"/>
    </row>
    <row r="49" spans="1:6" x14ac:dyDescent="0.2">
      <c r="A49" s="8"/>
      <c r="B49" s="9"/>
      <c r="C49" s="9"/>
      <c r="D49" s="9"/>
      <c r="E49" s="9"/>
      <c r="F49" s="9"/>
    </row>
    <row r="50" spans="1:6" ht="18" x14ac:dyDescent="0.2">
      <c r="A50" s="11" t="s">
        <v>8365</v>
      </c>
    </row>
    <row r="51" spans="1:6" x14ac:dyDescent="0.2">
      <c r="A51" s="10" t="s">
        <v>8223</v>
      </c>
      <c r="B51" t="s">
        <v>8363</v>
      </c>
    </row>
    <row r="52" spans="1:6" x14ac:dyDescent="0.2">
      <c r="A52" s="10" t="s">
        <v>8308</v>
      </c>
      <c r="B52" t="s">
        <v>8363</v>
      </c>
    </row>
    <row r="54" spans="1:6" x14ac:dyDescent="0.2">
      <c r="A54" s="10" t="s">
        <v>8360</v>
      </c>
      <c r="B54" s="10" t="s">
        <v>8364</v>
      </c>
    </row>
    <row r="55" spans="1:6" x14ac:dyDescent="0.2">
      <c r="A55" s="10" t="s">
        <v>8361</v>
      </c>
      <c r="B55" t="s">
        <v>8220</v>
      </c>
      <c r="C55" t="s">
        <v>8221</v>
      </c>
      <c r="D55" t="s">
        <v>8222</v>
      </c>
      <c r="E55" t="s">
        <v>8219</v>
      </c>
      <c r="F55" t="s">
        <v>8362</v>
      </c>
    </row>
    <row r="56" spans="1:6" x14ac:dyDescent="0.2">
      <c r="A56" s="8" t="s">
        <v>8316</v>
      </c>
      <c r="B56" s="9"/>
      <c r="C56" s="9">
        <v>100</v>
      </c>
      <c r="D56" s="9"/>
      <c r="E56" s="9"/>
      <c r="F56" s="9">
        <v>100</v>
      </c>
    </row>
    <row r="57" spans="1:6" x14ac:dyDescent="0.2">
      <c r="A57" s="8" t="s">
        <v>8344</v>
      </c>
      <c r="B57" s="9">
        <v>20</v>
      </c>
      <c r="C57" s="9"/>
      <c r="D57" s="9"/>
      <c r="E57" s="9"/>
      <c r="F57" s="9">
        <v>20</v>
      </c>
    </row>
    <row r="58" spans="1:6" x14ac:dyDescent="0.2">
      <c r="A58" s="8" t="s">
        <v>8332</v>
      </c>
      <c r="B58" s="9">
        <v>24</v>
      </c>
      <c r="C58" s="9"/>
      <c r="D58" s="9"/>
      <c r="E58" s="9"/>
      <c r="F58" s="9">
        <v>24</v>
      </c>
    </row>
    <row r="59" spans="1:6" x14ac:dyDescent="0.2">
      <c r="A59" s="8" t="s">
        <v>8358</v>
      </c>
      <c r="B59" s="9"/>
      <c r="C59" s="9">
        <v>40</v>
      </c>
      <c r="D59" s="9"/>
      <c r="E59" s="9"/>
      <c r="F59" s="9">
        <v>40</v>
      </c>
    </row>
    <row r="60" spans="1:6" x14ac:dyDescent="0.2">
      <c r="A60" s="8" t="s">
        <v>8354</v>
      </c>
      <c r="B60" s="9"/>
      <c r="C60" s="9"/>
      <c r="D60" s="9"/>
      <c r="E60" s="9">
        <v>40</v>
      </c>
      <c r="F60" s="9">
        <v>40</v>
      </c>
    </row>
    <row r="61" spans="1:6" x14ac:dyDescent="0.2">
      <c r="A61" s="8" t="s">
        <v>8315</v>
      </c>
      <c r="B61" s="9"/>
      <c r="C61" s="9"/>
      <c r="D61" s="9"/>
      <c r="E61" s="9">
        <v>180</v>
      </c>
      <c r="F61" s="9">
        <v>180</v>
      </c>
    </row>
    <row r="62" spans="1:6" x14ac:dyDescent="0.2">
      <c r="A62" s="8" t="s">
        <v>8314</v>
      </c>
      <c r="B62" s="9"/>
      <c r="C62" s="9">
        <v>80</v>
      </c>
      <c r="D62" s="9"/>
      <c r="E62" s="9"/>
      <c r="F62" s="9">
        <v>80</v>
      </c>
    </row>
    <row r="63" spans="1:6" x14ac:dyDescent="0.2">
      <c r="A63" s="8" t="s">
        <v>8330</v>
      </c>
      <c r="B63" s="9"/>
      <c r="C63" s="9"/>
      <c r="D63" s="9"/>
      <c r="E63" s="9">
        <v>40</v>
      </c>
      <c r="F63" s="9">
        <v>40</v>
      </c>
    </row>
    <row r="64" spans="1:6" x14ac:dyDescent="0.2">
      <c r="A64" s="8" t="s">
        <v>8347</v>
      </c>
      <c r="B64" s="9"/>
      <c r="C64" s="9">
        <v>40</v>
      </c>
      <c r="D64" s="9">
        <v>20</v>
      </c>
      <c r="E64" s="9"/>
      <c r="F64" s="9">
        <v>60</v>
      </c>
    </row>
    <row r="65" spans="1:6" x14ac:dyDescent="0.2">
      <c r="A65" s="8" t="s">
        <v>8324</v>
      </c>
      <c r="B65" s="9"/>
      <c r="C65" s="9">
        <v>40</v>
      </c>
      <c r="D65" s="9"/>
      <c r="E65" s="9"/>
      <c r="F65" s="9">
        <v>40</v>
      </c>
    </row>
    <row r="66" spans="1:6" x14ac:dyDescent="0.2">
      <c r="A66" s="8" t="s">
        <v>8337</v>
      </c>
      <c r="B66" s="9">
        <v>20</v>
      </c>
      <c r="C66" s="9">
        <v>120</v>
      </c>
      <c r="D66" s="9"/>
      <c r="E66" s="9"/>
      <c r="F66" s="9">
        <v>140</v>
      </c>
    </row>
    <row r="67" spans="1:6" x14ac:dyDescent="0.2">
      <c r="A67" s="8" t="s">
        <v>8348</v>
      </c>
      <c r="B67" s="9"/>
      <c r="C67" s="9">
        <v>20</v>
      </c>
      <c r="D67" s="9"/>
      <c r="E67" s="9"/>
      <c r="F67" s="9">
        <v>20</v>
      </c>
    </row>
    <row r="68" spans="1:6" x14ac:dyDescent="0.2">
      <c r="A68" s="8" t="s">
        <v>8349</v>
      </c>
      <c r="B68" s="9"/>
      <c r="C68" s="9"/>
      <c r="D68" s="9"/>
      <c r="E68" s="9">
        <v>140</v>
      </c>
      <c r="F68" s="9">
        <v>140</v>
      </c>
    </row>
    <row r="69" spans="1:6" x14ac:dyDescent="0.2">
      <c r="A69" s="8" t="s">
        <v>8329</v>
      </c>
      <c r="B69" s="9"/>
      <c r="C69" s="9">
        <v>20</v>
      </c>
      <c r="D69" s="9"/>
      <c r="E69" s="9">
        <v>140</v>
      </c>
      <c r="F69" s="9">
        <v>160</v>
      </c>
    </row>
    <row r="70" spans="1:6" x14ac:dyDescent="0.2">
      <c r="A70" s="8" t="s">
        <v>8328</v>
      </c>
      <c r="B70" s="9"/>
      <c r="C70" s="9">
        <v>60</v>
      </c>
      <c r="D70" s="9"/>
      <c r="E70" s="9"/>
      <c r="F70" s="9">
        <v>60</v>
      </c>
    </row>
    <row r="71" spans="1:6" x14ac:dyDescent="0.2">
      <c r="A71" s="8" t="s">
        <v>8356</v>
      </c>
      <c r="B71" s="9"/>
      <c r="C71" s="9">
        <v>11</v>
      </c>
      <c r="D71" s="9"/>
      <c r="E71" s="9">
        <v>9</v>
      </c>
      <c r="F71" s="9">
        <v>20</v>
      </c>
    </row>
    <row r="72" spans="1:6" x14ac:dyDescent="0.2">
      <c r="A72" s="8" t="s">
        <v>8327</v>
      </c>
      <c r="B72" s="9"/>
      <c r="C72" s="9"/>
      <c r="D72" s="9"/>
      <c r="E72" s="9">
        <v>20</v>
      </c>
      <c r="F72" s="9">
        <v>20</v>
      </c>
    </row>
    <row r="73" spans="1:6" x14ac:dyDescent="0.2">
      <c r="A73" s="8" t="s">
        <v>8335</v>
      </c>
      <c r="B73" s="9"/>
      <c r="C73" s="9">
        <v>40</v>
      </c>
      <c r="D73" s="9"/>
      <c r="E73" s="9"/>
      <c r="F73" s="9">
        <v>40</v>
      </c>
    </row>
    <row r="74" spans="1:6" x14ac:dyDescent="0.2">
      <c r="A74" s="8" t="s">
        <v>8359</v>
      </c>
      <c r="B74" s="9">
        <v>20</v>
      </c>
      <c r="C74" s="9">
        <v>60</v>
      </c>
      <c r="D74" s="9"/>
      <c r="E74" s="9">
        <v>60</v>
      </c>
      <c r="F74" s="9">
        <v>140</v>
      </c>
    </row>
    <row r="75" spans="1:6" x14ac:dyDescent="0.2">
      <c r="A75" s="8" t="s">
        <v>8343</v>
      </c>
      <c r="B75" s="9"/>
      <c r="C75" s="9">
        <v>20</v>
      </c>
      <c r="D75" s="9"/>
      <c r="E75" s="9"/>
      <c r="F75" s="9">
        <v>20</v>
      </c>
    </row>
    <row r="76" spans="1:6" x14ac:dyDescent="0.2">
      <c r="A76" s="8" t="s">
        <v>8323</v>
      </c>
      <c r="B76" s="9"/>
      <c r="C76" s="9"/>
      <c r="D76" s="9"/>
      <c r="E76" s="9">
        <v>60</v>
      </c>
      <c r="F76" s="9">
        <v>60</v>
      </c>
    </row>
    <row r="77" spans="1:6" x14ac:dyDescent="0.2">
      <c r="A77" s="8" t="s">
        <v>8350</v>
      </c>
      <c r="B77" s="9"/>
      <c r="C77" s="9">
        <v>20</v>
      </c>
      <c r="D77" s="9"/>
      <c r="E77" s="9"/>
      <c r="F77" s="9">
        <v>20</v>
      </c>
    </row>
    <row r="78" spans="1:6" x14ac:dyDescent="0.2">
      <c r="A78" s="8" t="s">
        <v>8339</v>
      </c>
      <c r="B78" s="9"/>
      <c r="C78" s="9">
        <v>57</v>
      </c>
      <c r="D78" s="9"/>
      <c r="E78" s="9">
        <v>103</v>
      </c>
      <c r="F78" s="9">
        <v>160</v>
      </c>
    </row>
    <row r="79" spans="1:6" x14ac:dyDescent="0.2">
      <c r="A79" s="8" t="s">
        <v>8345</v>
      </c>
      <c r="B79" s="9"/>
      <c r="C79" s="9">
        <v>20</v>
      </c>
      <c r="D79" s="9"/>
      <c r="E79" s="9"/>
      <c r="F79" s="9">
        <v>20</v>
      </c>
    </row>
    <row r="80" spans="1:6" x14ac:dyDescent="0.2">
      <c r="A80" s="8" t="s">
        <v>8318</v>
      </c>
      <c r="B80" s="9"/>
      <c r="C80" s="9">
        <v>353</v>
      </c>
      <c r="D80" s="9">
        <v>19</v>
      </c>
      <c r="E80" s="9">
        <v>694</v>
      </c>
      <c r="F80" s="9">
        <v>1066</v>
      </c>
    </row>
    <row r="81" spans="1:6" x14ac:dyDescent="0.2">
      <c r="A81" s="8" t="s">
        <v>8346</v>
      </c>
      <c r="B81" s="9"/>
      <c r="C81" s="9"/>
      <c r="D81" s="9"/>
      <c r="E81" s="9">
        <v>40</v>
      </c>
      <c r="F81" s="9">
        <v>40</v>
      </c>
    </row>
    <row r="82" spans="1:6" x14ac:dyDescent="0.2">
      <c r="A82" s="8" t="s">
        <v>8342</v>
      </c>
      <c r="B82" s="9"/>
      <c r="C82" s="9"/>
      <c r="D82" s="9"/>
      <c r="E82" s="9">
        <v>20</v>
      </c>
      <c r="F82" s="9">
        <v>20</v>
      </c>
    </row>
    <row r="83" spans="1:6" x14ac:dyDescent="0.2">
      <c r="A83" s="8" t="s">
        <v>8353</v>
      </c>
      <c r="B83" s="9"/>
      <c r="C83" s="9">
        <v>20</v>
      </c>
      <c r="D83" s="9"/>
      <c r="E83" s="9"/>
      <c r="F83" s="9">
        <v>20</v>
      </c>
    </row>
    <row r="84" spans="1:6" x14ac:dyDescent="0.2">
      <c r="A84" s="8" t="s">
        <v>8326</v>
      </c>
      <c r="B84" s="9"/>
      <c r="C84" s="9"/>
      <c r="D84" s="9"/>
      <c r="E84" s="9">
        <v>260</v>
      </c>
      <c r="F84" s="9">
        <v>260</v>
      </c>
    </row>
    <row r="85" spans="1:6" x14ac:dyDescent="0.2">
      <c r="A85" s="8" t="s">
        <v>8313</v>
      </c>
      <c r="B85" s="9">
        <v>40</v>
      </c>
      <c r="C85" s="9"/>
      <c r="D85" s="9"/>
      <c r="E85" s="9"/>
      <c r="F85" s="9">
        <v>40</v>
      </c>
    </row>
    <row r="86" spans="1:6" x14ac:dyDescent="0.2">
      <c r="A86" s="8" t="s">
        <v>8312</v>
      </c>
      <c r="B86" s="9"/>
      <c r="C86" s="9"/>
      <c r="D86" s="9"/>
      <c r="E86" s="9">
        <v>60</v>
      </c>
      <c r="F86" s="9">
        <v>60</v>
      </c>
    </row>
    <row r="87" spans="1:6" x14ac:dyDescent="0.2">
      <c r="A87" s="8" t="s">
        <v>8352</v>
      </c>
      <c r="B87" s="9"/>
      <c r="C87" s="9"/>
      <c r="D87" s="9">
        <v>6</v>
      </c>
      <c r="E87" s="9">
        <v>34</v>
      </c>
      <c r="F87" s="9">
        <v>40</v>
      </c>
    </row>
    <row r="88" spans="1:6" x14ac:dyDescent="0.2">
      <c r="A88" s="8" t="s">
        <v>8355</v>
      </c>
      <c r="B88" s="9">
        <v>18</v>
      </c>
      <c r="C88" s="9">
        <v>2</v>
      </c>
      <c r="D88" s="9"/>
      <c r="E88" s="9">
        <v>40</v>
      </c>
      <c r="F88" s="9">
        <v>60</v>
      </c>
    </row>
    <row r="89" spans="1:6" x14ac:dyDescent="0.2">
      <c r="A89" s="8" t="s">
        <v>8357</v>
      </c>
      <c r="B89" s="9">
        <v>17</v>
      </c>
      <c r="C89" s="9">
        <v>80</v>
      </c>
      <c r="D89" s="9">
        <v>5</v>
      </c>
      <c r="E89" s="9">
        <v>85</v>
      </c>
      <c r="F89" s="9">
        <v>187</v>
      </c>
    </row>
    <row r="90" spans="1:6" x14ac:dyDescent="0.2">
      <c r="A90" s="8" t="s">
        <v>8351</v>
      </c>
      <c r="B90" s="9"/>
      <c r="C90" s="9"/>
      <c r="D90" s="9"/>
      <c r="E90" s="9">
        <v>80</v>
      </c>
      <c r="F90" s="9">
        <v>80</v>
      </c>
    </row>
    <row r="91" spans="1:6" x14ac:dyDescent="0.2">
      <c r="A91" s="8" t="s">
        <v>8311</v>
      </c>
      <c r="B91" s="9"/>
      <c r="C91" s="9"/>
      <c r="D91" s="9"/>
      <c r="E91" s="9">
        <v>60</v>
      </c>
      <c r="F91" s="9">
        <v>60</v>
      </c>
    </row>
    <row r="92" spans="1:6" x14ac:dyDescent="0.2">
      <c r="A92" s="8" t="s">
        <v>8341</v>
      </c>
      <c r="B92" s="9">
        <v>10</v>
      </c>
      <c r="C92" s="9">
        <v>47</v>
      </c>
      <c r="D92" s="9"/>
      <c r="E92" s="9"/>
      <c r="F92" s="9">
        <v>57</v>
      </c>
    </row>
    <row r="93" spans="1:6" x14ac:dyDescent="0.2">
      <c r="A93" s="8" t="s">
        <v>8334</v>
      </c>
      <c r="B93" s="9"/>
      <c r="C93" s="9">
        <v>100</v>
      </c>
      <c r="D93" s="9"/>
      <c r="E93" s="9"/>
      <c r="F93" s="9">
        <v>100</v>
      </c>
    </row>
    <row r="94" spans="1:6" x14ac:dyDescent="0.2">
      <c r="A94" s="8" t="s">
        <v>8321</v>
      </c>
      <c r="B94" s="9">
        <v>60</v>
      </c>
      <c r="C94" s="9">
        <v>120</v>
      </c>
      <c r="D94" s="9"/>
      <c r="E94" s="9">
        <v>20</v>
      </c>
      <c r="F94" s="9">
        <v>200</v>
      </c>
    </row>
    <row r="95" spans="1:6" x14ac:dyDescent="0.2">
      <c r="A95" s="8" t="s">
        <v>8320</v>
      </c>
      <c r="B95" s="9">
        <v>100</v>
      </c>
      <c r="C95" s="9">
        <v>60</v>
      </c>
      <c r="D95" s="9"/>
      <c r="E95" s="9"/>
      <c r="F95" s="9">
        <v>160</v>
      </c>
    </row>
    <row r="96" spans="1:6" x14ac:dyDescent="0.2">
      <c r="A96" s="8" t="s">
        <v>8340</v>
      </c>
      <c r="B96" s="9">
        <v>20</v>
      </c>
      <c r="C96" s="9"/>
      <c r="D96" s="9"/>
      <c r="E96" s="9"/>
      <c r="F96" s="9">
        <v>20</v>
      </c>
    </row>
    <row r="97" spans="1:6" x14ac:dyDescent="0.2">
      <c r="A97" s="8" t="s">
        <v>8362</v>
      </c>
      <c r="B97" s="9">
        <v>349</v>
      </c>
      <c r="C97" s="9">
        <v>1530</v>
      </c>
      <c r="D97" s="9">
        <v>50</v>
      </c>
      <c r="E97" s="9">
        <v>2185</v>
      </c>
      <c r="F97" s="9">
        <v>4114</v>
      </c>
    </row>
    <row r="100" spans="1:6" ht="18" x14ac:dyDescent="0.2">
      <c r="A100" s="11"/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434EA-1443-824C-93A4-D02E1A0E46DC}">
  <dimension ref="A1:F18"/>
  <sheetViews>
    <sheetView topLeftCell="A14" workbookViewId="0">
      <selection activeCell="G49" sqref="G4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0" t="s">
        <v>8308</v>
      </c>
      <c r="B1" t="s">
        <v>8363</v>
      </c>
    </row>
    <row r="2" spans="1:6" x14ac:dyDescent="0.2">
      <c r="A2" s="10" t="s">
        <v>8381</v>
      </c>
      <c r="B2" t="s">
        <v>8363</v>
      </c>
    </row>
    <row r="4" spans="1:6" x14ac:dyDescent="0.2">
      <c r="A4" s="10" t="s">
        <v>8360</v>
      </c>
      <c r="B4" s="10" t="s">
        <v>8364</v>
      </c>
    </row>
    <row r="5" spans="1:6" x14ac:dyDescent="0.2">
      <c r="A5" s="10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8" t="s">
        <v>8375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">
      <c r="A7" s="8" t="s">
        <v>8376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">
      <c r="A8" s="8" t="s">
        <v>8377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">
      <c r="A9" s="8" t="s">
        <v>8378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">
      <c r="A10" s="8" t="s">
        <v>8369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">
      <c r="A11" s="8" t="s">
        <v>8379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">
      <c r="A12" s="8" t="s">
        <v>8370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">
      <c r="A13" s="8" t="s">
        <v>8371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">
      <c r="A14" s="8" t="s">
        <v>8372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">
      <c r="A15" s="8" t="s">
        <v>8373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">
      <c r="A16" s="8" t="s">
        <v>8374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">
      <c r="A17" s="8" t="s">
        <v>8380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">
      <c r="A18" s="8" t="s">
        <v>8362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A9E25-3385-B44F-9CEB-BC1C38FD97CA}">
  <dimension ref="A1:H13"/>
  <sheetViews>
    <sheetView zoomScale="94" zoomScaleNormal="100" workbookViewId="0">
      <selection activeCell="C57" sqref="C57"/>
    </sheetView>
  </sheetViews>
  <sheetFormatPr baseColWidth="10" defaultRowHeight="15" x14ac:dyDescent="0.2"/>
  <cols>
    <col min="1" max="1" width="24.83203125" bestFit="1" customWidth="1"/>
    <col min="2" max="2" width="24" bestFit="1" customWidth="1"/>
    <col min="3" max="3" width="20.6640625" bestFit="1" customWidth="1"/>
    <col min="4" max="5" width="23.33203125" bestFit="1" customWidth="1"/>
    <col min="6" max="6" width="20.6640625" bestFit="1" customWidth="1"/>
    <col min="7" max="7" width="23.33203125" bestFit="1" customWidth="1"/>
    <col min="8" max="8" width="20.6640625" bestFit="1" customWidth="1"/>
    <col min="9" max="9" width="23.33203125" bestFit="1" customWidth="1"/>
    <col min="10" max="10" width="20.6640625" bestFit="1" customWidth="1"/>
    <col min="11" max="11" width="23.33203125" bestFit="1" customWidth="1"/>
    <col min="12" max="12" width="20.6640625" bestFit="1" customWidth="1"/>
    <col min="13" max="13" width="23.33203125" bestFit="1" customWidth="1"/>
    <col min="14" max="14" width="20.6640625" bestFit="1" customWidth="1"/>
    <col min="15" max="15" width="23.33203125" bestFit="1" customWidth="1"/>
    <col min="16" max="16" width="20.6640625" bestFit="1" customWidth="1"/>
    <col min="17" max="17" width="23.33203125" bestFit="1" customWidth="1"/>
    <col min="18" max="18" width="20.6640625" bestFit="1" customWidth="1"/>
    <col min="19" max="19" width="23.33203125" bestFit="1" customWidth="1"/>
    <col min="20" max="20" width="20.6640625" bestFit="1" customWidth="1"/>
    <col min="21" max="21" width="23.33203125" bestFit="1" customWidth="1"/>
    <col min="22" max="22" width="20.6640625" bestFit="1" customWidth="1"/>
    <col min="23" max="23" width="23.33203125" bestFit="1" customWidth="1"/>
    <col min="24" max="24" width="20.6640625" bestFit="1" customWidth="1"/>
    <col min="25" max="25" width="23.33203125" bestFit="1" customWidth="1"/>
    <col min="26" max="26" width="25" bestFit="1" customWidth="1"/>
    <col min="27" max="27" width="27.6640625" bestFit="1" customWidth="1"/>
    <col min="28" max="28" width="8.6640625" bestFit="1" customWidth="1"/>
    <col min="29" max="29" width="4.5" bestFit="1" customWidth="1"/>
    <col min="30" max="30" width="7.6640625" bestFit="1" customWidth="1"/>
    <col min="31" max="31" width="8.6640625" bestFit="1" customWidth="1"/>
    <col min="32" max="32" width="4.5" bestFit="1" customWidth="1"/>
    <col min="33" max="34" width="8.6640625" bestFit="1" customWidth="1"/>
    <col min="35" max="35" width="4.5" bestFit="1" customWidth="1"/>
    <col min="36" max="37" width="8.6640625" bestFit="1" customWidth="1"/>
    <col min="38" max="38" width="10" bestFit="1" customWidth="1"/>
    <col min="39" max="40" width="8.6640625" bestFit="1" customWidth="1"/>
    <col min="41" max="41" width="11.5" bestFit="1" customWidth="1"/>
    <col min="42" max="42" width="7.6640625" bestFit="1" customWidth="1"/>
    <col min="43" max="44" width="8.6640625" bestFit="1" customWidth="1"/>
    <col min="45" max="45" width="12.5" bestFit="1" customWidth="1"/>
    <col min="46" max="46" width="7.6640625" bestFit="1" customWidth="1"/>
    <col min="47" max="48" width="8.6640625" bestFit="1" customWidth="1"/>
    <col min="49" max="49" width="10" bestFit="1" customWidth="1"/>
  </cols>
  <sheetData>
    <row r="1" spans="1:8" x14ac:dyDescent="0.2">
      <c r="A1" s="13" t="s">
        <v>8382</v>
      </c>
      <c r="B1" s="13" t="s">
        <v>8383</v>
      </c>
      <c r="C1" s="13" t="s">
        <v>8384</v>
      </c>
      <c r="D1" s="13" t="s">
        <v>8385</v>
      </c>
      <c r="E1" s="13" t="s">
        <v>8386</v>
      </c>
      <c r="F1" s="13" t="s">
        <v>8387</v>
      </c>
      <c r="G1" s="13" t="s">
        <v>8388</v>
      </c>
      <c r="H1" s="13" t="s">
        <v>8389</v>
      </c>
    </row>
    <row r="2" spans="1:8" x14ac:dyDescent="0.2">
      <c r="A2" s="13" t="s">
        <v>8390</v>
      </c>
      <c r="B2">
        <f>COUNTIFS(main!$F$2:$F$4115,  "successful", main!$D$2:$D$4115, "&lt;1000")</f>
        <v>322</v>
      </c>
      <c r="C2">
        <f>COUNTIFS(main!$F$2:$F$4115,  "failed", main!$D$2:$D$4115, "&lt;1000")</f>
        <v>113</v>
      </c>
      <c r="D2">
        <f>COUNTIFS(main!$F$2:$F$4115,  "canceled", main!$D$2:$D$4115, "&lt;1000")</f>
        <v>18</v>
      </c>
      <c r="E2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2">
      <c r="A3" s="13" t="s">
        <v>8391</v>
      </c>
      <c r="B3">
        <f>COUNTIFS(main!$F$2:$F$4115,  "successful", main!$D$2:$D$4115, "&gt;=1000", main!$D$2:$D$4115, "&lt;5000")</f>
        <v>932</v>
      </c>
      <c r="C3">
        <f>COUNTIFS(main!$F$2:$F$4115,  "failed", main!$D$2:$D$4115, "&gt;=1000", main!$D$2:$D$4115, "&lt;5000")</f>
        <v>420</v>
      </c>
      <c r="D3">
        <f>COUNTIFS(main!$F$2:$F$4115,  "canceled", main!$D$2:$D$4115, "&gt;=1000", main!$D$2:$D$4115, "&lt;5000")</f>
        <v>60</v>
      </c>
      <c r="E3">
        <f t="shared" ref="E3:E13" si="0">SUM(B3:D3)</f>
        <v>1412</v>
      </c>
      <c r="F3" s="14">
        <f t="shared" ref="F3:F12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2">
      <c r="A4" s="13" t="s">
        <v>8392</v>
      </c>
      <c r="B4">
        <f>COUNTIFS(main!$F$2:$F$4115,  "successful", main!$D$2:$D$4115, "&gt;=5000", main!$D$2:$D$4115, "&lt;10000")</f>
        <v>381</v>
      </c>
      <c r="C4">
        <f>COUNTIFS(main!$F$2:$F$4115,  "failed", main!$D$2:$D$4115, "&gt;=5000", main!$D$2:$D$4115, "&lt;10000")</f>
        <v>283</v>
      </c>
      <c r="D4">
        <f>COUNTIFS(main!$F$2:$F$4115,  "canceled", main!$D$2:$D$4115, "&gt;=5000", main!$D$2:$D$4115, "&lt;10000")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2">
      <c r="A5" s="13" t="s">
        <v>8393</v>
      </c>
      <c r="B5">
        <f>COUNTIFS(main!$F$2:$F$4115,  "successful", main!$D$2:$D$4115, "&gt;=10000", main!$D$2:$D$4115, "&lt;15000")</f>
        <v>168</v>
      </c>
      <c r="C5">
        <f>COUNTIFS(main!$F$2:$F$4115,  "failed", main!$D$2:$D$4115, "&gt;=10000", main!$D$2:$D$4115, "&lt;15000")</f>
        <v>144</v>
      </c>
      <c r="D5">
        <f>COUNTIFS(main!$F$2:$F$4115,  "canceled", main!$D$2:$D$4115, "&gt;=10000", main!$D$2:$D$4115, "&lt;15000")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2">
      <c r="A6" s="13" t="s">
        <v>8394</v>
      </c>
      <c r="B6">
        <f>COUNTIFS(main!$F$2:$F$4115,  "successful", main!$D$2:$D$4115, "&gt;=15000", main!$D$2:$D$4115, "&lt;20000")</f>
        <v>94</v>
      </c>
      <c r="C6">
        <f>COUNTIFS(main!$F$2:$F$4115,  "failed", main!$D$2:$D$4115, "&gt;=15000", main!$D$2:$D$4115, "&lt;20000")</f>
        <v>90</v>
      </c>
      <c r="D6">
        <f>COUNTIFS(main!$F$2:$F$4115,  "canceled", main!$D$2:$D$4115, "&gt;=15000", main!$D$2:$D$4115, "&lt;20000")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2">
      <c r="A7" s="13" t="s">
        <v>8395</v>
      </c>
      <c r="B7">
        <f>COUNTIFS(main!$F$2:$F$4115,  "successful", main!$D$2:$D$4115, "&gt;=20000", main!$D$2:$D$4115, "&lt;25000")</f>
        <v>62</v>
      </c>
      <c r="C7">
        <f>COUNTIFS(main!$F$2:$F$4115,  "failed", main!$D$2:$D$4115, "&gt;=20000", main!$D$2:$D$4115, "&lt;25000")</f>
        <v>72</v>
      </c>
      <c r="D7">
        <f>COUNTIFS(main!$F$2:$F$4115,  "canceled", main!$D$2:$D$4115, "&gt;=20000", main!$D$2:$D$4115, "&lt;25000")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2">
      <c r="A8" s="13" t="s">
        <v>8396</v>
      </c>
      <c r="B8">
        <f>COUNTIFS(main!$F$2:$F$4115,  "successful", main!$D$2:$D$4115, "&gt;=25000", main!$D$2:$D$4115, "&lt;30000")</f>
        <v>55</v>
      </c>
      <c r="C8">
        <f>COUNTIFS(main!$F$2:$F$4115,  "failed", main!$D$2:$D$4115, "&gt;=25000", main!$D$2:$D$4115, "&lt;30000")</f>
        <v>64</v>
      </c>
      <c r="D8">
        <f>COUNTIFS(main!$F$2:$F$4115,  "canceled", main!$D$2:$D$4115, "&gt;=25000", main!$D$2:$D$4115, "&lt;30000")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2">
      <c r="A9" s="13" t="s">
        <v>8397</v>
      </c>
      <c r="B9">
        <f>COUNTIFS(main!$F$2:$F$4115,  "successful", main!$D$2:$D$4115, "&gt;=30000", main!$D$2:$D$4115, "&lt;35000")</f>
        <v>32</v>
      </c>
      <c r="C9">
        <f>COUNTIFS(main!$F$2:$F$4115,  "failed", main!$D$2:$D$4115, "&gt;=30000", main!$D$2:$D$4115, "&lt;35000")</f>
        <v>37</v>
      </c>
      <c r="D9">
        <f>COUNTIFS(main!$F$2:$F$4115,  "canceled", main!$D$2:$D$4115, "&gt;=30000", main!$D$2:$D$4115, "&lt;35000")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2">
      <c r="A10" s="13" t="s">
        <v>8398</v>
      </c>
      <c r="B10">
        <f>COUNTIFS(main!$F$2:$F$4115,  "successful", main!$D$2:$D$4115, "&gt;=35000", main!$D$2:$D$4115, "&lt;40000")</f>
        <v>26</v>
      </c>
      <c r="C10">
        <f>COUNTIFS(main!$F$2:$F$4115,  "failed", main!$D$2:$D$4115, "&gt;=35000", main!$D$2:$D$4115, "&lt;40000")</f>
        <v>22</v>
      </c>
      <c r="D10">
        <f>COUNTIFS(main!$F$2:$F$4115,  "canceled", main!$D$2:$D$4115, "&gt;=35000", main!$D$2:$D$4115, "&lt;40000")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2">
      <c r="A11" s="13" t="s">
        <v>8399</v>
      </c>
      <c r="B11">
        <f>COUNTIFS(main!$F$2:$F$4115,  "successful", main!$D$2:$D$4115, "&gt;=40000", main!$D$2:$D$4115, "&lt;45000")</f>
        <v>21</v>
      </c>
      <c r="C11">
        <f>COUNTIFS(main!$F$2:$F$4115,  "failed", main!$D$2:$D$4115, "&gt;=40000", main!$D$2:$D$4115, "&lt;45000")</f>
        <v>16</v>
      </c>
      <c r="D11">
        <f>COUNTIFS(main!$F$2:$F$4115,  "canceled", main!$D$2:$D$4115, "&gt;=40000", main!$D$2:$D$4115, "&lt;45000")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2">
      <c r="A12" s="13" t="s">
        <v>8400</v>
      </c>
      <c r="B12">
        <f>COUNTIFS(main!$F$2:$F$4115,  "successful", main!$D$2:$D$4115, "&gt;=45000", main!$D$2:$D$4115, "&lt;50000")</f>
        <v>6</v>
      </c>
      <c r="C12">
        <f>COUNTIFS(main!$F$2:$F$4115,  "failed", main!$D$2:$D$4115, "&gt;=45000", main!$D$2:$D$4115, "&lt;50000")</f>
        <v>11</v>
      </c>
      <c r="D12">
        <f>COUNTIFS(main!$F$2:$F$4115,  "canceled", main!$D$2:$D$4115, "&gt;=45000", main!$D$2:$D$4115, "&lt;50000")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2">
      <c r="A13" s="13" t="s">
        <v>8401</v>
      </c>
      <c r="B13">
        <f>COUNTIFS(main!$F$2:$F$4115,  "successful", main!$D$2:$D$4115, "&gt;=50000")</f>
        <v>86</v>
      </c>
      <c r="C13">
        <f>COUNTIFS(main!$F$2:$F$4115,  "failed", main!$D$2:$D$4115, "&gt;=50000")</f>
        <v>258</v>
      </c>
      <c r="D13">
        <f>COUNTIFS(main!$F$2:$F$4115,  "canceled", main!$D$2:$D$4115, "&gt;=50000")</f>
        <v>100</v>
      </c>
      <c r="E13">
        <f t="shared" si="0"/>
        <v>444</v>
      </c>
      <c r="F13" s="14">
        <f>B13/E13</f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FE788-9894-8D43-8BA0-AE9C1C47B871}">
  <dimension ref="A1:I2186"/>
  <sheetViews>
    <sheetView workbookViewId="0">
      <selection activeCell="M25" sqref="M25"/>
    </sheetView>
  </sheetViews>
  <sheetFormatPr baseColWidth="10" defaultRowHeight="15" x14ac:dyDescent="0.2"/>
  <cols>
    <col min="5" max="5" width="12.33203125" bestFit="1" customWidth="1"/>
    <col min="8" max="8" width="11.6640625" bestFit="1" customWidth="1"/>
  </cols>
  <sheetData>
    <row r="1" spans="1:9" x14ac:dyDescent="0.2">
      <c r="A1" s="1" t="s">
        <v>8218</v>
      </c>
      <c r="B1" s="1" t="s">
        <v>8262</v>
      </c>
      <c r="D1" s="1" t="s">
        <v>8410</v>
      </c>
      <c r="E1" s="1" t="s">
        <v>8262</v>
      </c>
      <c r="G1" s="15"/>
      <c r="H1" s="15" t="s">
        <v>8409</v>
      </c>
      <c r="I1" s="15" t="s">
        <v>8402</v>
      </c>
    </row>
    <row r="2" spans="1:9" x14ac:dyDescent="0.2">
      <c r="A2" t="s">
        <v>8219</v>
      </c>
      <c r="B2">
        <v>182</v>
      </c>
      <c r="D2" t="s">
        <v>8221</v>
      </c>
      <c r="E2">
        <v>0</v>
      </c>
      <c r="G2" s="15" t="s">
        <v>8403</v>
      </c>
      <c r="H2" s="16">
        <f>IF(MATCH("successful", $A:$A, 0), AVERAGE($B:$B), "Error")</f>
        <v>194.42517162471395</v>
      </c>
      <c r="I2" s="16">
        <f>IF(MATCH("failed", $D:$D, 0), AVERAGE($E:$E), "Error")</f>
        <v>17.709803921568628</v>
      </c>
    </row>
    <row r="3" spans="1:9" x14ac:dyDescent="0.2">
      <c r="A3" t="s">
        <v>8219</v>
      </c>
      <c r="B3">
        <v>79</v>
      </c>
      <c r="D3" t="s">
        <v>8221</v>
      </c>
      <c r="E3">
        <v>1</v>
      </c>
      <c r="G3" s="15" t="s">
        <v>8404</v>
      </c>
      <c r="H3" s="16">
        <f>IF(MATCH("successful", $A:$A, 0), MEDIAN($B:$B), "Error")</f>
        <v>62</v>
      </c>
      <c r="I3" s="16">
        <f>IF(MATCH("failed", $D:$D, 0), MEDIAN($E:$E), "Error")</f>
        <v>4</v>
      </c>
    </row>
    <row r="4" spans="1:9" x14ac:dyDescent="0.2">
      <c r="A4" t="s">
        <v>8219</v>
      </c>
      <c r="B4">
        <v>35</v>
      </c>
      <c r="D4" t="s">
        <v>8221</v>
      </c>
      <c r="E4">
        <v>10</v>
      </c>
      <c r="G4" s="15" t="s">
        <v>8405</v>
      </c>
      <c r="H4" s="16">
        <f>IF(MATCH("successful", $A:$A, 0), MIN($B:$B), "Error")</f>
        <v>1</v>
      </c>
      <c r="I4" s="16">
        <f>IF(MATCH("failed", $D:$D, 0), MIN($E:$E), "Error")</f>
        <v>0</v>
      </c>
    </row>
    <row r="5" spans="1:9" x14ac:dyDescent="0.2">
      <c r="A5" t="s">
        <v>8219</v>
      </c>
      <c r="B5">
        <v>150</v>
      </c>
      <c r="D5" t="s">
        <v>8221</v>
      </c>
      <c r="E5">
        <v>0</v>
      </c>
      <c r="G5" s="15" t="s">
        <v>8406</v>
      </c>
      <c r="H5" s="16">
        <f>IF(MATCH("successful", $A:$A, 0), MAX($B:$B), "Error")</f>
        <v>26457</v>
      </c>
      <c r="I5" s="16">
        <f>IF(MATCH("failed", $D:$D, 0), MAX($E:$E), "Error")</f>
        <v>1293</v>
      </c>
    </row>
    <row r="6" spans="1:9" x14ac:dyDescent="0.2">
      <c r="A6" t="s">
        <v>8219</v>
      </c>
      <c r="B6">
        <v>284</v>
      </c>
      <c r="D6" t="s">
        <v>8221</v>
      </c>
      <c r="E6">
        <v>7</v>
      </c>
      <c r="G6" s="15" t="s">
        <v>8407</v>
      </c>
      <c r="H6" s="16">
        <f>IF(MATCH("successful", $A:$A, 0), _xlfn.VAR.P($B:$B), "Error")</f>
        <v>712840.9867348104</v>
      </c>
      <c r="I6" s="16">
        <f>IF(MATCH("failed", $D:$D, 0), _xlfn.VAR.P($E:$E), "Error")</f>
        <v>3773.2216685890044</v>
      </c>
    </row>
    <row r="7" spans="1:9" x14ac:dyDescent="0.2">
      <c r="A7" t="s">
        <v>8219</v>
      </c>
      <c r="B7">
        <v>47</v>
      </c>
      <c r="D7" t="s">
        <v>8221</v>
      </c>
      <c r="E7">
        <v>0</v>
      </c>
      <c r="G7" s="15" t="s">
        <v>8408</v>
      </c>
      <c r="H7" s="16">
        <f>IF(MATCH("successful", $A:$A, 0), STDEV($B:$B), "Error")</f>
        <v>844.49237955591047</v>
      </c>
      <c r="I7" s="16">
        <f>IF(MATCH("failed", $D:$D, 0), STDEV($E:$E), "Error")</f>
        <v>61.446638959868842</v>
      </c>
    </row>
    <row r="8" spans="1:9" x14ac:dyDescent="0.2">
      <c r="A8" t="s">
        <v>8219</v>
      </c>
      <c r="B8">
        <v>58</v>
      </c>
      <c r="D8" t="s">
        <v>8221</v>
      </c>
      <c r="E8">
        <v>1</v>
      </c>
    </row>
    <row r="9" spans="1:9" x14ac:dyDescent="0.2">
      <c r="A9" t="s">
        <v>8219</v>
      </c>
      <c r="B9">
        <v>57</v>
      </c>
      <c r="D9" t="s">
        <v>8221</v>
      </c>
      <c r="E9">
        <v>2</v>
      </c>
    </row>
    <row r="10" spans="1:9" x14ac:dyDescent="0.2">
      <c r="A10" t="s">
        <v>8219</v>
      </c>
      <c r="B10">
        <v>12</v>
      </c>
      <c r="D10" t="s">
        <v>8221</v>
      </c>
      <c r="E10">
        <v>3</v>
      </c>
      <c r="G10" s="17" t="s">
        <v>8411</v>
      </c>
    </row>
    <row r="11" spans="1:9" x14ac:dyDescent="0.2">
      <c r="A11" t="s">
        <v>8219</v>
      </c>
      <c r="B11">
        <v>20</v>
      </c>
      <c r="D11" t="s">
        <v>8221</v>
      </c>
      <c r="E11">
        <v>10</v>
      </c>
    </row>
    <row r="12" spans="1:9" x14ac:dyDescent="0.2">
      <c r="A12" t="s">
        <v>8219</v>
      </c>
      <c r="B12">
        <v>19</v>
      </c>
      <c r="D12" t="s">
        <v>8221</v>
      </c>
      <c r="E12">
        <v>10</v>
      </c>
    </row>
    <row r="13" spans="1:9" x14ac:dyDescent="0.2">
      <c r="A13" t="s">
        <v>8219</v>
      </c>
      <c r="B13">
        <v>75</v>
      </c>
      <c r="D13" t="s">
        <v>8221</v>
      </c>
      <c r="E13">
        <v>1</v>
      </c>
    </row>
    <row r="14" spans="1:9" x14ac:dyDescent="0.2">
      <c r="A14" t="s">
        <v>8219</v>
      </c>
      <c r="B14">
        <v>827</v>
      </c>
      <c r="D14" t="s">
        <v>8221</v>
      </c>
      <c r="E14">
        <v>0</v>
      </c>
    </row>
    <row r="15" spans="1:9" x14ac:dyDescent="0.2">
      <c r="A15" t="s">
        <v>8219</v>
      </c>
      <c r="B15">
        <v>51</v>
      </c>
      <c r="D15" t="s">
        <v>8221</v>
      </c>
      <c r="E15">
        <v>0</v>
      </c>
    </row>
    <row r="16" spans="1:9" x14ac:dyDescent="0.2">
      <c r="A16" t="s">
        <v>8219</v>
      </c>
      <c r="B16">
        <v>41</v>
      </c>
      <c r="D16" t="s">
        <v>8221</v>
      </c>
      <c r="E16">
        <v>0</v>
      </c>
    </row>
    <row r="17" spans="1:5" x14ac:dyDescent="0.2">
      <c r="A17" t="s">
        <v>8219</v>
      </c>
      <c r="B17">
        <v>98</v>
      </c>
      <c r="D17" t="s">
        <v>8221</v>
      </c>
      <c r="E17">
        <v>26</v>
      </c>
    </row>
    <row r="18" spans="1:5" x14ac:dyDescent="0.2">
      <c r="A18" t="s">
        <v>8219</v>
      </c>
      <c r="B18">
        <v>70</v>
      </c>
      <c r="D18" t="s">
        <v>8221</v>
      </c>
      <c r="E18">
        <v>0</v>
      </c>
    </row>
    <row r="19" spans="1:5" x14ac:dyDescent="0.2">
      <c r="A19" t="s">
        <v>8219</v>
      </c>
      <c r="B19">
        <v>36</v>
      </c>
      <c r="D19" t="s">
        <v>8221</v>
      </c>
      <c r="E19">
        <v>7</v>
      </c>
    </row>
    <row r="20" spans="1:5" x14ac:dyDescent="0.2">
      <c r="A20" t="s">
        <v>8219</v>
      </c>
      <c r="B20">
        <v>342</v>
      </c>
      <c r="D20" t="s">
        <v>8221</v>
      </c>
      <c r="E20">
        <v>0</v>
      </c>
    </row>
    <row r="21" spans="1:5" x14ac:dyDescent="0.2">
      <c r="A21" t="s">
        <v>8219</v>
      </c>
      <c r="B21">
        <v>22</v>
      </c>
      <c r="D21" t="s">
        <v>8221</v>
      </c>
      <c r="E21">
        <v>2</v>
      </c>
    </row>
    <row r="22" spans="1:5" x14ac:dyDescent="0.2">
      <c r="A22" t="s">
        <v>8219</v>
      </c>
      <c r="B22">
        <v>25</v>
      </c>
      <c r="D22" t="s">
        <v>8221</v>
      </c>
      <c r="E22">
        <v>13</v>
      </c>
    </row>
    <row r="23" spans="1:5" x14ac:dyDescent="0.2">
      <c r="A23" t="s">
        <v>8219</v>
      </c>
      <c r="B23">
        <v>101</v>
      </c>
      <c r="D23" t="s">
        <v>8221</v>
      </c>
      <c r="E23">
        <v>4</v>
      </c>
    </row>
    <row r="24" spans="1:5" x14ac:dyDescent="0.2">
      <c r="A24" t="s">
        <v>8219</v>
      </c>
      <c r="B24">
        <v>8</v>
      </c>
      <c r="D24" t="s">
        <v>8221</v>
      </c>
      <c r="E24">
        <v>0</v>
      </c>
    </row>
    <row r="25" spans="1:5" x14ac:dyDescent="0.2">
      <c r="A25" t="s">
        <v>8219</v>
      </c>
      <c r="B25">
        <v>23</v>
      </c>
      <c r="D25" t="s">
        <v>8221</v>
      </c>
      <c r="E25">
        <v>12</v>
      </c>
    </row>
    <row r="26" spans="1:5" x14ac:dyDescent="0.2">
      <c r="A26" t="s">
        <v>8219</v>
      </c>
      <c r="B26">
        <v>574</v>
      </c>
      <c r="D26" t="s">
        <v>8221</v>
      </c>
      <c r="E26">
        <v>2</v>
      </c>
    </row>
    <row r="27" spans="1:5" x14ac:dyDescent="0.2">
      <c r="A27" t="s">
        <v>8219</v>
      </c>
      <c r="B27">
        <v>14</v>
      </c>
      <c r="D27" t="s">
        <v>8221</v>
      </c>
      <c r="E27">
        <v>10</v>
      </c>
    </row>
    <row r="28" spans="1:5" x14ac:dyDescent="0.2">
      <c r="A28" t="s">
        <v>8219</v>
      </c>
      <c r="B28">
        <v>19</v>
      </c>
      <c r="D28" t="s">
        <v>8221</v>
      </c>
      <c r="E28">
        <v>0</v>
      </c>
    </row>
    <row r="29" spans="1:5" x14ac:dyDescent="0.2">
      <c r="A29" t="s">
        <v>8219</v>
      </c>
      <c r="B29">
        <v>150</v>
      </c>
      <c r="D29" t="s">
        <v>8221</v>
      </c>
      <c r="E29">
        <v>5</v>
      </c>
    </row>
    <row r="30" spans="1:5" x14ac:dyDescent="0.2">
      <c r="A30" t="s">
        <v>8219</v>
      </c>
      <c r="B30">
        <v>71</v>
      </c>
      <c r="D30" t="s">
        <v>8221</v>
      </c>
      <c r="E30">
        <v>0</v>
      </c>
    </row>
    <row r="31" spans="1:5" x14ac:dyDescent="0.2">
      <c r="A31" t="s">
        <v>8219</v>
      </c>
      <c r="B31">
        <v>117</v>
      </c>
      <c r="D31" t="s">
        <v>8221</v>
      </c>
      <c r="E31">
        <v>5</v>
      </c>
    </row>
    <row r="32" spans="1:5" x14ac:dyDescent="0.2">
      <c r="A32" t="s">
        <v>8219</v>
      </c>
      <c r="B32">
        <v>53</v>
      </c>
      <c r="D32" t="s">
        <v>8221</v>
      </c>
      <c r="E32">
        <v>1</v>
      </c>
    </row>
    <row r="33" spans="1:5" x14ac:dyDescent="0.2">
      <c r="A33" t="s">
        <v>8219</v>
      </c>
      <c r="B33">
        <v>1</v>
      </c>
      <c r="D33" t="s">
        <v>8221</v>
      </c>
      <c r="E33">
        <v>3</v>
      </c>
    </row>
    <row r="34" spans="1:5" x14ac:dyDescent="0.2">
      <c r="A34" t="s">
        <v>8219</v>
      </c>
      <c r="B34">
        <v>89</v>
      </c>
      <c r="D34" t="s">
        <v>8221</v>
      </c>
      <c r="E34">
        <v>3</v>
      </c>
    </row>
    <row r="35" spans="1:5" x14ac:dyDescent="0.2">
      <c r="A35" t="s">
        <v>8219</v>
      </c>
      <c r="B35">
        <v>64</v>
      </c>
      <c r="D35" t="s">
        <v>8221</v>
      </c>
      <c r="E35">
        <v>0</v>
      </c>
    </row>
    <row r="36" spans="1:5" x14ac:dyDescent="0.2">
      <c r="A36" t="s">
        <v>8219</v>
      </c>
      <c r="B36">
        <v>68</v>
      </c>
      <c r="D36" t="s">
        <v>8221</v>
      </c>
      <c r="E36">
        <v>3</v>
      </c>
    </row>
    <row r="37" spans="1:5" x14ac:dyDescent="0.2">
      <c r="A37" t="s">
        <v>8219</v>
      </c>
      <c r="B37">
        <v>28</v>
      </c>
      <c r="D37" t="s">
        <v>8221</v>
      </c>
      <c r="E37">
        <v>0</v>
      </c>
    </row>
    <row r="38" spans="1:5" x14ac:dyDescent="0.2">
      <c r="A38" t="s">
        <v>8219</v>
      </c>
      <c r="B38">
        <v>44</v>
      </c>
      <c r="D38" t="s">
        <v>8221</v>
      </c>
      <c r="E38">
        <v>19</v>
      </c>
    </row>
    <row r="39" spans="1:5" x14ac:dyDescent="0.2">
      <c r="A39" t="s">
        <v>8219</v>
      </c>
      <c r="B39">
        <v>253</v>
      </c>
      <c r="D39" t="s">
        <v>8221</v>
      </c>
      <c r="E39">
        <v>8</v>
      </c>
    </row>
    <row r="40" spans="1:5" x14ac:dyDescent="0.2">
      <c r="A40" t="s">
        <v>8219</v>
      </c>
      <c r="B40">
        <v>66</v>
      </c>
      <c r="D40" t="s">
        <v>8221</v>
      </c>
      <c r="E40">
        <v>6</v>
      </c>
    </row>
    <row r="41" spans="1:5" x14ac:dyDescent="0.2">
      <c r="A41" t="s">
        <v>8219</v>
      </c>
      <c r="B41">
        <v>217</v>
      </c>
      <c r="D41" t="s">
        <v>8221</v>
      </c>
      <c r="E41">
        <v>0</v>
      </c>
    </row>
    <row r="42" spans="1:5" x14ac:dyDescent="0.2">
      <c r="A42" t="s">
        <v>8219</v>
      </c>
      <c r="B42">
        <v>16</v>
      </c>
      <c r="D42" t="s">
        <v>8221</v>
      </c>
      <c r="E42">
        <v>18</v>
      </c>
    </row>
    <row r="43" spans="1:5" x14ac:dyDescent="0.2">
      <c r="A43" t="s">
        <v>8219</v>
      </c>
      <c r="B43">
        <v>19</v>
      </c>
      <c r="D43" t="s">
        <v>8221</v>
      </c>
      <c r="E43">
        <v>7</v>
      </c>
    </row>
    <row r="44" spans="1:5" x14ac:dyDescent="0.2">
      <c r="A44" t="s">
        <v>8219</v>
      </c>
      <c r="B44">
        <v>169</v>
      </c>
      <c r="D44" t="s">
        <v>8221</v>
      </c>
      <c r="E44">
        <v>0</v>
      </c>
    </row>
    <row r="45" spans="1:5" x14ac:dyDescent="0.2">
      <c r="A45" t="s">
        <v>8219</v>
      </c>
      <c r="B45">
        <v>263</v>
      </c>
      <c r="D45" t="s">
        <v>8221</v>
      </c>
      <c r="E45">
        <v>8</v>
      </c>
    </row>
    <row r="46" spans="1:5" x14ac:dyDescent="0.2">
      <c r="A46" t="s">
        <v>8219</v>
      </c>
      <c r="B46">
        <v>15</v>
      </c>
      <c r="D46" t="s">
        <v>8221</v>
      </c>
      <c r="E46">
        <v>1293</v>
      </c>
    </row>
    <row r="47" spans="1:5" x14ac:dyDescent="0.2">
      <c r="A47" t="s">
        <v>8219</v>
      </c>
      <c r="B47">
        <v>61</v>
      </c>
      <c r="D47" t="s">
        <v>8221</v>
      </c>
      <c r="E47">
        <v>17</v>
      </c>
    </row>
    <row r="48" spans="1:5" x14ac:dyDescent="0.2">
      <c r="A48" t="s">
        <v>8219</v>
      </c>
      <c r="B48">
        <v>45</v>
      </c>
      <c r="D48" t="s">
        <v>8221</v>
      </c>
      <c r="E48">
        <v>0</v>
      </c>
    </row>
    <row r="49" spans="1:5" x14ac:dyDescent="0.2">
      <c r="A49" t="s">
        <v>8219</v>
      </c>
      <c r="B49">
        <v>70</v>
      </c>
      <c r="D49" t="s">
        <v>8221</v>
      </c>
      <c r="E49">
        <v>13</v>
      </c>
    </row>
    <row r="50" spans="1:5" x14ac:dyDescent="0.2">
      <c r="A50" t="s">
        <v>8219</v>
      </c>
      <c r="B50">
        <v>38</v>
      </c>
      <c r="D50" t="s">
        <v>8221</v>
      </c>
      <c r="E50">
        <v>0</v>
      </c>
    </row>
    <row r="51" spans="1:5" x14ac:dyDescent="0.2">
      <c r="A51" t="s">
        <v>8219</v>
      </c>
      <c r="B51">
        <v>87</v>
      </c>
      <c r="D51" t="s">
        <v>8221</v>
      </c>
      <c r="E51">
        <v>0</v>
      </c>
    </row>
    <row r="52" spans="1:5" x14ac:dyDescent="0.2">
      <c r="A52" t="s">
        <v>8219</v>
      </c>
      <c r="B52">
        <v>22</v>
      </c>
      <c r="D52" t="s">
        <v>8221</v>
      </c>
      <c r="E52">
        <v>33</v>
      </c>
    </row>
    <row r="53" spans="1:5" x14ac:dyDescent="0.2">
      <c r="A53" t="s">
        <v>8219</v>
      </c>
      <c r="B53">
        <v>119</v>
      </c>
      <c r="D53" t="s">
        <v>8221</v>
      </c>
      <c r="E53">
        <v>12</v>
      </c>
    </row>
    <row r="54" spans="1:5" x14ac:dyDescent="0.2">
      <c r="A54" t="s">
        <v>8219</v>
      </c>
      <c r="B54">
        <v>52</v>
      </c>
      <c r="D54" t="s">
        <v>8221</v>
      </c>
      <c r="E54">
        <v>1</v>
      </c>
    </row>
    <row r="55" spans="1:5" x14ac:dyDescent="0.2">
      <c r="A55" t="s">
        <v>8219</v>
      </c>
      <c r="B55">
        <v>117</v>
      </c>
      <c r="D55" t="s">
        <v>8221</v>
      </c>
      <c r="E55">
        <v>1</v>
      </c>
    </row>
    <row r="56" spans="1:5" x14ac:dyDescent="0.2">
      <c r="A56" t="s">
        <v>8219</v>
      </c>
      <c r="B56">
        <v>52</v>
      </c>
      <c r="D56" t="s">
        <v>8221</v>
      </c>
      <c r="E56">
        <v>1</v>
      </c>
    </row>
    <row r="57" spans="1:5" x14ac:dyDescent="0.2">
      <c r="A57" t="s">
        <v>8219</v>
      </c>
      <c r="B57">
        <v>86</v>
      </c>
      <c r="D57" t="s">
        <v>8221</v>
      </c>
      <c r="E57">
        <v>1</v>
      </c>
    </row>
    <row r="58" spans="1:5" x14ac:dyDescent="0.2">
      <c r="A58" t="s">
        <v>8219</v>
      </c>
      <c r="B58">
        <v>174</v>
      </c>
      <c r="D58" t="s">
        <v>8221</v>
      </c>
      <c r="E58">
        <v>84</v>
      </c>
    </row>
    <row r="59" spans="1:5" x14ac:dyDescent="0.2">
      <c r="A59" t="s">
        <v>8219</v>
      </c>
      <c r="B59">
        <v>69</v>
      </c>
      <c r="D59" t="s">
        <v>8221</v>
      </c>
      <c r="E59">
        <v>38</v>
      </c>
    </row>
    <row r="60" spans="1:5" x14ac:dyDescent="0.2">
      <c r="A60" t="s">
        <v>8219</v>
      </c>
      <c r="B60">
        <v>75</v>
      </c>
      <c r="D60" t="s">
        <v>8221</v>
      </c>
      <c r="E60">
        <v>1</v>
      </c>
    </row>
    <row r="61" spans="1:5" x14ac:dyDescent="0.2">
      <c r="A61" t="s">
        <v>8219</v>
      </c>
      <c r="B61">
        <v>33</v>
      </c>
      <c r="D61" t="s">
        <v>8221</v>
      </c>
      <c r="E61">
        <v>76</v>
      </c>
    </row>
    <row r="62" spans="1:5" x14ac:dyDescent="0.2">
      <c r="A62" t="s">
        <v>8219</v>
      </c>
      <c r="B62">
        <v>108</v>
      </c>
      <c r="D62" t="s">
        <v>8221</v>
      </c>
      <c r="E62">
        <v>3</v>
      </c>
    </row>
    <row r="63" spans="1:5" x14ac:dyDescent="0.2">
      <c r="A63" t="s">
        <v>8219</v>
      </c>
      <c r="B63">
        <v>23</v>
      </c>
      <c r="D63" t="s">
        <v>8221</v>
      </c>
      <c r="E63">
        <v>0</v>
      </c>
    </row>
    <row r="64" spans="1:5" x14ac:dyDescent="0.2">
      <c r="A64" t="s">
        <v>8219</v>
      </c>
      <c r="B64">
        <v>48</v>
      </c>
      <c r="D64" t="s">
        <v>8221</v>
      </c>
      <c r="E64">
        <v>2</v>
      </c>
    </row>
    <row r="65" spans="1:5" x14ac:dyDescent="0.2">
      <c r="A65" t="s">
        <v>8219</v>
      </c>
      <c r="B65">
        <v>64</v>
      </c>
      <c r="D65" t="s">
        <v>8221</v>
      </c>
      <c r="E65">
        <v>0</v>
      </c>
    </row>
    <row r="66" spans="1:5" x14ac:dyDescent="0.2">
      <c r="A66" t="s">
        <v>8219</v>
      </c>
      <c r="B66">
        <v>24</v>
      </c>
      <c r="D66" t="s">
        <v>8221</v>
      </c>
      <c r="E66">
        <v>0</v>
      </c>
    </row>
    <row r="67" spans="1:5" x14ac:dyDescent="0.2">
      <c r="A67" t="s">
        <v>8219</v>
      </c>
      <c r="B67">
        <v>57</v>
      </c>
      <c r="D67" t="s">
        <v>8221</v>
      </c>
      <c r="E67">
        <v>0</v>
      </c>
    </row>
    <row r="68" spans="1:5" x14ac:dyDescent="0.2">
      <c r="A68" t="s">
        <v>8219</v>
      </c>
      <c r="B68">
        <v>26</v>
      </c>
      <c r="D68" t="s">
        <v>8221</v>
      </c>
      <c r="E68">
        <v>2</v>
      </c>
    </row>
    <row r="69" spans="1:5" x14ac:dyDescent="0.2">
      <c r="A69" t="s">
        <v>8219</v>
      </c>
      <c r="B69">
        <v>20</v>
      </c>
      <c r="D69" t="s">
        <v>8221</v>
      </c>
      <c r="E69">
        <v>0</v>
      </c>
    </row>
    <row r="70" spans="1:5" x14ac:dyDescent="0.2">
      <c r="A70" t="s">
        <v>8219</v>
      </c>
      <c r="B70">
        <v>36</v>
      </c>
      <c r="D70" t="s">
        <v>8221</v>
      </c>
      <c r="E70">
        <v>0</v>
      </c>
    </row>
    <row r="71" spans="1:5" x14ac:dyDescent="0.2">
      <c r="A71" t="s">
        <v>8219</v>
      </c>
      <c r="B71">
        <v>178</v>
      </c>
      <c r="D71" t="s">
        <v>8221</v>
      </c>
      <c r="E71">
        <v>0</v>
      </c>
    </row>
    <row r="72" spans="1:5" x14ac:dyDescent="0.2">
      <c r="A72" t="s">
        <v>8219</v>
      </c>
      <c r="B72">
        <v>17</v>
      </c>
      <c r="D72" t="s">
        <v>8221</v>
      </c>
      <c r="E72">
        <v>2</v>
      </c>
    </row>
    <row r="73" spans="1:5" x14ac:dyDescent="0.2">
      <c r="A73" t="s">
        <v>8219</v>
      </c>
      <c r="B73">
        <v>32</v>
      </c>
      <c r="D73" t="s">
        <v>8221</v>
      </c>
      <c r="E73">
        <v>0</v>
      </c>
    </row>
    <row r="74" spans="1:5" x14ac:dyDescent="0.2">
      <c r="A74" t="s">
        <v>8219</v>
      </c>
      <c r="B74">
        <v>41</v>
      </c>
      <c r="D74" t="s">
        <v>8221</v>
      </c>
      <c r="E74">
        <v>7</v>
      </c>
    </row>
    <row r="75" spans="1:5" x14ac:dyDescent="0.2">
      <c r="A75" t="s">
        <v>8219</v>
      </c>
      <c r="B75">
        <v>18</v>
      </c>
      <c r="D75" t="s">
        <v>8221</v>
      </c>
      <c r="E75">
        <v>0</v>
      </c>
    </row>
    <row r="76" spans="1:5" x14ac:dyDescent="0.2">
      <c r="A76" t="s">
        <v>8219</v>
      </c>
      <c r="B76">
        <v>29</v>
      </c>
      <c r="D76" t="s">
        <v>8221</v>
      </c>
      <c r="E76">
        <v>5</v>
      </c>
    </row>
    <row r="77" spans="1:5" x14ac:dyDescent="0.2">
      <c r="A77" t="s">
        <v>8219</v>
      </c>
      <c r="B77">
        <v>47</v>
      </c>
      <c r="D77" t="s">
        <v>8221</v>
      </c>
      <c r="E77">
        <v>0</v>
      </c>
    </row>
    <row r="78" spans="1:5" x14ac:dyDescent="0.2">
      <c r="A78" t="s">
        <v>8219</v>
      </c>
      <c r="B78">
        <v>15</v>
      </c>
      <c r="D78" t="s">
        <v>8221</v>
      </c>
      <c r="E78">
        <v>0</v>
      </c>
    </row>
    <row r="79" spans="1:5" x14ac:dyDescent="0.2">
      <c r="A79" t="s">
        <v>8219</v>
      </c>
      <c r="B79">
        <v>26</v>
      </c>
      <c r="D79" t="s">
        <v>8221</v>
      </c>
      <c r="E79">
        <v>1</v>
      </c>
    </row>
    <row r="80" spans="1:5" x14ac:dyDescent="0.2">
      <c r="A80" t="s">
        <v>8219</v>
      </c>
      <c r="B80">
        <v>35</v>
      </c>
      <c r="D80" t="s">
        <v>8221</v>
      </c>
      <c r="E80">
        <v>0</v>
      </c>
    </row>
    <row r="81" spans="1:5" x14ac:dyDescent="0.2">
      <c r="A81" t="s">
        <v>8219</v>
      </c>
      <c r="B81">
        <v>41</v>
      </c>
      <c r="D81" t="s">
        <v>8221</v>
      </c>
      <c r="E81">
        <v>5</v>
      </c>
    </row>
    <row r="82" spans="1:5" x14ac:dyDescent="0.2">
      <c r="A82" t="s">
        <v>8219</v>
      </c>
      <c r="B82">
        <v>47</v>
      </c>
      <c r="D82" t="s">
        <v>8221</v>
      </c>
      <c r="E82">
        <v>3</v>
      </c>
    </row>
    <row r="83" spans="1:5" x14ac:dyDescent="0.2">
      <c r="A83" t="s">
        <v>8219</v>
      </c>
      <c r="B83">
        <v>28</v>
      </c>
      <c r="D83" t="s">
        <v>8221</v>
      </c>
      <c r="E83">
        <v>6</v>
      </c>
    </row>
    <row r="84" spans="1:5" x14ac:dyDescent="0.2">
      <c r="A84" t="s">
        <v>8219</v>
      </c>
      <c r="B84">
        <v>100</v>
      </c>
      <c r="D84" t="s">
        <v>8221</v>
      </c>
      <c r="E84">
        <v>12</v>
      </c>
    </row>
    <row r="85" spans="1:5" x14ac:dyDescent="0.2">
      <c r="A85" t="s">
        <v>8219</v>
      </c>
      <c r="B85">
        <v>13</v>
      </c>
      <c r="D85" t="s">
        <v>8221</v>
      </c>
      <c r="E85">
        <v>13</v>
      </c>
    </row>
    <row r="86" spans="1:5" x14ac:dyDescent="0.2">
      <c r="A86" t="s">
        <v>8219</v>
      </c>
      <c r="B86">
        <v>7</v>
      </c>
      <c r="D86" t="s">
        <v>8221</v>
      </c>
      <c r="E86">
        <v>5</v>
      </c>
    </row>
    <row r="87" spans="1:5" x14ac:dyDescent="0.2">
      <c r="A87" t="s">
        <v>8219</v>
      </c>
      <c r="B87">
        <v>21</v>
      </c>
      <c r="D87" t="s">
        <v>8221</v>
      </c>
      <c r="E87">
        <v>2</v>
      </c>
    </row>
    <row r="88" spans="1:5" x14ac:dyDescent="0.2">
      <c r="A88" t="s">
        <v>8219</v>
      </c>
      <c r="B88">
        <v>17</v>
      </c>
      <c r="D88" t="s">
        <v>8221</v>
      </c>
      <c r="E88">
        <v>8</v>
      </c>
    </row>
    <row r="89" spans="1:5" x14ac:dyDescent="0.2">
      <c r="A89" t="s">
        <v>8219</v>
      </c>
      <c r="B89">
        <v>25</v>
      </c>
      <c r="D89" t="s">
        <v>8221</v>
      </c>
      <c r="E89">
        <v>0</v>
      </c>
    </row>
    <row r="90" spans="1:5" x14ac:dyDescent="0.2">
      <c r="A90" t="s">
        <v>8219</v>
      </c>
      <c r="B90">
        <v>60</v>
      </c>
      <c r="D90" t="s">
        <v>8221</v>
      </c>
      <c r="E90">
        <v>13</v>
      </c>
    </row>
    <row r="91" spans="1:5" x14ac:dyDescent="0.2">
      <c r="A91" t="s">
        <v>8219</v>
      </c>
      <c r="B91">
        <v>56</v>
      </c>
      <c r="D91" t="s">
        <v>8221</v>
      </c>
      <c r="E91">
        <v>0</v>
      </c>
    </row>
    <row r="92" spans="1:5" x14ac:dyDescent="0.2">
      <c r="A92" t="s">
        <v>8219</v>
      </c>
      <c r="B92">
        <v>16</v>
      </c>
      <c r="D92" t="s">
        <v>8221</v>
      </c>
      <c r="E92">
        <v>5</v>
      </c>
    </row>
    <row r="93" spans="1:5" x14ac:dyDescent="0.2">
      <c r="A93" t="s">
        <v>8219</v>
      </c>
      <c r="B93">
        <v>46</v>
      </c>
      <c r="D93" t="s">
        <v>8221</v>
      </c>
      <c r="E93">
        <v>8</v>
      </c>
    </row>
    <row r="94" spans="1:5" x14ac:dyDescent="0.2">
      <c r="A94" t="s">
        <v>8219</v>
      </c>
      <c r="B94">
        <v>43</v>
      </c>
      <c r="D94" t="s">
        <v>8221</v>
      </c>
      <c r="E94">
        <v>8</v>
      </c>
    </row>
    <row r="95" spans="1:5" x14ac:dyDescent="0.2">
      <c r="A95" t="s">
        <v>8219</v>
      </c>
      <c r="B95">
        <v>15</v>
      </c>
      <c r="D95" t="s">
        <v>8221</v>
      </c>
      <c r="E95">
        <v>0</v>
      </c>
    </row>
    <row r="96" spans="1:5" x14ac:dyDescent="0.2">
      <c r="A96" t="s">
        <v>8219</v>
      </c>
      <c r="B96">
        <v>12</v>
      </c>
      <c r="D96" t="s">
        <v>8221</v>
      </c>
      <c r="E96">
        <v>2</v>
      </c>
    </row>
    <row r="97" spans="1:5" x14ac:dyDescent="0.2">
      <c r="A97" t="s">
        <v>8219</v>
      </c>
      <c r="B97">
        <v>21</v>
      </c>
      <c r="D97" t="s">
        <v>8221</v>
      </c>
      <c r="E97">
        <v>3</v>
      </c>
    </row>
    <row r="98" spans="1:5" x14ac:dyDescent="0.2">
      <c r="A98" t="s">
        <v>8219</v>
      </c>
      <c r="B98">
        <v>34</v>
      </c>
      <c r="D98" t="s">
        <v>8221</v>
      </c>
      <c r="E98">
        <v>0</v>
      </c>
    </row>
    <row r="99" spans="1:5" x14ac:dyDescent="0.2">
      <c r="A99" t="s">
        <v>8219</v>
      </c>
      <c r="B99">
        <v>8</v>
      </c>
      <c r="D99" t="s">
        <v>8221</v>
      </c>
      <c r="E99">
        <v>0</v>
      </c>
    </row>
    <row r="100" spans="1:5" x14ac:dyDescent="0.2">
      <c r="A100" t="s">
        <v>8219</v>
      </c>
      <c r="B100">
        <v>60</v>
      </c>
      <c r="D100" t="s">
        <v>8221</v>
      </c>
      <c r="E100">
        <v>11</v>
      </c>
    </row>
    <row r="101" spans="1:5" x14ac:dyDescent="0.2">
      <c r="A101" t="s">
        <v>8219</v>
      </c>
      <c r="B101">
        <v>39</v>
      </c>
      <c r="D101" t="s">
        <v>8221</v>
      </c>
      <c r="E101">
        <v>0</v>
      </c>
    </row>
    <row r="102" spans="1:5" x14ac:dyDescent="0.2">
      <c r="A102" t="s">
        <v>8219</v>
      </c>
      <c r="B102">
        <v>26</v>
      </c>
      <c r="D102" t="s">
        <v>8221</v>
      </c>
      <c r="E102">
        <v>1</v>
      </c>
    </row>
    <row r="103" spans="1:5" x14ac:dyDescent="0.2">
      <c r="A103" t="s">
        <v>8219</v>
      </c>
      <c r="B103">
        <v>35</v>
      </c>
      <c r="D103" t="s">
        <v>8221</v>
      </c>
      <c r="E103">
        <v>0</v>
      </c>
    </row>
    <row r="104" spans="1:5" x14ac:dyDescent="0.2">
      <c r="A104" t="s">
        <v>8219</v>
      </c>
      <c r="B104">
        <v>65</v>
      </c>
      <c r="D104" t="s">
        <v>8221</v>
      </c>
      <c r="E104">
        <v>17</v>
      </c>
    </row>
    <row r="105" spans="1:5" x14ac:dyDescent="0.2">
      <c r="A105" t="s">
        <v>8219</v>
      </c>
      <c r="B105">
        <v>49</v>
      </c>
      <c r="D105" t="s">
        <v>8221</v>
      </c>
      <c r="E105">
        <v>2</v>
      </c>
    </row>
    <row r="106" spans="1:5" x14ac:dyDescent="0.2">
      <c r="A106" t="s">
        <v>8219</v>
      </c>
      <c r="B106">
        <v>10</v>
      </c>
      <c r="D106" t="s">
        <v>8221</v>
      </c>
      <c r="E106">
        <v>1</v>
      </c>
    </row>
    <row r="107" spans="1:5" x14ac:dyDescent="0.2">
      <c r="A107" t="s">
        <v>8219</v>
      </c>
      <c r="B107">
        <v>60</v>
      </c>
      <c r="D107" t="s">
        <v>8221</v>
      </c>
      <c r="E107">
        <v>2</v>
      </c>
    </row>
    <row r="108" spans="1:5" x14ac:dyDescent="0.2">
      <c r="A108" t="s">
        <v>8219</v>
      </c>
      <c r="B108">
        <v>27</v>
      </c>
      <c r="D108" t="s">
        <v>8221</v>
      </c>
      <c r="E108">
        <v>16</v>
      </c>
    </row>
    <row r="109" spans="1:5" x14ac:dyDescent="0.2">
      <c r="A109" t="s">
        <v>8219</v>
      </c>
      <c r="B109">
        <v>69</v>
      </c>
      <c r="D109" t="s">
        <v>8221</v>
      </c>
      <c r="E109">
        <v>1</v>
      </c>
    </row>
    <row r="110" spans="1:5" x14ac:dyDescent="0.2">
      <c r="A110" t="s">
        <v>8219</v>
      </c>
      <c r="B110">
        <v>47</v>
      </c>
      <c r="D110" t="s">
        <v>8221</v>
      </c>
      <c r="E110">
        <v>4</v>
      </c>
    </row>
    <row r="111" spans="1:5" x14ac:dyDescent="0.2">
      <c r="A111" t="s">
        <v>8219</v>
      </c>
      <c r="B111">
        <v>47</v>
      </c>
      <c r="D111" t="s">
        <v>8221</v>
      </c>
      <c r="E111">
        <v>5</v>
      </c>
    </row>
    <row r="112" spans="1:5" x14ac:dyDescent="0.2">
      <c r="A112" t="s">
        <v>8219</v>
      </c>
      <c r="B112">
        <v>26</v>
      </c>
      <c r="D112" t="s">
        <v>8221</v>
      </c>
      <c r="E112">
        <v>7</v>
      </c>
    </row>
    <row r="113" spans="1:5" x14ac:dyDescent="0.2">
      <c r="A113" t="s">
        <v>8219</v>
      </c>
      <c r="B113">
        <v>53</v>
      </c>
      <c r="D113" t="s">
        <v>8221</v>
      </c>
      <c r="E113">
        <v>0</v>
      </c>
    </row>
    <row r="114" spans="1:5" x14ac:dyDescent="0.2">
      <c r="A114" t="s">
        <v>8219</v>
      </c>
      <c r="B114">
        <v>81</v>
      </c>
      <c r="D114" t="s">
        <v>8221</v>
      </c>
      <c r="E114">
        <v>12</v>
      </c>
    </row>
    <row r="115" spans="1:5" x14ac:dyDescent="0.2">
      <c r="A115" t="s">
        <v>8219</v>
      </c>
      <c r="B115">
        <v>78</v>
      </c>
      <c r="D115" t="s">
        <v>8221</v>
      </c>
      <c r="E115">
        <v>2</v>
      </c>
    </row>
    <row r="116" spans="1:5" x14ac:dyDescent="0.2">
      <c r="A116" t="s">
        <v>8219</v>
      </c>
      <c r="B116">
        <v>35</v>
      </c>
      <c r="D116" t="s">
        <v>8221</v>
      </c>
      <c r="E116">
        <v>5</v>
      </c>
    </row>
    <row r="117" spans="1:5" x14ac:dyDescent="0.2">
      <c r="A117" t="s">
        <v>8219</v>
      </c>
      <c r="B117">
        <v>22</v>
      </c>
      <c r="D117" t="s">
        <v>8221</v>
      </c>
      <c r="E117">
        <v>2</v>
      </c>
    </row>
    <row r="118" spans="1:5" x14ac:dyDescent="0.2">
      <c r="A118" t="s">
        <v>8219</v>
      </c>
      <c r="B118">
        <v>57</v>
      </c>
      <c r="D118" t="s">
        <v>8221</v>
      </c>
      <c r="E118">
        <v>3</v>
      </c>
    </row>
    <row r="119" spans="1:5" x14ac:dyDescent="0.2">
      <c r="A119" t="s">
        <v>8219</v>
      </c>
      <c r="B119">
        <v>27</v>
      </c>
      <c r="D119" t="s">
        <v>8221</v>
      </c>
      <c r="E119">
        <v>0</v>
      </c>
    </row>
    <row r="120" spans="1:5" x14ac:dyDescent="0.2">
      <c r="A120" t="s">
        <v>8219</v>
      </c>
      <c r="B120">
        <v>39</v>
      </c>
      <c r="D120" t="s">
        <v>8221</v>
      </c>
      <c r="E120">
        <v>49</v>
      </c>
    </row>
    <row r="121" spans="1:5" x14ac:dyDescent="0.2">
      <c r="A121" t="s">
        <v>8219</v>
      </c>
      <c r="B121">
        <v>37</v>
      </c>
      <c r="D121" t="s">
        <v>8221</v>
      </c>
      <c r="E121">
        <v>1</v>
      </c>
    </row>
    <row r="122" spans="1:5" x14ac:dyDescent="0.2">
      <c r="A122" t="s">
        <v>8219</v>
      </c>
      <c r="B122">
        <v>137</v>
      </c>
      <c r="D122" t="s">
        <v>8221</v>
      </c>
      <c r="E122">
        <v>2</v>
      </c>
    </row>
    <row r="123" spans="1:5" x14ac:dyDescent="0.2">
      <c r="A123" t="s">
        <v>8219</v>
      </c>
      <c r="B123">
        <v>376</v>
      </c>
      <c r="D123" t="s">
        <v>8221</v>
      </c>
      <c r="E123">
        <v>0</v>
      </c>
    </row>
    <row r="124" spans="1:5" x14ac:dyDescent="0.2">
      <c r="A124" t="s">
        <v>8219</v>
      </c>
      <c r="B124">
        <v>202</v>
      </c>
      <c r="D124" t="s">
        <v>8221</v>
      </c>
      <c r="E124">
        <v>0</v>
      </c>
    </row>
    <row r="125" spans="1:5" x14ac:dyDescent="0.2">
      <c r="A125" t="s">
        <v>8219</v>
      </c>
      <c r="B125">
        <v>328</v>
      </c>
      <c r="D125" t="s">
        <v>8221</v>
      </c>
      <c r="E125">
        <v>11</v>
      </c>
    </row>
    <row r="126" spans="1:5" x14ac:dyDescent="0.2">
      <c r="A126" t="s">
        <v>8219</v>
      </c>
      <c r="B126">
        <v>84</v>
      </c>
      <c r="D126" t="s">
        <v>8221</v>
      </c>
      <c r="E126">
        <v>1</v>
      </c>
    </row>
    <row r="127" spans="1:5" x14ac:dyDescent="0.2">
      <c r="A127" t="s">
        <v>8219</v>
      </c>
      <c r="B127">
        <v>96</v>
      </c>
      <c r="D127" t="s">
        <v>8221</v>
      </c>
      <c r="E127">
        <v>8</v>
      </c>
    </row>
    <row r="128" spans="1:5" x14ac:dyDescent="0.2">
      <c r="A128" t="s">
        <v>8219</v>
      </c>
      <c r="B128">
        <v>223</v>
      </c>
      <c r="D128" t="s">
        <v>8221</v>
      </c>
      <c r="E128">
        <v>5</v>
      </c>
    </row>
    <row r="129" spans="1:5" x14ac:dyDescent="0.2">
      <c r="A129" t="s">
        <v>8219</v>
      </c>
      <c r="B129">
        <v>62</v>
      </c>
      <c r="D129" t="s">
        <v>8221</v>
      </c>
      <c r="E129">
        <v>39</v>
      </c>
    </row>
    <row r="130" spans="1:5" x14ac:dyDescent="0.2">
      <c r="A130" t="s">
        <v>8219</v>
      </c>
      <c r="B130">
        <v>146</v>
      </c>
      <c r="D130" t="s">
        <v>8221</v>
      </c>
      <c r="E130">
        <v>0</v>
      </c>
    </row>
    <row r="131" spans="1:5" x14ac:dyDescent="0.2">
      <c r="A131" t="s">
        <v>8219</v>
      </c>
      <c r="B131">
        <v>235</v>
      </c>
      <c r="D131" t="s">
        <v>8221</v>
      </c>
      <c r="E131">
        <v>0</v>
      </c>
    </row>
    <row r="132" spans="1:5" x14ac:dyDescent="0.2">
      <c r="A132" t="s">
        <v>8219</v>
      </c>
      <c r="B132">
        <v>437</v>
      </c>
      <c r="D132" t="s">
        <v>8221</v>
      </c>
      <c r="E132">
        <v>2</v>
      </c>
    </row>
    <row r="133" spans="1:5" x14ac:dyDescent="0.2">
      <c r="A133" t="s">
        <v>8219</v>
      </c>
      <c r="B133">
        <v>77</v>
      </c>
      <c r="D133" t="s">
        <v>8221</v>
      </c>
      <c r="E133">
        <v>170</v>
      </c>
    </row>
    <row r="134" spans="1:5" x14ac:dyDescent="0.2">
      <c r="A134" t="s">
        <v>8219</v>
      </c>
      <c r="B134">
        <v>108</v>
      </c>
      <c r="D134" t="s">
        <v>8221</v>
      </c>
      <c r="E134">
        <v>5</v>
      </c>
    </row>
    <row r="135" spans="1:5" x14ac:dyDescent="0.2">
      <c r="A135" t="s">
        <v>8219</v>
      </c>
      <c r="B135">
        <v>7</v>
      </c>
      <c r="D135" t="s">
        <v>8221</v>
      </c>
      <c r="E135">
        <v>14</v>
      </c>
    </row>
    <row r="136" spans="1:5" x14ac:dyDescent="0.2">
      <c r="A136" t="s">
        <v>8219</v>
      </c>
      <c r="B136">
        <v>314</v>
      </c>
      <c r="D136" t="s">
        <v>8221</v>
      </c>
      <c r="E136">
        <v>1</v>
      </c>
    </row>
    <row r="137" spans="1:5" x14ac:dyDescent="0.2">
      <c r="A137" t="s">
        <v>8219</v>
      </c>
      <c r="B137">
        <v>188</v>
      </c>
      <c r="D137" t="s">
        <v>8221</v>
      </c>
      <c r="E137">
        <v>0</v>
      </c>
    </row>
    <row r="138" spans="1:5" x14ac:dyDescent="0.2">
      <c r="A138" t="s">
        <v>8219</v>
      </c>
      <c r="B138">
        <v>275</v>
      </c>
      <c r="D138" t="s">
        <v>8221</v>
      </c>
      <c r="E138">
        <v>124</v>
      </c>
    </row>
    <row r="139" spans="1:5" x14ac:dyDescent="0.2">
      <c r="A139" t="s">
        <v>8219</v>
      </c>
      <c r="B139">
        <v>560</v>
      </c>
      <c r="D139" t="s">
        <v>8221</v>
      </c>
      <c r="E139">
        <v>0</v>
      </c>
    </row>
    <row r="140" spans="1:5" x14ac:dyDescent="0.2">
      <c r="A140" t="s">
        <v>8219</v>
      </c>
      <c r="B140">
        <v>688</v>
      </c>
      <c r="D140" t="s">
        <v>8221</v>
      </c>
      <c r="E140">
        <v>0</v>
      </c>
    </row>
    <row r="141" spans="1:5" x14ac:dyDescent="0.2">
      <c r="A141" t="s">
        <v>8219</v>
      </c>
      <c r="B141">
        <v>942</v>
      </c>
      <c r="D141" t="s">
        <v>8221</v>
      </c>
      <c r="E141">
        <v>55</v>
      </c>
    </row>
    <row r="142" spans="1:5" x14ac:dyDescent="0.2">
      <c r="A142" t="s">
        <v>8219</v>
      </c>
      <c r="B142">
        <v>88</v>
      </c>
      <c r="D142" t="s">
        <v>8221</v>
      </c>
      <c r="E142">
        <v>140</v>
      </c>
    </row>
    <row r="143" spans="1:5" x14ac:dyDescent="0.2">
      <c r="A143" t="s">
        <v>8219</v>
      </c>
      <c r="B143">
        <v>220</v>
      </c>
      <c r="D143" t="s">
        <v>8221</v>
      </c>
      <c r="E143">
        <v>21</v>
      </c>
    </row>
    <row r="144" spans="1:5" x14ac:dyDescent="0.2">
      <c r="A144" t="s">
        <v>8219</v>
      </c>
      <c r="B144">
        <v>145</v>
      </c>
      <c r="D144" t="s">
        <v>8221</v>
      </c>
      <c r="E144">
        <v>1</v>
      </c>
    </row>
    <row r="145" spans="1:5" x14ac:dyDescent="0.2">
      <c r="A145" t="s">
        <v>8219</v>
      </c>
      <c r="B145">
        <v>963</v>
      </c>
      <c r="D145" t="s">
        <v>8221</v>
      </c>
      <c r="E145">
        <v>147</v>
      </c>
    </row>
    <row r="146" spans="1:5" x14ac:dyDescent="0.2">
      <c r="A146" t="s">
        <v>8219</v>
      </c>
      <c r="B146">
        <v>91</v>
      </c>
      <c r="D146" t="s">
        <v>8221</v>
      </c>
      <c r="E146">
        <v>11</v>
      </c>
    </row>
    <row r="147" spans="1:5" x14ac:dyDescent="0.2">
      <c r="A147" t="s">
        <v>8219</v>
      </c>
      <c r="B147">
        <v>58</v>
      </c>
      <c r="D147" t="s">
        <v>8221</v>
      </c>
      <c r="E147">
        <v>125</v>
      </c>
    </row>
    <row r="148" spans="1:5" x14ac:dyDescent="0.2">
      <c r="A148" t="s">
        <v>8219</v>
      </c>
      <c r="B148">
        <v>36</v>
      </c>
      <c r="D148" t="s">
        <v>8221</v>
      </c>
      <c r="E148">
        <v>1</v>
      </c>
    </row>
    <row r="149" spans="1:5" x14ac:dyDescent="0.2">
      <c r="A149" t="s">
        <v>8219</v>
      </c>
      <c r="B149">
        <v>165</v>
      </c>
      <c r="D149" t="s">
        <v>8221</v>
      </c>
      <c r="E149">
        <v>0</v>
      </c>
    </row>
    <row r="150" spans="1:5" x14ac:dyDescent="0.2">
      <c r="A150" t="s">
        <v>8219</v>
      </c>
      <c r="B150">
        <v>111</v>
      </c>
      <c r="D150" t="s">
        <v>8221</v>
      </c>
      <c r="E150">
        <v>0</v>
      </c>
    </row>
    <row r="151" spans="1:5" x14ac:dyDescent="0.2">
      <c r="A151" t="s">
        <v>8219</v>
      </c>
      <c r="B151">
        <v>1596</v>
      </c>
      <c r="D151" t="s">
        <v>8221</v>
      </c>
      <c r="E151">
        <v>3</v>
      </c>
    </row>
    <row r="152" spans="1:5" x14ac:dyDescent="0.2">
      <c r="A152" t="s">
        <v>8219</v>
      </c>
      <c r="B152">
        <v>61</v>
      </c>
      <c r="D152" t="s">
        <v>8221</v>
      </c>
      <c r="E152">
        <v>0</v>
      </c>
    </row>
    <row r="153" spans="1:5" x14ac:dyDescent="0.2">
      <c r="A153" t="s">
        <v>8219</v>
      </c>
      <c r="B153">
        <v>287</v>
      </c>
      <c r="D153" t="s">
        <v>8221</v>
      </c>
      <c r="E153">
        <v>0</v>
      </c>
    </row>
    <row r="154" spans="1:5" x14ac:dyDescent="0.2">
      <c r="A154" t="s">
        <v>8219</v>
      </c>
      <c r="B154">
        <v>65</v>
      </c>
      <c r="D154" t="s">
        <v>8221</v>
      </c>
      <c r="E154">
        <v>0</v>
      </c>
    </row>
    <row r="155" spans="1:5" x14ac:dyDescent="0.2">
      <c r="A155" t="s">
        <v>8219</v>
      </c>
      <c r="B155">
        <v>118</v>
      </c>
      <c r="D155" t="s">
        <v>8221</v>
      </c>
      <c r="E155">
        <v>0</v>
      </c>
    </row>
    <row r="156" spans="1:5" x14ac:dyDescent="0.2">
      <c r="A156" t="s">
        <v>8219</v>
      </c>
      <c r="B156">
        <v>113</v>
      </c>
      <c r="D156" t="s">
        <v>8221</v>
      </c>
      <c r="E156">
        <v>3</v>
      </c>
    </row>
    <row r="157" spans="1:5" x14ac:dyDescent="0.2">
      <c r="A157" t="s">
        <v>8219</v>
      </c>
      <c r="B157">
        <v>332</v>
      </c>
      <c r="D157" t="s">
        <v>8221</v>
      </c>
      <c r="E157">
        <v>0</v>
      </c>
    </row>
    <row r="158" spans="1:5" x14ac:dyDescent="0.2">
      <c r="A158" t="s">
        <v>8219</v>
      </c>
      <c r="B158">
        <v>62</v>
      </c>
      <c r="D158" t="s">
        <v>8221</v>
      </c>
      <c r="E158">
        <v>1</v>
      </c>
    </row>
    <row r="159" spans="1:5" x14ac:dyDescent="0.2">
      <c r="A159" t="s">
        <v>8219</v>
      </c>
      <c r="B159">
        <v>951</v>
      </c>
      <c r="D159" t="s">
        <v>8221</v>
      </c>
      <c r="E159">
        <v>3</v>
      </c>
    </row>
    <row r="160" spans="1:5" x14ac:dyDescent="0.2">
      <c r="A160" t="s">
        <v>8219</v>
      </c>
      <c r="B160">
        <v>415</v>
      </c>
      <c r="D160" t="s">
        <v>8221</v>
      </c>
      <c r="E160">
        <v>22</v>
      </c>
    </row>
    <row r="161" spans="1:5" x14ac:dyDescent="0.2">
      <c r="A161" t="s">
        <v>8219</v>
      </c>
      <c r="B161">
        <v>305</v>
      </c>
      <c r="D161" t="s">
        <v>8221</v>
      </c>
      <c r="E161">
        <v>26</v>
      </c>
    </row>
    <row r="162" spans="1:5" x14ac:dyDescent="0.2">
      <c r="A162" t="s">
        <v>8219</v>
      </c>
      <c r="B162">
        <v>2139</v>
      </c>
      <c r="D162" t="s">
        <v>8221</v>
      </c>
      <c r="E162">
        <v>4</v>
      </c>
    </row>
    <row r="163" spans="1:5" x14ac:dyDescent="0.2">
      <c r="A163" t="s">
        <v>8219</v>
      </c>
      <c r="B163">
        <v>79</v>
      </c>
      <c r="D163" t="s">
        <v>8221</v>
      </c>
      <c r="E163">
        <v>0</v>
      </c>
    </row>
    <row r="164" spans="1:5" x14ac:dyDescent="0.2">
      <c r="A164" t="s">
        <v>8219</v>
      </c>
      <c r="B164">
        <v>179</v>
      </c>
      <c r="D164" t="s">
        <v>8221</v>
      </c>
      <c r="E164">
        <v>4</v>
      </c>
    </row>
    <row r="165" spans="1:5" x14ac:dyDescent="0.2">
      <c r="A165" t="s">
        <v>8219</v>
      </c>
      <c r="B165">
        <v>202</v>
      </c>
      <c r="D165" t="s">
        <v>8221</v>
      </c>
      <c r="E165">
        <v>9</v>
      </c>
    </row>
    <row r="166" spans="1:5" x14ac:dyDescent="0.2">
      <c r="A166" t="s">
        <v>8219</v>
      </c>
      <c r="B166">
        <v>760</v>
      </c>
      <c r="D166" t="s">
        <v>8221</v>
      </c>
      <c r="E166">
        <v>5</v>
      </c>
    </row>
    <row r="167" spans="1:5" x14ac:dyDescent="0.2">
      <c r="A167" t="s">
        <v>8219</v>
      </c>
      <c r="B167">
        <v>563</v>
      </c>
      <c r="D167" t="s">
        <v>8221</v>
      </c>
      <c r="E167">
        <v>14</v>
      </c>
    </row>
    <row r="168" spans="1:5" x14ac:dyDescent="0.2">
      <c r="A168" t="s">
        <v>8219</v>
      </c>
      <c r="B168">
        <v>135</v>
      </c>
      <c r="D168" t="s">
        <v>8221</v>
      </c>
      <c r="E168">
        <v>1</v>
      </c>
    </row>
    <row r="169" spans="1:5" x14ac:dyDescent="0.2">
      <c r="A169" t="s">
        <v>8219</v>
      </c>
      <c r="B169">
        <v>290</v>
      </c>
      <c r="D169" t="s">
        <v>8221</v>
      </c>
      <c r="E169">
        <v>10</v>
      </c>
    </row>
    <row r="170" spans="1:5" x14ac:dyDescent="0.2">
      <c r="A170" t="s">
        <v>8219</v>
      </c>
      <c r="B170">
        <v>447</v>
      </c>
      <c r="D170" t="s">
        <v>8221</v>
      </c>
      <c r="E170">
        <v>3</v>
      </c>
    </row>
    <row r="171" spans="1:5" x14ac:dyDescent="0.2">
      <c r="A171" t="s">
        <v>8219</v>
      </c>
      <c r="B171">
        <v>232</v>
      </c>
      <c r="D171" t="s">
        <v>8221</v>
      </c>
      <c r="E171">
        <v>1</v>
      </c>
    </row>
    <row r="172" spans="1:5" x14ac:dyDescent="0.2">
      <c r="A172" t="s">
        <v>8219</v>
      </c>
      <c r="B172">
        <v>168</v>
      </c>
      <c r="D172" t="s">
        <v>8221</v>
      </c>
      <c r="E172">
        <v>0</v>
      </c>
    </row>
    <row r="173" spans="1:5" x14ac:dyDescent="0.2">
      <c r="A173" t="s">
        <v>8219</v>
      </c>
      <c r="B173">
        <v>128</v>
      </c>
      <c r="D173" t="s">
        <v>8221</v>
      </c>
      <c r="E173">
        <v>5</v>
      </c>
    </row>
    <row r="174" spans="1:5" x14ac:dyDescent="0.2">
      <c r="A174" t="s">
        <v>8219</v>
      </c>
      <c r="B174">
        <v>493</v>
      </c>
      <c r="D174" t="s">
        <v>8221</v>
      </c>
      <c r="E174">
        <v>2</v>
      </c>
    </row>
    <row r="175" spans="1:5" x14ac:dyDescent="0.2">
      <c r="A175" t="s">
        <v>8219</v>
      </c>
      <c r="B175">
        <v>131</v>
      </c>
      <c r="D175" t="s">
        <v>8221</v>
      </c>
      <c r="E175">
        <v>68</v>
      </c>
    </row>
    <row r="176" spans="1:5" x14ac:dyDescent="0.2">
      <c r="A176" t="s">
        <v>8219</v>
      </c>
      <c r="B176">
        <v>50</v>
      </c>
      <c r="D176" t="s">
        <v>8221</v>
      </c>
      <c r="E176">
        <v>3</v>
      </c>
    </row>
    <row r="177" spans="1:5" x14ac:dyDescent="0.2">
      <c r="A177" t="s">
        <v>8219</v>
      </c>
      <c r="B177">
        <v>665</v>
      </c>
      <c r="D177" t="s">
        <v>8221</v>
      </c>
      <c r="E177">
        <v>34</v>
      </c>
    </row>
    <row r="178" spans="1:5" x14ac:dyDescent="0.2">
      <c r="A178" t="s">
        <v>8219</v>
      </c>
      <c r="B178">
        <v>129</v>
      </c>
      <c r="D178" t="s">
        <v>8221</v>
      </c>
      <c r="E178">
        <v>0</v>
      </c>
    </row>
    <row r="179" spans="1:5" x14ac:dyDescent="0.2">
      <c r="A179" t="s">
        <v>8219</v>
      </c>
      <c r="B179">
        <v>142</v>
      </c>
      <c r="D179" t="s">
        <v>8221</v>
      </c>
      <c r="E179">
        <v>3</v>
      </c>
    </row>
    <row r="180" spans="1:5" x14ac:dyDescent="0.2">
      <c r="A180" t="s">
        <v>8219</v>
      </c>
      <c r="B180">
        <v>2436</v>
      </c>
      <c r="D180" t="s">
        <v>8221</v>
      </c>
      <c r="E180">
        <v>0</v>
      </c>
    </row>
    <row r="181" spans="1:5" x14ac:dyDescent="0.2">
      <c r="A181" t="s">
        <v>8219</v>
      </c>
      <c r="B181">
        <v>244</v>
      </c>
      <c r="D181" t="s">
        <v>8221</v>
      </c>
      <c r="E181">
        <v>70</v>
      </c>
    </row>
    <row r="182" spans="1:5" x14ac:dyDescent="0.2">
      <c r="A182" t="s">
        <v>8219</v>
      </c>
      <c r="B182">
        <v>298</v>
      </c>
      <c r="D182" t="s">
        <v>8221</v>
      </c>
      <c r="E182">
        <v>1</v>
      </c>
    </row>
    <row r="183" spans="1:5" x14ac:dyDescent="0.2">
      <c r="A183" t="s">
        <v>8219</v>
      </c>
      <c r="B183">
        <v>251</v>
      </c>
      <c r="D183" t="s">
        <v>8221</v>
      </c>
      <c r="E183">
        <v>1</v>
      </c>
    </row>
    <row r="184" spans="1:5" x14ac:dyDescent="0.2">
      <c r="A184" t="s">
        <v>8219</v>
      </c>
      <c r="B184">
        <v>108</v>
      </c>
      <c r="D184" t="s">
        <v>8221</v>
      </c>
      <c r="E184">
        <v>1</v>
      </c>
    </row>
    <row r="185" spans="1:5" x14ac:dyDescent="0.2">
      <c r="A185" t="s">
        <v>8219</v>
      </c>
      <c r="B185">
        <v>82</v>
      </c>
      <c r="D185" t="s">
        <v>8221</v>
      </c>
      <c r="E185">
        <v>2</v>
      </c>
    </row>
    <row r="186" spans="1:5" x14ac:dyDescent="0.2">
      <c r="A186" t="s">
        <v>8219</v>
      </c>
      <c r="B186">
        <v>74</v>
      </c>
      <c r="D186" t="s">
        <v>8221</v>
      </c>
      <c r="E186">
        <v>2</v>
      </c>
    </row>
    <row r="187" spans="1:5" x14ac:dyDescent="0.2">
      <c r="A187" t="s">
        <v>8219</v>
      </c>
      <c r="B187">
        <v>189</v>
      </c>
      <c r="D187" t="s">
        <v>8221</v>
      </c>
      <c r="E187">
        <v>34</v>
      </c>
    </row>
    <row r="188" spans="1:5" x14ac:dyDescent="0.2">
      <c r="A188" t="s">
        <v>8219</v>
      </c>
      <c r="B188">
        <v>80</v>
      </c>
      <c r="D188" t="s">
        <v>8221</v>
      </c>
      <c r="E188">
        <v>2</v>
      </c>
    </row>
    <row r="189" spans="1:5" x14ac:dyDescent="0.2">
      <c r="A189" t="s">
        <v>8219</v>
      </c>
      <c r="B189">
        <v>576</v>
      </c>
      <c r="D189" t="s">
        <v>8221</v>
      </c>
      <c r="E189">
        <v>0</v>
      </c>
    </row>
    <row r="190" spans="1:5" x14ac:dyDescent="0.2">
      <c r="A190" t="s">
        <v>8219</v>
      </c>
      <c r="B190">
        <v>202</v>
      </c>
      <c r="D190" t="s">
        <v>8221</v>
      </c>
      <c r="E190">
        <v>1</v>
      </c>
    </row>
    <row r="191" spans="1:5" x14ac:dyDescent="0.2">
      <c r="A191" t="s">
        <v>8219</v>
      </c>
      <c r="B191">
        <v>238</v>
      </c>
      <c r="D191" t="s">
        <v>8221</v>
      </c>
      <c r="E191">
        <v>8</v>
      </c>
    </row>
    <row r="192" spans="1:5" x14ac:dyDescent="0.2">
      <c r="A192" t="s">
        <v>8219</v>
      </c>
      <c r="B192">
        <v>36</v>
      </c>
      <c r="D192" t="s">
        <v>8221</v>
      </c>
      <c r="E192">
        <v>4</v>
      </c>
    </row>
    <row r="193" spans="1:5" x14ac:dyDescent="0.2">
      <c r="A193" t="s">
        <v>8219</v>
      </c>
      <c r="B193">
        <v>150</v>
      </c>
      <c r="D193" t="s">
        <v>8221</v>
      </c>
      <c r="E193">
        <v>28</v>
      </c>
    </row>
    <row r="194" spans="1:5" x14ac:dyDescent="0.2">
      <c r="A194" t="s">
        <v>8219</v>
      </c>
      <c r="B194">
        <v>146</v>
      </c>
      <c r="D194" t="s">
        <v>8221</v>
      </c>
      <c r="E194">
        <v>0</v>
      </c>
    </row>
    <row r="195" spans="1:5" x14ac:dyDescent="0.2">
      <c r="A195" t="s">
        <v>8219</v>
      </c>
      <c r="B195">
        <v>222</v>
      </c>
      <c r="D195" t="s">
        <v>8221</v>
      </c>
      <c r="E195">
        <v>6</v>
      </c>
    </row>
    <row r="196" spans="1:5" x14ac:dyDescent="0.2">
      <c r="A196" t="s">
        <v>8219</v>
      </c>
      <c r="B196">
        <v>120</v>
      </c>
      <c r="D196" t="s">
        <v>8221</v>
      </c>
      <c r="E196">
        <v>22</v>
      </c>
    </row>
    <row r="197" spans="1:5" x14ac:dyDescent="0.2">
      <c r="A197" t="s">
        <v>8219</v>
      </c>
      <c r="B197">
        <v>126</v>
      </c>
      <c r="D197" t="s">
        <v>8221</v>
      </c>
      <c r="E197">
        <v>0</v>
      </c>
    </row>
    <row r="198" spans="1:5" x14ac:dyDescent="0.2">
      <c r="A198" t="s">
        <v>8219</v>
      </c>
      <c r="B198">
        <v>158</v>
      </c>
      <c r="D198" t="s">
        <v>8221</v>
      </c>
      <c r="E198">
        <v>1</v>
      </c>
    </row>
    <row r="199" spans="1:5" x14ac:dyDescent="0.2">
      <c r="A199" t="s">
        <v>8219</v>
      </c>
      <c r="B199">
        <v>316</v>
      </c>
      <c r="D199" t="s">
        <v>8221</v>
      </c>
      <c r="E199">
        <v>20</v>
      </c>
    </row>
    <row r="200" spans="1:5" x14ac:dyDescent="0.2">
      <c r="A200" t="s">
        <v>8219</v>
      </c>
      <c r="B200">
        <v>284</v>
      </c>
      <c r="D200" t="s">
        <v>8221</v>
      </c>
      <c r="E200">
        <v>0</v>
      </c>
    </row>
    <row r="201" spans="1:5" x14ac:dyDescent="0.2">
      <c r="A201" t="s">
        <v>8219</v>
      </c>
      <c r="B201">
        <v>51</v>
      </c>
      <c r="D201" t="s">
        <v>8221</v>
      </c>
      <c r="E201">
        <v>1</v>
      </c>
    </row>
    <row r="202" spans="1:5" x14ac:dyDescent="0.2">
      <c r="A202" t="s">
        <v>8219</v>
      </c>
      <c r="B202">
        <v>158</v>
      </c>
      <c r="D202" t="s">
        <v>8221</v>
      </c>
      <c r="E202">
        <v>3</v>
      </c>
    </row>
    <row r="203" spans="1:5" x14ac:dyDescent="0.2">
      <c r="A203" t="s">
        <v>8219</v>
      </c>
      <c r="B203">
        <v>337</v>
      </c>
      <c r="D203" t="s">
        <v>8221</v>
      </c>
      <c r="E203">
        <v>2</v>
      </c>
    </row>
    <row r="204" spans="1:5" x14ac:dyDescent="0.2">
      <c r="A204" t="s">
        <v>8219</v>
      </c>
      <c r="B204">
        <v>186</v>
      </c>
      <c r="D204" t="s">
        <v>8221</v>
      </c>
      <c r="E204">
        <v>0</v>
      </c>
    </row>
    <row r="205" spans="1:5" x14ac:dyDescent="0.2">
      <c r="A205" t="s">
        <v>8219</v>
      </c>
      <c r="B205">
        <v>58</v>
      </c>
      <c r="D205" t="s">
        <v>8221</v>
      </c>
      <c r="E205">
        <v>2</v>
      </c>
    </row>
    <row r="206" spans="1:5" x14ac:dyDescent="0.2">
      <c r="A206" t="s">
        <v>8219</v>
      </c>
      <c r="B206">
        <v>82</v>
      </c>
      <c r="D206" t="s">
        <v>8221</v>
      </c>
      <c r="E206">
        <v>1</v>
      </c>
    </row>
    <row r="207" spans="1:5" x14ac:dyDescent="0.2">
      <c r="A207" t="s">
        <v>8219</v>
      </c>
      <c r="B207">
        <v>736</v>
      </c>
      <c r="D207" t="s">
        <v>8221</v>
      </c>
      <c r="E207">
        <v>0</v>
      </c>
    </row>
    <row r="208" spans="1:5" x14ac:dyDescent="0.2">
      <c r="A208" t="s">
        <v>8219</v>
      </c>
      <c r="B208">
        <v>1151</v>
      </c>
      <c r="D208" t="s">
        <v>8221</v>
      </c>
      <c r="E208">
        <v>1</v>
      </c>
    </row>
    <row r="209" spans="1:5" x14ac:dyDescent="0.2">
      <c r="A209" t="s">
        <v>8219</v>
      </c>
      <c r="B209">
        <v>34</v>
      </c>
      <c r="D209" t="s">
        <v>8221</v>
      </c>
      <c r="E209">
        <v>0</v>
      </c>
    </row>
    <row r="210" spans="1:5" x14ac:dyDescent="0.2">
      <c r="A210" t="s">
        <v>8219</v>
      </c>
      <c r="B210">
        <v>498</v>
      </c>
      <c r="D210" t="s">
        <v>8221</v>
      </c>
      <c r="E210">
        <v>5</v>
      </c>
    </row>
    <row r="211" spans="1:5" x14ac:dyDescent="0.2">
      <c r="A211" t="s">
        <v>8219</v>
      </c>
      <c r="B211">
        <v>167</v>
      </c>
      <c r="D211" t="s">
        <v>8221</v>
      </c>
      <c r="E211">
        <v>1</v>
      </c>
    </row>
    <row r="212" spans="1:5" x14ac:dyDescent="0.2">
      <c r="A212" t="s">
        <v>8219</v>
      </c>
      <c r="B212">
        <v>340</v>
      </c>
      <c r="D212" t="s">
        <v>8221</v>
      </c>
      <c r="E212">
        <v>1</v>
      </c>
    </row>
    <row r="213" spans="1:5" x14ac:dyDescent="0.2">
      <c r="A213" t="s">
        <v>8219</v>
      </c>
      <c r="B213">
        <v>438</v>
      </c>
      <c r="D213" t="s">
        <v>8221</v>
      </c>
      <c r="E213">
        <v>2</v>
      </c>
    </row>
    <row r="214" spans="1:5" x14ac:dyDescent="0.2">
      <c r="A214" t="s">
        <v>8219</v>
      </c>
      <c r="B214">
        <v>555</v>
      </c>
      <c r="D214" t="s">
        <v>8221</v>
      </c>
      <c r="E214">
        <v>0</v>
      </c>
    </row>
    <row r="215" spans="1:5" x14ac:dyDescent="0.2">
      <c r="A215" t="s">
        <v>8219</v>
      </c>
      <c r="B215">
        <v>266</v>
      </c>
      <c r="D215" t="s">
        <v>8221</v>
      </c>
      <c r="E215">
        <v>9</v>
      </c>
    </row>
    <row r="216" spans="1:5" x14ac:dyDescent="0.2">
      <c r="A216" t="s">
        <v>8219</v>
      </c>
      <c r="B216">
        <v>69</v>
      </c>
      <c r="D216" t="s">
        <v>8221</v>
      </c>
      <c r="E216">
        <v>4</v>
      </c>
    </row>
    <row r="217" spans="1:5" x14ac:dyDescent="0.2">
      <c r="A217" t="s">
        <v>8219</v>
      </c>
      <c r="B217">
        <v>80</v>
      </c>
      <c r="D217" t="s">
        <v>8221</v>
      </c>
      <c r="E217">
        <v>4</v>
      </c>
    </row>
    <row r="218" spans="1:5" x14ac:dyDescent="0.2">
      <c r="A218" t="s">
        <v>8219</v>
      </c>
      <c r="B218">
        <v>493</v>
      </c>
      <c r="D218" t="s">
        <v>8221</v>
      </c>
      <c r="E218">
        <v>1</v>
      </c>
    </row>
    <row r="219" spans="1:5" x14ac:dyDescent="0.2">
      <c r="A219" t="s">
        <v>8219</v>
      </c>
      <c r="B219">
        <v>31</v>
      </c>
      <c r="D219" t="s">
        <v>8221</v>
      </c>
      <c r="E219">
        <v>1</v>
      </c>
    </row>
    <row r="220" spans="1:5" x14ac:dyDescent="0.2">
      <c r="A220" t="s">
        <v>8219</v>
      </c>
      <c r="B220">
        <v>236</v>
      </c>
      <c r="D220" t="s">
        <v>8221</v>
      </c>
      <c r="E220">
        <v>7</v>
      </c>
    </row>
    <row r="221" spans="1:5" x14ac:dyDescent="0.2">
      <c r="A221" t="s">
        <v>8219</v>
      </c>
      <c r="B221">
        <v>89</v>
      </c>
      <c r="D221" t="s">
        <v>8221</v>
      </c>
      <c r="E221">
        <v>5</v>
      </c>
    </row>
    <row r="222" spans="1:5" x14ac:dyDescent="0.2">
      <c r="A222" t="s">
        <v>8219</v>
      </c>
      <c r="B222">
        <v>299</v>
      </c>
      <c r="D222" t="s">
        <v>8221</v>
      </c>
      <c r="E222">
        <v>1</v>
      </c>
    </row>
    <row r="223" spans="1:5" x14ac:dyDescent="0.2">
      <c r="A223" t="s">
        <v>8219</v>
      </c>
      <c r="B223">
        <v>55</v>
      </c>
      <c r="D223" t="s">
        <v>8221</v>
      </c>
      <c r="E223">
        <v>0</v>
      </c>
    </row>
    <row r="224" spans="1:5" x14ac:dyDescent="0.2">
      <c r="A224" t="s">
        <v>8219</v>
      </c>
      <c r="B224">
        <v>325</v>
      </c>
      <c r="D224" t="s">
        <v>8221</v>
      </c>
      <c r="E224">
        <v>0</v>
      </c>
    </row>
    <row r="225" spans="1:5" x14ac:dyDescent="0.2">
      <c r="A225" t="s">
        <v>8219</v>
      </c>
      <c r="B225">
        <v>524</v>
      </c>
      <c r="D225" t="s">
        <v>8221</v>
      </c>
      <c r="E225">
        <v>1</v>
      </c>
    </row>
    <row r="226" spans="1:5" x14ac:dyDescent="0.2">
      <c r="A226" t="s">
        <v>8219</v>
      </c>
      <c r="B226">
        <v>285</v>
      </c>
      <c r="D226" t="s">
        <v>8221</v>
      </c>
      <c r="E226">
        <v>2</v>
      </c>
    </row>
    <row r="227" spans="1:5" x14ac:dyDescent="0.2">
      <c r="A227" t="s">
        <v>8219</v>
      </c>
      <c r="B227">
        <v>179</v>
      </c>
      <c r="D227" t="s">
        <v>8221</v>
      </c>
      <c r="E227">
        <v>0</v>
      </c>
    </row>
    <row r="228" spans="1:5" x14ac:dyDescent="0.2">
      <c r="A228" t="s">
        <v>8219</v>
      </c>
      <c r="B228">
        <v>188</v>
      </c>
      <c r="D228" t="s">
        <v>8221</v>
      </c>
      <c r="E228">
        <v>4</v>
      </c>
    </row>
    <row r="229" spans="1:5" x14ac:dyDescent="0.2">
      <c r="A229" t="s">
        <v>8219</v>
      </c>
      <c r="B229">
        <v>379</v>
      </c>
      <c r="D229" t="s">
        <v>8221</v>
      </c>
      <c r="E229">
        <v>7</v>
      </c>
    </row>
    <row r="230" spans="1:5" x14ac:dyDescent="0.2">
      <c r="A230" t="s">
        <v>8219</v>
      </c>
      <c r="B230">
        <v>119</v>
      </c>
      <c r="D230" t="s">
        <v>8221</v>
      </c>
      <c r="E230">
        <v>2</v>
      </c>
    </row>
    <row r="231" spans="1:5" x14ac:dyDescent="0.2">
      <c r="A231" t="s">
        <v>8219</v>
      </c>
      <c r="B231">
        <v>167</v>
      </c>
      <c r="D231" t="s">
        <v>8221</v>
      </c>
      <c r="E231">
        <v>1</v>
      </c>
    </row>
    <row r="232" spans="1:5" x14ac:dyDescent="0.2">
      <c r="A232" t="s">
        <v>8219</v>
      </c>
      <c r="B232">
        <v>221</v>
      </c>
      <c r="D232" t="s">
        <v>8221</v>
      </c>
      <c r="E232">
        <v>9</v>
      </c>
    </row>
    <row r="233" spans="1:5" x14ac:dyDescent="0.2">
      <c r="A233" t="s">
        <v>8219</v>
      </c>
      <c r="B233">
        <v>964</v>
      </c>
      <c r="D233" t="s">
        <v>8221</v>
      </c>
      <c r="E233">
        <v>2</v>
      </c>
    </row>
    <row r="234" spans="1:5" x14ac:dyDescent="0.2">
      <c r="A234" t="s">
        <v>8219</v>
      </c>
      <c r="B234">
        <v>286</v>
      </c>
      <c r="D234" t="s">
        <v>8221</v>
      </c>
      <c r="E234">
        <v>1</v>
      </c>
    </row>
    <row r="235" spans="1:5" x14ac:dyDescent="0.2">
      <c r="A235" t="s">
        <v>8219</v>
      </c>
      <c r="B235">
        <v>613</v>
      </c>
      <c r="D235" t="s">
        <v>8221</v>
      </c>
      <c r="E235">
        <v>7</v>
      </c>
    </row>
    <row r="236" spans="1:5" x14ac:dyDescent="0.2">
      <c r="A236" t="s">
        <v>8219</v>
      </c>
      <c r="B236">
        <v>29</v>
      </c>
      <c r="D236" t="s">
        <v>8221</v>
      </c>
      <c r="E236">
        <v>2</v>
      </c>
    </row>
    <row r="237" spans="1:5" x14ac:dyDescent="0.2">
      <c r="A237" t="s">
        <v>8219</v>
      </c>
      <c r="B237">
        <v>165</v>
      </c>
      <c r="D237" t="s">
        <v>8221</v>
      </c>
      <c r="E237">
        <v>8</v>
      </c>
    </row>
    <row r="238" spans="1:5" x14ac:dyDescent="0.2">
      <c r="A238" t="s">
        <v>8219</v>
      </c>
      <c r="B238">
        <v>97</v>
      </c>
      <c r="D238" t="s">
        <v>8221</v>
      </c>
      <c r="E238">
        <v>2</v>
      </c>
    </row>
    <row r="239" spans="1:5" x14ac:dyDescent="0.2">
      <c r="A239" t="s">
        <v>8219</v>
      </c>
      <c r="B239">
        <v>303</v>
      </c>
      <c r="D239" t="s">
        <v>8221</v>
      </c>
      <c r="E239">
        <v>2</v>
      </c>
    </row>
    <row r="240" spans="1:5" x14ac:dyDescent="0.2">
      <c r="A240" t="s">
        <v>8219</v>
      </c>
      <c r="B240">
        <v>267</v>
      </c>
      <c r="D240" t="s">
        <v>8221</v>
      </c>
      <c r="E240">
        <v>7</v>
      </c>
    </row>
    <row r="241" spans="1:5" x14ac:dyDescent="0.2">
      <c r="A241" t="s">
        <v>8219</v>
      </c>
      <c r="B241">
        <v>302</v>
      </c>
      <c r="D241" t="s">
        <v>8221</v>
      </c>
      <c r="E241">
        <v>2</v>
      </c>
    </row>
    <row r="242" spans="1:5" x14ac:dyDescent="0.2">
      <c r="A242" t="s">
        <v>8219</v>
      </c>
      <c r="B242">
        <v>87</v>
      </c>
      <c r="D242" t="s">
        <v>8221</v>
      </c>
      <c r="E242">
        <v>18</v>
      </c>
    </row>
    <row r="243" spans="1:5" x14ac:dyDescent="0.2">
      <c r="A243" t="s">
        <v>8219</v>
      </c>
      <c r="B243">
        <v>354</v>
      </c>
      <c r="D243" t="s">
        <v>8221</v>
      </c>
      <c r="E243">
        <v>9</v>
      </c>
    </row>
    <row r="244" spans="1:5" x14ac:dyDescent="0.2">
      <c r="A244" t="s">
        <v>8219</v>
      </c>
      <c r="B244">
        <v>86</v>
      </c>
      <c r="D244" t="s">
        <v>8221</v>
      </c>
      <c r="E244">
        <v>4</v>
      </c>
    </row>
    <row r="245" spans="1:5" x14ac:dyDescent="0.2">
      <c r="A245" t="s">
        <v>8219</v>
      </c>
      <c r="B245">
        <v>26</v>
      </c>
      <c r="D245" t="s">
        <v>8221</v>
      </c>
      <c r="E245">
        <v>7</v>
      </c>
    </row>
    <row r="246" spans="1:5" x14ac:dyDescent="0.2">
      <c r="A246" t="s">
        <v>8219</v>
      </c>
      <c r="B246">
        <v>113</v>
      </c>
      <c r="D246" t="s">
        <v>8221</v>
      </c>
      <c r="E246">
        <v>29</v>
      </c>
    </row>
    <row r="247" spans="1:5" x14ac:dyDescent="0.2">
      <c r="A247" t="s">
        <v>8219</v>
      </c>
      <c r="B247">
        <v>65</v>
      </c>
      <c r="D247" t="s">
        <v>8221</v>
      </c>
      <c r="E247">
        <v>12</v>
      </c>
    </row>
    <row r="248" spans="1:5" x14ac:dyDescent="0.2">
      <c r="A248" t="s">
        <v>8219</v>
      </c>
      <c r="B248">
        <v>134</v>
      </c>
      <c r="D248" t="s">
        <v>8221</v>
      </c>
      <c r="E248">
        <v>4</v>
      </c>
    </row>
    <row r="249" spans="1:5" x14ac:dyDescent="0.2">
      <c r="A249" t="s">
        <v>8219</v>
      </c>
      <c r="B249">
        <v>119</v>
      </c>
      <c r="D249" t="s">
        <v>8221</v>
      </c>
      <c r="E249">
        <v>28</v>
      </c>
    </row>
    <row r="250" spans="1:5" x14ac:dyDescent="0.2">
      <c r="A250" t="s">
        <v>8219</v>
      </c>
      <c r="B250">
        <v>159</v>
      </c>
      <c r="D250" t="s">
        <v>8221</v>
      </c>
      <c r="E250">
        <v>25</v>
      </c>
    </row>
    <row r="251" spans="1:5" x14ac:dyDescent="0.2">
      <c r="A251" t="s">
        <v>8219</v>
      </c>
      <c r="B251">
        <v>167</v>
      </c>
      <c r="D251" t="s">
        <v>8221</v>
      </c>
      <c r="E251">
        <v>28</v>
      </c>
    </row>
    <row r="252" spans="1:5" x14ac:dyDescent="0.2">
      <c r="A252" t="s">
        <v>8219</v>
      </c>
      <c r="B252">
        <v>43</v>
      </c>
      <c r="D252" t="s">
        <v>8221</v>
      </c>
      <c r="E252">
        <v>310</v>
      </c>
    </row>
    <row r="253" spans="1:5" x14ac:dyDescent="0.2">
      <c r="A253" t="s">
        <v>8219</v>
      </c>
      <c r="B253">
        <v>1062</v>
      </c>
      <c r="D253" t="s">
        <v>8221</v>
      </c>
      <c r="E253">
        <v>15</v>
      </c>
    </row>
    <row r="254" spans="1:5" x14ac:dyDescent="0.2">
      <c r="A254" t="s">
        <v>8219</v>
      </c>
      <c r="B254">
        <v>9</v>
      </c>
      <c r="D254" t="s">
        <v>8221</v>
      </c>
      <c r="E254">
        <v>215</v>
      </c>
    </row>
    <row r="255" spans="1:5" x14ac:dyDescent="0.2">
      <c r="A255" t="s">
        <v>8219</v>
      </c>
      <c r="B255">
        <v>89</v>
      </c>
      <c r="D255" t="s">
        <v>8221</v>
      </c>
      <c r="E255">
        <v>3</v>
      </c>
    </row>
    <row r="256" spans="1:5" x14ac:dyDescent="0.2">
      <c r="A256" t="s">
        <v>8219</v>
      </c>
      <c r="B256">
        <v>174</v>
      </c>
      <c r="D256" t="s">
        <v>8221</v>
      </c>
      <c r="E256">
        <v>2</v>
      </c>
    </row>
    <row r="257" spans="1:5" x14ac:dyDescent="0.2">
      <c r="A257" t="s">
        <v>8219</v>
      </c>
      <c r="B257">
        <v>14</v>
      </c>
      <c r="D257" t="s">
        <v>8221</v>
      </c>
      <c r="E257">
        <v>26</v>
      </c>
    </row>
    <row r="258" spans="1:5" x14ac:dyDescent="0.2">
      <c r="A258" t="s">
        <v>8219</v>
      </c>
      <c r="B258">
        <v>48</v>
      </c>
      <c r="D258" t="s">
        <v>8221</v>
      </c>
      <c r="E258">
        <v>24</v>
      </c>
    </row>
    <row r="259" spans="1:5" x14ac:dyDescent="0.2">
      <c r="A259" t="s">
        <v>8219</v>
      </c>
      <c r="B259">
        <v>133</v>
      </c>
      <c r="D259" t="s">
        <v>8221</v>
      </c>
      <c r="E259">
        <v>96</v>
      </c>
    </row>
    <row r="260" spans="1:5" x14ac:dyDescent="0.2">
      <c r="A260" t="s">
        <v>8219</v>
      </c>
      <c r="B260">
        <v>83</v>
      </c>
      <c r="D260" t="s">
        <v>8221</v>
      </c>
      <c r="E260">
        <v>17</v>
      </c>
    </row>
    <row r="261" spans="1:5" x14ac:dyDescent="0.2">
      <c r="A261" t="s">
        <v>8219</v>
      </c>
      <c r="B261">
        <v>149</v>
      </c>
      <c r="D261" t="s">
        <v>8221</v>
      </c>
      <c r="E261">
        <v>94</v>
      </c>
    </row>
    <row r="262" spans="1:5" x14ac:dyDescent="0.2">
      <c r="A262" t="s">
        <v>8219</v>
      </c>
      <c r="B262">
        <v>49</v>
      </c>
      <c r="D262" t="s">
        <v>8221</v>
      </c>
      <c r="E262">
        <v>129</v>
      </c>
    </row>
    <row r="263" spans="1:5" x14ac:dyDescent="0.2">
      <c r="A263" t="s">
        <v>8219</v>
      </c>
      <c r="B263">
        <v>251</v>
      </c>
      <c r="D263" t="s">
        <v>8221</v>
      </c>
      <c r="E263">
        <v>1</v>
      </c>
    </row>
    <row r="264" spans="1:5" x14ac:dyDescent="0.2">
      <c r="A264" t="s">
        <v>8219</v>
      </c>
      <c r="B264">
        <v>22</v>
      </c>
      <c r="D264" t="s">
        <v>8221</v>
      </c>
      <c r="E264">
        <v>4</v>
      </c>
    </row>
    <row r="265" spans="1:5" x14ac:dyDescent="0.2">
      <c r="A265" t="s">
        <v>8219</v>
      </c>
      <c r="B265">
        <v>48</v>
      </c>
      <c r="D265" t="s">
        <v>8221</v>
      </c>
      <c r="E265">
        <v>3</v>
      </c>
    </row>
    <row r="266" spans="1:5" x14ac:dyDescent="0.2">
      <c r="A266" t="s">
        <v>8219</v>
      </c>
      <c r="B266">
        <v>383</v>
      </c>
      <c r="D266" t="s">
        <v>8221</v>
      </c>
      <c r="E266">
        <v>135</v>
      </c>
    </row>
    <row r="267" spans="1:5" x14ac:dyDescent="0.2">
      <c r="A267" t="s">
        <v>8219</v>
      </c>
      <c r="B267">
        <v>237</v>
      </c>
      <c r="D267" t="s">
        <v>8221</v>
      </c>
      <c r="E267">
        <v>10</v>
      </c>
    </row>
    <row r="268" spans="1:5" x14ac:dyDescent="0.2">
      <c r="A268" t="s">
        <v>8219</v>
      </c>
      <c r="B268">
        <v>13</v>
      </c>
      <c r="D268" t="s">
        <v>8221</v>
      </c>
      <c r="E268">
        <v>0</v>
      </c>
    </row>
    <row r="269" spans="1:5" x14ac:dyDescent="0.2">
      <c r="A269" t="s">
        <v>8219</v>
      </c>
      <c r="B269">
        <v>562</v>
      </c>
      <c r="D269" t="s">
        <v>8221</v>
      </c>
      <c r="E269">
        <v>6</v>
      </c>
    </row>
    <row r="270" spans="1:5" x14ac:dyDescent="0.2">
      <c r="A270" t="s">
        <v>8219</v>
      </c>
      <c r="B270">
        <v>71</v>
      </c>
      <c r="D270" t="s">
        <v>8221</v>
      </c>
      <c r="E270">
        <v>36</v>
      </c>
    </row>
    <row r="271" spans="1:5" x14ac:dyDescent="0.2">
      <c r="A271" t="s">
        <v>8219</v>
      </c>
      <c r="B271">
        <v>1510</v>
      </c>
      <c r="D271" t="s">
        <v>8221</v>
      </c>
      <c r="E271">
        <v>336</v>
      </c>
    </row>
    <row r="272" spans="1:5" x14ac:dyDescent="0.2">
      <c r="A272" t="s">
        <v>8219</v>
      </c>
      <c r="B272">
        <v>14</v>
      </c>
      <c r="D272" t="s">
        <v>8221</v>
      </c>
      <c r="E272">
        <v>34</v>
      </c>
    </row>
    <row r="273" spans="1:5" x14ac:dyDescent="0.2">
      <c r="A273" t="s">
        <v>8219</v>
      </c>
      <c r="B273">
        <v>193</v>
      </c>
      <c r="D273" t="s">
        <v>8221</v>
      </c>
      <c r="E273">
        <v>10</v>
      </c>
    </row>
    <row r="274" spans="1:5" x14ac:dyDescent="0.2">
      <c r="A274" t="s">
        <v>8219</v>
      </c>
      <c r="B274">
        <v>206</v>
      </c>
      <c r="D274" t="s">
        <v>8221</v>
      </c>
      <c r="E274">
        <v>201</v>
      </c>
    </row>
    <row r="275" spans="1:5" x14ac:dyDescent="0.2">
      <c r="A275" t="s">
        <v>8219</v>
      </c>
      <c r="B275">
        <v>351</v>
      </c>
      <c r="D275" t="s">
        <v>8221</v>
      </c>
      <c r="E275">
        <v>296</v>
      </c>
    </row>
    <row r="276" spans="1:5" x14ac:dyDescent="0.2">
      <c r="A276" t="s">
        <v>8219</v>
      </c>
      <c r="B276">
        <v>50</v>
      </c>
      <c r="D276" t="s">
        <v>8221</v>
      </c>
      <c r="E276">
        <v>7</v>
      </c>
    </row>
    <row r="277" spans="1:5" x14ac:dyDescent="0.2">
      <c r="A277" t="s">
        <v>8219</v>
      </c>
      <c r="B277">
        <v>184</v>
      </c>
      <c r="D277" t="s">
        <v>8221</v>
      </c>
      <c r="E277">
        <v>7</v>
      </c>
    </row>
    <row r="278" spans="1:5" x14ac:dyDescent="0.2">
      <c r="A278" t="s">
        <v>8219</v>
      </c>
      <c r="B278">
        <v>196</v>
      </c>
      <c r="D278" t="s">
        <v>8221</v>
      </c>
      <c r="E278">
        <v>1</v>
      </c>
    </row>
    <row r="279" spans="1:5" x14ac:dyDescent="0.2">
      <c r="A279" t="s">
        <v>8219</v>
      </c>
      <c r="B279">
        <v>229</v>
      </c>
      <c r="D279" t="s">
        <v>8221</v>
      </c>
      <c r="E279">
        <v>114</v>
      </c>
    </row>
    <row r="280" spans="1:5" x14ac:dyDescent="0.2">
      <c r="A280" t="s">
        <v>8219</v>
      </c>
      <c r="B280">
        <v>67</v>
      </c>
      <c r="D280" t="s">
        <v>8221</v>
      </c>
      <c r="E280">
        <v>29</v>
      </c>
    </row>
    <row r="281" spans="1:5" x14ac:dyDescent="0.2">
      <c r="A281" t="s">
        <v>8219</v>
      </c>
      <c r="B281">
        <v>95</v>
      </c>
      <c r="D281" t="s">
        <v>8221</v>
      </c>
      <c r="E281">
        <v>890</v>
      </c>
    </row>
    <row r="282" spans="1:5" x14ac:dyDescent="0.2">
      <c r="A282" t="s">
        <v>8219</v>
      </c>
      <c r="B282">
        <v>62</v>
      </c>
      <c r="D282" t="s">
        <v>8221</v>
      </c>
      <c r="E282">
        <v>31</v>
      </c>
    </row>
    <row r="283" spans="1:5" x14ac:dyDescent="0.2">
      <c r="A283" t="s">
        <v>8219</v>
      </c>
      <c r="B283">
        <v>73</v>
      </c>
      <c r="D283" t="s">
        <v>8221</v>
      </c>
      <c r="E283">
        <v>21</v>
      </c>
    </row>
    <row r="284" spans="1:5" x14ac:dyDescent="0.2">
      <c r="A284" t="s">
        <v>8219</v>
      </c>
      <c r="B284">
        <v>43</v>
      </c>
      <c r="D284" t="s">
        <v>8221</v>
      </c>
      <c r="E284">
        <v>37</v>
      </c>
    </row>
    <row r="285" spans="1:5" x14ac:dyDescent="0.2">
      <c r="A285" t="s">
        <v>8219</v>
      </c>
      <c r="B285">
        <v>70</v>
      </c>
      <c r="D285" t="s">
        <v>8221</v>
      </c>
      <c r="E285">
        <v>7</v>
      </c>
    </row>
    <row r="286" spans="1:5" x14ac:dyDescent="0.2">
      <c r="A286" t="s">
        <v>8219</v>
      </c>
      <c r="B286">
        <v>271</v>
      </c>
      <c r="D286" t="s">
        <v>8221</v>
      </c>
      <c r="E286">
        <v>4</v>
      </c>
    </row>
    <row r="287" spans="1:5" x14ac:dyDescent="0.2">
      <c r="A287" t="s">
        <v>8219</v>
      </c>
      <c r="B287">
        <v>55</v>
      </c>
      <c r="D287" t="s">
        <v>8221</v>
      </c>
      <c r="E287">
        <v>5</v>
      </c>
    </row>
    <row r="288" spans="1:5" x14ac:dyDescent="0.2">
      <c r="A288" t="s">
        <v>8219</v>
      </c>
      <c r="B288">
        <v>35</v>
      </c>
      <c r="D288" t="s">
        <v>8221</v>
      </c>
      <c r="E288">
        <v>0</v>
      </c>
    </row>
    <row r="289" spans="1:5" x14ac:dyDescent="0.2">
      <c r="A289" t="s">
        <v>8219</v>
      </c>
      <c r="B289">
        <v>22</v>
      </c>
      <c r="D289" t="s">
        <v>8221</v>
      </c>
      <c r="E289">
        <v>456</v>
      </c>
    </row>
    <row r="290" spans="1:5" x14ac:dyDescent="0.2">
      <c r="A290" t="s">
        <v>8219</v>
      </c>
      <c r="B290">
        <v>38</v>
      </c>
      <c r="D290" t="s">
        <v>8221</v>
      </c>
      <c r="E290">
        <v>369</v>
      </c>
    </row>
    <row r="291" spans="1:5" x14ac:dyDescent="0.2">
      <c r="A291" t="s">
        <v>8219</v>
      </c>
      <c r="B291">
        <v>15</v>
      </c>
      <c r="D291" t="s">
        <v>8221</v>
      </c>
      <c r="E291">
        <v>2</v>
      </c>
    </row>
    <row r="292" spans="1:5" x14ac:dyDescent="0.2">
      <c r="A292" t="s">
        <v>8219</v>
      </c>
      <c r="B292">
        <v>7</v>
      </c>
      <c r="D292" t="s">
        <v>8221</v>
      </c>
      <c r="E292">
        <v>0</v>
      </c>
    </row>
    <row r="293" spans="1:5" x14ac:dyDescent="0.2">
      <c r="A293" t="s">
        <v>8219</v>
      </c>
      <c r="B293">
        <v>241</v>
      </c>
      <c r="D293" t="s">
        <v>8221</v>
      </c>
      <c r="E293">
        <v>338</v>
      </c>
    </row>
    <row r="294" spans="1:5" x14ac:dyDescent="0.2">
      <c r="A294" t="s">
        <v>8219</v>
      </c>
      <c r="B294">
        <v>55</v>
      </c>
      <c r="D294" t="s">
        <v>8221</v>
      </c>
      <c r="E294">
        <v>4</v>
      </c>
    </row>
    <row r="295" spans="1:5" x14ac:dyDescent="0.2">
      <c r="A295" t="s">
        <v>8219</v>
      </c>
      <c r="B295">
        <v>171</v>
      </c>
      <c r="D295" t="s">
        <v>8221</v>
      </c>
      <c r="E295">
        <v>1</v>
      </c>
    </row>
    <row r="296" spans="1:5" x14ac:dyDescent="0.2">
      <c r="A296" t="s">
        <v>8219</v>
      </c>
      <c r="B296">
        <v>208</v>
      </c>
      <c r="D296" t="s">
        <v>8221</v>
      </c>
      <c r="E296">
        <v>28</v>
      </c>
    </row>
    <row r="297" spans="1:5" x14ac:dyDescent="0.2">
      <c r="A297" t="s">
        <v>8219</v>
      </c>
      <c r="B297">
        <v>21</v>
      </c>
      <c r="D297" t="s">
        <v>8221</v>
      </c>
      <c r="E297">
        <v>12</v>
      </c>
    </row>
    <row r="298" spans="1:5" x14ac:dyDescent="0.2">
      <c r="A298" t="s">
        <v>8219</v>
      </c>
      <c r="B298">
        <v>25</v>
      </c>
      <c r="D298" t="s">
        <v>8221</v>
      </c>
      <c r="E298">
        <v>16</v>
      </c>
    </row>
    <row r="299" spans="1:5" x14ac:dyDescent="0.2">
      <c r="A299" t="s">
        <v>8219</v>
      </c>
      <c r="B299">
        <v>52</v>
      </c>
      <c r="D299" t="s">
        <v>8221</v>
      </c>
      <c r="E299">
        <v>4</v>
      </c>
    </row>
    <row r="300" spans="1:5" x14ac:dyDescent="0.2">
      <c r="A300" t="s">
        <v>8219</v>
      </c>
      <c r="B300">
        <v>104</v>
      </c>
      <c r="D300" t="s">
        <v>8221</v>
      </c>
      <c r="E300">
        <v>4</v>
      </c>
    </row>
    <row r="301" spans="1:5" x14ac:dyDescent="0.2">
      <c r="A301" t="s">
        <v>8219</v>
      </c>
      <c r="B301">
        <v>73</v>
      </c>
      <c r="D301" t="s">
        <v>8221</v>
      </c>
      <c r="E301">
        <v>10</v>
      </c>
    </row>
    <row r="302" spans="1:5" x14ac:dyDescent="0.2">
      <c r="A302" t="s">
        <v>8219</v>
      </c>
      <c r="B302">
        <v>34</v>
      </c>
      <c r="D302" t="s">
        <v>8221</v>
      </c>
      <c r="E302">
        <v>0</v>
      </c>
    </row>
    <row r="303" spans="1:5" x14ac:dyDescent="0.2">
      <c r="A303" t="s">
        <v>8219</v>
      </c>
      <c r="B303">
        <v>56</v>
      </c>
      <c r="D303" t="s">
        <v>8221</v>
      </c>
      <c r="E303">
        <v>6</v>
      </c>
    </row>
    <row r="304" spans="1:5" x14ac:dyDescent="0.2">
      <c r="A304" t="s">
        <v>8219</v>
      </c>
      <c r="B304">
        <v>31</v>
      </c>
      <c r="D304" t="s">
        <v>8221</v>
      </c>
      <c r="E304">
        <v>0</v>
      </c>
    </row>
    <row r="305" spans="1:5" x14ac:dyDescent="0.2">
      <c r="A305" t="s">
        <v>8219</v>
      </c>
      <c r="B305">
        <v>84</v>
      </c>
      <c r="D305" t="s">
        <v>8221</v>
      </c>
      <c r="E305">
        <v>1</v>
      </c>
    </row>
    <row r="306" spans="1:5" x14ac:dyDescent="0.2">
      <c r="A306" t="s">
        <v>8219</v>
      </c>
      <c r="B306">
        <v>130</v>
      </c>
      <c r="D306" t="s">
        <v>8221</v>
      </c>
      <c r="E306">
        <v>0</v>
      </c>
    </row>
    <row r="307" spans="1:5" x14ac:dyDescent="0.2">
      <c r="A307" t="s">
        <v>8219</v>
      </c>
      <c r="B307">
        <v>12</v>
      </c>
      <c r="D307" t="s">
        <v>8221</v>
      </c>
      <c r="E307">
        <v>44</v>
      </c>
    </row>
    <row r="308" spans="1:5" x14ac:dyDescent="0.2">
      <c r="A308" t="s">
        <v>8219</v>
      </c>
      <c r="B308">
        <v>23</v>
      </c>
      <c r="D308" t="s">
        <v>8221</v>
      </c>
      <c r="E308">
        <v>0</v>
      </c>
    </row>
    <row r="309" spans="1:5" x14ac:dyDescent="0.2">
      <c r="A309" t="s">
        <v>8219</v>
      </c>
      <c r="B309">
        <v>158</v>
      </c>
      <c r="D309" t="s">
        <v>8221</v>
      </c>
      <c r="E309">
        <v>3</v>
      </c>
    </row>
    <row r="310" spans="1:5" x14ac:dyDescent="0.2">
      <c r="A310" t="s">
        <v>8219</v>
      </c>
      <c r="B310">
        <v>30</v>
      </c>
      <c r="D310" t="s">
        <v>8221</v>
      </c>
      <c r="E310">
        <v>0</v>
      </c>
    </row>
    <row r="311" spans="1:5" x14ac:dyDescent="0.2">
      <c r="A311" t="s">
        <v>8219</v>
      </c>
      <c r="B311">
        <v>18</v>
      </c>
      <c r="D311" t="s">
        <v>8221</v>
      </c>
      <c r="E311">
        <v>52</v>
      </c>
    </row>
    <row r="312" spans="1:5" x14ac:dyDescent="0.2">
      <c r="A312" t="s">
        <v>8219</v>
      </c>
      <c r="B312">
        <v>29</v>
      </c>
      <c r="D312" t="s">
        <v>8221</v>
      </c>
      <c r="E312">
        <v>0</v>
      </c>
    </row>
    <row r="313" spans="1:5" x14ac:dyDescent="0.2">
      <c r="A313" t="s">
        <v>8219</v>
      </c>
      <c r="B313">
        <v>31</v>
      </c>
      <c r="D313" t="s">
        <v>8221</v>
      </c>
      <c r="E313">
        <v>1</v>
      </c>
    </row>
    <row r="314" spans="1:5" x14ac:dyDescent="0.2">
      <c r="A314" t="s">
        <v>8219</v>
      </c>
      <c r="B314">
        <v>173</v>
      </c>
      <c r="D314" t="s">
        <v>8221</v>
      </c>
      <c r="E314">
        <v>1</v>
      </c>
    </row>
    <row r="315" spans="1:5" x14ac:dyDescent="0.2">
      <c r="A315" t="s">
        <v>8219</v>
      </c>
      <c r="B315">
        <v>17</v>
      </c>
      <c r="D315" t="s">
        <v>8221</v>
      </c>
      <c r="E315">
        <v>2</v>
      </c>
    </row>
    <row r="316" spans="1:5" x14ac:dyDescent="0.2">
      <c r="A316" t="s">
        <v>8219</v>
      </c>
      <c r="B316">
        <v>48</v>
      </c>
      <c r="D316" t="s">
        <v>8221</v>
      </c>
      <c r="E316">
        <v>9</v>
      </c>
    </row>
    <row r="317" spans="1:5" x14ac:dyDescent="0.2">
      <c r="A317" t="s">
        <v>8219</v>
      </c>
      <c r="B317">
        <v>59</v>
      </c>
      <c r="D317" t="s">
        <v>8221</v>
      </c>
      <c r="E317">
        <v>5</v>
      </c>
    </row>
    <row r="318" spans="1:5" x14ac:dyDescent="0.2">
      <c r="A318" t="s">
        <v>8219</v>
      </c>
      <c r="B318">
        <v>39</v>
      </c>
      <c r="D318" t="s">
        <v>8221</v>
      </c>
      <c r="E318">
        <v>57</v>
      </c>
    </row>
    <row r="319" spans="1:5" x14ac:dyDescent="0.2">
      <c r="A319" t="s">
        <v>8219</v>
      </c>
      <c r="B319">
        <v>59</v>
      </c>
      <c r="D319" t="s">
        <v>8221</v>
      </c>
      <c r="E319">
        <v>3</v>
      </c>
    </row>
    <row r="320" spans="1:5" x14ac:dyDescent="0.2">
      <c r="A320" t="s">
        <v>8219</v>
      </c>
      <c r="B320">
        <v>60</v>
      </c>
      <c r="D320" t="s">
        <v>8221</v>
      </c>
      <c r="E320">
        <v>1</v>
      </c>
    </row>
    <row r="321" spans="1:5" x14ac:dyDescent="0.2">
      <c r="A321" t="s">
        <v>8219</v>
      </c>
      <c r="B321">
        <v>20</v>
      </c>
      <c r="D321" t="s">
        <v>8221</v>
      </c>
      <c r="E321">
        <v>6</v>
      </c>
    </row>
    <row r="322" spans="1:5" x14ac:dyDescent="0.2">
      <c r="A322" t="s">
        <v>8219</v>
      </c>
      <c r="B322">
        <v>2</v>
      </c>
      <c r="D322" t="s">
        <v>8221</v>
      </c>
      <c r="E322">
        <v>48</v>
      </c>
    </row>
    <row r="323" spans="1:5" x14ac:dyDescent="0.2">
      <c r="A323" t="s">
        <v>8219</v>
      </c>
      <c r="B323">
        <v>315</v>
      </c>
      <c r="D323" t="s">
        <v>8221</v>
      </c>
      <c r="E323">
        <v>2</v>
      </c>
    </row>
    <row r="324" spans="1:5" x14ac:dyDescent="0.2">
      <c r="A324" t="s">
        <v>8219</v>
      </c>
      <c r="B324">
        <v>2174</v>
      </c>
      <c r="D324" t="s">
        <v>8221</v>
      </c>
      <c r="E324">
        <v>4</v>
      </c>
    </row>
    <row r="325" spans="1:5" x14ac:dyDescent="0.2">
      <c r="A325" t="s">
        <v>8219</v>
      </c>
      <c r="B325">
        <v>152</v>
      </c>
      <c r="D325" t="s">
        <v>8221</v>
      </c>
      <c r="E325">
        <v>5</v>
      </c>
    </row>
    <row r="326" spans="1:5" x14ac:dyDescent="0.2">
      <c r="A326" t="s">
        <v>8219</v>
      </c>
      <c r="B326">
        <v>1021</v>
      </c>
      <c r="D326" t="s">
        <v>8221</v>
      </c>
      <c r="E326">
        <v>79</v>
      </c>
    </row>
    <row r="327" spans="1:5" x14ac:dyDescent="0.2">
      <c r="A327" t="s">
        <v>8219</v>
      </c>
      <c r="B327">
        <v>237</v>
      </c>
      <c r="D327" t="s">
        <v>8221</v>
      </c>
      <c r="E327">
        <v>2</v>
      </c>
    </row>
    <row r="328" spans="1:5" x14ac:dyDescent="0.2">
      <c r="A328" t="s">
        <v>8219</v>
      </c>
      <c r="B328">
        <v>27</v>
      </c>
      <c r="D328" t="s">
        <v>8221</v>
      </c>
      <c r="E328">
        <v>11</v>
      </c>
    </row>
    <row r="329" spans="1:5" x14ac:dyDescent="0.2">
      <c r="A329" t="s">
        <v>8219</v>
      </c>
      <c r="B329">
        <v>17</v>
      </c>
      <c r="D329" t="s">
        <v>8221</v>
      </c>
      <c r="E329">
        <v>11</v>
      </c>
    </row>
    <row r="330" spans="1:5" x14ac:dyDescent="0.2">
      <c r="A330" t="s">
        <v>8219</v>
      </c>
      <c r="B330">
        <v>27</v>
      </c>
      <c r="D330" t="s">
        <v>8221</v>
      </c>
      <c r="E330">
        <v>1</v>
      </c>
    </row>
    <row r="331" spans="1:5" x14ac:dyDescent="0.2">
      <c r="A331" t="s">
        <v>8219</v>
      </c>
      <c r="B331">
        <v>82</v>
      </c>
      <c r="D331" t="s">
        <v>8221</v>
      </c>
      <c r="E331">
        <v>3</v>
      </c>
    </row>
    <row r="332" spans="1:5" x14ac:dyDescent="0.2">
      <c r="A332" t="s">
        <v>8219</v>
      </c>
      <c r="B332">
        <v>48</v>
      </c>
      <c r="D332" t="s">
        <v>8221</v>
      </c>
      <c r="E332">
        <v>5</v>
      </c>
    </row>
    <row r="333" spans="1:5" x14ac:dyDescent="0.2">
      <c r="A333" t="s">
        <v>8219</v>
      </c>
      <c r="B333">
        <v>105</v>
      </c>
      <c r="D333" t="s">
        <v>8221</v>
      </c>
      <c r="E333">
        <v>12</v>
      </c>
    </row>
    <row r="334" spans="1:5" x14ac:dyDescent="0.2">
      <c r="A334" t="s">
        <v>8219</v>
      </c>
      <c r="B334">
        <v>28</v>
      </c>
      <c r="D334" t="s">
        <v>8221</v>
      </c>
      <c r="E334">
        <v>2</v>
      </c>
    </row>
    <row r="335" spans="1:5" x14ac:dyDescent="0.2">
      <c r="A335" t="s">
        <v>8219</v>
      </c>
      <c r="B335">
        <v>1107</v>
      </c>
      <c r="D335" t="s">
        <v>8221</v>
      </c>
      <c r="E335">
        <v>5</v>
      </c>
    </row>
    <row r="336" spans="1:5" x14ac:dyDescent="0.2">
      <c r="A336" t="s">
        <v>8219</v>
      </c>
      <c r="B336">
        <v>1013</v>
      </c>
      <c r="D336" t="s">
        <v>8221</v>
      </c>
      <c r="E336">
        <v>21</v>
      </c>
    </row>
    <row r="337" spans="1:5" x14ac:dyDescent="0.2">
      <c r="A337" t="s">
        <v>8219</v>
      </c>
      <c r="B337">
        <v>274</v>
      </c>
      <c r="D337" t="s">
        <v>8221</v>
      </c>
      <c r="E337">
        <v>0</v>
      </c>
    </row>
    <row r="338" spans="1:5" x14ac:dyDescent="0.2">
      <c r="A338" t="s">
        <v>8219</v>
      </c>
      <c r="B338">
        <v>87</v>
      </c>
      <c r="D338" t="s">
        <v>8221</v>
      </c>
      <c r="E338">
        <v>45</v>
      </c>
    </row>
    <row r="339" spans="1:5" x14ac:dyDescent="0.2">
      <c r="A339" t="s">
        <v>8219</v>
      </c>
      <c r="B339">
        <v>99</v>
      </c>
      <c r="D339" t="s">
        <v>8221</v>
      </c>
      <c r="E339">
        <v>29</v>
      </c>
    </row>
    <row r="340" spans="1:5" x14ac:dyDescent="0.2">
      <c r="A340" t="s">
        <v>8219</v>
      </c>
      <c r="B340">
        <v>276</v>
      </c>
      <c r="D340" t="s">
        <v>8221</v>
      </c>
      <c r="E340">
        <v>2</v>
      </c>
    </row>
    <row r="341" spans="1:5" x14ac:dyDescent="0.2">
      <c r="A341" t="s">
        <v>8219</v>
      </c>
      <c r="B341">
        <v>21</v>
      </c>
      <c r="D341" t="s">
        <v>8221</v>
      </c>
      <c r="E341">
        <v>30</v>
      </c>
    </row>
    <row r="342" spans="1:5" x14ac:dyDescent="0.2">
      <c r="A342" t="s">
        <v>8219</v>
      </c>
      <c r="B342">
        <v>41</v>
      </c>
      <c r="D342" t="s">
        <v>8221</v>
      </c>
      <c r="E342">
        <v>8</v>
      </c>
    </row>
    <row r="343" spans="1:5" x14ac:dyDescent="0.2">
      <c r="A343" t="s">
        <v>8219</v>
      </c>
      <c r="B343">
        <v>119</v>
      </c>
      <c r="D343" t="s">
        <v>8221</v>
      </c>
      <c r="E343">
        <v>1</v>
      </c>
    </row>
    <row r="344" spans="1:5" x14ac:dyDescent="0.2">
      <c r="A344" t="s">
        <v>8219</v>
      </c>
      <c r="B344">
        <v>153</v>
      </c>
      <c r="D344" t="s">
        <v>8221</v>
      </c>
      <c r="E344">
        <v>14</v>
      </c>
    </row>
    <row r="345" spans="1:5" x14ac:dyDescent="0.2">
      <c r="A345" t="s">
        <v>8219</v>
      </c>
      <c r="B345">
        <v>100</v>
      </c>
      <c r="D345" t="s">
        <v>8221</v>
      </c>
      <c r="E345">
        <v>24</v>
      </c>
    </row>
    <row r="346" spans="1:5" x14ac:dyDescent="0.2">
      <c r="A346" t="s">
        <v>8219</v>
      </c>
      <c r="B346">
        <v>143</v>
      </c>
      <c r="D346" t="s">
        <v>8221</v>
      </c>
      <c r="E346">
        <v>2</v>
      </c>
    </row>
    <row r="347" spans="1:5" x14ac:dyDescent="0.2">
      <c r="A347" t="s">
        <v>8219</v>
      </c>
      <c r="B347">
        <v>140</v>
      </c>
      <c r="D347" t="s">
        <v>8221</v>
      </c>
      <c r="E347">
        <v>21</v>
      </c>
    </row>
    <row r="348" spans="1:5" x14ac:dyDescent="0.2">
      <c r="A348" t="s">
        <v>8219</v>
      </c>
      <c r="B348">
        <v>35</v>
      </c>
      <c r="D348" t="s">
        <v>8221</v>
      </c>
      <c r="E348">
        <v>7</v>
      </c>
    </row>
    <row r="349" spans="1:5" x14ac:dyDescent="0.2">
      <c r="A349" t="s">
        <v>8219</v>
      </c>
      <c r="B349">
        <v>149</v>
      </c>
      <c r="D349" t="s">
        <v>8221</v>
      </c>
      <c r="E349">
        <v>0</v>
      </c>
    </row>
    <row r="350" spans="1:5" x14ac:dyDescent="0.2">
      <c r="A350" t="s">
        <v>8219</v>
      </c>
      <c r="B350">
        <v>130</v>
      </c>
      <c r="D350" t="s">
        <v>8221</v>
      </c>
      <c r="E350">
        <v>4</v>
      </c>
    </row>
    <row r="351" spans="1:5" x14ac:dyDescent="0.2">
      <c r="A351" t="s">
        <v>8219</v>
      </c>
      <c r="B351">
        <v>120</v>
      </c>
      <c r="D351" t="s">
        <v>8221</v>
      </c>
      <c r="E351">
        <v>32</v>
      </c>
    </row>
    <row r="352" spans="1:5" x14ac:dyDescent="0.2">
      <c r="A352" t="s">
        <v>8219</v>
      </c>
      <c r="B352">
        <v>265</v>
      </c>
      <c r="D352" t="s">
        <v>8221</v>
      </c>
      <c r="E352">
        <v>4</v>
      </c>
    </row>
    <row r="353" spans="1:5" x14ac:dyDescent="0.2">
      <c r="A353" t="s">
        <v>8219</v>
      </c>
      <c r="B353">
        <v>71</v>
      </c>
      <c r="D353" t="s">
        <v>8221</v>
      </c>
      <c r="E353">
        <v>9</v>
      </c>
    </row>
    <row r="354" spans="1:5" x14ac:dyDescent="0.2">
      <c r="A354" t="s">
        <v>8219</v>
      </c>
      <c r="B354">
        <v>13</v>
      </c>
      <c r="D354" t="s">
        <v>8221</v>
      </c>
      <c r="E354">
        <v>17</v>
      </c>
    </row>
    <row r="355" spans="1:5" x14ac:dyDescent="0.2">
      <c r="A355" t="s">
        <v>8219</v>
      </c>
      <c r="B355">
        <v>169</v>
      </c>
      <c r="D355" t="s">
        <v>8221</v>
      </c>
      <c r="E355">
        <v>5</v>
      </c>
    </row>
    <row r="356" spans="1:5" x14ac:dyDescent="0.2">
      <c r="A356" t="s">
        <v>8219</v>
      </c>
      <c r="B356">
        <v>57</v>
      </c>
      <c r="D356" t="s">
        <v>8221</v>
      </c>
      <c r="E356">
        <v>53</v>
      </c>
    </row>
    <row r="357" spans="1:5" x14ac:dyDescent="0.2">
      <c r="A357" t="s">
        <v>8219</v>
      </c>
      <c r="B357">
        <v>229</v>
      </c>
      <c r="D357" t="s">
        <v>8221</v>
      </c>
      <c r="E357">
        <v>7</v>
      </c>
    </row>
    <row r="358" spans="1:5" x14ac:dyDescent="0.2">
      <c r="A358" t="s">
        <v>8219</v>
      </c>
      <c r="B358">
        <v>108</v>
      </c>
      <c r="D358" t="s">
        <v>8221</v>
      </c>
      <c r="E358">
        <v>72</v>
      </c>
    </row>
    <row r="359" spans="1:5" x14ac:dyDescent="0.2">
      <c r="A359" t="s">
        <v>8219</v>
      </c>
      <c r="B359">
        <v>108</v>
      </c>
      <c r="D359" t="s">
        <v>8221</v>
      </c>
      <c r="E359">
        <v>0</v>
      </c>
    </row>
    <row r="360" spans="1:5" x14ac:dyDescent="0.2">
      <c r="A360" t="s">
        <v>8219</v>
      </c>
      <c r="B360">
        <v>41</v>
      </c>
      <c r="D360" t="s">
        <v>8221</v>
      </c>
      <c r="E360">
        <v>2</v>
      </c>
    </row>
    <row r="361" spans="1:5" x14ac:dyDescent="0.2">
      <c r="A361" t="s">
        <v>8219</v>
      </c>
      <c r="B361">
        <v>139</v>
      </c>
      <c r="D361" t="s">
        <v>8221</v>
      </c>
      <c r="E361">
        <v>8</v>
      </c>
    </row>
    <row r="362" spans="1:5" x14ac:dyDescent="0.2">
      <c r="A362" t="s">
        <v>8219</v>
      </c>
      <c r="B362">
        <v>19</v>
      </c>
      <c r="D362" t="s">
        <v>8221</v>
      </c>
      <c r="E362">
        <v>2</v>
      </c>
    </row>
    <row r="363" spans="1:5" x14ac:dyDescent="0.2">
      <c r="A363" t="s">
        <v>8219</v>
      </c>
      <c r="B363">
        <v>94</v>
      </c>
      <c r="D363" t="s">
        <v>8221</v>
      </c>
      <c r="E363">
        <v>0</v>
      </c>
    </row>
    <row r="364" spans="1:5" x14ac:dyDescent="0.2">
      <c r="A364" t="s">
        <v>8219</v>
      </c>
      <c r="B364">
        <v>23</v>
      </c>
      <c r="D364" t="s">
        <v>8221</v>
      </c>
      <c r="E364">
        <v>3</v>
      </c>
    </row>
    <row r="365" spans="1:5" x14ac:dyDescent="0.2">
      <c r="A365" t="s">
        <v>8219</v>
      </c>
      <c r="B365">
        <v>15</v>
      </c>
      <c r="D365" t="s">
        <v>8221</v>
      </c>
      <c r="E365">
        <v>4</v>
      </c>
    </row>
    <row r="366" spans="1:5" x14ac:dyDescent="0.2">
      <c r="A366" t="s">
        <v>8219</v>
      </c>
      <c r="B366">
        <v>62</v>
      </c>
      <c r="D366" t="s">
        <v>8221</v>
      </c>
      <c r="E366">
        <v>3</v>
      </c>
    </row>
    <row r="367" spans="1:5" x14ac:dyDescent="0.2">
      <c r="A367" t="s">
        <v>8219</v>
      </c>
      <c r="B367">
        <v>74</v>
      </c>
      <c r="D367" t="s">
        <v>8221</v>
      </c>
      <c r="E367">
        <v>6</v>
      </c>
    </row>
    <row r="368" spans="1:5" x14ac:dyDescent="0.2">
      <c r="A368" t="s">
        <v>8219</v>
      </c>
      <c r="B368">
        <v>97</v>
      </c>
      <c r="D368" t="s">
        <v>8221</v>
      </c>
      <c r="E368">
        <v>0</v>
      </c>
    </row>
    <row r="369" spans="1:5" x14ac:dyDescent="0.2">
      <c r="A369" t="s">
        <v>8219</v>
      </c>
      <c r="B369">
        <v>55</v>
      </c>
      <c r="D369" t="s">
        <v>8221</v>
      </c>
      <c r="E369">
        <v>0</v>
      </c>
    </row>
    <row r="370" spans="1:5" x14ac:dyDescent="0.2">
      <c r="A370" t="s">
        <v>8219</v>
      </c>
      <c r="B370">
        <v>44</v>
      </c>
      <c r="D370" t="s">
        <v>8221</v>
      </c>
      <c r="E370">
        <v>0</v>
      </c>
    </row>
    <row r="371" spans="1:5" x14ac:dyDescent="0.2">
      <c r="A371" t="s">
        <v>8219</v>
      </c>
      <c r="B371">
        <v>110</v>
      </c>
      <c r="D371" t="s">
        <v>8221</v>
      </c>
      <c r="E371">
        <v>8</v>
      </c>
    </row>
    <row r="372" spans="1:5" x14ac:dyDescent="0.2">
      <c r="A372" t="s">
        <v>8219</v>
      </c>
      <c r="B372">
        <v>59</v>
      </c>
      <c r="D372" t="s">
        <v>8221</v>
      </c>
      <c r="E372">
        <v>5</v>
      </c>
    </row>
    <row r="373" spans="1:5" x14ac:dyDescent="0.2">
      <c r="A373" t="s">
        <v>8219</v>
      </c>
      <c r="B373">
        <v>62</v>
      </c>
      <c r="D373" t="s">
        <v>8221</v>
      </c>
      <c r="E373">
        <v>0</v>
      </c>
    </row>
    <row r="374" spans="1:5" x14ac:dyDescent="0.2">
      <c r="A374" t="s">
        <v>8219</v>
      </c>
      <c r="B374">
        <v>105</v>
      </c>
      <c r="D374" t="s">
        <v>8221</v>
      </c>
      <c r="E374">
        <v>2</v>
      </c>
    </row>
    <row r="375" spans="1:5" x14ac:dyDescent="0.2">
      <c r="A375" t="s">
        <v>8219</v>
      </c>
      <c r="B375">
        <v>26</v>
      </c>
      <c r="D375" t="s">
        <v>8221</v>
      </c>
      <c r="E375">
        <v>24</v>
      </c>
    </row>
    <row r="376" spans="1:5" x14ac:dyDescent="0.2">
      <c r="A376" t="s">
        <v>8219</v>
      </c>
      <c r="B376">
        <v>49</v>
      </c>
      <c r="D376" t="s">
        <v>8221</v>
      </c>
      <c r="E376">
        <v>0</v>
      </c>
    </row>
    <row r="377" spans="1:5" x14ac:dyDescent="0.2">
      <c r="A377" t="s">
        <v>8219</v>
      </c>
      <c r="B377">
        <v>68</v>
      </c>
      <c r="D377" t="s">
        <v>8221</v>
      </c>
      <c r="E377">
        <v>9</v>
      </c>
    </row>
    <row r="378" spans="1:5" x14ac:dyDescent="0.2">
      <c r="A378" t="s">
        <v>8219</v>
      </c>
      <c r="B378">
        <v>22</v>
      </c>
      <c r="D378" t="s">
        <v>8221</v>
      </c>
      <c r="E378">
        <v>0</v>
      </c>
    </row>
    <row r="379" spans="1:5" x14ac:dyDescent="0.2">
      <c r="A379" t="s">
        <v>8219</v>
      </c>
      <c r="B379">
        <v>18</v>
      </c>
      <c r="D379" t="s">
        <v>8221</v>
      </c>
      <c r="E379">
        <v>1</v>
      </c>
    </row>
    <row r="380" spans="1:5" x14ac:dyDescent="0.2">
      <c r="A380" t="s">
        <v>8219</v>
      </c>
      <c r="B380">
        <v>19</v>
      </c>
      <c r="D380" t="s">
        <v>8221</v>
      </c>
      <c r="E380">
        <v>10</v>
      </c>
    </row>
    <row r="381" spans="1:5" x14ac:dyDescent="0.2">
      <c r="A381" t="s">
        <v>8219</v>
      </c>
      <c r="B381">
        <v>99</v>
      </c>
      <c r="D381" t="s">
        <v>8221</v>
      </c>
      <c r="E381">
        <v>1</v>
      </c>
    </row>
    <row r="382" spans="1:5" x14ac:dyDescent="0.2">
      <c r="A382" t="s">
        <v>8219</v>
      </c>
      <c r="B382">
        <v>27</v>
      </c>
      <c r="D382" t="s">
        <v>8221</v>
      </c>
      <c r="E382">
        <v>0</v>
      </c>
    </row>
    <row r="383" spans="1:5" x14ac:dyDescent="0.2">
      <c r="A383" t="s">
        <v>8219</v>
      </c>
      <c r="B383">
        <v>25</v>
      </c>
      <c r="D383" t="s">
        <v>8221</v>
      </c>
      <c r="E383">
        <v>20</v>
      </c>
    </row>
    <row r="384" spans="1:5" x14ac:dyDescent="0.2">
      <c r="A384" t="s">
        <v>8219</v>
      </c>
      <c r="B384">
        <v>14</v>
      </c>
      <c r="D384" t="s">
        <v>8221</v>
      </c>
      <c r="E384">
        <v>30</v>
      </c>
    </row>
    <row r="385" spans="1:5" x14ac:dyDescent="0.2">
      <c r="A385" t="s">
        <v>8219</v>
      </c>
      <c r="B385">
        <v>35</v>
      </c>
      <c r="D385" t="s">
        <v>8221</v>
      </c>
      <c r="E385">
        <v>6</v>
      </c>
    </row>
    <row r="386" spans="1:5" x14ac:dyDescent="0.2">
      <c r="A386" t="s">
        <v>8219</v>
      </c>
      <c r="B386">
        <v>10</v>
      </c>
      <c r="D386" t="s">
        <v>8221</v>
      </c>
      <c r="E386">
        <v>15</v>
      </c>
    </row>
    <row r="387" spans="1:5" x14ac:dyDescent="0.2">
      <c r="A387" t="s">
        <v>8219</v>
      </c>
      <c r="B387">
        <v>29</v>
      </c>
      <c r="D387" t="s">
        <v>8221</v>
      </c>
      <c r="E387">
        <v>5</v>
      </c>
    </row>
    <row r="388" spans="1:5" x14ac:dyDescent="0.2">
      <c r="A388" t="s">
        <v>8219</v>
      </c>
      <c r="B388">
        <v>44</v>
      </c>
      <c r="D388" t="s">
        <v>8221</v>
      </c>
      <c r="E388">
        <v>0</v>
      </c>
    </row>
    <row r="389" spans="1:5" x14ac:dyDescent="0.2">
      <c r="A389" t="s">
        <v>8219</v>
      </c>
      <c r="B389">
        <v>17</v>
      </c>
      <c r="D389" t="s">
        <v>8221</v>
      </c>
      <c r="E389">
        <v>0</v>
      </c>
    </row>
    <row r="390" spans="1:5" x14ac:dyDescent="0.2">
      <c r="A390" t="s">
        <v>8219</v>
      </c>
      <c r="B390">
        <v>34</v>
      </c>
      <c r="D390" t="s">
        <v>8221</v>
      </c>
      <c r="E390">
        <v>28</v>
      </c>
    </row>
    <row r="391" spans="1:5" x14ac:dyDescent="0.2">
      <c r="A391" t="s">
        <v>8219</v>
      </c>
      <c r="B391">
        <v>14</v>
      </c>
      <c r="D391" t="s">
        <v>8221</v>
      </c>
      <c r="E391">
        <v>0</v>
      </c>
    </row>
    <row r="392" spans="1:5" x14ac:dyDescent="0.2">
      <c r="A392" t="s">
        <v>8219</v>
      </c>
      <c r="B392">
        <v>156</v>
      </c>
      <c r="D392" t="s">
        <v>8221</v>
      </c>
      <c r="E392">
        <v>5</v>
      </c>
    </row>
    <row r="393" spans="1:5" x14ac:dyDescent="0.2">
      <c r="A393" t="s">
        <v>8219</v>
      </c>
      <c r="B393">
        <v>128</v>
      </c>
      <c r="D393" t="s">
        <v>8221</v>
      </c>
      <c r="E393">
        <v>7</v>
      </c>
    </row>
    <row r="394" spans="1:5" x14ac:dyDescent="0.2">
      <c r="A394" t="s">
        <v>8219</v>
      </c>
      <c r="B394">
        <v>60</v>
      </c>
      <c r="D394" t="s">
        <v>8221</v>
      </c>
      <c r="E394">
        <v>30</v>
      </c>
    </row>
    <row r="395" spans="1:5" x14ac:dyDescent="0.2">
      <c r="A395" t="s">
        <v>8219</v>
      </c>
      <c r="B395">
        <v>32</v>
      </c>
      <c r="D395" t="s">
        <v>8221</v>
      </c>
      <c r="E395">
        <v>2</v>
      </c>
    </row>
    <row r="396" spans="1:5" x14ac:dyDescent="0.2">
      <c r="A396" t="s">
        <v>8219</v>
      </c>
      <c r="B396">
        <v>53</v>
      </c>
      <c r="D396" t="s">
        <v>8221</v>
      </c>
      <c r="E396">
        <v>30</v>
      </c>
    </row>
    <row r="397" spans="1:5" x14ac:dyDescent="0.2">
      <c r="A397" t="s">
        <v>8219</v>
      </c>
      <c r="B397">
        <v>184</v>
      </c>
      <c r="D397" t="s">
        <v>8221</v>
      </c>
      <c r="E397">
        <v>2</v>
      </c>
    </row>
    <row r="398" spans="1:5" x14ac:dyDescent="0.2">
      <c r="A398" t="s">
        <v>8219</v>
      </c>
      <c r="B398">
        <v>90</v>
      </c>
      <c r="D398" t="s">
        <v>8221</v>
      </c>
      <c r="E398">
        <v>0</v>
      </c>
    </row>
    <row r="399" spans="1:5" x14ac:dyDescent="0.2">
      <c r="A399" t="s">
        <v>8219</v>
      </c>
      <c r="B399">
        <v>71</v>
      </c>
      <c r="D399" t="s">
        <v>8221</v>
      </c>
      <c r="E399">
        <v>2</v>
      </c>
    </row>
    <row r="400" spans="1:5" x14ac:dyDescent="0.2">
      <c r="A400" t="s">
        <v>8219</v>
      </c>
      <c r="B400">
        <v>87</v>
      </c>
      <c r="D400" t="s">
        <v>8221</v>
      </c>
      <c r="E400">
        <v>1</v>
      </c>
    </row>
    <row r="401" spans="1:5" x14ac:dyDescent="0.2">
      <c r="A401" t="s">
        <v>8219</v>
      </c>
      <c r="B401">
        <v>28</v>
      </c>
      <c r="D401" t="s">
        <v>8221</v>
      </c>
      <c r="E401">
        <v>2</v>
      </c>
    </row>
    <row r="402" spans="1:5" x14ac:dyDescent="0.2">
      <c r="A402" t="s">
        <v>8219</v>
      </c>
      <c r="B402">
        <v>56</v>
      </c>
      <c r="D402" t="s">
        <v>8221</v>
      </c>
      <c r="E402">
        <v>14</v>
      </c>
    </row>
    <row r="403" spans="1:5" x14ac:dyDescent="0.2">
      <c r="A403" t="s">
        <v>8219</v>
      </c>
      <c r="B403">
        <v>51</v>
      </c>
      <c r="D403" t="s">
        <v>8221</v>
      </c>
      <c r="E403">
        <v>31</v>
      </c>
    </row>
    <row r="404" spans="1:5" x14ac:dyDescent="0.2">
      <c r="A404" t="s">
        <v>8219</v>
      </c>
      <c r="B404">
        <v>75</v>
      </c>
      <c r="D404" t="s">
        <v>8221</v>
      </c>
      <c r="E404">
        <v>16</v>
      </c>
    </row>
    <row r="405" spans="1:5" x14ac:dyDescent="0.2">
      <c r="A405" t="s">
        <v>8219</v>
      </c>
      <c r="B405">
        <v>38</v>
      </c>
      <c r="D405" t="s">
        <v>8221</v>
      </c>
      <c r="E405">
        <v>12</v>
      </c>
    </row>
    <row r="406" spans="1:5" x14ac:dyDescent="0.2">
      <c r="A406" t="s">
        <v>8219</v>
      </c>
      <c r="B406">
        <v>18</v>
      </c>
      <c r="D406" t="s">
        <v>8221</v>
      </c>
      <c r="E406">
        <v>96</v>
      </c>
    </row>
    <row r="407" spans="1:5" x14ac:dyDescent="0.2">
      <c r="A407" t="s">
        <v>8219</v>
      </c>
      <c r="B407">
        <v>54</v>
      </c>
      <c r="D407" t="s">
        <v>8221</v>
      </c>
      <c r="E407">
        <v>16</v>
      </c>
    </row>
    <row r="408" spans="1:5" x14ac:dyDescent="0.2">
      <c r="A408" t="s">
        <v>8219</v>
      </c>
      <c r="B408">
        <v>71</v>
      </c>
      <c r="D408" t="s">
        <v>8221</v>
      </c>
      <c r="E408">
        <v>5</v>
      </c>
    </row>
    <row r="409" spans="1:5" x14ac:dyDescent="0.2">
      <c r="A409" t="s">
        <v>8219</v>
      </c>
      <c r="B409">
        <v>57</v>
      </c>
      <c r="D409" t="s">
        <v>8221</v>
      </c>
      <c r="E409">
        <v>0</v>
      </c>
    </row>
    <row r="410" spans="1:5" x14ac:dyDescent="0.2">
      <c r="A410" t="s">
        <v>8219</v>
      </c>
      <c r="B410">
        <v>43</v>
      </c>
      <c r="D410" t="s">
        <v>8221</v>
      </c>
      <c r="E410">
        <v>8</v>
      </c>
    </row>
    <row r="411" spans="1:5" x14ac:dyDescent="0.2">
      <c r="A411" t="s">
        <v>8219</v>
      </c>
      <c r="B411">
        <v>52</v>
      </c>
      <c r="D411" t="s">
        <v>8221</v>
      </c>
      <c r="E411">
        <v>7</v>
      </c>
    </row>
    <row r="412" spans="1:5" x14ac:dyDescent="0.2">
      <c r="A412" t="s">
        <v>8219</v>
      </c>
      <c r="B412">
        <v>27</v>
      </c>
      <c r="D412" t="s">
        <v>8221</v>
      </c>
      <c r="E412">
        <v>24</v>
      </c>
    </row>
    <row r="413" spans="1:5" x14ac:dyDescent="0.2">
      <c r="A413" t="s">
        <v>8219</v>
      </c>
      <c r="B413">
        <v>12</v>
      </c>
      <c r="D413" t="s">
        <v>8221</v>
      </c>
      <c r="E413">
        <v>121</v>
      </c>
    </row>
    <row r="414" spans="1:5" x14ac:dyDescent="0.2">
      <c r="A414" t="s">
        <v>8219</v>
      </c>
      <c r="B414">
        <v>33</v>
      </c>
      <c r="D414" t="s">
        <v>8221</v>
      </c>
      <c r="E414">
        <v>196</v>
      </c>
    </row>
    <row r="415" spans="1:5" x14ac:dyDescent="0.2">
      <c r="A415" t="s">
        <v>8219</v>
      </c>
      <c r="B415">
        <v>96</v>
      </c>
      <c r="D415" t="s">
        <v>8221</v>
      </c>
      <c r="E415">
        <v>5</v>
      </c>
    </row>
    <row r="416" spans="1:5" x14ac:dyDescent="0.2">
      <c r="A416" t="s">
        <v>8219</v>
      </c>
      <c r="B416">
        <v>28</v>
      </c>
      <c r="D416" t="s">
        <v>8221</v>
      </c>
      <c r="E416">
        <v>73</v>
      </c>
    </row>
    <row r="417" spans="1:5" x14ac:dyDescent="0.2">
      <c r="A417" t="s">
        <v>8219</v>
      </c>
      <c r="B417">
        <v>43</v>
      </c>
      <c r="D417" t="s">
        <v>8221</v>
      </c>
      <c r="E417">
        <v>93</v>
      </c>
    </row>
    <row r="418" spans="1:5" x14ac:dyDescent="0.2">
      <c r="A418" t="s">
        <v>8219</v>
      </c>
      <c r="B418">
        <v>205</v>
      </c>
      <c r="D418" t="s">
        <v>8221</v>
      </c>
      <c r="E418">
        <v>17</v>
      </c>
    </row>
    <row r="419" spans="1:5" x14ac:dyDescent="0.2">
      <c r="A419" t="s">
        <v>8219</v>
      </c>
      <c r="B419">
        <v>23</v>
      </c>
      <c r="D419" t="s">
        <v>8221</v>
      </c>
      <c r="E419">
        <v>7</v>
      </c>
    </row>
    <row r="420" spans="1:5" x14ac:dyDescent="0.2">
      <c r="A420" t="s">
        <v>8219</v>
      </c>
      <c r="B420">
        <v>19</v>
      </c>
      <c r="D420" t="s">
        <v>8221</v>
      </c>
      <c r="E420">
        <v>17</v>
      </c>
    </row>
    <row r="421" spans="1:5" x14ac:dyDescent="0.2">
      <c r="A421" t="s">
        <v>8219</v>
      </c>
      <c r="B421">
        <v>14</v>
      </c>
      <c r="D421" t="s">
        <v>8221</v>
      </c>
      <c r="E421">
        <v>171</v>
      </c>
    </row>
    <row r="422" spans="1:5" x14ac:dyDescent="0.2">
      <c r="A422" t="s">
        <v>8219</v>
      </c>
      <c r="B422">
        <v>38</v>
      </c>
      <c r="D422" t="s">
        <v>8221</v>
      </c>
      <c r="E422">
        <v>188</v>
      </c>
    </row>
    <row r="423" spans="1:5" x14ac:dyDescent="0.2">
      <c r="A423" t="s">
        <v>8219</v>
      </c>
      <c r="B423">
        <v>78</v>
      </c>
      <c r="D423" t="s">
        <v>8221</v>
      </c>
      <c r="E423">
        <v>110</v>
      </c>
    </row>
    <row r="424" spans="1:5" x14ac:dyDescent="0.2">
      <c r="A424" t="s">
        <v>8219</v>
      </c>
      <c r="B424">
        <v>69</v>
      </c>
      <c r="D424" t="s">
        <v>8221</v>
      </c>
      <c r="E424">
        <v>37</v>
      </c>
    </row>
    <row r="425" spans="1:5" x14ac:dyDescent="0.2">
      <c r="A425" t="s">
        <v>8219</v>
      </c>
      <c r="B425">
        <v>33</v>
      </c>
      <c r="D425" t="s">
        <v>8221</v>
      </c>
      <c r="E425">
        <v>9</v>
      </c>
    </row>
    <row r="426" spans="1:5" x14ac:dyDescent="0.2">
      <c r="A426" t="s">
        <v>8219</v>
      </c>
      <c r="B426">
        <v>54</v>
      </c>
      <c r="D426" t="s">
        <v>8221</v>
      </c>
      <c r="E426">
        <v>29</v>
      </c>
    </row>
    <row r="427" spans="1:5" x14ac:dyDescent="0.2">
      <c r="A427" t="s">
        <v>8219</v>
      </c>
      <c r="B427">
        <v>99</v>
      </c>
      <c r="D427" t="s">
        <v>8221</v>
      </c>
      <c r="E427">
        <v>6</v>
      </c>
    </row>
    <row r="428" spans="1:5" x14ac:dyDescent="0.2">
      <c r="A428" t="s">
        <v>8219</v>
      </c>
      <c r="B428">
        <v>49</v>
      </c>
      <c r="D428" t="s">
        <v>8221</v>
      </c>
      <c r="E428">
        <v>30</v>
      </c>
    </row>
    <row r="429" spans="1:5" x14ac:dyDescent="0.2">
      <c r="A429" t="s">
        <v>8219</v>
      </c>
      <c r="B429">
        <v>11</v>
      </c>
      <c r="D429" t="s">
        <v>8221</v>
      </c>
      <c r="E429">
        <v>81</v>
      </c>
    </row>
    <row r="430" spans="1:5" x14ac:dyDescent="0.2">
      <c r="A430" t="s">
        <v>8219</v>
      </c>
      <c r="B430">
        <v>38</v>
      </c>
      <c r="D430" t="s">
        <v>8221</v>
      </c>
      <c r="E430">
        <v>4</v>
      </c>
    </row>
    <row r="431" spans="1:5" x14ac:dyDescent="0.2">
      <c r="A431" t="s">
        <v>8219</v>
      </c>
      <c r="B431">
        <v>16</v>
      </c>
      <c r="D431" t="s">
        <v>8221</v>
      </c>
      <c r="E431">
        <v>11</v>
      </c>
    </row>
    <row r="432" spans="1:5" x14ac:dyDescent="0.2">
      <c r="A432" t="s">
        <v>8219</v>
      </c>
      <c r="B432">
        <v>32</v>
      </c>
      <c r="D432" t="s">
        <v>8221</v>
      </c>
      <c r="E432">
        <v>14</v>
      </c>
    </row>
    <row r="433" spans="1:5" x14ac:dyDescent="0.2">
      <c r="A433" t="s">
        <v>8219</v>
      </c>
      <c r="B433">
        <v>20</v>
      </c>
      <c r="D433" t="s">
        <v>8221</v>
      </c>
      <c r="E433">
        <v>5</v>
      </c>
    </row>
    <row r="434" spans="1:5" x14ac:dyDescent="0.2">
      <c r="A434" t="s">
        <v>8219</v>
      </c>
      <c r="B434">
        <v>154</v>
      </c>
      <c r="D434" t="s">
        <v>8221</v>
      </c>
      <c r="E434">
        <v>45</v>
      </c>
    </row>
    <row r="435" spans="1:5" x14ac:dyDescent="0.2">
      <c r="A435" t="s">
        <v>8219</v>
      </c>
      <c r="B435">
        <v>41</v>
      </c>
      <c r="D435" t="s">
        <v>8221</v>
      </c>
      <c r="E435">
        <v>8</v>
      </c>
    </row>
    <row r="436" spans="1:5" x14ac:dyDescent="0.2">
      <c r="A436" t="s">
        <v>8219</v>
      </c>
      <c r="B436">
        <v>75</v>
      </c>
      <c r="D436" t="s">
        <v>8221</v>
      </c>
      <c r="E436">
        <v>3</v>
      </c>
    </row>
    <row r="437" spans="1:5" x14ac:dyDescent="0.2">
      <c r="A437" t="s">
        <v>8219</v>
      </c>
      <c r="B437">
        <v>40</v>
      </c>
      <c r="D437" t="s">
        <v>8221</v>
      </c>
      <c r="E437">
        <v>24</v>
      </c>
    </row>
    <row r="438" spans="1:5" x14ac:dyDescent="0.2">
      <c r="A438" t="s">
        <v>8219</v>
      </c>
      <c r="B438">
        <v>46</v>
      </c>
      <c r="D438" t="s">
        <v>8221</v>
      </c>
      <c r="E438">
        <v>18</v>
      </c>
    </row>
    <row r="439" spans="1:5" x14ac:dyDescent="0.2">
      <c r="A439" t="s">
        <v>8219</v>
      </c>
      <c r="B439">
        <v>62</v>
      </c>
      <c r="D439" t="s">
        <v>8221</v>
      </c>
      <c r="E439">
        <v>12</v>
      </c>
    </row>
    <row r="440" spans="1:5" x14ac:dyDescent="0.2">
      <c r="A440" t="s">
        <v>8219</v>
      </c>
      <c r="B440">
        <v>61</v>
      </c>
      <c r="D440" t="s">
        <v>8221</v>
      </c>
      <c r="E440">
        <v>123</v>
      </c>
    </row>
    <row r="441" spans="1:5" x14ac:dyDescent="0.2">
      <c r="A441" t="s">
        <v>8219</v>
      </c>
      <c r="B441">
        <v>96</v>
      </c>
      <c r="D441" t="s">
        <v>8221</v>
      </c>
      <c r="E441">
        <v>96</v>
      </c>
    </row>
    <row r="442" spans="1:5" x14ac:dyDescent="0.2">
      <c r="A442" t="s">
        <v>8219</v>
      </c>
      <c r="B442">
        <v>190</v>
      </c>
      <c r="D442" t="s">
        <v>8221</v>
      </c>
      <c r="E442">
        <v>31</v>
      </c>
    </row>
    <row r="443" spans="1:5" x14ac:dyDescent="0.2">
      <c r="A443" t="s">
        <v>8219</v>
      </c>
      <c r="B443">
        <v>94</v>
      </c>
      <c r="D443" t="s">
        <v>8221</v>
      </c>
      <c r="E443">
        <v>4</v>
      </c>
    </row>
    <row r="444" spans="1:5" x14ac:dyDescent="0.2">
      <c r="A444" t="s">
        <v>8219</v>
      </c>
      <c r="B444">
        <v>39</v>
      </c>
      <c r="D444" t="s">
        <v>8221</v>
      </c>
      <c r="E444">
        <v>3</v>
      </c>
    </row>
    <row r="445" spans="1:5" x14ac:dyDescent="0.2">
      <c r="A445" t="s">
        <v>8219</v>
      </c>
      <c r="B445">
        <v>127</v>
      </c>
      <c r="D445" t="s">
        <v>8221</v>
      </c>
      <c r="E445">
        <v>179</v>
      </c>
    </row>
    <row r="446" spans="1:5" x14ac:dyDescent="0.2">
      <c r="A446" t="s">
        <v>8219</v>
      </c>
      <c r="B446">
        <v>159</v>
      </c>
      <c r="D446" t="s">
        <v>8221</v>
      </c>
      <c r="E446">
        <v>3</v>
      </c>
    </row>
    <row r="447" spans="1:5" x14ac:dyDescent="0.2">
      <c r="A447" t="s">
        <v>8219</v>
      </c>
      <c r="B447">
        <v>177</v>
      </c>
      <c r="D447" t="s">
        <v>8221</v>
      </c>
      <c r="E447">
        <v>23</v>
      </c>
    </row>
    <row r="448" spans="1:5" x14ac:dyDescent="0.2">
      <c r="A448" t="s">
        <v>8219</v>
      </c>
      <c r="B448">
        <v>47</v>
      </c>
      <c r="D448" t="s">
        <v>8221</v>
      </c>
      <c r="E448">
        <v>23</v>
      </c>
    </row>
    <row r="449" spans="1:5" x14ac:dyDescent="0.2">
      <c r="A449" t="s">
        <v>8219</v>
      </c>
      <c r="B449">
        <v>1</v>
      </c>
      <c r="D449" t="s">
        <v>8221</v>
      </c>
      <c r="E449">
        <v>41</v>
      </c>
    </row>
    <row r="450" spans="1:5" x14ac:dyDescent="0.2">
      <c r="A450" t="s">
        <v>8219</v>
      </c>
      <c r="B450">
        <v>16</v>
      </c>
      <c r="D450" t="s">
        <v>8221</v>
      </c>
      <c r="E450">
        <v>0</v>
      </c>
    </row>
    <row r="451" spans="1:5" x14ac:dyDescent="0.2">
      <c r="A451" t="s">
        <v>8219</v>
      </c>
      <c r="B451">
        <v>115</v>
      </c>
      <c r="D451" t="s">
        <v>8221</v>
      </c>
      <c r="E451">
        <v>32</v>
      </c>
    </row>
    <row r="452" spans="1:5" x14ac:dyDescent="0.2">
      <c r="A452" t="s">
        <v>8219</v>
      </c>
      <c r="B452">
        <v>133</v>
      </c>
      <c r="D452" t="s">
        <v>8221</v>
      </c>
      <c r="E452">
        <v>2</v>
      </c>
    </row>
    <row r="453" spans="1:5" x14ac:dyDescent="0.2">
      <c r="A453" t="s">
        <v>8219</v>
      </c>
      <c r="B453">
        <v>70</v>
      </c>
      <c r="D453" t="s">
        <v>8221</v>
      </c>
      <c r="E453">
        <v>7</v>
      </c>
    </row>
    <row r="454" spans="1:5" x14ac:dyDescent="0.2">
      <c r="A454" t="s">
        <v>8219</v>
      </c>
      <c r="B454">
        <v>62</v>
      </c>
      <c r="D454" t="s">
        <v>8221</v>
      </c>
      <c r="E454">
        <v>4</v>
      </c>
    </row>
    <row r="455" spans="1:5" x14ac:dyDescent="0.2">
      <c r="A455" t="s">
        <v>8219</v>
      </c>
      <c r="B455">
        <v>10</v>
      </c>
      <c r="D455" t="s">
        <v>8221</v>
      </c>
      <c r="E455">
        <v>196</v>
      </c>
    </row>
    <row r="456" spans="1:5" x14ac:dyDescent="0.2">
      <c r="A456" t="s">
        <v>8219</v>
      </c>
      <c r="B456">
        <v>499</v>
      </c>
      <c r="D456" t="s">
        <v>8221</v>
      </c>
      <c r="E456">
        <v>11</v>
      </c>
    </row>
    <row r="457" spans="1:5" x14ac:dyDescent="0.2">
      <c r="A457" t="s">
        <v>8219</v>
      </c>
      <c r="B457">
        <v>47</v>
      </c>
      <c r="D457" t="s">
        <v>8221</v>
      </c>
      <c r="E457">
        <v>9</v>
      </c>
    </row>
    <row r="458" spans="1:5" x14ac:dyDescent="0.2">
      <c r="A458" t="s">
        <v>8219</v>
      </c>
      <c r="B458">
        <v>28</v>
      </c>
      <c r="D458" t="s">
        <v>8221</v>
      </c>
      <c r="E458">
        <v>5</v>
      </c>
    </row>
    <row r="459" spans="1:5" x14ac:dyDescent="0.2">
      <c r="A459" t="s">
        <v>8219</v>
      </c>
      <c r="B459">
        <v>24</v>
      </c>
      <c r="D459" t="s">
        <v>8221</v>
      </c>
      <c r="E459">
        <v>8</v>
      </c>
    </row>
    <row r="460" spans="1:5" x14ac:dyDescent="0.2">
      <c r="A460" t="s">
        <v>8219</v>
      </c>
      <c r="B460">
        <v>76</v>
      </c>
      <c r="D460" t="s">
        <v>8221</v>
      </c>
      <c r="E460">
        <v>229</v>
      </c>
    </row>
    <row r="461" spans="1:5" x14ac:dyDescent="0.2">
      <c r="A461" t="s">
        <v>8219</v>
      </c>
      <c r="B461">
        <v>98</v>
      </c>
      <c r="D461" t="s">
        <v>8221</v>
      </c>
      <c r="E461">
        <v>40</v>
      </c>
    </row>
    <row r="462" spans="1:5" x14ac:dyDescent="0.2">
      <c r="A462" t="s">
        <v>8219</v>
      </c>
      <c r="B462">
        <v>30</v>
      </c>
      <c r="D462" t="s">
        <v>8221</v>
      </c>
      <c r="E462">
        <v>123</v>
      </c>
    </row>
    <row r="463" spans="1:5" x14ac:dyDescent="0.2">
      <c r="A463" t="s">
        <v>8219</v>
      </c>
      <c r="B463">
        <v>478</v>
      </c>
      <c r="D463" t="s">
        <v>8221</v>
      </c>
      <c r="E463">
        <v>5</v>
      </c>
    </row>
    <row r="464" spans="1:5" x14ac:dyDescent="0.2">
      <c r="A464" t="s">
        <v>8219</v>
      </c>
      <c r="B464">
        <v>74</v>
      </c>
      <c r="D464" t="s">
        <v>8221</v>
      </c>
      <c r="E464">
        <v>148</v>
      </c>
    </row>
    <row r="465" spans="1:5" x14ac:dyDescent="0.2">
      <c r="A465" t="s">
        <v>8219</v>
      </c>
      <c r="B465">
        <v>131</v>
      </c>
      <c r="D465" t="s">
        <v>8221</v>
      </c>
      <c r="E465">
        <v>10</v>
      </c>
    </row>
    <row r="466" spans="1:5" x14ac:dyDescent="0.2">
      <c r="A466" t="s">
        <v>8219</v>
      </c>
      <c r="B466">
        <v>61</v>
      </c>
      <c r="D466" t="s">
        <v>8221</v>
      </c>
      <c r="E466">
        <v>4</v>
      </c>
    </row>
    <row r="467" spans="1:5" x14ac:dyDescent="0.2">
      <c r="A467" t="s">
        <v>8219</v>
      </c>
      <c r="B467">
        <v>1071</v>
      </c>
      <c r="D467" t="s">
        <v>8221</v>
      </c>
      <c r="E467">
        <v>21</v>
      </c>
    </row>
    <row r="468" spans="1:5" x14ac:dyDescent="0.2">
      <c r="A468" t="s">
        <v>8219</v>
      </c>
      <c r="B468">
        <v>122</v>
      </c>
      <c r="D468" t="s">
        <v>8221</v>
      </c>
      <c r="E468">
        <v>2</v>
      </c>
    </row>
    <row r="469" spans="1:5" x14ac:dyDescent="0.2">
      <c r="A469" t="s">
        <v>8219</v>
      </c>
      <c r="B469">
        <v>111</v>
      </c>
      <c r="D469" t="s">
        <v>8221</v>
      </c>
      <c r="E469">
        <v>0</v>
      </c>
    </row>
    <row r="470" spans="1:5" x14ac:dyDescent="0.2">
      <c r="A470" t="s">
        <v>8219</v>
      </c>
      <c r="B470">
        <v>255</v>
      </c>
      <c r="D470" t="s">
        <v>8221</v>
      </c>
      <c r="E470">
        <v>4</v>
      </c>
    </row>
    <row r="471" spans="1:5" x14ac:dyDescent="0.2">
      <c r="A471" t="s">
        <v>8219</v>
      </c>
      <c r="B471">
        <v>141</v>
      </c>
      <c r="D471" t="s">
        <v>8221</v>
      </c>
      <c r="E471">
        <v>1</v>
      </c>
    </row>
    <row r="472" spans="1:5" x14ac:dyDescent="0.2">
      <c r="A472" t="s">
        <v>8219</v>
      </c>
      <c r="B472">
        <v>159</v>
      </c>
      <c r="D472" t="s">
        <v>8221</v>
      </c>
      <c r="E472">
        <v>30</v>
      </c>
    </row>
    <row r="473" spans="1:5" x14ac:dyDescent="0.2">
      <c r="A473" t="s">
        <v>8219</v>
      </c>
      <c r="B473">
        <v>99</v>
      </c>
      <c r="D473" t="s">
        <v>8221</v>
      </c>
      <c r="E473">
        <v>3</v>
      </c>
    </row>
    <row r="474" spans="1:5" x14ac:dyDescent="0.2">
      <c r="A474" t="s">
        <v>8219</v>
      </c>
      <c r="B474">
        <v>96</v>
      </c>
      <c r="D474" t="s">
        <v>8221</v>
      </c>
      <c r="E474">
        <v>975</v>
      </c>
    </row>
    <row r="475" spans="1:5" x14ac:dyDescent="0.2">
      <c r="A475" t="s">
        <v>8219</v>
      </c>
      <c r="B475">
        <v>27</v>
      </c>
      <c r="D475" t="s">
        <v>8221</v>
      </c>
      <c r="E475">
        <v>167</v>
      </c>
    </row>
    <row r="476" spans="1:5" x14ac:dyDescent="0.2">
      <c r="A476" t="s">
        <v>8219</v>
      </c>
      <c r="B476">
        <v>166</v>
      </c>
      <c r="D476" t="s">
        <v>8221</v>
      </c>
      <c r="E476">
        <v>5</v>
      </c>
    </row>
    <row r="477" spans="1:5" x14ac:dyDescent="0.2">
      <c r="A477" t="s">
        <v>8219</v>
      </c>
      <c r="B477">
        <v>76</v>
      </c>
      <c r="D477" t="s">
        <v>8221</v>
      </c>
      <c r="E477">
        <v>18</v>
      </c>
    </row>
    <row r="478" spans="1:5" x14ac:dyDescent="0.2">
      <c r="A478" t="s">
        <v>8219</v>
      </c>
      <c r="B478">
        <v>211</v>
      </c>
      <c r="D478" t="s">
        <v>8221</v>
      </c>
      <c r="E478">
        <v>98</v>
      </c>
    </row>
    <row r="479" spans="1:5" x14ac:dyDescent="0.2">
      <c r="A479" t="s">
        <v>8219</v>
      </c>
      <c r="B479">
        <v>21</v>
      </c>
      <c r="D479" t="s">
        <v>8221</v>
      </c>
      <c r="E479">
        <v>4</v>
      </c>
    </row>
    <row r="480" spans="1:5" x14ac:dyDescent="0.2">
      <c r="A480" t="s">
        <v>8219</v>
      </c>
      <c r="B480">
        <v>61</v>
      </c>
      <c r="D480" t="s">
        <v>8221</v>
      </c>
      <c r="E480">
        <v>3</v>
      </c>
    </row>
    <row r="481" spans="1:5" x14ac:dyDescent="0.2">
      <c r="A481" t="s">
        <v>8219</v>
      </c>
      <c r="B481">
        <v>30</v>
      </c>
      <c r="D481" t="s">
        <v>8221</v>
      </c>
      <c r="E481">
        <v>1</v>
      </c>
    </row>
    <row r="482" spans="1:5" x14ac:dyDescent="0.2">
      <c r="A482" t="s">
        <v>8219</v>
      </c>
      <c r="B482">
        <v>375</v>
      </c>
      <c r="D482" t="s">
        <v>8221</v>
      </c>
      <c r="E482">
        <v>0</v>
      </c>
    </row>
    <row r="483" spans="1:5" x14ac:dyDescent="0.2">
      <c r="A483" t="s">
        <v>8219</v>
      </c>
      <c r="B483">
        <v>111</v>
      </c>
      <c r="D483" t="s">
        <v>8221</v>
      </c>
      <c r="E483">
        <v>9</v>
      </c>
    </row>
    <row r="484" spans="1:5" x14ac:dyDescent="0.2">
      <c r="A484" t="s">
        <v>8219</v>
      </c>
      <c r="B484">
        <v>123</v>
      </c>
      <c r="D484" t="s">
        <v>8221</v>
      </c>
      <c r="E484">
        <v>2</v>
      </c>
    </row>
    <row r="485" spans="1:5" x14ac:dyDescent="0.2">
      <c r="A485" t="s">
        <v>8219</v>
      </c>
      <c r="B485">
        <v>70</v>
      </c>
      <c r="D485" t="s">
        <v>8221</v>
      </c>
      <c r="E485">
        <v>0</v>
      </c>
    </row>
    <row r="486" spans="1:5" x14ac:dyDescent="0.2">
      <c r="A486" t="s">
        <v>8219</v>
      </c>
      <c r="B486">
        <v>85</v>
      </c>
      <c r="D486" t="s">
        <v>8221</v>
      </c>
      <c r="E486">
        <v>147</v>
      </c>
    </row>
    <row r="487" spans="1:5" x14ac:dyDescent="0.2">
      <c r="A487" t="s">
        <v>8219</v>
      </c>
      <c r="B487">
        <v>86</v>
      </c>
      <c r="D487" t="s">
        <v>8221</v>
      </c>
      <c r="E487">
        <v>49</v>
      </c>
    </row>
    <row r="488" spans="1:5" x14ac:dyDescent="0.2">
      <c r="A488" t="s">
        <v>8219</v>
      </c>
      <c r="B488">
        <v>13</v>
      </c>
      <c r="D488" t="s">
        <v>8221</v>
      </c>
      <c r="E488">
        <v>1</v>
      </c>
    </row>
    <row r="489" spans="1:5" x14ac:dyDescent="0.2">
      <c r="A489" t="s">
        <v>8219</v>
      </c>
      <c r="B489">
        <v>33</v>
      </c>
      <c r="D489" t="s">
        <v>8221</v>
      </c>
      <c r="E489">
        <v>2</v>
      </c>
    </row>
    <row r="490" spans="1:5" x14ac:dyDescent="0.2">
      <c r="A490" t="s">
        <v>8219</v>
      </c>
      <c r="B490">
        <v>15</v>
      </c>
      <c r="D490" t="s">
        <v>8221</v>
      </c>
      <c r="E490">
        <v>7</v>
      </c>
    </row>
    <row r="491" spans="1:5" x14ac:dyDescent="0.2">
      <c r="A491" t="s">
        <v>8219</v>
      </c>
      <c r="B491">
        <v>273</v>
      </c>
      <c r="D491" t="s">
        <v>8221</v>
      </c>
      <c r="E491">
        <v>4</v>
      </c>
    </row>
    <row r="492" spans="1:5" x14ac:dyDescent="0.2">
      <c r="A492" t="s">
        <v>8219</v>
      </c>
      <c r="B492">
        <v>714</v>
      </c>
      <c r="D492" t="s">
        <v>8221</v>
      </c>
      <c r="E492">
        <v>27</v>
      </c>
    </row>
    <row r="493" spans="1:5" x14ac:dyDescent="0.2">
      <c r="A493" t="s">
        <v>8219</v>
      </c>
      <c r="B493">
        <v>170</v>
      </c>
      <c r="D493" t="s">
        <v>8221</v>
      </c>
      <c r="E493">
        <v>94</v>
      </c>
    </row>
    <row r="494" spans="1:5" x14ac:dyDescent="0.2">
      <c r="A494" t="s">
        <v>8219</v>
      </c>
      <c r="B494">
        <v>512</v>
      </c>
      <c r="D494" t="s">
        <v>8221</v>
      </c>
      <c r="E494">
        <v>29</v>
      </c>
    </row>
    <row r="495" spans="1:5" x14ac:dyDescent="0.2">
      <c r="A495" t="s">
        <v>8219</v>
      </c>
      <c r="B495">
        <v>314</v>
      </c>
      <c r="D495" t="s">
        <v>8221</v>
      </c>
      <c r="E495">
        <v>7</v>
      </c>
    </row>
    <row r="496" spans="1:5" x14ac:dyDescent="0.2">
      <c r="A496" t="s">
        <v>8219</v>
      </c>
      <c r="B496">
        <v>167</v>
      </c>
      <c r="D496" t="s">
        <v>8221</v>
      </c>
      <c r="E496">
        <v>22</v>
      </c>
    </row>
    <row r="497" spans="1:5" x14ac:dyDescent="0.2">
      <c r="A497" t="s">
        <v>8219</v>
      </c>
      <c r="B497">
        <v>9</v>
      </c>
      <c r="D497" t="s">
        <v>8221</v>
      </c>
      <c r="E497">
        <v>1</v>
      </c>
    </row>
    <row r="498" spans="1:5" x14ac:dyDescent="0.2">
      <c r="A498" t="s">
        <v>8219</v>
      </c>
      <c r="B498">
        <v>103</v>
      </c>
      <c r="D498" t="s">
        <v>8221</v>
      </c>
      <c r="E498">
        <v>10</v>
      </c>
    </row>
    <row r="499" spans="1:5" x14ac:dyDescent="0.2">
      <c r="A499" t="s">
        <v>8219</v>
      </c>
      <c r="B499">
        <v>111</v>
      </c>
      <c r="D499" t="s">
        <v>8221</v>
      </c>
      <c r="E499">
        <v>6</v>
      </c>
    </row>
    <row r="500" spans="1:5" x14ac:dyDescent="0.2">
      <c r="A500" t="s">
        <v>8219</v>
      </c>
      <c r="B500">
        <v>271</v>
      </c>
      <c r="D500" t="s">
        <v>8221</v>
      </c>
      <c r="E500">
        <v>24</v>
      </c>
    </row>
    <row r="501" spans="1:5" x14ac:dyDescent="0.2">
      <c r="A501" t="s">
        <v>8219</v>
      </c>
      <c r="B501">
        <v>101</v>
      </c>
      <c r="D501" t="s">
        <v>8221</v>
      </c>
      <c r="E501">
        <v>15</v>
      </c>
    </row>
    <row r="502" spans="1:5" x14ac:dyDescent="0.2">
      <c r="A502" t="s">
        <v>8219</v>
      </c>
      <c r="B502">
        <v>57</v>
      </c>
      <c r="D502" t="s">
        <v>8221</v>
      </c>
      <c r="E502">
        <v>37</v>
      </c>
    </row>
    <row r="503" spans="1:5" x14ac:dyDescent="0.2">
      <c r="A503" t="s">
        <v>8219</v>
      </c>
      <c r="B503">
        <v>62</v>
      </c>
      <c r="D503" t="s">
        <v>8221</v>
      </c>
      <c r="E503">
        <v>20</v>
      </c>
    </row>
    <row r="504" spans="1:5" x14ac:dyDescent="0.2">
      <c r="A504" t="s">
        <v>8219</v>
      </c>
      <c r="B504">
        <v>32</v>
      </c>
      <c r="D504" t="s">
        <v>8221</v>
      </c>
      <c r="E504">
        <v>7</v>
      </c>
    </row>
    <row r="505" spans="1:5" x14ac:dyDescent="0.2">
      <c r="A505" t="s">
        <v>8219</v>
      </c>
      <c r="B505">
        <v>141</v>
      </c>
      <c r="D505" t="s">
        <v>8221</v>
      </c>
      <c r="E505">
        <v>0</v>
      </c>
    </row>
    <row r="506" spans="1:5" x14ac:dyDescent="0.2">
      <c r="A506" t="s">
        <v>8219</v>
      </c>
      <c r="B506">
        <v>75</v>
      </c>
      <c r="D506" t="s">
        <v>8221</v>
      </c>
      <c r="E506">
        <v>21</v>
      </c>
    </row>
    <row r="507" spans="1:5" x14ac:dyDescent="0.2">
      <c r="A507" t="s">
        <v>8219</v>
      </c>
      <c r="B507">
        <v>46</v>
      </c>
      <c r="D507" t="s">
        <v>8221</v>
      </c>
      <c r="E507">
        <v>3</v>
      </c>
    </row>
    <row r="508" spans="1:5" x14ac:dyDescent="0.2">
      <c r="A508" t="s">
        <v>8219</v>
      </c>
      <c r="B508">
        <v>103</v>
      </c>
      <c r="D508" t="s">
        <v>8221</v>
      </c>
      <c r="E508">
        <v>11</v>
      </c>
    </row>
    <row r="509" spans="1:5" x14ac:dyDescent="0.2">
      <c r="A509" t="s">
        <v>8219</v>
      </c>
      <c r="B509">
        <v>6</v>
      </c>
      <c r="D509" t="s">
        <v>8221</v>
      </c>
      <c r="E509">
        <v>1</v>
      </c>
    </row>
    <row r="510" spans="1:5" x14ac:dyDescent="0.2">
      <c r="A510" t="s">
        <v>8219</v>
      </c>
      <c r="B510">
        <v>83</v>
      </c>
      <c r="D510" t="s">
        <v>8221</v>
      </c>
      <c r="E510">
        <v>312</v>
      </c>
    </row>
    <row r="511" spans="1:5" x14ac:dyDescent="0.2">
      <c r="A511" t="s">
        <v>8219</v>
      </c>
      <c r="B511">
        <v>108</v>
      </c>
      <c r="D511" t="s">
        <v>8221</v>
      </c>
      <c r="E511">
        <v>1</v>
      </c>
    </row>
    <row r="512" spans="1:5" x14ac:dyDescent="0.2">
      <c r="A512" t="s">
        <v>8219</v>
      </c>
      <c r="B512">
        <v>25</v>
      </c>
      <c r="D512" t="s">
        <v>8221</v>
      </c>
      <c r="E512">
        <v>3</v>
      </c>
    </row>
    <row r="513" spans="1:5" x14ac:dyDescent="0.2">
      <c r="A513" t="s">
        <v>8219</v>
      </c>
      <c r="B513">
        <v>549</v>
      </c>
      <c r="D513" t="s">
        <v>8221</v>
      </c>
      <c r="E513">
        <v>4</v>
      </c>
    </row>
    <row r="514" spans="1:5" x14ac:dyDescent="0.2">
      <c r="A514" t="s">
        <v>8219</v>
      </c>
      <c r="B514">
        <v>222</v>
      </c>
      <c r="D514" t="s">
        <v>8221</v>
      </c>
      <c r="E514">
        <v>10</v>
      </c>
    </row>
    <row r="515" spans="1:5" x14ac:dyDescent="0.2">
      <c r="A515" t="s">
        <v>8219</v>
      </c>
      <c r="B515">
        <v>183</v>
      </c>
      <c r="D515" t="s">
        <v>8221</v>
      </c>
      <c r="E515">
        <v>8</v>
      </c>
    </row>
    <row r="516" spans="1:5" x14ac:dyDescent="0.2">
      <c r="A516" t="s">
        <v>8219</v>
      </c>
      <c r="B516">
        <v>89</v>
      </c>
      <c r="D516" t="s">
        <v>8221</v>
      </c>
      <c r="E516">
        <v>3</v>
      </c>
    </row>
    <row r="517" spans="1:5" x14ac:dyDescent="0.2">
      <c r="A517" t="s">
        <v>8219</v>
      </c>
      <c r="B517">
        <v>253</v>
      </c>
      <c r="D517" t="s">
        <v>8221</v>
      </c>
      <c r="E517">
        <v>1</v>
      </c>
    </row>
    <row r="518" spans="1:5" x14ac:dyDescent="0.2">
      <c r="A518" t="s">
        <v>8219</v>
      </c>
      <c r="B518">
        <v>140</v>
      </c>
      <c r="D518" t="s">
        <v>8221</v>
      </c>
      <c r="E518">
        <v>0</v>
      </c>
    </row>
    <row r="519" spans="1:5" x14ac:dyDescent="0.2">
      <c r="A519" t="s">
        <v>8219</v>
      </c>
      <c r="B519">
        <v>103</v>
      </c>
      <c r="D519" t="s">
        <v>8221</v>
      </c>
      <c r="E519">
        <v>5</v>
      </c>
    </row>
    <row r="520" spans="1:5" x14ac:dyDescent="0.2">
      <c r="A520" t="s">
        <v>8219</v>
      </c>
      <c r="B520">
        <v>138</v>
      </c>
      <c r="D520" t="s">
        <v>8221</v>
      </c>
      <c r="E520">
        <v>0</v>
      </c>
    </row>
    <row r="521" spans="1:5" x14ac:dyDescent="0.2">
      <c r="A521" t="s">
        <v>8219</v>
      </c>
      <c r="B521">
        <v>191</v>
      </c>
      <c r="D521" t="s">
        <v>8221</v>
      </c>
      <c r="E521">
        <v>3</v>
      </c>
    </row>
    <row r="522" spans="1:5" x14ac:dyDescent="0.2">
      <c r="A522" t="s">
        <v>8219</v>
      </c>
      <c r="B522">
        <v>45</v>
      </c>
      <c r="D522" t="s">
        <v>8221</v>
      </c>
      <c r="E522">
        <v>7</v>
      </c>
    </row>
    <row r="523" spans="1:5" x14ac:dyDescent="0.2">
      <c r="A523" t="s">
        <v>8219</v>
      </c>
      <c r="B523">
        <v>17</v>
      </c>
      <c r="D523" t="s">
        <v>8221</v>
      </c>
      <c r="E523">
        <v>0</v>
      </c>
    </row>
    <row r="524" spans="1:5" x14ac:dyDescent="0.2">
      <c r="A524" t="s">
        <v>8219</v>
      </c>
      <c r="B524">
        <v>31</v>
      </c>
      <c r="D524" t="s">
        <v>8221</v>
      </c>
      <c r="E524">
        <v>2</v>
      </c>
    </row>
    <row r="525" spans="1:5" x14ac:dyDescent="0.2">
      <c r="A525" t="s">
        <v>8219</v>
      </c>
      <c r="B525">
        <v>50</v>
      </c>
      <c r="D525" t="s">
        <v>8221</v>
      </c>
      <c r="E525">
        <v>23</v>
      </c>
    </row>
    <row r="526" spans="1:5" x14ac:dyDescent="0.2">
      <c r="A526" t="s">
        <v>8219</v>
      </c>
      <c r="B526">
        <v>59</v>
      </c>
      <c r="D526" t="s">
        <v>8221</v>
      </c>
      <c r="E526">
        <v>1</v>
      </c>
    </row>
    <row r="527" spans="1:5" x14ac:dyDescent="0.2">
      <c r="A527" t="s">
        <v>8219</v>
      </c>
      <c r="B527">
        <v>81</v>
      </c>
      <c r="D527" t="s">
        <v>8221</v>
      </c>
      <c r="E527">
        <v>2</v>
      </c>
    </row>
    <row r="528" spans="1:5" x14ac:dyDescent="0.2">
      <c r="A528" t="s">
        <v>8219</v>
      </c>
      <c r="B528">
        <v>508</v>
      </c>
      <c r="D528" t="s">
        <v>8221</v>
      </c>
      <c r="E528">
        <v>3</v>
      </c>
    </row>
    <row r="529" spans="1:5" x14ac:dyDescent="0.2">
      <c r="A529" t="s">
        <v>8219</v>
      </c>
      <c r="B529">
        <v>74</v>
      </c>
      <c r="D529" t="s">
        <v>8221</v>
      </c>
      <c r="E529">
        <v>0</v>
      </c>
    </row>
    <row r="530" spans="1:5" x14ac:dyDescent="0.2">
      <c r="A530" t="s">
        <v>8219</v>
      </c>
      <c r="B530">
        <v>141</v>
      </c>
      <c r="D530" t="s">
        <v>8221</v>
      </c>
      <c r="E530">
        <v>13</v>
      </c>
    </row>
    <row r="531" spans="1:5" x14ac:dyDescent="0.2">
      <c r="A531" t="s">
        <v>8219</v>
      </c>
      <c r="B531">
        <v>711</v>
      </c>
      <c r="D531" t="s">
        <v>8221</v>
      </c>
      <c r="E531">
        <v>1</v>
      </c>
    </row>
    <row r="532" spans="1:5" x14ac:dyDescent="0.2">
      <c r="A532" t="s">
        <v>8219</v>
      </c>
      <c r="B532">
        <v>141</v>
      </c>
      <c r="D532" t="s">
        <v>8221</v>
      </c>
      <c r="E532">
        <v>1</v>
      </c>
    </row>
    <row r="533" spans="1:5" x14ac:dyDescent="0.2">
      <c r="A533" t="s">
        <v>8219</v>
      </c>
      <c r="B533">
        <v>109</v>
      </c>
      <c r="D533" t="s">
        <v>8221</v>
      </c>
      <c r="E533">
        <v>1</v>
      </c>
    </row>
    <row r="534" spans="1:5" x14ac:dyDescent="0.2">
      <c r="A534" t="s">
        <v>8219</v>
      </c>
      <c r="B534">
        <v>361</v>
      </c>
      <c r="D534" t="s">
        <v>8221</v>
      </c>
      <c r="E534">
        <v>6</v>
      </c>
    </row>
    <row r="535" spans="1:5" x14ac:dyDescent="0.2">
      <c r="A535" t="s">
        <v>8219</v>
      </c>
      <c r="B535">
        <v>176</v>
      </c>
      <c r="D535" t="s">
        <v>8221</v>
      </c>
      <c r="E535">
        <v>39</v>
      </c>
    </row>
    <row r="536" spans="1:5" x14ac:dyDescent="0.2">
      <c r="A536" t="s">
        <v>8219</v>
      </c>
      <c r="B536">
        <v>670</v>
      </c>
      <c r="D536" t="s">
        <v>8221</v>
      </c>
      <c r="E536">
        <v>4</v>
      </c>
    </row>
    <row r="537" spans="1:5" x14ac:dyDescent="0.2">
      <c r="A537" t="s">
        <v>8219</v>
      </c>
      <c r="B537">
        <v>96</v>
      </c>
      <c r="D537" t="s">
        <v>8221</v>
      </c>
      <c r="E537">
        <v>1</v>
      </c>
    </row>
    <row r="538" spans="1:5" x14ac:dyDescent="0.2">
      <c r="A538" t="s">
        <v>8219</v>
      </c>
      <c r="B538">
        <v>74</v>
      </c>
      <c r="D538" t="s">
        <v>8221</v>
      </c>
      <c r="E538">
        <v>0</v>
      </c>
    </row>
    <row r="539" spans="1:5" x14ac:dyDescent="0.2">
      <c r="A539" t="s">
        <v>8219</v>
      </c>
      <c r="B539">
        <v>52</v>
      </c>
      <c r="D539" t="s">
        <v>8221</v>
      </c>
      <c r="E539">
        <v>0</v>
      </c>
    </row>
    <row r="540" spans="1:5" x14ac:dyDescent="0.2">
      <c r="A540" t="s">
        <v>8219</v>
      </c>
      <c r="B540">
        <v>105</v>
      </c>
      <c r="D540" t="s">
        <v>8221</v>
      </c>
      <c r="E540">
        <v>0</v>
      </c>
    </row>
    <row r="541" spans="1:5" x14ac:dyDescent="0.2">
      <c r="A541" t="s">
        <v>8219</v>
      </c>
      <c r="B541">
        <v>41</v>
      </c>
      <c r="D541" t="s">
        <v>8221</v>
      </c>
      <c r="E541">
        <v>8</v>
      </c>
    </row>
    <row r="542" spans="1:5" x14ac:dyDescent="0.2">
      <c r="A542" t="s">
        <v>8219</v>
      </c>
      <c r="B542">
        <v>34</v>
      </c>
      <c r="D542" t="s">
        <v>8221</v>
      </c>
      <c r="E542">
        <v>0</v>
      </c>
    </row>
    <row r="543" spans="1:5" x14ac:dyDescent="0.2">
      <c r="A543" t="s">
        <v>8219</v>
      </c>
      <c r="B543">
        <v>66</v>
      </c>
      <c r="D543" t="s">
        <v>8221</v>
      </c>
      <c r="E543">
        <v>1</v>
      </c>
    </row>
    <row r="544" spans="1:5" x14ac:dyDescent="0.2">
      <c r="A544" t="s">
        <v>8219</v>
      </c>
      <c r="B544">
        <v>50</v>
      </c>
      <c r="D544" t="s">
        <v>8221</v>
      </c>
      <c r="E544">
        <v>12</v>
      </c>
    </row>
    <row r="545" spans="1:5" x14ac:dyDescent="0.2">
      <c r="A545" t="s">
        <v>8219</v>
      </c>
      <c r="B545">
        <v>159</v>
      </c>
      <c r="D545" t="s">
        <v>8221</v>
      </c>
      <c r="E545">
        <v>0</v>
      </c>
    </row>
    <row r="546" spans="1:5" x14ac:dyDescent="0.2">
      <c r="A546" t="s">
        <v>8219</v>
      </c>
      <c r="B546">
        <v>182</v>
      </c>
      <c r="D546" t="s">
        <v>8221</v>
      </c>
      <c r="E546">
        <v>3</v>
      </c>
    </row>
    <row r="547" spans="1:5" x14ac:dyDescent="0.2">
      <c r="A547" t="s">
        <v>8219</v>
      </c>
      <c r="B547">
        <v>206</v>
      </c>
      <c r="D547" t="s">
        <v>8221</v>
      </c>
      <c r="E547">
        <v>2</v>
      </c>
    </row>
    <row r="548" spans="1:5" x14ac:dyDescent="0.2">
      <c r="A548" t="s">
        <v>8219</v>
      </c>
      <c r="B548">
        <v>169</v>
      </c>
      <c r="D548" t="s">
        <v>8221</v>
      </c>
      <c r="E548">
        <v>6</v>
      </c>
    </row>
    <row r="549" spans="1:5" x14ac:dyDescent="0.2">
      <c r="A549" t="s">
        <v>8219</v>
      </c>
      <c r="B549">
        <v>31</v>
      </c>
      <c r="D549" t="s">
        <v>8221</v>
      </c>
      <c r="E549">
        <v>0</v>
      </c>
    </row>
    <row r="550" spans="1:5" x14ac:dyDescent="0.2">
      <c r="A550" t="s">
        <v>8219</v>
      </c>
      <c r="B550">
        <v>28</v>
      </c>
      <c r="D550" t="s">
        <v>8221</v>
      </c>
      <c r="E550">
        <v>15</v>
      </c>
    </row>
    <row r="551" spans="1:5" x14ac:dyDescent="0.2">
      <c r="A551" t="s">
        <v>8219</v>
      </c>
      <c r="B551">
        <v>54</v>
      </c>
      <c r="D551" t="s">
        <v>8221</v>
      </c>
      <c r="E551">
        <v>1</v>
      </c>
    </row>
    <row r="552" spans="1:5" x14ac:dyDescent="0.2">
      <c r="A552" t="s">
        <v>8219</v>
      </c>
      <c r="B552">
        <v>467</v>
      </c>
      <c r="D552" t="s">
        <v>8221</v>
      </c>
      <c r="E552">
        <v>3</v>
      </c>
    </row>
    <row r="553" spans="1:5" x14ac:dyDescent="0.2">
      <c r="A553" t="s">
        <v>8219</v>
      </c>
      <c r="B553">
        <v>389</v>
      </c>
      <c r="D553" t="s">
        <v>8221</v>
      </c>
      <c r="E553">
        <v>8</v>
      </c>
    </row>
    <row r="554" spans="1:5" x14ac:dyDescent="0.2">
      <c r="A554" t="s">
        <v>8219</v>
      </c>
      <c r="B554">
        <v>68</v>
      </c>
      <c r="D554" t="s">
        <v>8221</v>
      </c>
      <c r="E554">
        <v>0</v>
      </c>
    </row>
    <row r="555" spans="1:5" x14ac:dyDescent="0.2">
      <c r="A555" t="s">
        <v>8219</v>
      </c>
      <c r="B555">
        <v>413</v>
      </c>
      <c r="D555" t="s">
        <v>8221</v>
      </c>
      <c r="E555">
        <v>3</v>
      </c>
    </row>
    <row r="556" spans="1:5" x14ac:dyDescent="0.2">
      <c r="A556" t="s">
        <v>8219</v>
      </c>
      <c r="B556">
        <v>190</v>
      </c>
      <c r="D556" t="s">
        <v>8221</v>
      </c>
      <c r="E556">
        <v>3</v>
      </c>
    </row>
    <row r="557" spans="1:5" x14ac:dyDescent="0.2">
      <c r="A557" t="s">
        <v>8219</v>
      </c>
      <c r="B557">
        <v>189</v>
      </c>
      <c r="D557" t="s">
        <v>8221</v>
      </c>
      <c r="E557">
        <v>0</v>
      </c>
    </row>
    <row r="558" spans="1:5" x14ac:dyDescent="0.2">
      <c r="A558" t="s">
        <v>8219</v>
      </c>
      <c r="B558">
        <v>130</v>
      </c>
      <c r="D558" t="s">
        <v>8221</v>
      </c>
      <c r="E558">
        <v>19</v>
      </c>
    </row>
    <row r="559" spans="1:5" x14ac:dyDescent="0.2">
      <c r="A559" t="s">
        <v>8219</v>
      </c>
      <c r="B559">
        <v>74</v>
      </c>
      <c r="D559" t="s">
        <v>8221</v>
      </c>
      <c r="E559">
        <v>0</v>
      </c>
    </row>
    <row r="560" spans="1:5" x14ac:dyDescent="0.2">
      <c r="A560" t="s">
        <v>8219</v>
      </c>
      <c r="B560">
        <v>274</v>
      </c>
      <c r="D560" t="s">
        <v>8221</v>
      </c>
      <c r="E560">
        <v>2</v>
      </c>
    </row>
    <row r="561" spans="1:5" x14ac:dyDescent="0.2">
      <c r="A561" t="s">
        <v>8219</v>
      </c>
      <c r="B561">
        <v>22</v>
      </c>
      <c r="D561" t="s">
        <v>8221</v>
      </c>
      <c r="E561">
        <v>0</v>
      </c>
    </row>
    <row r="562" spans="1:5" x14ac:dyDescent="0.2">
      <c r="A562" t="s">
        <v>8219</v>
      </c>
      <c r="B562">
        <v>31</v>
      </c>
      <c r="D562" t="s">
        <v>8221</v>
      </c>
      <c r="E562">
        <v>0</v>
      </c>
    </row>
    <row r="563" spans="1:5" x14ac:dyDescent="0.2">
      <c r="A563" t="s">
        <v>8219</v>
      </c>
      <c r="B563">
        <v>63</v>
      </c>
      <c r="D563" t="s">
        <v>8221</v>
      </c>
      <c r="E563">
        <v>25</v>
      </c>
    </row>
    <row r="564" spans="1:5" x14ac:dyDescent="0.2">
      <c r="A564" t="s">
        <v>8219</v>
      </c>
      <c r="B564">
        <v>20</v>
      </c>
      <c r="D564" t="s">
        <v>8221</v>
      </c>
      <c r="E564">
        <v>8</v>
      </c>
    </row>
    <row r="565" spans="1:5" x14ac:dyDescent="0.2">
      <c r="A565" t="s">
        <v>8219</v>
      </c>
      <c r="B565">
        <v>25</v>
      </c>
      <c r="D565" t="s">
        <v>8221</v>
      </c>
      <c r="E565">
        <v>16</v>
      </c>
    </row>
    <row r="566" spans="1:5" x14ac:dyDescent="0.2">
      <c r="A566" t="s">
        <v>8219</v>
      </c>
      <c r="B566">
        <v>61</v>
      </c>
      <c r="D566" t="s">
        <v>8221</v>
      </c>
      <c r="E566">
        <v>3</v>
      </c>
    </row>
    <row r="567" spans="1:5" x14ac:dyDescent="0.2">
      <c r="A567" t="s">
        <v>8219</v>
      </c>
      <c r="B567">
        <v>52</v>
      </c>
      <c r="D567" t="s">
        <v>8221</v>
      </c>
      <c r="E567">
        <v>3</v>
      </c>
    </row>
    <row r="568" spans="1:5" x14ac:dyDescent="0.2">
      <c r="A568" t="s">
        <v>8219</v>
      </c>
      <c r="B568">
        <v>86</v>
      </c>
      <c r="D568" t="s">
        <v>8221</v>
      </c>
      <c r="E568">
        <v>2</v>
      </c>
    </row>
    <row r="569" spans="1:5" x14ac:dyDescent="0.2">
      <c r="A569" t="s">
        <v>8219</v>
      </c>
      <c r="B569">
        <v>42</v>
      </c>
      <c r="D569" t="s">
        <v>8221</v>
      </c>
      <c r="E569">
        <v>1</v>
      </c>
    </row>
    <row r="570" spans="1:5" x14ac:dyDescent="0.2">
      <c r="A570" t="s">
        <v>8219</v>
      </c>
      <c r="B570">
        <v>52</v>
      </c>
      <c r="D570" t="s">
        <v>8221</v>
      </c>
      <c r="E570">
        <v>0</v>
      </c>
    </row>
    <row r="571" spans="1:5" x14ac:dyDescent="0.2">
      <c r="A571" t="s">
        <v>8219</v>
      </c>
      <c r="B571">
        <v>120</v>
      </c>
      <c r="D571" t="s">
        <v>8221</v>
      </c>
      <c r="E571">
        <v>1</v>
      </c>
    </row>
    <row r="572" spans="1:5" x14ac:dyDescent="0.2">
      <c r="A572" t="s">
        <v>8219</v>
      </c>
      <c r="B572">
        <v>22</v>
      </c>
      <c r="D572" t="s">
        <v>8221</v>
      </c>
      <c r="E572">
        <v>19</v>
      </c>
    </row>
    <row r="573" spans="1:5" x14ac:dyDescent="0.2">
      <c r="A573" t="s">
        <v>8219</v>
      </c>
      <c r="B573">
        <v>64</v>
      </c>
      <c r="D573" t="s">
        <v>8221</v>
      </c>
      <c r="E573">
        <v>9</v>
      </c>
    </row>
    <row r="574" spans="1:5" x14ac:dyDescent="0.2">
      <c r="A574" t="s">
        <v>8219</v>
      </c>
      <c r="B574">
        <v>23</v>
      </c>
      <c r="D574" t="s">
        <v>8221</v>
      </c>
      <c r="E574">
        <v>1</v>
      </c>
    </row>
    <row r="575" spans="1:5" x14ac:dyDescent="0.2">
      <c r="A575" t="s">
        <v>8219</v>
      </c>
      <c r="B575">
        <v>238</v>
      </c>
      <c r="D575" t="s">
        <v>8221</v>
      </c>
      <c r="E575">
        <v>0</v>
      </c>
    </row>
    <row r="576" spans="1:5" x14ac:dyDescent="0.2">
      <c r="A576" t="s">
        <v>8219</v>
      </c>
      <c r="B576">
        <v>33</v>
      </c>
      <c r="D576" t="s">
        <v>8221</v>
      </c>
      <c r="E576">
        <v>1</v>
      </c>
    </row>
    <row r="577" spans="1:5" x14ac:dyDescent="0.2">
      <c r="A577" t="s">
        <v>8219</v>
      </c>
      <c r="B577">
        <v>32</v>
      </c>
      <c r="D577" t="s">
        <v>8221</v>
      </c>
      <c r="E577">
        <v>5</v>
      </c>
    </row>
    <row r="578" spans="1:5" x14ac:dyDescent="0.2">
      <c r="A578" t="s">
        <v>8219</v>
      </c>
      <c r="B578">
        <v>24</v>
      </c>
      <c r="D578" t="s">
        <v>8221</v>
      </c>
      <c r="E578">
        <v>85</v>
      </c>
    </row>
    <row r="579" spans="1:5" x14ac:dyDescent="0.2">
      <c r="A579" t="s">
        <v>8219</v>
      </c>
      <c r="B579">
        <v>29</v>
      </c>
      <c r="D579" t="s">
        <v>8221</v>
      </c>
      <c r="E579">
        <v>3</v>
      </c>
    </row>
    <row r="580" spans="1:5" x14ac:dyDescent="0.2">
      <c r="A580" t="s">
        <v>8219</v>
      </c>
      <c r="B580">
        <v>50</v>
      </c>
      <c r="D580" t="s">
        <v>8221</v>
      </c>
      <c r="E580">
        <v>4</v>
      </c>
    </row>
    <row r="581" spans="1:5" x14ac:dyDescent="0.2">
      <c r="A581" t="s">
        <v>8219</v>
      </c>
      <c r="B581">
        <v>108</v>
      </c>
      <c r="D581" t="s">
        <v>8221</v>
      </c>
      <c r="E581">
        <v>3</v>
      </c>
    </row>
    <row r="582" spans="1:5" x14ac:dyDescent="0.2">
      <c r="A582" t="s">
        <v>8219</v>
      </c>
      <c r="B582">
        <v>139</v>
      </c>
      <c r="D582" t="s">
        <v>8221</v>
      </c>
      <c r="E582">
        <v>5</v>
      </c>
    </row>
    <row r="583" spans="1:5" x14ac:dyDescent="0.2">
      <c r="A583" t="s">
        <v>8219</v>
      </c>
      <c r="B583">
        <v>7</v>
      </c>
      <c r="D583" t="s">
        <v>8221</v>
      </c>
      <c r="E583">
        <v>17</v>
      </c>
    </row>
    <row r="584" spans="1:5" x14ac:dyDescent="0.2">
      <c r="A584" t="s">
        <v>8219</v>
      </c>
      <c r="B584">
        <v>149</v>
      </c>
      <c r="D584" t="s">
        <v>8221</v>
      </c>
      <c r="E584">
        <v>3</v>
      </c>
    </row>
    <row r="585" spans="1:5" x14ac:dyDescent="0.2">
      <c r="A585" t="s">
        <v>8219</v>
      </c>
      <c r="B585">
        <v>31</v>
      </c>
      <c r="D585" t="s">
        <v>8221</v>
      </c>
      <c r="E585">
        <v>2</v>
      </c>
    </row>
    <row r="586" spans="1:5" x14ac:dyDescent="0.2">
      <c r="A586" t="s">
        <v>8219</v>
      </c>
      <c r="B586">
        <v>26</v>
      </c>
      <c r="D586" t="s">
        <v>8221</v>
      </c>
      <c r="E586">
        <v>6</v>
      </c>
    </row>
    <row r="587" spans="1:5" x14ac:dyDescent="0.2">
      <c r="A587" t="s">
        <v>8219</v>
      </c>
      <c r="B587">
        <v>172</v>
      </c>
      <c r="D587" t="s">
        <v>8221</v>
      </c>
      <c r="E587">
        <v>0</v>
      </c>
    </row>
    <row r="588" spans="1:5" x14ac:dyDescent="0.2">
      <c r="A588" t="s">
        <v>8219</v>
      </c>
      <c r="B588">
        <v>78</v>
      </c>
      <c r="D588" t="s">
        <v>8221</v>
      </c>
      <c r="E588">
        <v>1</v>
      </c>
    </row>
    <row r="589" spans="1:5" x14ac:dyDescent="0.2">
      <c r="A589" t="s">
        <v>8219</v>
      </c>
      <c r="B589">
        <v>120</v>
      </c>
      <c r="D589" t="s">
        <v>8221</v>
      </c>
      <c r="E589">
        <v>3</v>
      </c>
    </row>
    <row r="590" spans="1:5" x14ac:dyDescent="0.2">
      <c r="A590" t="s">
        <v>8219</v>
      </c>
      <c r="B590">
        <v>227</v>
      </c>
      <c r="D590" t="s">
        <v>8221</v>
      </c>
      <c r="E590">
        <v>13</v>
      </c>
    </row>
    <row r="591" spans="1:5" x14ac:dyDescent="0.2">
      <c r="A591" t="s">
        <v>8219</v>
      </c>
      <c r="B591">
        <v>42</v>
      </c>
      <c r="D591" t="s">
        <v>8221</v>
      </c>
      <c r="E591">
        <v>1</v>
      </c>
    </row>
    <row r="592" spans="1:5" x14ac:dyDescent="0.2">
      <c r="A592" t="s">
        <v>8219</v>
      </c>
      <c r="B592">
        <v>64</v>
      </c>
      <c r="D592" t="s">
        <v>8221</v>
      </c>
      <c r="E592">
        <v>1</v>
      </c>
    </row>
    <row r="593" spans="1:5" x14ac:dyDescent="0.2">
      <c r="A593" t="s">
        <v>8219</v>
      </c>
      <c r="B593">
        <v>121</v>
      </c>
      <c r="D593" t="s">
        <v>8221</v>
      </c>
      <c r="E593">
        <v>9</v>
      </c>
    </row>
    <row r="594" spans="1:5" x14ac:dyDescent="0.2">
      <c r="A594" t="s">
        <v>8219</v>
      </c>
      <c r="B594">
        <v>87</v>
      </c>
      <c r="D594" t="s">
        <v>8221</v>
      </c>
      <c r="E594">
        <v>0</v>
      </c>
    </row>
    <row r="595" spans="1:5" x14ac:dyDescent="0.2">
      <c r="A595" t="s">
        <v>8219</v>
      </c>
      <c r="B595">
        <v>65</v>
      </c>
      <c r="D595" t="s">
        <v>8221</v>
      </c>
      <c r="E595">
        <v>2</v>
      </c>
    </row>
    <row r="596" spans="1:5" x14ac:dyDescent="0.2">
      <c r="A596" t="s">
        <v>8219</v>
      </c>
      <c r="B596">
        <v>49</v>
      </c>
      <c r="D596" t="s">
        <v>8221</v>
      </c>
      <c r="E596">
        <v>1</v>
      </c>
    </row>
    <row r="597" spans="1:5" x14ac:dyDescent="0.2">
      <c r="A597" t="s">
        <v>8219</v>
      </c>
      <c r="B597">
        <v>19</v>
      </c>
      <c r="D597" t="s">
        <v>8221</v>
      </c>
      <c r="E597">
        <v>10</v>
      </c>
    </row>
    <row r="598" spans="1:5" x14ac:dyDescent="0.2">
      <c r="A598" t="s">
        <v>8219</v>
      </c>
      <c r="B598">
        <v>81</v>
      </c>
      <c r="D598" t="s">
        <v>8221</v>
      </c>
      <c r="E598">
        <v>3</v>
      </c>
    </row>
    <row r="599" spans="1:5" x14ac:dyDescent="0.2">
      <c r="A599" t="s">
        <v>8219</v>
      </c>
      <c r="B599">
        <v>264</v>
      </c>
      <c r="D599" t="s">
        <v>8221</v>
      </c>
      <c r="E599">
        <v>2</v>
      </c>
    </row>
    <row r="600" spans="1:5" x14ac:dyDescent="0.2">
      <c r="A600" t="s">
        <v>8219</v>
      </c>
      <c r="B600">
        <v>25</v>
      </c>
      <c r="D600" t="s">
        <v>8221</v>
      </c>
      <c r="E600">
        <v>2</v>
      </c>
    </row>
    <row r="601" spans="1:5" x14ac:dyDescent="0.2">
      <c r="A601" t="s">
        <v>8219</v>
      </c>
      <c r="B601">
        <v>5</v>
      </c>
      <c r="D601" t="s">
        <v>8221</v>
      </c>
      <c r="E601">
        <v>1</v>
      </c>
    </row>
    <row r="602" spans="1:5" x14ac:dyDescent="0.2">
      <c r="A602" t="s">
        <v>8219</v>
      </c>
      <c r="B602">
        <v>144</v>
      </c>
      <c r="D602" t="s">
        <v>8221</v>
      </c>
      <c r="E602">
        <v>14</v>
      </c>
    </row>
    <row r="603" spans="1:5" x14ac:dyDescent="0.2">
      <c r="A603" t="s">
        <v>8219</v>
      </c>
      <c r="B603">
        <v>92</v>
      </c>
      <c r="D603" t="s">
        <v>8221</v>
      </c>
      <c r="E603">
        <v>0</v>
      </c>
    </row>
    <row r="604" spans="1:5" x14ac:dyDescent="0.2">
      <c r="A604" t="s">
        <v>8219</v>
      </c>
      <c r="B604">
        <v>147</v>
      </c>
      <c r="D604" t="s">
        <v>8221</v>
      </c>
      <c r="E604">
        <v>0</v>
      </c>
    </row>
    <row r="605" spans="1:5" x14ac:dyDescent="0.2">
      <c r="A605" t="s">
        <v>8219</v>
      </c>
      <c r="B605">
        <v>90</v>
      </c>
      <c r="D605" t="s">
        <v>8221</v>
      </c>
      <c r="E605">
        <v>4</v>
      </c>
    </row>
    <row r="606" spans="1:5" x14ac:dyDescent="0.2">
      <c r="A606" t="s">
        <v>8219</v>
      </c>
      <c r="B606">
        <v>87</v>
      </c>
      <c r="D606" t="s">
        <v>8221</v>
      </c>
      <c r="E606">
        <v>3</v>
      </c>
    </row>
    <row r="607" spans="1:5" x14ac:dyDescent="0.2">
      <c r="A607" t="s">
        <v>8219</v>
      </c>
      <c r="B607">
        <v>406</v>
      </c>
      <c r="D607" t="s">
        <v>8221</v>
      </c>
      <c r="E607">
        <v>0</v>
      </c>
    </row>
    <row r="608" spans="1:5" x14ac:dyDescent="0.2">
      <c r="A608" t="s">
        <v>8219</v>
      </c>
      <c r="B608">
        <v>20</v>
      </c>
      <c r="D608" t="s">
        <v>8221</v>
      </c>
      <c r="E608">
        <v>5</v>
      </c>
    </row>
    <row r="609" spans="1:5" x14ac:dyDescent="0.2">
      <c r="A609" t="s">
        <v>8219</v>
      </c>
      <c r="B609">
        <v>70</v>
      </c>
      <c r="D609" t="s">
        <v>8221</v>
      </c>
      <c r="E609">
        <v>47</v>
      </c>
    </row>
    <row r="610" spans="1:5" x14ac:dyDescent="0.2">
      <c r="A610" t="s">
        <v>8219</v>
      </c>
      <c r="B610">
        <v>16</v>
      </c>
      <c r="D610" t="s">
        <v>8221</v>
      </c>
      <c r="E610">
        <v>0</v>
      </c>
    </row>
    <row r="611" spans="1:5" x14ac:dyDescent="0.2">
      <c r="A611" t="s">
        <v>8219</v>
      </c>
      <c r="B611">
        <v>52</v>
      </c>
      <c r="D611" t="s">
        <v>8221</v>
      </c>
      <c r="E611">
        <v>10</v>
      </c>
    </row>
    <row r="612" spans="1:5" x14ac:dyDescent="0.2">
      <c r="A612" t="s">
        <v>8219</v>
      </c>
      <c r="B612">
        <v>66</v>
      </c>
      <c r="D612" t="s">
        <v>8221</v>
      </c>
      <c r="E612">
        <v>11</v>
      </c>
    </row>
    <row r="613" spans="1:5" x14ac:dyDescent="0.2">
      <c r="A613" t="s">
        <v>8219</v>
      </c>
      <c r="B613">
        <v>109</v>
      </c>
      <c r="D613" t="s">
        <v>8221</v>
      </c>
      <c r="E613">
        <v>2</v>
      </c>
    </row>
    <row r="614" spans="1:5" x14ac:dyDescent="0.2">
      <c r="A614" t="s">
        <v>8219</v>
      </c>
      <c r="B614">
        <v>168</v>
      </c>
      <c r="D614" t="s">
        <v>8221</v>
      </c>
      <c r="E614">
        <v>2</v>
      </c>
    </row>
    <row r="615" spans="1:5" x14ac:dyDescent="0.2">
      <c r="A615" t="s">
        <v>8219</v>
      </c>
      <c r="B615">
        <v>31</v>
      </c>
      <c r="D615" t="s">
        <v>8221</v>
      </c>
      <c r="E615">
        <v>22</v>
      </c>
    </row>
    <row r="616" spans="1:5" x14ac:dyDescent="0.2">
      <c r="A616" t="s">
        <v>8219</v>
      </c>
      <c r="B616">
        <v>133</v>
      </c>
      <c r="D616" t="s">
        <v>8221</v>
      </c>
      <c r="E616">
        <v>8</v>
      </c>
    </row>
    <row r="617" spans="1:5" x14ac:dyDescent="0.2">
      <c r="A617" t="s">
        <v>8219</v>
      </c>
      <c r="B617">
        <v>151</v>
      </c>
      <c r="D617" t="s">
        <v>8221</v>
      </c>
      <c r="E617">
        <v>6</v>
      </c>
    </row>
    <row r="618" spans="1:5" x14ac:dyDescent="0.2">
      <c r="A618" t="s">
        <v>8219</v>
      </c>
      <c r="B618">
        <v>5</v>
      </c>
      <c r="D618" t="s">
        <v>8221</v>
      </c>
      <c r="E618">
        <v>1</v>
      </c>
    </row>
    <row r="619" spans="1:5" x14ac:dyDescent="0.2">
      <c r="A619" t="s">
        <v>8219</v>
      </c>
      <c r="B619">
        <v>73</v>
      </c>
      <c r="D619" t="s">
        <v>8221</v>
      </c>
      <c r="E619">
        <v>3</v>
      </c>
    </row>
    <row r="620" spans="1:5" x14ac:dyDescent="0.2">
      <c r="A620" t="s">
        <v>8219</v>
      </c>
      <c r="B620">
        <v>148</v>
      </c>
      <c r="D620" t="s">
        <v>8221</v>
      </c>
      <c r="E620">
        <v>0</v>
      </c>
    </row>
    <row r="621" spans="1:5" x14ac:dyDescent="0.2">
      <c r="A621" t="s">
        <v>8219</v>
      </c>
      <c r="B621">
        <v>93</v>
      </c>
      <c r="D621" t="s">
        <v>8221</v>
      </c>
      <c r="E621">
        <v>0</v>
      </c>
    </row>
    <row r="622" spans="1:5" x14ac:dyDescent="0.2">
      <c r="A622" t="s">
        <v>8219</v>
      </c>
      <c r="B622">
        <v>63</v>
      </c>
      <c r="D622" t="s">
        <v>8221</v>
      </c>
      <c r="E622">
        <v>0</v>
      </c>
    </row>
    <row r="623" spans="1:5" x14ac:dyDescent="0.2">
      <c r="A623" t="s">
        <v>8219</v>
      </c>
      <c r="B623">
        <v>134</v>
      </c>
      <c r="D623" t="s">
        <v>8221</v>
      </c>
      <c r="E623">
        <v>0</v>
      </c>
    </row>
    <row r="624" spans="1:5" x14ac:dyDescent="0.2">
      <c r="A624" t="s">
        <v>8219</v>
      </c>
      <c r="B624">
        <v>14</v>
      </c>
      <c r="D624" t="s">
        <v>8221</v>
      </c>
      <c r="E624">
        <v>0</v>
      </c>
    </row>
    <row r="625" spans="1:5" x14ac:dyDescent="0.2">
      <c r="A625" t="s">
        <v>8219</v>
      </c>
      <c r="B625">
        <v>78</v>
      </c>
      <c r="D625" t="s">
        <v>8221</v>
      </c>
      <c r="E625">
        <v>3</v>
      </c>
    </row>
    <row r="626" spans="1:5" x14ac:dyDescent="0.2">
      <c r="A626" t="s">
        <v>8219</v>
      </c>
      <c r="B626">
        <v>112</v>
      </c>
      <c r="D626" t="s">
        <v>8221</v>
      </c>
      <c r="E626">
        <v>0</v>
      </c>
    </row>
    <row r="627" spans="1:5" x14ac:dyDescent="0.2">
      <c r="A627" t="s">
        <v>8219</v>
      </c>
      <c r="B627">
        <v>34</v>
      </c>
      <c r="D627" t="s">
        <v>8221</v>
      </c>
      <c r="E627">
        <v>0</v>
      </c>
    </row>
    <row r="628" spans="1:5" x14ac:dyDescent="0.2">
      <c r="A628" t="s">
        <v>8219</v>
      </c>
      <c r="B628">
        <v>19</v>
      </c>
      <c r="D628" t="s">
        <v>8221</v>
      </c>
      <c r="E628">
        <v>1</v>
      </c>
    </row>
    <row r="629" spans="1:5" x14ac:dyDescent="0.2">
      <c r="A629" t="s">
        <v>8219</v>
      </c>
      <c r="B629">
        <v>13</v>
      </c>
      <c r="D629" t="s">
        <v>8221</v>
      </c>
      <c r="E629">
        <v>6</v>
      </c>
    </row>
    <row r="630" spans="1:5" x14ac:dyDescent="0.2">
      <c r="A630" t="s">
        <v>8219</v>
      </c>
      <c r="B630">
        <v>104</v>
      </c>
      <c r="D630" t="s">
        <v>8221</v>
      </c>
      <c r="E630">
        <v>1</v>
      </c>
    </row>
    <row r="631" spans="1:5" x14ac:dyDescent="0.2">
      <c r="A631" t="s">
        <v>8219</v>
      </c>
      <c r="B631">
        <v>52</v>
      </c>
      <c r="D631" t="s">
        <v>8221</v>
      </c>
      <c r="E631">
        <v>2</v>
      </c>
    </row>
    <row r="632" spans="1:5" x14ac:dyDescent="0.2">
      <c r="A632" t="s">
        <v>8219</v>
      </c>
      <c r="B632">
        <v>17</v>
      </c>
      <c r="D632" t="s">
        <v>8221</v>
      </c>
      <c r="E632">
        <v>0</v>
      </c>
    </row>
    <row r="633" spans="1:5" x14ac:dyDescent="0.2">
      <c r="A633" t="s">
        <v>8219</v>
      </c>
      <c r="B633">
        <v>82</v>
      </c>
      <c r="D633" t="s">
        <v>8221</v>
      </c>
      <c r="E633">
        <v>3</v>
      </c>
    </row>
    <row r="634" spans="1:5" x14ac:dyDescent="0.2">
      <c r="A634" t="s">
        <v>8219</v>
      </c>
      <c r="B634">
        <v>73</v>
      </c>
      <c r="D634" t="s">
        <v>8221</v>
      </c>
      <c r="E634">
        <v>3</v>
      </c>
    </row>
    <row r="635" spans="1:5" x14ac:dyDescent="0.2">
      <c r="A635" t="s">
        <v>8219</v>
      </c>
      <c r="B635">
        <v>158</v>
      </c>
      <c r="D635" t="s">
        <v>8221</v>
      </c>
      <c r="E635">
        <v>0</v>
      </c>
    </row>
    <row r="636" spans="1:5" x14ac:dyDescent="0.2">
      <c r="A636" t="s">
        <v>8219</v>
      </c>
      <c r="B636">
        <v>65</v>
      </c>
      <c r="D636" t="s">
        <v>8221</v>
      </c>
      <c r="E636">
        <v>6</v>
      </c>
    </row>
    <row r="637" spans="1:5" x14ac:dyDescent="0.2">
      <c r="A637" t="s">
        <v>8219</v>
      </c>
      <c r="B637">
        <v>184</v>
      </c>
      <c r="D637" t="s">
        <v>8221</v>
      </c>
      <c r="E637">
        <v>0</v>
      </c>
    </row>
    <row r="638" spans="1:5" x14ac:dyDescent="0.2">
      <c r="A638" t="s">
        <v>8219</v>
      </c>
      <c r="B638">
        <v>34</v>
      </c>
      <c r="D638" t="s">
        <v>8221</v>
      </c>
      <c r="E638">
        <v>19</v>
      </c>
    </row>
    <row r="639" spans="1:5" x14ac:dyDescent="0.2">
      <c r="A639" t="s">
        <v>8219</v>
      </c>
      <c r="B639">
        <v>240</v>
      </c>
      <c r="D639" t="s">
        <v>8221</v>
      </c>
      <c r="E639">
        <v>1</v>
      </c>
    </row>
    <row r="640" spans="1:5" x14ac:dyDescent="0.2">
      <c r="A640" t="s">
        <v>8219</v>
      </c>
      <c r="B640">
        <v>113</v>
      </c>
      <c r="D640" t="s">
        <v>8221</v>
      </c>
      <c r="E640">
        <v>2</v>
      </c>
    </row>
    <row r="641" spans="1:5" x14ac:dyDescent="0.2">
      <c r="A641" t="s">
        <v>8219</v>
      </c>
      <c r="B641">
        <v>66</v>
      </c>
      <c r="D641" t="s">
        <v>8221</v>
      </c>
      <c r="E641">
        <v>0</v>
      </c>
    </row>
    <row r="642" spans="1:5" x14ac:dyDescent="0.2">
      <c r="A642" t="s">
        <v>8219</v>
      </c>
      <c r="B642">
        <v>340</v>
      </c>
      <c r="D642" t="s">
        <v>8221</v>
      </c>
      <c r="E642">
        <v>11</v>
      </c>
    </row>
    <row r="643" spans="1:5" x14ac:dyDescent="0.2">
      <c r="A643" t="s">
        <v>8219</v>
      </c>
      <c r="B643">
        <v>150</v>
      </c>
      <c r="D643" t="s">
        <v>8221</v>
      </c>
      <c r="E643">
        <v>0</v>
      </c>
    </row>
    <row r="644" spans="1:5" x14ac:dyDescent="0.2">
      <c r="A644" t="s">
        <v>8219</v>
      </c>
      <c r="B644">
        <v>25</v>
      </c>
      <c r="D644" t="s">
        <v>8221</v>
      </c>
      <c r="E644">
        <v>0</v>
      </c>
    </row>
    <row r="645" spans="1:5" x14ac:dyDescent="0.2">
      <c r="A645" t="s">
        <v>8219</v>
      </c>
      <c r="B645">
        <v>234</v>
      </c>
      <c r="D645" t="s">
        <v>8221</v>
      </c>
      <c r="E645">
        <v>1</v>
      </c>
    </row>
    <row r="646" spans="1:5" x14ac:dyDescent="0.2">
      <c r="A646" t="s">
        <v>8219</v>
      </c>
      <c r="B646">
        <v>2602</v>
      </c>
      <c r="D646" t="s">
        <v>8221</v>
      </c>
      <c r="E646">
        <v>3</v>
      </c>
    </row>
    <row r="647" spans="1:5" x14ac:dyDescent="0.2">
      <c r="A647" t="s">
        <v>8219</v>
      </c>
      <c r="B647">
        <v>248</v>
      </c>
      <c r="D647" t="s">
        <v>8221</v>
      </c>
      <c r="E647">
        <v>1</v>
      </c>
    </row>
    <row r="648" spans="1:5" x14ac:dyDescent="0.2">
      <c r="A648" t="s">
        <v>8219</v>
      </c>
      <c r="B648">
        <v>600</v>
      </c>
      <c r="D648" t="s">
        <v>8221</v>
      </c>
      <c r="E648">
        <v>15</v>
      </c>
    </row>
    <row r="649" spans="1:5" x14ac:dyDescent="0.2">
      <c r="A649" t="s">
        <v>8219</v>
      </c>
      <c r="B649">
        <v>293</v>
      </c>
      <c r="D649" t="s">
        <v>8221</v>
      </c>
      <c r="E649">
        <v>2</v>
      </c>
    </row>
    <row r="650" spans="1:5" x14ac:dyDescent="0.2">
      <c r="A650" t="s">
        <v>8219</v>
      </c>
      <c r="B650">
        <v>321</v>
      </c>
      <c r="D650" t="s">
        <v>8221</v>
      </c>
      <c r="E650">
        <v>1</v>
      </c>
    </row>
    <row r="651" spans="1:5" x14ac:dyDescent="0.2">
      <c r="A651" t="s">
        <v>8219</v>
      </c>
      <c r="B651">
        <v>81</v>
      </c>
      <c r="D651" t="s">
        <v>8221</v>
      </c>
      <c r="E651">
        <v>1</v>
      </c>
    </row>
    <row r="652" spans="1:5" x14ac:dyDescent="0.2">
      <c r="A652" t="s">
        <v>8219</v>
      </c>
      <c r="B652">
        <v>343</v>
      </c>
      <c r="D652" t="s">
        <v>8221</v>
      </c>
      <c r="E652">
        <v>0</v>
      </c>
    </row>
    <row r="653" spans="1:5" x14ac:dyDescent="0.2">
      <c r="A653" t="s">
        <v>8219</v>
      </c>
      <c r="B653">
        <v>336</v>
      </c>
      <c r="D653" t="s">
        <v>8221</v>
      </c>
      <c r="E653">
        <v>1</v>
      </c>
    </row>
    <row r="654" spans="1:5" x14ac:dyDescent="0.2">
      <c r="A654" t="s">
        <v>8219</v>
      </c>
      <c r="B654">
        <v>47</v>
      </c>
      <c r="D654" t="s">
        <v>8221</v>
      </c>
      <c r="E654">
        <v>11</v>
      </c>
    </row>
    <row r="655" spans="1:5" x14ac:dyDescent="0.2">
      <c r="A655" t="s">
        <v>8219</v>
      </c>
      <c r="B655">
        <v>76</v>
      </c>
      <c r="D655" t="s">
        <v>8221</v>
      </c>
      <c r="E655">
        <v>0</v>
      </c>
    </row>
    <row r="656" spans="1:5" x14ac:dyDescent="0.2">
      <c r="A656" t="s">
        <v>8219</v>
      </c>
      <c r="B656">
        <v>441</v>
      </c>
      <c r="D656" t="s">
        <v>8221</v>
      </c>
      <c r="E656">
        <v>1</v>
      </c>
    </row>
    <row r="657" spans="1:5" x14ac:dyDescent="0.2">
      <c r="A657" t="s">
        <v>8219</v>
      </c>
      <c r="B657">
        <v>916</v>
      </c>
      <c r="D657" t="s">
        <v>8221</v>
      </c>
      <c r="E657">
        <v>6</v>
      </c>
    </row>
    <row r="658" spans="1:5" x14ac:dyDescent="0.2">
      <c r="A658" t="s">
        <v>8219</v>
      </c>
      <c r="B658">
        <v>369</v>
      </c>
      <c r="D658" t="s">
        <v>8221</v>
      </c>
      <c r="E658">
        <v>7</v>
      </c>
    </row>
    <row r="659" spans="1:5" x14ac:dyDescent="0.2">
      <c r="A659" t="s">
        <v>8219</v>
      </c>
      <c r="B659">
        <v>20242</v>
      </c>
      <c r="D659" t="s">
        <v>8221</v>
      </c>
      <c r="E659">
        <v>0</v>
      </c>
    </row>
    <row r="660" spans="1:5" x14ac:dyDescent="0.2">
      <c r="A660" t="s">
        <v>8219</v>
      </c>
      <c r="B660">
        <v>71</v>
      </c>
      <c r="D660" t="s">
        <v>8221</v>
      </c>
      <c r="E660">
        <v>16</v>
      </c>
    </row>
    <row r="661" spans="1:5" x14ac:dyDescent="0.2">
      <c r="A661" t="s">
        <v>8219</v>
      </c>
      <c r="B661">
        <v>635</v>
      </c>
      <c r="D661" t="s">
        <v>8221</v>
      </c>
      <c r="E661">
        <v>0</v>
      </c>
    </row>
    <row r="662" spans="1:5" x14ac:dyDescent="0.2">
      <c r="A662" t="s">
        <v>8219</v>
      </c>
      <c r="B662">
        <v>885</v>
      </c>
      <c r="D662" t="s">
        <v>8221</v>
      </c>
      <c r="E662">
        <v>0</v>
      </c>
    </row>
    <row r="663" spans="1:5" x14ac:dyDescent="0.2">
      <c r="A663" t="s">
        <v>8219</v>
      </c>
      <c r="B663">
        <v>329</v>
      </c>
      <c r="D663" t="s">
        <v>8221</v>
      </c>
      <c r="E663">
        <v>0</v>
      </c>
    </row>
    <row r="664" spans="1:5" x14ac:dyDescent="0.2">
      <c r="A664" t="s">
        <v>8219</v>
      </c>
      <c r="B664">
        <v>71</v>
      </c>
      <c r="D664" t="s">
        <v>8221</v>
      </c>
      <c r="E664">
        <v>12</v>
      </c>
    </row>
    <row r="665" spans="1:5" x14ac:dyDescent="0.2">
      <c r="A665" t="s">
        <v>8219</v>
      </c>
      <c r="B665">
        <v>269</v>
      </c>
      <c r="D665" t="s">
        <v>8221</v>
      </c>
      <c r="E665">
        <v>1</v>
      </c>
    </row>
    <row r="666" spans="1:5" x14ac:dyDescent="0.2">
      <c r="A666" t="s">
        <v>8219</v>
      </c>
      <c r="B666">
        <v>345</v>
      </c>
      <c r="D666" t="s">
        <v>8221</v>
      </c>
      <c r="E666">
        <v>3</v>
      </c>
    </row>
    <row r="667" spans="1:5" x14ac:dyDescent="0.2">
      <c r="A667" t="s">
        <v>8219</v>
      </c>
      <c r="B667">
        <v>43</v>
      </c>
      <c r="D667" t="s">
        <v>8221</v>
      </c>
      <c r="E667">
        <v>1</v>
      </c>
    </row>
    <row r="668" spans="1:5" x14ac:dyDescent="0.2">
      <c r="A668" t="s">
        <v>8219</v>
      </c>
      <c r="B668">
        <v>33</v>
      </c>
      <c r="D668" t="s">
        <v>8221</v>
      </c>
      <c r="E668">
        <v>4</v>
      </c>
    </row>
    <row r="669" spans="1:5" x14ac:dyDescent="0.2">
      <c r="A669" t="s">
        <v>8219</v>
      </c>
      <c r="B669">
        <v>211</v>
      </c>
      <c r="D669" t="s">
        <v>8221</v>
      </c>
      <c r="E669">
        <v>1</v>
      </c>
    </row>
    <row r="670" spans="1:5" x14ac:dyDescent="0.2">
      <c r="A670" t="s">
        <v>8219</v>
      </c>
      <c r="B670">
        <v>196</v>
      </c>
      <c r="D670" t="s">
        <v>8221</v>
      </c>
      <c r="E670">
        <v>3</v>
      </c>
    </row>
    <row r="671" spans="1:5" x14ac:dyDescent="0.2">
      <c r="A671" t="s">
        <v>8219</v>
      </c>
      <c r="B671">
        <v>405</v>
      </c>
      <c r="D671" t="s">
        <v>8221</v>
      </c>
      <c r="E671">
        <v>1</v>
      </c>
    </row>
    <row r="672" spans="1:5" x14ac:dyDescent="0.2">
      <c r="A672" t="s">
        <v>8219</v>
      </c>
      <c r="B672">
        <v>206</v>
      </c>
      <c r="D672" t="s">
        <v>8221</v>
      </c>
      <c r="E672">
        <v>0</v>
      </c>
    </row>
    <row r="673" spans="1:5" x14ac:dyDescent="0.2">
      <c r="A673" t="s">
        <v>8219</v>
      </c>
      <c r="B673">
        <v>335</v>
      </c>
      <c r="D673" t="s">
        <v>8221</v>
      </c>
      <c r="E673">
        <v>12</v>
      </c>
    </row>
    <row r="674" spans="1:5" x14ac:dyDescent="0.2">
      <c r="A674" t="s">
        <v>8219</v>
      </c>
      <c r="B674">
        <v>215</v>
      </c>
      <c r="D674" t="s">
        <v>8221</v>
      </c>
      <c r="E674">
        <v>0</v>
      </c>
    </row>
    <row r="675" spans="1:5" x14ac:dyDescent="0.2">
      <c r="A675" t="s">
        <v>8219</v>
      </c>
      <c r="B675">
        <v>176</v>
      </c>
      <c r="D675" t="s">
        <v>8221</v>
      </c>
      <c r="E675">
        <v>1</v>
      </c>
    </row>
    <row r="676" spans="1:5" x14ac:dyDescent="0.2">
      <c r="A676" t="s">
        <v>8219</v>
      </c>
      <c r="B676">
        <v>555</v>
      </c>
      <c r="D676" t="s">
        <v>8221</v>
      </c>
      <c r="E676">
        <v>0</v>
      </c>
    </row>
    <row r="677" spans="1:5" x14ac:dyDescent="0.2">
      <c r="A677" t="s">
        <v>8219</v>
      </c>
      <c r="B677">
        <v>116</v>
      </c>
      <c r="D677" t="s">
        <v>8221</v>
      </c>
      <c r="E677">
        <v>0</v>
      </c>
    </row>
    <row r="678" spans="1:5" x14ac:dyDescent="0.2">
      <c r="A678" t="s">
        <v>8219</v>
      </c>
      <c r="B678">
        <v>615</v>
      </c>
      <c r="D678" t="s">
        <v>8221</v>
      </c>
      <c r="E678">
        <v>2</v>
      </c>
    </row>
    <row r="679" spans="1:5" x14ac:dyDescent="0.2">
      <c r="A679" t="s">
        <v>8219</v>
      </c>
      <c r="B679">
        <v>236</v>
      </c>
      <c r="D679" t="s">
        <v>8221</v>
      </c>
      <c r="E679">
        <v>92</v>
      </c>
    </row>
    <row r="680" spans="1:5" x14ac:dyDescent="0.2">
      <c r="A680" t="s">
        <v>8219</v>
      </c>
      <c r="B680">
        <v>145</v>
      </c>
      <c r="D680" t="s">
        <v>8221</v>
      </c>
      <c r="E680">
        <v>0</v>
      </c>
    </row>
    <row r="681" spans="1:5" x14ac:dyDescent="0.2">
      <c r="A681" t="s">
        <v>8219</v>
      </c>
      <c r="B681">
        <v>167</v>
      </c>
      <c r="D681" t="s">
        <v>8221</v>
      </c>
      <c r="E681">
        <v>3</v>
      </c>
    </row>
    <row r="682" spans="1:5" x14ac:dyDescent="0.2">
      <c r="A682" t="s">
        <v>8219</v>
      </c>
      <c r="B682">
        <v>235</v>
      </c>
      <c r="D682" t="s">
        <v>8221</v>
      </c>
      <c r="E682">
        <v>10</v>
      </c>
    </row>
    <row r="683" spans="1:5" x14ac:dyDescent="0.2">
      <c r="A683" t="s">
        <v>8219</v>
      </c>
      <c r="B683">
        <v>452</v>
      </c>
      <c r="D683" t="s">
        <v>8221</v>
      </c>
      <c r="E683">
        <v>7</v>
      </c>
    </row>
    <row r="684" spans="1:5" x14ac:dyDescent="0.2">
      <c r="A684" t="s">
        <v>8219</v>
      </c>
      <c r="B684">
        <v>241</v>
      </c>
      <c r="D684" t="s">
        <v>8221</v>
      </c>
      <c r="E684">
        <v>3</v>
      </c>
    </row>
    <row r="685" spans="1:5" x14ac:dyDescent="0.2">
      <c r="A685" t="s">
        <v>8219</v>
      </c>
      <c r="B685">
        <v>28</v>
      </c>
      <c r="D685" t="s">
        <v>8221</v>
      </c>
      <c r="E685">
        <v>0</v>
      </c>
    </row>
    <row r="686" spans="1:5" x14ac:dyDescent="0.2">
      <c r="A686" t="s">
        <v>8219</v>
      </c>
      <c r="B686">
        <v>140</v>
      </c>
      <c r="D686" t="s">
        <v>8221</v>
      </c>
      <c r="E686">
        <v>1</v>
      </c>
    </row>
    <row r="687" spans="1:5" x14ac:dyDescent="0.2">
      <c r="A687" t="s">
        <v>8219</v>
      </c>
      <c r="B687">
        <v>280</v>
      </c>
      <c r="D687" t="s">
        <v>8221</v>
      </c>
      <c r="E687">
        <v>0</v>
      </c>
    </row>
    <row r="688" spans="1:5" x14ac:dyDescent="0.2">
      <c r="A688" t="s">
        <v>8219</v>
      </c>
      <c r="B688">
        <v>70</v>
      </c>
      <c r="D688" t="s">
        <v>8221</v>
      </c>
      <c r="E688">
        <v>9</v>
      </c>
    </row>
    <row r="689" spans="1:5" x14ac:dyDescent="0.2">
      <c r="A689" t="s">
        <v>8219</v>
      </c>
      <c r="B689">
        <v>160</v>
      </c>
      <c r="D689" t="s">
        <v>8221</v>
      </c>
      <c r="E689">
        <v>2</v>
      </c>
    </row>
    <row r="690" spans="1:5" x14ac:dyDescent="0.2">
      <c r="A690" t="s">
        <v>8219</v>
      </c>
      <c r="B690">
        <v>141</v>
      </c>
      <c r="D690" t="s">
        <v>8221</v>
      </c>
      <c r="E690">
        <v>1</v>
      </c>
    </row>
    <row r="691" spans="1:5" x14ac:dyDescent="0.2">
      <c r="A691" t="s">
        <v>8219</v>
      </c>
      <c r="B691">
        <v>874</v>
      </c>
      <c r="D691" t="s">
        <v>8221</v>
      </c>
      <c r="E691">
        <v>2</v>
      </c>
    </row>
    <row r="692" spans="1:5" x14ac:dyDescent="0.2">
      <c r="A692" t="s">
        <v>8219</v>
      </c>
      <c r="B692">
        <v>73</v>
      </c>
      <c r="D692" t="s">
        <v>8221</v>
      </c>
      <c r="E692">
        <v>11</v>
      </c>
    </row>
    <row r="693" spans="1:5" x14ac:dyDescent="0.2">
      <c r="A693" t="s">
        <v>8219</v>
      </c>
      <c r="B693">
        <v>294</v>
      </c>
      <c r="D693" t="s">
        <v>8221</v>
      </c>
      <c r="E693">
        <v>0</v>
      </c>
    </row>
    <row r="694" spans="1:5" x14ac:dyDescent="0.2">
      <c r="A694" t="s">
        <v>8219</v>
      </c>
      <c r="B694">
        <v>740</v>
      </c>
      <c r="D694" t="s">
        <v>8221</v>
      </c>
      <c r="E694">
        <v>0</v>
      </c>
    </row>
    <row r="695" spans="1:5" x14ac:dyDescent="0.2">
      <c r="A695" t="s">
        <v>8219</v>
      </c>
      <c r="B695">
        <v>369</v>
      </c>
      <c r="D695" t="s">
        <v>8221</v>
      </c>
      <c r="E695">
        <v>9</v>
      </c>
    </row>
    <row r="696" spans="1:5" x14ac:dyDescent="0.2">
      <c r="A696" t="s">
        <v>8219</v>
      </c>
      <c r="B696">
        <v>110</v>
      </c>
      <c r="D696" t="s">
        <v>8221</v>
      </c>
      <c r="E696">
        <v>0</v>
      </c>
    </row>
    <row r="697" spans="1:5" x14ac:dyDescent="0.2">
      <c r="A697" t="s">
        <v>8219</v>
      </c>
      <c r="B697">
        <v>455</v>
      </c>
      <c r="D697" t="s">
        <v>8221</v>
      </c>
      <c r="E697">
        <v>4</v>
      </c>
    </row>
    <row r="698" spans="1:5" x14ac:dyDescent="0.2">
      <c r="A698" t="s">
        <v>8219</v>
      </c>
      <c r="B698">
        <v>224</v>
      </c>
      <c r="D698" t="s">
        <v>8221</v>
      </c>
      <c r="E698">
        <v>1</v>
      </c>
    </row>
    <row r="699" spans="1:5" x14ac:dyDescent="0.2">
      <c r="A699" t="s">
        <v>8219</v>
      </c>
      <c r="B699">
        <v>46</v>
      </c>
      <c r="D699" t="s">
        <v>8221</v>
      </c>
      <c r="E699">
        <v>2</v>
      </c>
    </row>
    <row r="700" spans="1:5" x14ac:dyDescent="0.2">
      <c r="A700" t="s">
        <v>8219</v>
      </c>
      <c r="B700">
        <v>284</v>
      </c>
      <c r="D700" t="s">
        <v>8221</v>
      </c>
      <c r="E700">
        <v>0</v>
      </c>
    </row>
    <row r="701" spans="1:5" x14ac:dyDescent="0.2">
      <c r="A701" t="s">
        <v>8219</v>
      </c>
      <c r="B701">
        <v>98</v>
      </c>
      <c r="D701" t="s">
        <v>8221</v>
      </c>
      <c r="E701">
        <v>1</v>
      </c>
    </row>
    <row r="702" spans="1:5" x14ac:dyDescent="0.2">
      <c r="A702" t="s">
        <v>8219</v>
      </c>
      <c r="B702">
        <v>56</v>
      </c>
      <c r="D702" t="s">
        <v>8221</v>
      </c>
      <c r="E702">
        <v>17</v>
      </c>
    </row>
    <row r="703" spans="1:5" x14ac:dyDescent="0.2">
      <c r="A703" t="s">
        <v>8219</v>
      </c>
      <c r="B703">
        <v>32</v>
      </c>
      <c r="D703" t="s">
        <v>8221</v>
      </c>
      <c r="E703">
        <v>2</v>
      </c>
    </row>
    <row r="704" spans="1:5" x14ac:dyDescent="0.2">
      <c r="A704" t="s">
        <v>8219</v>
      </c>
      <c r="B704">
        <v>30</v>
      </c>
      <c r="D704" t="s">
        <v>8221</v>
      </c>
      <c r="E704">
        <v>3</v>
      </c>
    </row>
    <row r="705" spans="1:5" x14ac:dyDescent="0.2">
      <c r="A705" t="s">
        <v>8219</v>
      </c>
      <c r="B705">
        <v>70</v>
      </c>
      <c r="D705" t="s">
        <v>8221</v>
      </c>
      <c r="E705">
        <v>41</v>
      </c>
    </row>
    <row r="706" spans="1:5" x14ac:dyDescent="0.2">
      <c r="A706" t="s">
        <v>8219</v>
      </c>
      <c r="B706">
        <v>44</v>
      </c>
      <c r="D706" t="s">
        <v>8221</v>
      </c>
      <c r="E706">
        <v>2</v>
      </c>
    </row>
    <row r="707" spans="1:5" x14ac:dyDescent="0.2">
      <c r="A707" t="s">
        <v>8219</v>
      </c>
      <c r="B707">
        <v>92</v>
      </c>
      <c r="D707" t="s">
        <v>8221</v>
      </c>
      <c r="E707">
        <v>3</v>
      </c>
    </row>
    <row r="708" spans="1:5" x14ac:dyDescent="0.2">
      <c r="A708" t="s">
        <v>8219</v>
      </c>
      <c r="B708">
        <v>205</v>
      </c>
      <c r="D708" t="s">
        <v>8221</v>
      </c>
      <c r="E708">
        <v>8</v>
      </c>
    </row>
    <row r="709" spans="1:5" x14ac:dyDescent="0.2">
      <c r="A709" t="s">
        <v>8219</v>
      </c>
      <c r="B709">
        <v>23</v>
      </c>
      <c r="D709" t="s">
        <v>8221</v>
      </c>
      <c r="E709">
        <v>0</v>
      </c>
    </row>
    <row r="710" spans="1:5" x14ac:dyDescent="0.2">
      <c r="A710" t="s">
        <v>8219</v>
      </c>
      <c r="B710">
        <v>4</v>
      </c>
      <c r="D710" t="s">
        <v>8221</v>
      </c>
      <c r="E710">
        <v>1</v>
      </c>
    </row>
    <row r="711" spans="1:5" x14ac:dyDescent="0.2">
      <c r="A711" t="s">
        <v>8219</v>
      </c>
      <c r="B711">
        <v>112</v>
      </c>
      <c r="D711" t="s">
        <v>8221</v>
      </c>
      <c r="E711">
        <v>3</v>
      </c>
    </row>
    <row r="712" spans="1:5" x14ac:dyDescent="0.2">
      <c r="A712" t="s">
        <v>8219</v>
      </c>
      <c r="B712">
        <v>27</v>
      </c>
      <c r="D712" t="s">
        <v>8221</v>
      </c>
      <c r="E712">
        <v>4</v>
      </c>
    </row>
    <row r="713" spans="1:5" x14ac:dyDescent="0.2">
      <c r="A713" t="s">
        <v>8219</v>
      </c>
      <c r="B713">
        <v>11</v>
      </c>
      <c r="D713" t="s">
        <v>8221</v>
      </c>
      <c r="E713">
        <v>9</v>
      </c>
    </row>
    <row r="714" spans="1:5" x14ac:dyDescent="0.2">
      <c r="A714" t="s">
        <v>8219</v>
      </c>
      <c r="B714">
        <v>26</v>
      </c>
      <c r="D714" t="s">
        <v>8221</v>
      </c>
      <c r="E714">
        <v>16</v>
      </c>
    </row>
    <row r="715" spans="1:5" x14ac:dyDescent="0.2">
      <c r="A715" t="s">
        <v>8219</v>
      </c>
      <c r="B715">
        <v>77</v>
      </c>
      <c r="D715" t="s">
        <v>8221</v>
      </c>
      <c r="E715">
        <v>1</v>
      </c>
    </row>
    <row r="716" spans="1:5" x14ac:dyDescent="0.2">
      <c r="A716" t="s">
        <v>8219</v>
      </c>
      <c r="B716">
        <v>136</v>
      </c>
      <c r="D716" t="s">
        <v>8221</v>
      </c>
      <c r="E716">
        <v>7</v>
      </c>
    </row>
    <row r="717" spans="1:5" x14ac:dyDescent="0.2">
      <c r="A717" t="s">
        <v>8219</v>
      </c>
      <c r="B717">
        <v>157</v>
      </c>
      <c r="D717" t="s">
        <v>8221</v>
      </c>
      <c r="E717">
        <v>0</v>
      </c>
    </row>
    <row r="718" spans="1:5" x14ac:dyDescent="0.2">
      <c r="A718" t="s">
        <v>8219</v>
      </c>
      <c r="B718">
        <v>158</v>
      </c>
      <c r="D718" t="s">
        <v>8221</v>
      </c>
      <c r="E718">
        <v>0</v>
      </c>
    </row>
    <row r="719" spans="1:5" x14ac:dyDescent="0.2">
      <c r="A719" t="s">
        <v>8219</v>
      </c>
      <c r="B719">
        <v>27</v>
      </c>
      <c r="D719" t="s">
        <v>8221</v>
      </c>
      <c r="E719">
        <v>0</v>
      </c>
    </row>
    <row r="720" spans="1:5" x14ac:dyDescent="0.2">
      <c r="A720" t="s">
        <v>8219</v>
      </c>
      <c r="B720">
        <v>23</v>
      </c>
      <c r="D720" t="s">
        <v>8221</v>
      </c>
      <c r="E720">
        <v>0</v>
      </c>
    </row>
    <row r="721" spans="1:5" x14ac:dyDescent="0.2">
      <c r="A721" t="s">
        <v>8219</v>
      </c>
      <c r="B721">
        <v>17</v>
      </c>
      <c r="D721" t="s">
        <v>8221</v>
      </c>
      <c r="E721">
        <v>0</v>
      </c>
    </row>
    <row r="722" spans="1:5" x14ac:dyDescent="0.2">
      <c r="A722" t="s">
        <v>8219</v>
      </c>
      <c r="B722">
        <v>37</v>
      </c>
      <c r="D722" t="s">
        <v>8221</v>
      </c>
      <c r="E722">
        <v>1</v>
      </c>
    </row>
    <row r="723" spans="1:5" x14ac:dyDescent="0.2">
      <c r="A723" t="s">
        <v>8219</v>
      </c>
      <c r="B723">
        <v>65</v>
      </c>
      <c r="D723" t="s">
        <v>8221</v>
      </c>
      <c r="E723">
        <v>2</v>
      </c>
    </row>
    <row r="724" spans="1:5" x14ac:dyDescent="0.2">
      <c r="A724" t="s">
        <v>8219</v>
      </c>
      <c r="B724">
        <v>18</v>
      </c>
      <c r="D724" t="s">
        <v>8221</v>
      </c>
      <c r="E724">
        <v>1</v>
      </c>
    </row>
    <row r="725" spans="1:5" x14ac:dyDescent="0.2">
      <c r="A725" t="s">
        <v>8219</v>
      </c>
      <c r="B725">
        <v>25</v>
      </c>
      <c r="D725" t="s">
        <v>8221</v>
      </c>
      <c r="E725">
        <v>15</v>
      </c>
    </row>
    <row r="726" spans="1:5" x14ac:dyDescent="0.2">
      <c r="A726" t="s">
        <v>8219</v>
      </c>
      <c r="B726">
        <v>104</v>
      </c>
      <c r="D726" t="s">
        <v>8221</v>
      </c>
      <c r="E726">
        <v>1</v>
      </c>
    </row>
    <row r="727" spans="1:5" x14ac:dyDescent="0.2">
      <c r="A727" t="s">
        <v>8219</v>
      </c>
      <c r="B727">
        <v>108</v>
      </c>
      <c r="D727" t="s">
        <v>8221</v>
      </c>
      <c r="E727">
        <v>1</v>
      </c>
    </row>
    <row r="728" spans="1:5" x14ac:dyDescent="0.2">
      <c r="A728" t="s">
        <v>8219</v>
      </c>
      <c r="B728">
        <v>38</v>
      </c>
      <c r="D728" t="s">
        <v>8221</v>
      </c>
      <c r="E728">
        <v>0</v>
      </c>
    </row>
    <row r="729" spans="1:5" x14ac:dyDescent="0.2">
      <c r="A729" t="s">
        <v>8219</v>
      </c>
      <c r="B729">
        <v>88</v>
      </c>
      <c r="D729" t="s">
        <v>8221</v>
      </c>
      <c r="E729">
        <v>39</v>
      </c>
    </row>
    <row r="730" spans="1:5" x14ac:dyDescent="0.2">
      <c r="A730" t="s">
        <v>8219</v>
      </c>
      <c r="B730">
        <v>82</v>
      </c>
      <c r="D730" t="s">
        <v>8221</v>
      </c>
      <c r="E730">
        <v>103</v>
      </c>
    </row>
    <row r="731" spans="1:5" x14ac:dyDescent="0.2">
      <c r="A731" t="s">
        <v>8219</v>
      </c>
      <c r="B731">
        <v>126</v>
      </c>
      <c r="D731" t="s">
        <v>8221</v>
      </c>
      <c r="E731">
        <v>0</v>
      </c>
    </row>
    <row r="732" spans="1:5" x14ac:dyDescent="0.2">
      <c r="A732" t="s">
        <v>8219</v>
      </c>
      <c r="B732">
        <v>133</v>
      </c>
      <c r="D732" t="s">
        <v>8221</v>
      </c>
      <c r="E732">
        <v>39</v>
      </c>
    </row>
    <row r="733" spans="1:5" x14ac:dyDescent="0.2">
      <c r="A733" t="s">
        <v>8219</v>
      </c>
      <c r="B733">
        <v>47</v>
      </c>
      <c r="D733" t="s">
        <v>8221</v>
      </c>
      <c r="E733">
        <v>15</v>
      </c>
    </row>
    <row r="734" spans="1:5" x14ac:dyDescent="0.2">
      <c r="A734" t="s">
        <v>8219</v>
      </c>
      <c r="B734">
        <v>58</v>
      </c>
      <c r="D734" t="s">
        <v>8221</v>
      </c>
      <c r="E734">
        <v>22</v>
      </c>
    </row>
    <row r="735" spans="1:5" x14ac:dyDescent="0.2">
      <c r="A735" t="s">
        <v>8219</v>
      </c>
      <c r="B735">
        <v>32</v>
      </c>
      <c r="D735" t="s">
        <v>8221</v>
      </c>
      <c r="E735">
        <v>92</v>
      </c>
    </row>
    <row r="736" spans="1:5" x14ac:dyDescent="0.2">
      <c r="A736" t="s">
        <v>8219</v>
      </c>
      <c r="B736">
        <v>37</v>
      </c>
      <c r="D736" t="s">
        <v>8221</v>
      </c>
      <c r="E736">
        <v>25</v>
      </c>
    </row>
    <row r="737" spans="1:5" x14ac:dyDescent="0.2">
      <c r="A737" t="s">
        <v>8219</v>
      </c>
      <c r="B737">
        <v>87</v>
      </c>
      <c r="D737" t="s">
        <v>8221</v>
      </c>
      <c r="E737">
        <v>19</v>
      </c>
    </row>
    <row r="738" spans="1:5" x14ac:dyDescent="0.2">
      <c r="A738" t="s">
        <v>8219</v>
      </c>
      <c r="B738">
        <v>15</v>
      </c>
      <c r="D738" t="s">
        <v>8221</v>
      </c>
      <c r="E738">
        <v>19</v>
      </c>
    </row>
    <row r="739" spans="1:5" x14ac:dyDescent="0.2">
      <c r="A739" t="s">
        <v>8219</v>
      </c>
      <c r="B739">
        <v>27</v>
      </c>
      <c r="D739" t="s">
        <v>8221</v>
      </c>
      <c r="E739">
        <v>13</v>
      </c>
    </row>
    <row r="740" spans="1:5" x14ac:dyDescent="0.2">
      <c r="A740" t="s">
        <v>8219</v>
      </c>
      <c r="B740">
        <v>19</v>
      </c>
      <c r="D740" t="s">
        <v>8221</v>
      </c>
      <c r="E740">
        <v>124</v>
      </c>
    </row>
    <row r="741" spans="1:5" x14ac:dyDescent="0.2">
      <c r="A741" t="s">
        <v>8219</v>
      </c>
      <c r="B741">
        <v>17</v>
      </c>
      <c r="D741" t="s">
        <v>8221</v>
      </c>
      <c r="E741">
        <v>4</v>
      </c>
    </row>
    <row r="742" spans="1:5" x14ac:dyDescent="0.2">
      <c r="A742" t="s">
        <v>8219</v>
      </c>
      <c r="B742">
        <v>26</v>
      </c>
      <c r="D742" t="s">
        <v>8221</v>
      </c>
      <c r="E742">
        <v>10</v>
      </c>
    </row>
    <row r="743" spans="1:5" x14ac:dyDescent="0.2">
      <c r="A743" t="s">
        <v>8219</v>
      </c>
      <c r="B743">
        <v>28</v>
      </c>
      <c r="D743" t="s">
        <v>8221</v>
      </c>
      <c r="E743">
        <v>15</v>
      </c>
    </row>
    <row r="744" spans="1:5" x14ac:dyDescent="0.2">
      <c r="A744" t="s">
        <v>8219</v>
      </c>
      <c r="B744">
        <v>37</v>
      </c>
      <c r="D744" t="s">
        <v>8221</v>
      </c>
      <c r="E744">
        <v>38</v>
      </c>
    </row>
    <row r="745" spans="1:5" x14ac:dyDescent="0.2">
      <c r="A745" t="s">
        <v>8219</v>
      </c>
      <c r="B745">
        <v>128</v>
      </c>
      <c r="D745" t="s">
        <v>8221</v>
      </c>
      <c r="E745">
        <v>152</v>
      </c>
    </row>
    <row r="746" spans="1:5" x14ac:dyDescent="0.2">
      <c r="A746" t="s">
        <v>8219</v>
      </c>
      <c r="B746">
        <v>10</v>
      </c>
      <c r="D746" t="s">
        <v>8221</v>
      </c>
      <c r="E746">
        <v>24</v>
      </c>
    </row>
    <row r="747" spans="1:5" x14ac:dyDescent="0.2">
      <c r="A747" t="s">
        <v>8219</v>
      </c>
      <c r="B747">
        <v>83</v>
      </c>
      <c r="D747" t="s">
        <v>8221</v>
      </c>
      <c r="E747">
        <v>76</v>
      </c>
    </row>
    <row r="748" spans="1:5" x14ac:dyDescent="0.2">
      <c r="A748" t="s">
        <v>8219</v>
      </c>
      <c r="B748">
        <v>46</v>
      </c>
      <c r="D748" t="s">
        <v>8221</v>
      </c>
      <c r="E748">
        <v>185</v>
      </c>
    </row>
    <row r="749" spans="1:5" x14ac:dyDescent="0.2">
      <c r="A749" t="s">
        <v>8219</v>
      </c>
      <c r="B749">
        <v>90</v>
      </c>
      <c r="D749" t="s">
        <v>8221</v>
      </c>
      <c r="E749">
        <v>33</v>
      </c>
    </row>
    <row r="750" spans="1:5" x14ac:dyDescent="0.2">
      <c r="A750" t="s">
        <v>8219</v>
      </c>
      <c r="B750">
        <v>81</v>
      </c>
      <c r="D750" t="s">
        <v>8221</v>
      </c>
      <c r="E750">
        <v>108</v>
      </c>
    </row>
    <row r="751" spans="1:5" x14ac:dyDescent="0.2">
      <c r="A751" t="s">
        <v>8219</v>
      </c>
      <c r="B751">
        <v>32</v>
      </c>
      <c r="D751" t="s">
        <v>8221</v>
      </c>
      <c r="E751">
        <v>29</v>
      </c>
    </row>
    <row r="752" spans="1:5" x14ac:dyDescent="0.2">
      <c r="A752" t="s">
        <v>8219</v>
      </c>
      <c r="B752">
        <v>20</v>
      </c>
      <c r="D752" t="s">
        <v>8221</v>
      </c>
      <c r="E752">
        <v>24</v>
      </c>
    </row>
    <row r="753" spans="1:5" x14ac:dyDescent="0.2">
      <c r="A753" t="s">
        <v>8219</v>
      </c>
      <c r="B753">
        <v>70</v>
      </c>
      <c r="D753" t="s">
        <v>8221</v>
      </c>
      <c r="E753">
        <v>4</v>
      </c>
    </row>
    <row r="754" spans="1:5" x14ac:dyDescent="0.2">
      <c r="A754" t="s">
        <v>8219</v>
      </c>
      <c r="B754">
        <v>168</v>
      </c>
      <c r="D754" t="s">
        <v>8221</v>
      </c>
      <c r="E754">
        <v>4</v>
      </c>
    </row>
    <row r="755" spans="1:5" x14ac:dyDescent="0.2">
      <c r="A755" t="s">
        <v>8219</v>
      </c>
      <c r="B755">
        <v>34</v>
      </c>
      <c r="D755" t="s">
        <v>8221</v>
      </c>
      <c r="E755">
        <v>15</v>
      </c>
    </row>
    <row r="756" spans="1:5" x14ac:dyDescent="0.2">
      <c r="A756" t="s">
        <v>8219</v>
      </c>
      <c r="B756">
        <v>48</v>
      </c>
      <c r="D756" t="s">
        <v>8221</v>
      </c>
      <c r="E756">
        <v>4</v>
      </c>
    </row>
    <row r="757" spans="1:5" x14ac:dyDescent="0.2">
      <c r="A757" t="s">
        <v>8219</v>
      </c>
      <c r="B757">
        <v>48</v>
      </c>
      <c r="D757" t="s">
        <v>8221</v>
      </c>
      <c r="E757">
        <v>139</v>
      </c>
    </row>
    <row r="758" spans="1:5" x14ac:dyDescent="0.2">
      <c r="A758" t="s">
        <v>8219</v>
      </c>
      <c r="B758">
        <v>221</v>
      </c>
      <c r="D758" t="s">
        <v>8221</v>
      </c>
      <c r="E758">
        <v>2</v>
      </c>
    </row>
    <row r="759" spans="1:5" x14ac:dyDescent="0.2">
      <c r="A759" t="s">
        <v>8219</v>
      </c>
      <c r="B759">
        <v>107</v>
      </c>
      <c r="D759" t="s">
        <v>8221</v>
      </c>
      <c r="E759">
        <v>18</v>
      </c>
    </row>
    <row r="760" spans="1:5" x14ac:dyDescent="0.2">
      <c r="A760" t="s">
        <v>8219</v>
      </c>
      <c r="B760">
        <v>45</v>
      </c>
      <c r="D760" t="s">
        <v>8221</v>
      </c>
      <c r="E760">
        <v>81</v>
      </c>
    </row>
    <row r="761" spans="1:5" x14ac:dyDescent="0.2">
      <c r="A761" t="s">
        <v>8219</v>
      </c>
      <c r="B761">
        <v>36</v>
      </c>
      <c r="D761" t="s">
        <v>8221</v>
      </c>
      <c r="E761">
        <v>86</v>
      </c>
    </row>
    <row r="762" spans="1:5" x14ac:dyDescent="0.2">
      <c r="A762" t="s">
        <v>8219</v>
      </c>
      <c r="B762">
        <v>101</v>
      </c>
      <c r="D762" t="s">
        <v>8221</v>
      </c>
      <c r="E762">
        <v>140</v>
      </c>
    </row>
    <row r="763" spans="1:5" x14ac:dyDescent="0.2">
      <c r="A763" t="s">
        <v>8219</v>
      </c>
      <c r="B763">
        <v>62</v>
      </c>
      <c r="D763" t="s">
        <v>8221</v>
      </c>
      <c r="E763">
        <v>37</v>
      </c>
    </row>
    <row r="764" spans="1:5" x14ac:dyDescent="0.2">
      <c r="A764" t="s">
        <v>8219</v>
      </c>
      <c r="B764">
        <v>32</v>
      </c>
      <c r="D764" t="s">
        <v>8221</v>
      </c>
      <c r="E764">
        <v>6</v>
      </c>
    </row>
    <row r="765" spans="1:5" x14ac:dyDescent="0.2">
      <c r="A765" t="s">
        <v>8219</v>
      </c>
      <c r="B765">
        <v>89</v>
      </c>
      <c r="D765" t="s">
        <v>8221</v>
      </c>
      <c r="E765">
        <v>113</v>
      </c>
    </row>
    <row r="766" spans="1:5" x14ac:dyDescent="0.2">
      <c r="A766" t="s">
        <v>8219</v>
      </c>
      <c r="B766">
        <v>93</v>
      </c>
      <c r="D766" t="s">
        <v>8221</v>
      </c>
      <c r="E766">
        <v>37</v>
      </c>
    </row>
    <row r="767" spans="1:5" x14ac:dyDescent="0.2">
      <c r="A767" t="s">
        <v>8219</v>
      </c>
      <c r="B767">
        <v>98</v>
      </c>
      <c r="D767" t="s">
        <v>8221</v>
      </c>
      <c r="E767">
        <v>18</v>
      </c>
    </row>
    <row r="768" spans="1:5" x14ac:dyDescent="0.2">
      <c r="A768" t="s">
        <v>8219</v>
      </c>
      <c r="B768">
        <v>82</v>
      </c>
      <c r="D768" t="s">
        <v>8221</v>
      </c>
      <c r="E768">
        <v>75</v>
      </c>
    </row>
    <row r="769" spans="1:5" x14ac:dyDescent="0.2">
      <c r="A769" t="s">
        <v>8219</v>
      </c>
      <c r="B769">
        <v>116</v>
      </c>
      <c r="D769" t="s">
        <v>8221</v>
      </c>
      <c r="E769">
        <v>52</v>
      </c>
    </row>
    <row r="770" spans="1:5" x14ac:dyDescent="0.2">
      <c r="A770" t="s">
        <v>8219</v>
      </c>
      <c r="B770">
        <v>52</v>
      </c>
      <c r="D770" t="s">
        <v>8221</v>
      </c>
      <c r="E770">
        <v>122</v>
      </c>
    </row>
    <row r="771" spans="1:5" x14ac:dyDescent="0.2">
      <c r="A771" t="s">
        <v>8219</v>
      </c>
      <c r="B771">
        <v>23</v>
      </c>
      <c r="D771" t="s">
        <v>8221</v>
      </c>
      <c r="E771">
        <v>8</v>
      </c>
    </row>
    <row r="772" spans="1:5" x14ac:dyDescent="0.2">
      <c r="A772" t="s">
        <v>8219</v>
      </c>
      <c r="B772">
        <v>77</v>
      </c>
      <c r="D772" t="s">
        <v>8221</v>
      </c>
      <c r="E772">
        <v>8</v>
      </c>
    </row>
    <row r="773" spans="1:5" x14ac:dyDescent="0.2">
      <c r="A773" t="s">
        <v>8219</v>
      </c>
      <c r="B773">
        <v>49</v>
      </c>
      <c r="D773" t="s">
        <v>8221</v>
      </c>
      <c r="E773">
        <v>96</v>
      </c>
    </row>
    <row r="774" spans="1:5" x14ac:dyDescent="0.2">
      <c r="A774" t="s">
        <v>8219</v>
      </c>
      <c r="B774">
        <v>59</v>
      </c>
      <c r="D774" t="s">
        <v>8221</v>
      </c>
      <c r="E774">
        <v>9</v>
      </c>
    </row>
    <row r="775" spans="1:5" x14ac:dyDescent="0.2">
      <c r="A775" t="s">
        <v>8219</v>
      </c>
      <c r="B775">
        <v>113</v>
      </c>
      <c r="D775" t="s">
        <v>8221</v>
      </c>
      <c r="E775">
        <v>2</v>
      </c>
    </row>
    <row r="776" spans="1:5" x14ac:dyDescent="0.2">
      <c r="A776" t="s">
        <v>8219</v>
      </c>
      <c r="B776">
        <v>34</v>
      </c>
      <c r="D776" t="s">
        <v>8221</v>
      </c>
      <c r="E776">
        <v>26</v>
      </c>
    </row>
    <row r="777" spans="1:5" x14ac:dyDescent="0.2">
      <c r="A777" t="s">
        <v>8219</v>
      </c>
      <c r="B777">
        <v>42</v>
      </c>
      <c r="D777" t="s">
        <v>8221</v>
      </c>
      <c r="E777">
        <v>23</v>
      </c>
    </row>
    <row r="778" spans="1:5" x14ac:dyDescent="0.2">
      <c r="A778" t="s">
        <v>8219</v>
      </c>
      <c r="B778">
        <v>42</v>
      </c>
      <c r="D778" t="s">
        <v>8221</v>
      </c>
      <c r="E778">
        <v>0</v>
      </c>
    </row>
    <row r="779" spans="1:5" x14ac:dyDescent="0.2">
      <c r="A779" t="s">
        <v>8219</v>
      </c>
      <c r="B779">
        <v>49</v>
      </c>
      <c r="D779" t="s">
        <v>8221</v>
      </c>
      <c r="E779">
        <v>140</v>
      </c>
    </row>
    <row r="780" spans="1:5" x14ac:dyDescent="0.2">
      <c r="A780" t="s">
        <v>8219</v>
      </c>
      <c r="B780">
        <v>56</v>
      </c>
      <c r="D780" t="s">
        <v>8221</v>
      </c>
      <c r="E780">
        <v>0</v>
      </c>
    </row>
    <row r="781" spans="1:5" x14ac:dyDescent="0.2">
      <c r="A781" t="s">
        <v>8219</v>
      </c>
      <c r="B781">
        <v>25</v>
      </c>
      <c r="D781" t="s">
        <v>8221</v>
      </c>
      <c r="E781">
        <v>6</v>
      </c>
    </row>
    <row r="782" spans="1:5" x14ac:dyDescent="0.2">
      <c r="A782" t="s">
        <v>8219</v>
      </c>
      <c r="B782">
        <v>52</v>
      </c>
      <c r="D782" t="s">
        <v>8221</v>
      </c>
      <c r="E782">
        <v>100</v>
      </c>
    </row>
    <row r="783" spans="1:5" x14ac:dyDescent="0.2">
      <c r="A783" t="s">
        <v>8219</v>
      </c>
      <c r="B783">
        <v>34</v>
      </c>
      <c r="D783" t="s">
        <v>8221</v>
      </c>
      <c r="E783">
        <v>0</v>
      </c>
    </row>
    <row r="784" spans="1:5" x14ac:dyDescent="0.2">
      <c r="A784" t="s">
        <v>8219</v>
      </c>
      <c r="B784">
        <v>67</v>
      </c>
      <c r="D784" t="s">
        <v>8221</v>
      </c>
      <c r="E784">
        <v>4</v>
      </c>
    </row>
    <row r="785" spans="1:5" x14ac:dyDescent="0.2">
      <c r="A785" t="s">
        <v>8219</v>
      </c>
      <c r="B785">
        <v>70</v>
      </c>
      <c r="D785" t="s">
        <v>8221</v>
      </c>
      <c r="E785">
        <v>8</v>
      </c>
    </row>
    <row r="786" spans="1:5" x14ac:dyDescent="0.2">
      <c r="A786" t="s">
        <v>8219</v>
      </c>
      <c r="B786">
        <v>89</v>
      </c>
      <c r="D786" t="s">
        <v>8221</v>
      </c>
      <c r="E786">
        <v>0</v>
      </c>
    </row>
    <row r="787" spans="1:5" x14ac:dyDescent="0.2">
      <c r="A787" t="s">
        <v>8219</v>
      </c>
      <c r="B787">
        <v>107</v>
      </c>
      <c r="D787" t="s">
        <v>8221</v>
      </c>
      <c r="E787">
        <v>16</v>
      </c>
    </row>
    <row r="788" spans="1:5" x14ac:dyDescent="0.2">
      <c r="A788" t="s">
        <v>8219</v>
      </c>
      <c r="B788">
        <v>159</v>
      </c>
      <c r="D788" t="s">
        <v>8221</v>
      </c>
      <c r="E788">
        <v>2</v>
      </c>
    </row>
    <row r="789" spans="1:5" x14ac:dyDescent="0.2">
      <c r="A789" t="s">
        <v>8219</v>
      </c>
      <c r="B789">
        <v>181</v>
      </c>
      <c r="D789" t="s">
        <v>8221</v>
      </c>
      <c r="E789">
        <v>48</v>
      </c>
    </row>
    <row r="790" spans="1:5" x14ac:dyDescent="0.2">
      <c r="A790" t="s">
        <v>8219</v>
      </c>
      <c r="B790">
        <v>131</v>
      </c>
      <c r="D790" t="s">
        <v>8221</v>
      </c>
      <c r="E790">
        <v>2</v>
      </c>
    </row>
    <row r="791" spans="1:5" x14ac:dyDescent="0.2">
      <c r="A791" t="s">
        <v>8219</v>
      </c>
      <c r="B791">
        <v>125</v>
      </c>
      <c r="D791" t="s">
        <v>8221</v>
      </c>
      <c r="E791">
        <v>2</v>
      </c>
    </row>
    <row r="792" spans="1:5" x14ac:dyDescent="0.2">
      <c r="A792" t="s">
        <v>8219</v>
      </c>
      <c r="B792">
        <v>61</v>
      </c>
      <c r="D792" t="s">
        <v>8221</v>
      </c>
      <c r="E792">
        <v>1</v>
      </c>
    </row>
    <row r="793" spans="1:5" x14ac:dyDescent="0.2">
      <c r="A793" t="s">
        <v>8219</v>
      </c>
      <c r="B793">
        <v>90</v>
      </c>
      <c r="D793" t="s">
        <v>8221</v>
      </c>
      <c r="E793">
        <v>17</v>
      </c>
    </row>
    <row r="794" spans="1:5" x14ac:dyDescent="0.2">
      <c r="A794" t="s">
        <v>8219</v>
      </c>
      <c r="B794">
        <v>35</v>
      </c>
      <c r="D794" t="s">
        <v>8221</v>
      </c>
      <c r="E794">
        <v>0</v>
      </c>
    </row>
    <row r="795" spans="1:5" x14ac:dyDescent="0.2">
      <c r="A795" t="s">
        <v>8219</v>
      </c>
      <c r="B795">
        <v>90</v>
      </c>
      <c r="D795" t="s">
        <v>8221</v>
      </c>
      <c r="E795">
        <v>11</v>
      </c>
    </row>
    <row r="796" spans="1:5" x14ac:dyDescent="0.2">
      <c r="A796" t="s">
        <v>8219</v>
      </c>
      <c r="B796">
        <v>4</v>
      </c>
      <c r="D796" t="s">
        <v>8221</v>
      </c>
      <c r="E796">
        <v>95</v>
      </c>
    </row>
    <row r="797" spans="1:5" x14ac:dyDescent="0.2">
      <c r="A797" t="s">
        <v>8219</v>
      </c>
      <c r="B797">
        <v>120</v>
      </c>
      <c r="D797" t="s">
        <v>8221</v>
      </c>
      <c r="E797">
        <v>13</v>
      </c>
    </row>
    <row r="798" spans="1:5" x14ac:dyDescent="0.2">
      <c r="A798" t="s">
        <v>8219</v>
      </c>
      <c r="B798">
        <v>14</v>
      </c>
      <c r="D798" t="s">
        <v>8221</v>
      </c>
      <c r="E798">
        <v>2</v>
      </c>
    </row>
    <row r="799" spans="1:5" x14ac:dyDescent="0.2">
      <c r="A799" t="s">
        <v>8219</v>
      </c>
      <c r="B799">
        <v>27</v>
      </c>
      <c r="D799" t="s">
        <v>8221</v>
      </c>
      <c r="E799">
        <v>2</v>
      </c>
    </row>
    <row r="800" spans="1:5" x14ac:dyDescent="0.2">
      <c r="A800" t="s">
        <v>8219</v>
      </c>
      <c r="B800">
        <v>49</v>
      </c>
      <c r="D800" t="s">
        <v>8221</v>
      </c>
      <c r="E800">
        <v>3</v>
      </c>
    </row>
    <row r="801" spans="1:5" x14ac:dyDescent="0.2">
      <c r="A801" t="s">
        <v>8219</v>
      </c>
      <c r="B801">
        <v>102</v>
      </c>
      <c r="D801" t="s">
        <v>8221</v>
      </c>
      <c r="E801">
        <v>0</v>
      </c>
    </row>
    <row r="802" spans="1:5" x14ac:dyDescent="0.2">
      <c r="A802" t="s">
        <v>8219</v>
      </c>
      <c r="B802">
        <v>3</v>
      </c>
      <c r="D802" t="s">
        <v>8221</v>
      </c>
      <c r="E802">
        <v>0</v>
      </c>
    </row>
    <row r="803" spans="1:5" x14ac:dyDescent="0.2">
      <c r="A803" t="s">
        <v>8219</v>
      </c>
      <c r="B803">
        <v>25</v>
      </c>
      <c r="D803" t="s">
        <v>8221</v>
      </c>
      <c r="E803">
        <v>0</v>
      </c>
    </row>
    <row r="804" spans="1:5" x14ac:dyDescent="0.2">
      <c r="A804" t="s">
        <v>8219</v>
      </c>
      <c r="B804">
        <v>118</v>
      </c>
      <c r="D804" t="s">
        <v>8221</v>
      </c>
      <c r="E804">
        <v>2</v>
      </c>
    </row>
    <row r="805" spans="1:5" x14ac:dyDescent="0.2">
      <c r="A805" t="s">
        <v>8219</v>
      </c>
      <c r="B805">
        <v>57</v>
      </c>
      <c r="D805" t="s">
        <v>8221</v>
      </c>
      <c r="E805">
        <v>24</v>
      </c>
    </row>
    <row r="806" spans="1:5" x14ac:dyDescent="0.2">
      <c r="A806" t="s">
        <v>8219</v>
      </c>
      <c r="B806">
        <v>11</v>
      </c>
      <c r="D806" t="s">
        <v>8221</v>
      </c>
      <c r="E806">
        <v>25</v>
      </c>
    </row>
    <row r="807" spans="1:5" x14ac:dyDescent="0.2">
      <c r="A807" t="s">
        <v>8219</v>
      </c>
      <c r="B807">
        <v>33</v>
      </c>
      <c r="D807" t="s">
        <v>8221</v>
      </c>
      <c r="E807">
        <v>3</v>
      </c>
    </row>
    <row r="808" spans="1:5" x14ac:dyDescent="0.2">
      <c r="A808" t="s">
        <v>8219</v>
      </c>
      <c r="B808">
        <v>40</v>
      </c>
      <c r="D808" t="s">
        <v>8221</v>
      </c>
      <c r="E808">
        <v>41</v>
      </c>
    </row>
    <row r="809" spans="1:5" x14ac:dyDescent="0.2">
      <c r="A809" t="s">
        <v>8219</v>
      </c>
      <c r="B809">
        <v>50</v>
      </c>
      <c r="D809" t="s">
        <v>8221</v>
      </c>
      <c r="E809">
        <v>2</v>
      </c>
    </row>
    <row r="810" spans="1:5" x14ac:dyDescent="0.2">
      <c r="A810" t="s">
        <v>8219</v>
      </c>
      <c r="B810">
        <v>38</v>
      </c>
      <c r="D810" t="s">
        <v>8221</v>
      </c>
      <c r="E810">
        <v>4</v>
      </c>
    </row>
    <row r="811" spans="1:5" x14ac:dyDescent="0.2">
      <c r="A811" t="s">
        <v>8219</v>
      </c>
      <c r="B811">
        <v>96</v>
      </c>
      <c r="D811" t="s">
        <v>8221</v>
      </c>
      <c r="E811">
        <v>99</v>
      </c>
    </row>
    <row r="812" spans="1:5" x14ac:dyDescent="0.2">
      <c r="A812" t="s">
        <v>8219</v>
      </c>
      <c r="B812">
        <v>48</v>
      </c>
      <c r="D812" t="s">
        <v>8221</v>
      </c>
      <c r="E812">
        <v>4</v>
      </c>
    </row>
    <row r="813" spans="1:5" x14ac:dyDescent="0.2">
      <c r="A813" t="s">
        <v>8219</v>
      </c>
      <c r="B813">
        <v>33</v>
      </c>
      <c r="D813" t="s">
        <v>8221</v>
      </c>
      <c r="E813">
        <v>4</v>
      </c>
    </row>
    <row r="814" spans="1:5" x14ac:dyDescent="0.2">
      <c r="A814" t="s">
        <v>8219</v>
      </c>
      <c r="B814">
        <v>226</v>
      </c>
      <c r="D814" t="s">
        <v>8221</v>
      </c>
      <c r="E814">
        <v>38</v>
      </c>
    </row>
    <row r="815" spans="1:5" x14ac:dyDescent="0.2">
      <c r="A815" t="s">
        <v>8219</v>
      </c>
      <c r="B815">
        <v>14</v>
      </c>
      <c r="D815" t="s">
        <v>8221</v>
      </c>
      <c r="E815">
        <v>285</v>
      </c>
    </row>
    <row r="816" spans="1:5" x14ac:dyDescent="0.2">
      <c r="A816" t="s">
        <v>8219</v>
      </c>
      <c r="B816">
        <v>20</v>
      </c>
      <c r="D816" t="s">
        <v>8221</v>
      </c>
      <c r="E816">
        <v>1</v>
      </c>
    </row>
    <row r="817" spans="1:5" x14ac:dyDescent="0.2">
      <c r="A817" t="s">
        <v>8219</v>
      </c>
      <c r="B817">
        <v>25</v>
      </c>
      <c r="D817" t="s">
        <v>8221</v>
      </c>
      <c r="E817">
        <v>42</v>
      </c>
    </row>
    <row r="818" spans="1:5" x14ac:dyDescent="0.2">
      <c r="A818" t="s">
        <v>8219</v>
      </c>
      <c r="B818">
        <v>90</v>
      </c>
      <c r="D818" t="s">
        <v>8221</v>
      </c>
      <c r="E818">
        <v>26</v>
      </c>
    </row>
    <row r="819" spans="1:5" x14ac:dyDescent="0.2">
      <c r="A819" t="s">
        <v>8219</v>
      </c>
      <c r="B819">
        <v>11</v>
      </c>
      <c r="D819" t="s">
        <v>8221</v>
      </c>
      <c r="E819">
        <v>2</v>
      </c>
    </row>
    <row r="820" spans="1:5" x14ac:dyDescent="0.2">
      <c r="A820" t="s">
        <v>8219</v>
      </c>
      <c r="B820">
        <v>55</v>
      </c>
      <c r="D820" t="s">
        <v>8221</v>
      </c>
      <c r="E820">
        <v>4</v>
      </c>
    </row>
    <row r="821" spans="1:5" x14ac:dyDescent="0.2">
      <c r="A821" t="s">
        <v>8219</v>
      </c>
      <c r="B821">
        <v>30</v>
      </c>
      <c r="D821" t="s">
        <v>8221</v>
      </c>
      <c r="E821">
        <v>6</v>
      </c>
    </row>
    <row r="822" spans="1:5" x14ac:dyDescent="0.2">
      <c r="A822" t="s">
        <v>8219</v>
      </c>
      <c r="B822">
        <v>28</v>
      </c>
      <c r="D822" t="s">
        <v>8221</v>
      </c>
      <c r="E822">
        <v>70</v>
      </c>
    </row>
    <row r="823" spans="1:5" x14ac:dyDescent="0.2">
      <c r="A823" t="s">
        <v>8219</v>
      </c>
      <c r="B823">
        <v>45</v>
      </c>
      <c r="D823" t="s">
        <v>8221</v>
      </c>
      <c r="E823">
        <v>9</v>
      </c>
    </row>
    <row r="824" spans="1:5" x14ac:dyDescent="0.2">
      <c r="A824" t="s">
        <v>8219</v>
      </c>
      <c r="B824">
        <v>13</v>
      </c>
      <c r="D824" t="s">
        <v>8221</v>
      </c>
      <c r="E824">
        <v>8</v>
      </c>
    </row>
    <row r="825" spans="1:5" x14ac:dyDescent="0.2">
      <c r="A825" t="s">
        <v>8219</v>
      </c>
      <c r="B825">
        <v>40</v>
      </c>
      <c r="D825" t="s">
        <v>8221</v>
      </c>
      <c r="E825">
        <v>105</v>
      </c>
    </row>
    <row r="826" spans="1:5" x14ac:dyDescent="0.2">
      <c r="A826" t="s">
        <v>8219</v>
      </c>
      <c r="B826">
        <v>21</v>
      </c>
      <c r="D826" t="s">
        <v>8221</v>
      </c>
      <c r="E826">
        <v>12</v>
      </c>
    </row>
    <row r="827" spans="1:5" x14ac:dyDescent="0.2">
      <c r="A827" t="s">
        <v>8219</v>
      </c>
      <c r="B827">
        <v>134</v>
      </c>
      <c r="D827" t="s">
        <v>8221</v>
      </c>
      <c r="E827">
        <v>0</v>
      </c>
    </row>
    <row r="828" spans="1:5" x14ac:dyDescent="0.2">
      <c r="A828" t="s">
        <v>8219</v>
      </c>
      <c r="B828">
        <v>20</v>
      </c>
      <c r="D828" t="s">
        <v>8221</v>
      </c>
      <c r="E828">
        <v>16</v>
      </c>
    </row>
    <row r="829" spans="1:5" x14ac:dyDescent="0.2">
      <c r="A829" t="s">
        <v>8219</v>
      </c>
      <c r="B829">
        <v>19</v>
      </c>
      <c r="D829" t="s">
        <v>8221</v>
      </c>
      <c r="E829">
        <v>7</v>
      </c>
    </row>
    <row r="830" spans="1:5" x14ac:dyDescent="0.2">
      <c r="A830" t="s">
        <v>8219</v>
      </c>
      <c r="B830">
        <v>209</v>
      </c>
      <c r="D830" t="s">
        <v>8221</v>
      </c>
      <c r="E830">
        <v>4</v>
      </c>
    </row>
    <row r="831" spans="1:5" x14ac:dyDescent="0.2">
      <c r="A831" t="s">
        <v>8219</v>
      </c>
      <c r="B831">
        <v>38</v>
      </c>
      <c r="D831" t="s">
        <v>8221</v>
      </c>
      <c r="E831">
        <v>1</v>
      </c>
    </row>
    <row r="832" spans="1:5" x14ac:dyDescent="0.2">
      <c r="A832" t="s">
        <v>8219</v>
      </c>
      <c r="B832">
        <v>24</v>
      </c>
      <c r="D832" t="s">
        <v>8221</v>
      </c>
      <c r="E832">
        <v>28</v>
      </c>
    </row>
    <row r="833" spans="1:5" x14ac:dyDescent="0.2">
      <c r="A833" t="s">
        <v>8219</v>
      </c>
      <c r="B833">
        <v>8</v>
      </c>
      <c r="D833" t="s">
        <v>8221</v>
      </c>
      <c r="E833">
        <v>1</v>
      </c>
    </row>
    <row r="834" spans="1:5" x14ac:dyDescent="0.2">
      <c r="A834" t="s">
        <v>8219</v>
      </c>
      <c r="B834">
        <v>179</v>
      </c>
      <c r="D834" t="s">
        <v>8221</v>
      </c>
      <c r="E834">
        <v>1</v>
      </c>
    </row>
    <row r="835" spans="1:5" x14ac:dyDescent="0.2">
      <c r="A835" t="s">
        <v>8219</v>
      </c>
      <c r="B835">
        <v>26</v>
      </c>
      <c r="D835" t="s">
        <v>8221</v>
      </c>
      <c r="E835">
        <v>5</v>
      </c>
    </row>
    <row r="836" spans="1:5" x14ac:dyDescent="0.2">
      <c r="A836" t="s">
        <v>8219</v>
      </c>
      <c r="B836">
        <v>131</v>
      </c>
      <c r="D836" t="s">
        <v>8221</v>
      </c>
      <c r="E836">
        <v>3</v>
      </c>
    </row>
    <row r="837" spans="1:5" x14ac:dyDescent="0.2">
      <c r="A837" t="s">
        <v>8219</v>
      </c>
      <c r="B837">
        <v>14</v>
      </c>
      <c r="D837" t="s">
        <v>8221</v>
      </c>
      <c r="E837">
        <v>2</v>
      </c>
    </row>
    <row r="838" spans="1:5" x14ac:dyDescent="0.2">
      <c r="A838" t="s">
        <v>8219</v>
      </c>
      <c r="B838">
        <v>174</v>
      </c>
      <c r="D838" t="s">
        <v>8221</v>
      </c>
      <c r="E838">
        <v>0</v>
      </c>
    </row>
    <row r="839" spans="1:5" x14ac:dyDescent="0.2">
      <c r="A839" t="s">
        <v>8219</v>
      </c>
      <c r="B839">
        <v>191</v>
      </c>
      <c r="D839" t="s">
        <v>8221</v>
      </c>
      <c r="E839">
        <v>0</v>
      </c>
    </row>
    <row r="840" spans="1:5" x14ac:dyDescent="0.2">
      <c r="A840" t="s">
        <v>8219</v>
      </c>
      <c r="B840">
        <v>38</v>
      </c>
      <c r="D840" t="s">
        <v>8221</v>
      </c>
      <c r="E840">
        <v>3</v>
      </c>
    </row>
    <row r="841" spans="1:5" x14ac:dyDescent="0.2">
      <c r="A841" t="s">
        <v>8219</v>
      </c>
      <c r="B841">
        <v>22</v>
      </c>
      <c r="D841" t="s">
        <v>8221</v>
      </c>
      <c r="E841">
        <v>0</v>
      </c>
    </row>
    <row r="842" spans="1:5" x14ac:dyDescent="0.2">
      <c r="A842" t="s">
        <v>8219</v>
      </c>
      <c r="B842">
        <v>149</v>
      </c>
      <c r="D842" t="s">
        <v>8221</v>
      </c>
      <c r="E842">
        <v>0</v>
      </c>
    </row>
    <row r="843" spans="1:5" x14ac:dyDescent="0.2">
      <c r="A843" t="s">
        <v>8219</v>
      </c>
      <c r="B843">
        <v>56</v>
      </c>
      <c r="D843" t="s">
        <v>8221</v>
      </c>
      <c r="E843">
        <v>3</v>
      </c>
    </row>
    <row r="844" spans="1:5" x14ac:dyDescent="0.2">
      <c r="A844" t="s">
        <v>8219</v>
      </c>
      <c r="B844">
        <v>19</v>
      </c>
      <c r="D844" t="s">
        <v>8221</v>
      </c>
      <c r="E844">
        <v>7</v>
      </c>
    </row>
    <row r="845" spans="1:5" x14ac:dyDescent="0.2">
      <c r="A845" t="s">
        <v>8219</v>
      </c>
      <c r="B845">
        <v>70</v>
      </c>
      <c r="D845" t="s">
        <v>8221</v>
      </c>
      <c r="E845">
        <v>25</v>
      </c>
    </row>
    <row r="846" spans="1:5" x14ac:dyDescent="0.2">
      <c r="A846" t="s">
        <v>8219</v>
      </c>
      <c r="B846">
        <v>81</v>
      </c>
      <c r="D846" t="s">
        <v>8221</v>
      </c>
      <c r="E846">
        <v>10</v>
      </c>
    </row>
    <row r="847" spans="1:5" x14ac:dyDescent="0.2">
      <c r="A847" t="s">
        <v>8219</v>
      </c>
      <c r="B847">
        <v>32</v>
      </c>
      <c r="D847" t="s">
        <v>8221</v>
      </c>
      <c r="E847">
        <v>3</v>
      </c>
    </row>
    <row r="848" spans="1:5" x14ac:dyDescent="0.2">
      <c r="A848" t="s">
        <v>8219</v>
      </c>
      <c r="B848">
        <v>26</v>
      </c>
      <c r="D848" t="s">
        <v>8221</v>
      </c>
      <c r="E848">
        <v>5</v>
      </c>
    </row>
    <row r="849" spans="1:5" x14ac:dyDescent="0.2">
      <c r="A849" t="s">
        <v>8219</v>
      </c>
      <c r="B849">
        <v>105</v>
      </c>
      <c r="D849" t="s">
        <v>8221</v>
      </c>
      <c r="E849">
        <v>5</v>
      </c>
    </row>
    <row r="850" spans="1:5" x14ac:dyDescent="0.2">
      <c r="A850" t="s">
        <v>8219</v>
      </c>
      <c r="B850">
        <v>29</v>
      </c>
      <c r="D850" t="s">
        <v>8221</v>
      </c>
      <c r="E850">
        <v>27</v>
      </c>
    </row>
    <row r="851" spans="1:5" x14ac:dyDescent="0.2">
      <c r="A851" t="s">
        <v>8219</v>
      </c>
      <c r="B851">
        <v>8</v>
      </c>
      <c r="D851" t="s">
        <v>8221</v>
      </c>
      <c r="E851">
        <v>2</v>
      </c>
    </row>
    <row r="852" spans="1:5" x14ac:dyDescent="0.2">
      <c r="A852" t="s">
        <v>8219</v>
      </c>
      <c r="B852">
        <v>89</v>
      </c>
      <c r="D852" t="s">
        <v>8221</v>
      </c>
      <c r="E852">
        <v>236</v>
      </c>
    </row>
    <row r="853" spans="1:5" x14ac:dyDescent="0.2">
      <c r="A853" t="s">
        <v>8219</v>
      </c>
      <c r="B853">
        <v>44</v>
      </c>
      <c r="D853" t="s">
        <v>8221</v>
      </c>
      <c r="E853">
        <v>1</v>
      </c>
    </row>
    <row r="854" spans="1:5" x14ac:dyDescent="0.2">
      <c r="A854" t="s">
        <v>8219</v>
      </c>
      <c r="B854">
        <v>246</v>
      </c>
      <c r="D854" t="s">
        <v>8221</v>
      </c>
      <c r="E854">
        <v>12</v>
      </c>
    </row>
    <row r="855" spans="1:5" x14ac:dyDescent="0.2">
      <c r="A855" t="s">
        <v>8219</v>
      </c>
      <c r="B855">
        <v>120</v>
      </c>
      <c r="D855" t="s">
        <v>8221</v>
      </c>
      <c r="E855">
        <v>4</v>
      </c>
    </row>
    <row r="856" spans="1:5" x14ac:dyDescent="0.2">
      <c r="A856" t="s">
        <v>8219</v>
      </c>
      <c r="B856">
        <v>26</v>
      </c>
      <c r="D856" t="s">
        <v>8221</v>
      </c>
      <c r="E856">
        <v>3</v>
      </c>
    </row>
    <row r="857" spans="1:5" x14ac:dyDescent="0.2">
      <c r="A857" t="s">
        <v>8219</v>
      </c>
      <c r="B857">
        <v>45</v>
      </c>
      <c r="D857" t="s">
        <v>8221</v>
      </c>
      <c r="E857">
        <v>99</v>
      </c>
    </row>
    <row r="858" spans="1:5" x14ac:dyDescent="0.2">
      <c r="A858" t="s">
        <v>8219</v>
      </c>
      <c r="B858">
        <v>20</v>
      </c>
      <c r="D858" t="s">
        <v>8221</v>
      </c>
      <c r="E858">
        <v>3</v>
      </c>
    </row>
    <row r="859" spans="1:5" x14ac:dyDescent="0.2">
      <c r="A859" t="s">
        <v>8219</v>
      </c>
      <c r="B859">
        <v>47</v>
      </c>
      <c r="D859" t="s">
        <v>8221</v>
      </c>
      <c r="E859">
        <v>3</v>
      </c>
    </row>
    <row r="860" spans="1:5" x14ac:dyDescent="0.2">
      <c r="A860" t="s">
        <v>8219</v>
      </c>
      <c r="B860">
        <v>13</v>
      </c>
      <c r="D860" t="s">
        <v>8221</v>
      </c>
      <c r="E860">
        <v>22</v>
      </c>
    </row>
    <row r="861" spans="1:5" x14ac:dyDescent="0.2">
      <c r="A861" t="s">
        <v>8219</v>
      </c>
      <c r="B861">
        <v>183</v>
      </c>
      <c r="D861" t="s">
        <v>8221</v>
      </c>
      <c r="E861">
        <v>4</v>
      </c>
    </row>
    <row r="862" spans="1:5" x14ac:dyDescent="0.2">
      <c r="A862" t="s">
        <v>8219</v>
      </c>
      <c r="B862">
        <v>21</v>
      </c>
      <c r="D862" t="s">
        <v>8221</v>
      </c>
      <c r="E862">
        <v>534</v>
      </c>
    </row>
    <row r="863" spans="1:5" x14ac:dyDescent="0.2">
      <c r="A863" t="s">
        <v>8219</v>
      </c>
      <c r="B863">
        <v>42</v>
      </c>
      <c r="D863" t="s">
        <v>8221</v>
      </c>
      <c r="E863">
        <v>12</v>
      </c>
    </row>
    <row r="864" spans="1:5" x14ac:dyDescent="0.2">
      <c r="A864" t="s">
        <v>8219</v>
      </c>
      <c r="B864">
        <v>54</v>
      </c>
      <c r="D864" t="s">
        <v>8221</v>
      </c>
      <c r="E864">
        <v>56</v>
      </c>
    </row>
    <row r="865" spans="1:5" x14ac:dyDescent="0.2">
      <c r="A865" t="s">
        <v>8219</v>
      </c>
      <c r="B865">
        <v>38</v>
      </c>
      <c r="D865" t="s">
        <v>8221</v>
      </c>
      <c r="E865">
        <v>11</v>
      </c>
    </row>
    <row r="866" spans="1:5" x14ac:dyDescent="0.2">
      <c r="A866" t="s">
        <v>8219</v>
      </c>
      <c r="B866">
        <v>64</v>
      </c>
      <c r="D866" t="s">
        <v>8221</v>
      </c>
      <c r="E866">
        <v>0</v>
      </c>
    </row>
    <row r="867" spans="1:5" x14ac:dyDescent="0.2">
      <c r="A867" t="s">
        <v>8219</v>
      </c>
      <c r="B867">
        <v>13</v>
      </c>
      <c r="D867" t="s">
        <v>8221</v>
      </c>
      <c r="E867">
        <v>12</v>
      </c>
    </row>
    <row r="868" spans="1:5" x14ac:dyDescent="0.2">
      <c r="A868" t="s">
        <v>8219</v>
      </c>
      <c r="B868">
        <v>33</v>
      </c>
      <c r="D868" t="s">
        <v>8221</v>
      </c>
      <c r="E868">
        <v>5</v>
      </c>
    </row>
    <row r="869" spans="1:5" x14ac:dyDescent="0.2">
      <c r="A869" t="s">
        <v>8219</v>
      </c>
      <c r="B869">
        <v>52</v>
      </c>
      <c r="D869" t="s">
        <v>8221</v>
      </c>
      <c r="E869">
        <v>24</v>
      </c>
    </row>
    <row r="870" spans="1:5" x14ac:dyDescent="0.2">
      <c r="A870" t="s">
        <v>8219</v>
      </c>
      <c r="B870">
        <v>107</v>
      </c>
      <c r="D870" t="s">
        <v>8221</v>
      </c>
      <c r="E870">
        <v>89</v>
      </c>
    </row>
    <row r="871" spans="1:5" x14ac:dyDescent="0.2">
      <c r="A871" t="s">
        <v>8219</v>
      </c>
      <c r="B871">
        <v>11</v>
      </c>
      <c r="D871" t="s">
        <v>8221</v>
      </c>
      <c r="E871">
        <v>1</v>
      </c>
    </row>
    <row r="872" spans="1:5" x14ac:dyDescent="0.2">
      <c r="A872" t="s">
        <v>8219</v>
      </c>
      <c r="B872">
        <v>34</v>
      </c>
      <c r="D872" t="s">
        <v>8221</v>
      </c>
      <c r="E872">
        <v>55</v>
      </c>
    </row>
    <row r="873" spans="1:5" x14ac:dyDescent="0.2">
      <c r="A873" t="s">
        <v>8219</v>
      </c>
      <c r="B873">
        <v>75</v>
      </c>
      <c r="D873" t="s">
        <v>8221</v>
      </c>
      <c r="E873">
        <v>2</v>
      </c>
    </row>
    <row r="874" spans="1:5" x14ac:dyDescent="0.2">
      <c r="A874" t="s">
        <v>8219</v>
      </c>
      <c r="B874">
        <v>26</v>
      </c>
      <c r="D874" t="s">
        <v>8221</v>
      </c>
      <c r="E874">
        <v>0</v>
      </c>
    </row>
    <row r="875" spans="1:5" x14ac:dyDescent="0.2">
      <c r="A875" t="s">
        <v>8219</v>
      </c>
      <c r="B875">
        <v>50</v>
      </c>
      <c r="D875" t="s">
        <v>8221</v>
      </c>
      <c r="E875">
        <v>4</v>
      </c>
    </row>
    <row r="876" spans="1:5" x14ac:dyDescent="0.2">
      <c r="A876" t="s">
        <v>8219</v>
      </c>
      <c r="B876">
        <v>80</v>
      </c>
      <c r="D876" t="s">
        <v>8221</v>
      </c>
      <c r="E876">
        <v>6</v>
      </c>
    </row>
    <row r="877" spans="1:5" x14ac:dyDescent="0.2">
      <c r="A877" t="s">
        <v>8219</v>
      </c>
      <c r="B877">
        <v>110</v>
      </c>
      <c r="D877" t="s">
        <v>8221</v>
      </c>
      <c r="E877">
        <v>4</v>
      </c>
    </row>
    <row r="878" spans="1:5" x14ac:dyDescent="0.2">
      <c r="A878" t="s">
        <v>8219</v>
      </c>
      <c r="B878">
        <v>77</v>
      </c>
      <c r="D878" t="s">
        <v>8221</v>
      </c>
      <c r="E878">
        <v>4</v>
      </c>
    </row>
    <row r="879" spans="1:5" x14ac:dyDescent="0.2">
      <c r="A879" t="s">
        <v>8219</v>
      </c>
      <c r="B879">
        <v>50</v>
      </c>
      <c r="D879" t="s">
        <v>8221</v>
      </c>
      <c r="E879">
        <v>2</v>
      </c>
    </row>
    <row r="880" spans="1:5" x14ac:dyDescent="0.2">
      <c r="A880" t="s">
        <v>8219</v>
      </c>
      <c r="B880">
        <v>145</v>
      </c>
      <c r="D880" t="s">
        <v>8221</v>
      </c>
      <c r="E880">
        <v>5</v>
      </c>
    </row>
    <row r="881" spans="1:5" x14ac:dyDescent="0.2">
      <c r="A881" t="s">
        <v>8219</v>
      </c>
      <c r="B881">
        <v>29</v>
      </c>
      <c r="D881" t="s">
        <v>8221</v>
      </c>
      <c r="E881">
        <v>83</v>
      </c>
    </row>
    <row r="882" spans="1:5" x14ac:dyDescent="0.2">
      <c r="A882" t="s">
        <v>8219</v>
      </c>
      <c r="B882">
        <v>114</v>
      </c>
      <c r="D882" t="s">
        <v>8221</v>
      </c>
      <c r="E882">
        <v>57</v>
      </c>
    </row>
    <row r="883" spans="1:5" x14ac:dyDescent="0.2">
      <c r="A883" t="s">
        <v>8219</v>
      </c>
      <c r="B883">
        <v>96</v>
      </c>
      <c r="D883" t="s">
        <v>8221</v>
      </c>
      <c r="E883">
        <v>311</v>
      </c>
    </row>
    <row r="884" spans="1:5" x14ac:dyDescent="0.2">
      <c r="A884" t="s">
        <v>8219</v>
      </c>
      <c r="B884">
        <v>31</v>
      </c>
      <c r="D884" t="s">
        <v>8221</v>
      </c>
      <c r="E884">
        <v>2</v>
      </c>
    </row>
    <row r="885" spans="1:5" x14ac:dyDescent="0.2">
      <c r="A885" t="s">
        <v>8219</v>
      </c>
      <c r="B885">
        <v>4883</v>
      </c>
      <c r="D885" t="s">
        <v>8221</v>
      </c>
      <c r="E885">
        <v>16</v>
      </c>
    </row>
    <row r="886" spans="1:5" x14ac:dyDescent="0.2">
      <c r="A886" t="s">
        <v>8219</v>
      </c>
      <c r="B886">
        <v>95</v>
      </c>
      <c r="D886" t="s">
        <v>8221</v>
      </c>
      <c r="E886">
        <v>9</v>
      </c>
    </row>
    <row r="887" spans="1:5" x14ac:dyDescent="0.2">
      <c r="A887" t="s">
        <v>8219</v>
      </c>
      <c r="B887">
        <v>2478</v>
      </c>
      <c r="D887" t="s">
        <v>8221</v>
      </c>
      <c r="E887">
        <v>1</v>
      </c>
    </row>
    <row r="888" spans="1:5" x14ac:dyDescent="0.2">
      <c r="A888" t="s">
        <v>8219</v>
      </c>
      <c r="B888">
        <v>1789</v>
      </c>
      <c r="D888" t="s">
        <v>8221</v>
      </c>
      <c r="E888">
        <v>12</v>
      </c>
    </row>
    <row r="889" spans="1:5" x14ac:dyDescent="0.2">
      <c r="A889" t="s">
        <v>8219</v>
      </c>
      <c r="B889">
        <v>680</v>
      </c>
      <c r="D889" t="s">
        <v>8221</v>
      </c>
      <c r="E889">
        <v>0</v>
      </c>
    </row>
    <row r="890" spans="1:5" x14ac:dyDescent="0.2">
      <c r="A890" t="s">
        <v>8219</v>
      </c>
      <c r="B890">
        <v>70</v>
      </c>
      <c r="D890" t="s">
        <v>8221</v>
      </c>
      <c r="E890">
        <v>20</v>
      </c>
    </row>
    <row r="891" spans="1:5" x14ac:dyDescent="0.2">
      <c r="A891" t="s">
        <v>8219</v>
      </c>
      <c r="B891">
        <v>23</v>
      </c>
      <c r="D891" t="s">
        <v>8221</v>
      </c>
      <c r="E891">
        <v>16</v>
      </c>
    </row>
    <row r="892" spans="1:5" x14ac:dyDescent="0.2">
      <c r="A892" t="s">
        <v>8219</v>
      </c>
      <c r="B892">
        <v>4245</v>
      </c>
      <c r="D892" t="s">
        <v>8221</v>
      </c>
      <c r="E892">
        <v>33</v>
      </c>
    </row>
    <row r="893" spans="1:5" x14ac:dyDescent="0.2">
      <c r="A893" t="s">
        <v>8219</v>
      </c>
      <c r="B893">
        <v>943</v>
      </c>
      <c r="D893" t="s">
        <v>8221</v>
      </c>
      <c r="E893">
        <v>2</v>
      </c>
    </row>
    <row r="894" spans="1:5" x14ac:dyDescent="0.2">
      <c r="A894" t="s">
        <v>8219</v>
      </c>
      <c r="B894">
        <v>1876</v>
      </c>
      <c r="D894" t="s">
        <v>8221</v>
      </c>
      <c r="E894">
        <v>6</v>
      </c>
    </row>
    <row r="895" spans="1:5" x14ac:dyDescent="0.2">
      <c r="A895" t="s">
        <v>8219</v>
      </c>
      <c r="B895">
        <v>834</v>
      </c>
      <c r="D895" t="s">
        <v>8221</v>
      </c>
      <c r="E895">
        <v>0</v>
      </c>
    </row>
    <row r="896" spans="1:5" x14ac:dyDescent="0.2">
      <c r="A896" t="s">
        <v>8219</v>
      </c>
      <c r="B896">
        <v>682</v>
      </c>
      <c r="D896" t="s">
        <v>8221</v>
      </c>
      <c r="E896">
        <v>3</v>
      </c>
    </row>
    <row r="897" spans="1:5" x14ac:dyDescent="0.2">
      <c r="A897" t="s">
        <v>8219</v>
      </c>
      <c r="B897">
        <v>147</v>
      </c>
      <c r="D897" t="s">
        <v>8221</v>
      </c>
      <c r="E897">
        <v>0</v>
      </c>
    </row>
    <row r="898" spans="1:5" x14ac:dyDescent="0.2">
      <c r="A898" t="s">
        <v>8219</v>
      </c>
      <c r="B898">
        <v>415</v>
      </c>
      <c r="D898" t="s">
        <v>8221</v>
      </c>
      <c r="E898">
        <v>3</v>
      </c>
    </row>
    <row r="899" spans="1:5" x14ac:dyDescent="0.2">
      <c r="A899" t="s">
        <v>8219</v>
      </c>
      <c r="B899">
        <v>290</v>
      </c>
      <c r="D899" t="s">
        <v>8221</v>
      </c>
      <c r="E899">
        <v>13</v>
      </c>
    </row>
    <row r="900" spans="1:5" x14ac:dyDescent="0.2">
      <c r="A900" t="s">
        <v>8219</v>
      </c>
      <c r="B900">
        <v>365</v>
      </c>
      <c r="D900" t="s">
        <v>8221</v>
      </c>
      <c r="E900">
        <v>6</v>
      </c>
    </row>
    <row r="901" spans="1:5" x14ac:dyDescent="0.2">
      <c r="A901" t="s">
        <v>8219</v>
      </c>
      <c r="B901">
        <v>660</v>
      </c>
      <c r="D901" t="s">
        <v>8221</v>
      </c>
      <c r="E901">
        <v>1</v>
      </c>
    </row>
    <row r="902" spans="1:5" x14ac:dyDescent="0.2">
      <c r="A902" t="s">
        <v>8219</v>
      </c>
      <c r="B902">
        <v>1356</v>
      </c>
      <c r="D902" t="s">
        <v>8221</v>
      </c>
      <c r="E902">
        <v>0</v>
      </c>
    </row>
    <row r="903" spans="1:5" x14ac:dyDescent="0.2">
      <c r="A903" t="s">
        <v>8219</v>
      </c>
      <c r="B903">
        <v>424</v>
      </c>
      <c r="D903" t="s">
        <v>8221</v>
      </c>
      <c r="E903">
        <v>5</v>
      </c>
    </row>
    <row r="904" spans="1:5" x14ac:dyDescent="0.2">
      <c r="A904" t="s">
        <v>8219</v>
      </c>
      <c r="B904">
        <v>33</v>
      </c>
      <c r="D904" t="s">
        <v>8221</v>
      </c>
      <c r="E904">
        <v>0</v>
      </c>
    </row>
    <row r="905" spans="1:5" x14ac:dyDescent="0.2">
      <c r="A905" t="s">
        <v>8219</v>
      </c>
      <c r="B905">
        <v>1633</v>
      </c>
      <c r="D905" t="s">
        <v>8221</v>
      </c>
      <c r="E905">
        <v>36</v>
      </c>
    </row>
    <row r="906" spans="1:5" x14ac:dyDescent="0.2">
      <c r="A906" t="s">
        <v>8219</v>
      </c>
      <c r="B906">
        <v>306</v>
      </c>
      <c r="D906" t="s">
        <v>8221</v>
      </c>
      <c r="E906">
        <v>1</v>
      </c>
    </row>
    <row r="907" spans="1:5" x14ac:dyDescent="0.2">
      <c r="A907" t="s">
        <v>8219</v>
      </c>
      <c r="B907">
        <v>205</v>
      </c>
      <c r="D907" t="s">
        <v>8221</v>
      </c>
      <c r="E907">
        <v>1</v>
      </c>
    </row>
    <row r="908" spans="1:5" x14ac:dyDescent="0.2">
      <c r="A908" t="s">
        <v>8219</v>
      </c>
      <c r="B908">
        <v>1281</v>
      </c>
      <c r="D908" t="s">
        <v>8221</v>
      </c>
      <c r="E908">
        <v>1</v>
      </c>
    </row>
    <row r="909" spans="1:5" x14ac:dyDescent="0.2">
      <c r="A909" t="s">
        <v>8219</v>
      </c>
      <c r="B909">
        <v>103</v>
      </c>
      <c r="D909" t="s">
        <v>8221</v>
      </c>
      <c r="E909">
        <v>9</v>
      </c>
    </row>
    <row r="910" spans="1:5" x14ac:dyDescent="0.2">
      <c r="A910" t="s">
        <v>8219</v>
      </c>
      <c r="B910">
        <v>1513</v>
      </c>
      <c r="D910" t="s">
        <v>8221</v>
      </c>
      <c r="E910">
        <v>1</v>
      </c>
    </row>
    <row r="911" spans="1:5" x14ac:dyDescent="0.2">
      <c r="A911" t="s">
        <v>8219</v>
      </c>
      <c r="B911">
        <v>405</v>
      </c>
      <c r="D911" t="s">
        <v>8221</v>
      </c>
      <c r="E911">
        <v>0</v>
      </c>
    </row>
    <row r="912" spans="1:5" x14ac:dyDescent="0.2">
      <c r="A912" t="s">
        <v>8219</v>
      </c>
      <c r="B912">
        <v>510</v>
      </c>
      <c r="D912" t="s">
        <v>8221</v>
      </c>
      <c r="E912">
        <v>1</v>
      </c>
    </row>
    <row r="913" spans="1:5" x14ac:dyDescent="0.2">
      <c r="A913" t="s">
        <v>8219</v>
      </c>
      <c r="B913">
        <v>1887</v>
      </c>
      <c r="D913" t="s">
        <v>8221</v>
      </c>
      <c r="E913">
        <v>1</v>
      </c>
    </row>
    <row r="914" spans="1:5" x14ac:dyDescent="0.2">
      <c r="A914" t="s">
        <v>8219</v>
      </c>
      <c r="B914">
        <v>701</v>
      </c>
      <c r="D914" t="s">
        <v>8221</v>
      </c>
      <c r="E914">
        <v>4</v>
      </c>
    </row>
    <row r="915" spans="1:5" x14ac:dyDescent="0.2">
      <c r="A915" t="s">
        <v>8219</v>
      </c>
      <c r="B915">
        <v>3863</v>
      </c>
      <c r="D915" t="s">
        <v>8221</v>
      </c>
      <c r="E915">
        <v>2</v>
      </c>
    </row>
    <row r="916" spans="1:5" x14ac:dyDescent="0.2">
      <c r="A916" t="s">
        <v>8219</v>
      </c>
      <c r="B916">
        <v>238</v>
      </c>
      <c r="D916" t="s">
        <v>8221</v>
      </c>
      <c r="E916">
        <v>2</v>
      </c>
    </row>
    <row r="917" spans="1:5" x14ac:dyDescent="0.2">
      <c r="A917" t="s">
        <v>8219</v>
      </c>
      <c r="B917">
        <v>2051</v>
      </c>
      <c r="D917" t="s">
        <v>8221</v>
      </c>
      <c r="E917">
        <v>2</v>
      </c>
    </row>
    <row r="918" spans="1:5" x14ac:dyDescent="0.2">
      <c r="A918" t="s">
        <v>8219</v>
      </c>
      <c r="B918">
        <v>402</v>
      </c>
      <c r="D918" t="s">
        <v>8221</v>
      </c>
      <c r="E918">
        <v>0</v>
      </c>
    </row>
    <row r="919" spans="1:5" x14ac:dyDescent="0.2">
      <c r="A919" t="s">
        <v>8219</v>
      </c>
      <c r="B919">
        <v>253</v>
      </c>
      <c r="D919" t="s">
        <v>8221</v>
      </c>
      <c r="E919">
        <v>2</v>
      </c>
    </row>
    <row r="920" spans="1:5" x14ac:dyDescent="0.2">
      <c r="A920" t="s">
        <v>8219</v>
      </c>
      <c r="B920">
        <v>473</v>
      </c>
      <c r="D920" t="s">
        <v>8221</v>
      </c>
      <c r="E920">
        <v>4</v>
      </c>
    </row>
    <row r="921" spans="1:5" x14ac:dyDescent="0.2">
      <c r="A921" t="s">
        <v>8219</v>
      </c>
      <c r="B921">
        <v>821</v>
      </c>
      <c r="D921" t="s">
        <v>8221</v>
      </c>
      <c r="E921">
        <v>2</v>
      </c>
    </row>
    <row r="922" spans="1:5" x14ac:dyDescent="0.2">
      <c r="A922" t="s">
        <v>8219</v>
      </c>
      <c r="B922">
        <v>388</v>
      </c>
      <c r="D922" t="s">
        <v>8221</v>
      </c>
      <c r="E922">
        <v>0</v>
      </c>
    </row>
    <row r="923" spans="1:5" x14ac:dyDescent="0.2">
      <c r="A923" t="s">
        <v>8219</v>
      </c>
      <c r="B923">
        <v>813</v>
      </c>
      <c r="D923" t="s">
        <v>8221</v>
      </c>
      <c r="E923">
        <v>1</v>
      </c>
    </row>
    <row r="924" spans="1:5" x14ac:dyDescent="0.2">
      <c r="A924" t="s">
        <v>8219</v>
      </c>
      <c r="B924">
        <v>1945</v>
      </c>
      <c r="D924" t="s">
        <v>8221</v>
      </c>
      <c r="E924">
        <v>0</v>
      </c>
    </row>
    <row r="925" spans="1:5" x14ac:dyDescent="0.2">
      <c r="A925" t="s">
        <v>8219</v>
      </c>
      <c r="B925">
        <v>1637</v>
      </c>
      <c r="D925" t="s">
        <v>8221</v>
      </c>
      <c r="E925">
        <v>2</v>
      </c>
    </row>
    <row r="926" spans="1:5" x14ac:dyDescent="0.2">
      <c r="A926" t="s">
        <v>8219</v>
      </c>
      <c r="B926">
        <v>1375</v>
      </c>
      <c r="D926" t="s">
        <v>8221</v>
      </c>
      <c r="E926">
        <v>7</v>
      </c>
    </row>
    <row r="927" spans="1:5" x14ac:dyDescent="0.2">
      <c r="A927" t="s">
        <v>8219</v>
      </c>
      <c r="B927">
        <v>17</v>
      </c>
      <c r="D927" t="s">
        <v>8221</v>
      </c>
      <c r="E927">
        <v>5</v>
      </c>
    </row>
    <row r="928" spans="1:5" x14ac:dyDescent="0.2">
      <c r="A928" t="s">
        <v>8219</v>
      </c>
      <c r="B928">
        <v>354</v>
      </c>
      <c r="D928" t="s">
        <v>8221</v>
      </c>
      <c r="E928">
        <v>0</v>
      </c>
    </row>
    <row r="929" spans="1:5" x14ac:dyDescent="0.2">
      <c r="A929" t="s">
        <v>8219</v>
      </c>
      <c r="B929">
        <v>191</v>
      </c>
      <c r="D929" t="s">
        <v>8221</v>
      </c>
      <c r="E929">
        <v>0</v>
      </c>
    </row>
    <row r="930" spans="1:5" x14ac:dyDescent="0.2">
      <c r="A930" t="s">
        <v>8219</v>
      </c>
      <c r="B930">
        <v>303</v>
      </c>
      <c r="D930" t="s">
        <v>8221</v>
      </c>
      <c r="E930">
        <v>0</v>
      </c>
    </row>
    <row r="931" spans="1:5" x14ac:dyDescent="0.2">
      <c r="A931" t="s">
        <v>8219</v>
      </c>
      <c r="B931">
        <v>137</v>
      </c>
      <c r="D931" t="s">
        <v>8221</v>
      </c>
      <c r="E931">
        <v>2</v>
      </c>
    </row>
    <row r="932" spans="1:5" x14ac:dyDescent="0.2">
      <c r="A932" t="s">
        <v>8219</v>
      </c>
      <c r="B932">
        <v>41</v>
      </c>
      <c r="D932" t="s">
        <v>8221</v>
      </c>
      <c r="E932">
        <v>0</v>
      </c>
    </row>
    <row r="933" spans="1:5" x14ac:dyDescent="0.2">
      <c r="A933" t="s">
        <v>8219</v>
      </c>
      <c r="B933">
        <v>398</v>
      </c>
      <c r="D933" t="s">
        <v>8221</v>
      </c>
      <c r="E933">
        <v>0</v>
      </c>
    </row>
    <row r="934" spans="1:5" x14ac:dyDescent="0.2">
      <c r="A934" t="s">
        <v>8219</v>
      </c>
      <c r="B934">
        <v>1737</v>
      </c>
      <c r="D934" t="s">
        <v>8221</v>
      </c>
      <c r="E934">
        <v>28</v>
      </c>
    </row>
    <row r="935" spans="1:5" x14ac:dyDescent="0.2">
      <c r="A935" t="s">
        <v>8219</v>
      </c>
      <c r="B935">
        <v>971</v>
      </c>
      <c r="D935" t="s">
        <v>8221</v>
      </c>
      <c r="E935">
        <v>2</v>
      </c>
    </row>
    <row r="936" spans="1:5" x14ac:dyDescent="0.2">
      <c r="A936" t="s">
        <v>8219</v>
      </c>
      <c r="B936">
        <v>183</v>
      </c>
      <c r="D936" t="s">
        <v>8221</v>
      </c>
      <c r="E936">
        <v>0</v>
      </c>
    </row>
    <row r="937" spans="1:5" x14ac:dyDescent="0.2">
      <c r="A937" t="s">
        <v>8219</v>
      </c>
      <c r="B937">
        <v>4562</v>
      </c>
      <c r="D937" t="s">
        <v>8221</v>
      </c>
      <c r="E937">
        <v>0</v>
      </c>
    </row>
    <row r="938" spans="1:5" x14ac:dyDescent="0.2">
      <c r="A938" t="s">
        <v>8219</v>
      </c>
      <c r="B938">
        <v>26457</v>
      </c>
      <c r="D938" t="s">
        <v>8221</v>
      </c>
      <c r="E938">
        <v>0</v>
      </c>
    </row>
    <row r="939" spans="1:5" x14ac:dyDescent="0.2">
      <c r="A939" t="s">
        <v>8219</v>
      </c>
      <c r="B939">
        <v>162</v>
      </c>
      <c r="D939" t="s">
        <v>8221</v>
      </c>
      <c r="E939">
        <v>4</v>
      </c>
    </row>
    <row r="940" spans="1:5" x14ac:dyDescent="0.2">
      <c r="A940" t="s">
        <v>8219</v>
      </c>
      <c r="B940">
        <v>479</v>
      </c>
      <c r="D940" t="s">
        <v>8221</v>
      </c>
      <c r="E940">
        <v>12</v>
      </c>
    </row>
    <row r="941" spans="1:5" x14ac:dyDescent="0.2">
      <c r="A941" t="s">
        <v>8219</v>
      </c>
      <c r="B941">
        <v>426</v>
      </c>
      <c r="D941" t="s">
        <v>8221</v>
      </c>
      <c r="E941">
        <v>0</v>
      </c>
    </row>
    <row r="942" spans="1:5" x14ac:dyDescent="0.2">
      <c r="A942" t="s">
        <v>8219</v>
      </c>
      <c r="B942">
        <v>450</v>
      </c>
      <c r="D942" t="s">
        <v>8221</v>
      </c>
      <c r="E942">
        <v>33</v>
      </c>
    </row>
    <row r="943" spans="1:5" x14ac:dyDescent="0.2">
      <c r="A943" t="s">
        <v>8219</v>
      </c>
      <c r="B943">
        <v>1780</v>
      </c>
      <c r="D943" t="s">
        <v>8221</v>
      </c>
      <c r="E943">
        <v>0</v>
      </c>
    </row>
    <row r="944" spans="1:5" x14ac:dyDescent="0.2">
      <c r="A944" t="s">
        <v>8219</v>
      </c>
      <c r="B944">
        <v>122</v>
      </c>
      <c r="D944" t="s">
        <v>8221</v>
      </c>
      <c r="E944">
        <v>4</v>
      </c>
    </row>
    <row r="945" spans="1:5" x14ac:dyDescent="0.2">
      <c r="A945" t="s">
        <v>8219</v>
      </c>
      <c r="B945">
        <v>95</v>
      </c>
      <c r="D945" t="s">
        <v>8221</v>
      </c>
      <c r="E945">
        <v>0</v>
      </c>
    </row>
    <row r="946" spans="1:5" x14ac:dyDescent="0.2">
      <c r="A946" t="s">
        <v>8219</v>
      </c>
      <c r="B946">
        <v>325</v>
      </c>
      <c r="D946" t="s">
        <v>8221</v>
      </c>
      <c r="E946">
        <v>11</v>
      </c>
    </row>
    <row r="947" spans="1:5" x14ac:dyDescent="0.2">
      <c r="A947" t="s">
        <v>8219</v>
      </c>
      <c r="B947">
        <v>353</v>
      </c>
      <c r="D947" t="s">
        <v>8221</v>
      </c>
      <c r="E947">
        <v>1</v>
      </c>
    </row>
    <row r="948" spans="1:5" x14ac:dyDescent="0.2">
      <c r="A948" t="s">
        <v>8219</v>
      </c>
      <c r="B948">
        <v>105</v>
      </c>
      <c r="D948" t="s">
        <v>8221</v>
      </c>
      <c r="E948">
        <v>5</v>
      </c>
    </row>
    <row r="949" spans="1:5" x14ac:dyDescent="0.2">
      <c r="A949" t="s">
        <v>8219</v>
      </c>
      <c r="B949">
        <v>729</v>
      </c>
      <c r="D949" t="s">
        <v>8221</v>
      </c>
      <c r="E949">
        <v>0</v>
      </c>
    </row>
    <row r="950" spans="1:5" x14ac:dyDescent="0.2">
      <c r="A950" t="s">
        <v>8219</v>
      </c>
      <c r="B950">
        <v>454</v>
      </c>
      <c r="D950" t="s">
        <v>8221</v>
      </c>
      <c r="E950">
        <v>1</v>
      </c>
    </row>
    <row r="951" spans="1:5" x14ac:dyDescent="0.2">
      <c r="A951" t="s">
        <v>8219</v>
      </c>
      <c r="B951">
        <v>539</v>
      </c>
      <c r="D951" t="s">
        <v>8221</v>
      </c>
      <c r="E951">
        <v>1</v>
      </c>
    </row>
    <row r="952" spans="1:5" x14ac:dyDescent="0.2">
      <c r="A952" t="s">
        <v>8219</v>
      </c>
      <c r="B952">
        <v>79</v>
      </c>
      <c r="D952" t="s">
        <v>8221</v>
      </c>
      <c r="E952">
        <v>6</v>
      </c>
    </row>
    <row r="953" spans="1:5" x14ac:dyDescent="0.2">
      <c r="A953" t="s">
        <v>8219</v>
      </c>
      <c r="B953">
        <v>94</v>
      </c>
      <c r="D953" t="s">
        <v>8221</v>
      </c>
      <c r="E953">
        <v>8</v>
      </c>
    </row>
    <row r="954" spans="1:5" x14ac:dyDescent="0.2">
      <c r="A954" t="s">
        <v>8219</v>
      </c>
      <c r="B954">
        <v>625</v>
      </c>
      <c r="D954" t="s">
        <v>8221</v>
      </c>
      <c r="E954">
        <v>1</v>
      </c>
    </row>
    <row r="955" spans="1:5" x14ac:dyDescent="0.2">
      <c r="A955" t="s">
        <v>8219</v>
      </c>
      <c r="B955">
        <v>508</v>
      </c>
      <c r="D955" t="s">
        <v>8221</v>
      </c>
      <c r="E955">
        <v>0</v>
      </c>
    </row>
    <row r="956" spans="1:5" x14ac:dyDescent="0.2">
      <c r="A956" t="s">
        <v>8219</v>
      </c>
      <c r="B956">
        <v>531</v>
      </c>
      <c r="D956" t="s">
        <v>8221</v>
      </c>
      <c r="E956">
        <v>2</v>
      </c>
    </row>
    <row r="957" spans="1:5" x14ac:dyDescent="0.2">
      <c r="A957" t="s">
        <v>8219</v>
      </c>
      <c r="B957">
        <v>158</v>
      </c>
      <c r="D957" t="s">
        <v>8221</v>
      </c>
      <c r="E957">
        <v>1</v>
      </c>
    </row>
    <row r="958" spans="1:5" x14ac:dyDescent="0.2">
      <c r="A958" t="s">
        <v>8219</v>
      </c>
      <c r="B958">
        <v>508</v>
      </c>
      <c r="D958" t="s">
        <v>8221</v>
      </c>
      <c r="E958">
        <v>0</v>
      </c>
    </row>
    <row r="959" spans="1:5" x14ac:dyDescent="0.2">
      <c r="A959" t="s">
        <v>8219</v>
      </c>
      <c r="B959">
        <v>644</v>
      </c>
      <c r="D959" t="s">
        <v>8221</v>
      </c>
      <c r="E959">
        <v>1</v>
      </c>
    </row>
    <row r="960" spans="1:5" x14ac:dyDescent="0.2">
      <c r="A960" t="s">
        <v>8219</v>
      </c>
      <c r="B960">
        <v>848</v>
      </c>
      <c r="D960" t="s">
        <v>8221</v>
      </c>
      <c r="E960">
        <v>19</v>
      </c>
    </row>
    <row r="961" spans="1:5" x14ac:dyDescent="0.2">
      <c r="A961" t="s">
        <v>8219</v>
      </c>
      <c r="B961">
        <v>429</v>
      </c>
      <c r="D961" t="s">
        <v>8221</v>
      </c>
      <c r="E961">
        <v>27</v>
      </c>
    </row>
    <row r="962" spans="1:5" x14ac:dyDescent="0.2">
      <c r="A962" t="s">
        <v>8219</v>
      </c>
      <c r="B962">
        <v>204</v>
      </c>
      <c r="D962" t="s">
        <v>8221</v>
      </c>
      <c r="E962">
        <v>7</v>
      </c>
    </row>
    <row r="963" spans="1:5" x14ac:dyDescent="0.2">
      <c r="A963" t="s">
        <v>8219</v>
      </c>
      <c r="B963">
        <v>379</v>
      </c>
      <c r="D963" t="s">
        <v>8221</v>
      </c>
      <c r="E963">
        <v>14</v>
      </c>
    </row>
    <row r="964" spans="1:5" x14ac:dyDescent="0.2">
      <c r="A964" t="s">
        <v>8219</v>
      </c>
      <c r="B964">
        <v>271</v>
      </c>
      <c r="D964" t="s">
        <v>8221</v>
      </c>
      <c r="E964">
        <v>5</v>
      </c>
    </row>
    <row r="965" spans="1:5" x14ac:dyDescent="0.2">
      <c r="A965" t="s">
        <v>8219</v>
      </c>
      <c r="B965">
        <v>120</v>
      </c>
      <c r="D965" t="s">
        <v>8221</v>
      </c>
      <c r="E965">
        <v>30</v>
      </c>
    </row>
    <row r="966" spans="1:5" x14ac:dyDescent="0.2">
      <c r="A966" t="s">
        <v>8219</v>
      </c>
      <c r="B966">
        <v>140</v>
      </c>
      <c r="D966" t="s">
        <v>8221</v>
      </c>
      <c r="E966">
        <v>1</v>
      </c>
    </row>
    <row r="967" spans="1:5" x14ac:dyDescent="0.2">
      <c r="A967" t="s">
        <v>8219</v>
      </c>
      <c r="B967">
        <v>193</v>
      </c>
      <c r="D967" t="s">
        <v>8221</v>
      </c>
      <c r="E967">
        <v>0</v>
      </c>
    </row>
    <row r="968" spans="1:5" x14ac:dyDescent="0.2">
      <c r="A968" t="s">
        <v>8219</v>
      </c>
      <c r="B968">
        <v>180</v>
      </c>
      <c r="D968" t="s">
        <v>8221</v>
      </c>
      <c r="E968">
        <v>60</v>
      </c>
    </row>
    <row r="969" spans="1:5" x14ac:dyDescent="0.2">
      <c r="A969" t="s">
        <v>8219</v>
      </c>
      <c r="B969">
        <v>263</v>
      </c>
      <c r="D969" t="s">
        <v>8221</v>
      </c>
      <c r="E969">
        <v>84</v>
      </c>
    </row>
    <row r="970" spans="1:5" x14ac:dyDescent="0.2">
      <c r="A970" t="s">
        <v>8219</v>
      </c>
      <c r="B970">
        <v>217</v>
      </c>
      <c r="D970" t="s">
        <v>8221</v>
      </c>
      <c r="E970">
        <v>47</v>
      </c>
    </row>
    <row r="971" spans="1:5" x14ac:dyDescent="0.2">
      <c r="A971" t="s">
        <v>8219</v>
      </c>
      <c r="B971">
        <v>443</v>
      </c>
      <c r="D971" t="s">
        <v>8221</v>
      </c>
      <c r="E971">
        <v>66</v>
      </c>
    </row>
    <row r="972" spans="1:5" x14ac:dyDescent="0.2">
      <c r="A972" t="s">
        <v>8219</v>
      </c>
      <c r="B972">
        <v>1373</v>
      </c>
      <c r="D972" t="s">
        <v>8221</v>
      </c>
      <c r="E972">
        <v>171</v>
      </c>
    </row>
    <row r="973" spans="1:5" x14ac:dyDescent="0.2">
      <c r="A973" t="s">
        <v>8219</v>
      </c>
      <c r="B973">
        <v>742</v>
      </c>
      <c r="D973" t="s">
        <v>8221</v>
      </c>
      <c r="E973">
        <v>29</v>
      </c>
    </row>
    <row r="974" spans="1:5" x14ac:dyDescent="0.2">
      <c r="A974" t="s">
        <v>8219</v>
      </c>
      <c r="B974">
        <v>170</v>
      </c>
      <c r="D974" t="s">
        <v>8221</v>
      </c>
      <c r="E974">
        <v>9</v>
      </c>
    </row>
    <row r="975" spans="1:5" x14ac:dyDescent="0.2">
      <c r="A975" t="s">
        <v>8219</v>
      </c>
      <c r="B975">
        <v>242</v>
      </c>
      <c r="D975" t="s">
        <v>8221</v>
      </c>
      <c r="E975">
        <v>27</v>
      </c>
    </row>
    <row r="976" spans="1:5" x14ac:dyDescent="0.2">
      <c r="A976" t="s">
        <v>8219</v>
      </c>
      <c r="B976">
        <v>541</v>
      </c>
      <c r="D976" t="s">
        <v>8221</v>
      </c>
      <c r="E976">
        <v>2</v>
      </c>
    </row>
    <row r="977" spans="1:5" x14ac:dyDescent="0.2">
      <c r="A977" t="s">
        <v>8219</v>
      </c>
      <c r="B977">
        <v>121</v>
      </c>
      <c r="D977" t="s">
        <v>8221</v>
      </c>
      <c r="E977">
        <v>3</v>
      </c>
    </row>
    <row r="978" spans="1:5" x14ac:dyDescent="0.2">
      <c r="A978" t="s">
        <v>8219</v>
      </c>
      <c r="B978">
        <v>621</v>
      </c>
      <c r="D978" t="s">
        <v>8221</v>
      </c>
      <c r="E978">
        <v>4</v>
      </c>
    </row>
    <row r="979" spans="1:5" x14ac:dyDescent="0.2">
      <c r="A979" t="s">
        <v>8219</v>
      </c>
      <c r="B979">
        <v>101</v>
      </c>
      <c r="D979" t="s">
        <v>8221</v>
      </c>
      <c r="E979">
        <v>2</v>
      </c>
    </row>
    <row r="980" spans="1:5" x14ac:dyDescent="0.2">
      <c r="A980" t="s">
        <v>8219</v>
      </c>
      <c r="B980">
        <v>554</v>
      </c>
      <c r="D980" t="s">
        <v>8221</v>
      </c>
      <c r="E980">
        <v>20</v>
      </c>
    </row>
    <row r="981" spans="1:5" x14ac:dyDescent="0.2">
      <c r="A981" t="s">
        <v>8219</v>
      </c>
      <c r="B981">
        <v>666</v>
      </c>
      <c r="D981" t="s">
        <v>8221</v>
      </c>
      <c r="E981">
        <v>3</v>
      </c>
    </row>
    <row r="982" spans="1:5" x14ac:dyDescent="0.2">
      <c r="A982" t="s">
        <v>8219</v>
      </c>
      <c r="B982">
        <v>410</v>
      </c>
      <c r="D982" t="s">
        <v>8221</v>
      </c>
      <c r="E982">
        <v>4</v>
      </c>
    </row>
    <row r="983" spans="1:5" x14ac:dyDescent="0.2">
      <c r="A983" t="s">
        <v>8219</v>
      </c>
      <c r="B983">
        <v>375</v>
      </c>
      <c r="D983" t="s">
        <v>8221</v>
      </c>
      <c r="E983">
        <v>1</v>
      </c>
    </row>
    <row r="984" spans="1:5" x14ac:dyDescent="0.2">
      <c r="A984" t="s">
        <v>8219</v>
      </c>
      <c r="B984">
        <v>1364</v>
      </c>
      <c r="D984" t="s">
        <v>8221</v>
      </c>
      <c r="E984">
        <v>0</v>
      </c>
    </row>
    <row r="985" spans="1:5" x14ac:dyDescent="0.2">
      <c r="A985" t="s">
        <v>8219</v>
      </c>
      <c r="B985">
        <v>35</v>
      </c>
      <c r="D985" t="s">
        <v>8221</v>
      </c>
      <c r="E985">
        <v>0</v>
      </c>
    </row>
    <row r="986" spans="1:5" x14ac:dyDescent="0.2">
      <c r="A986" t="s">
        <v>8219</v>
      </c>
      <c r="B986">
        <v>203</v>
      </c>
      <c r="D986" t="s">
        <v>8221</v>
      </c>
      <c r="E986">
        <v>14</v>
      </c>
    </row>
    <row r="987" spans="1:5" x14ac:dyDescent="0.2">
      <c r="A987" t="s">
        <v>8219</v>
      </c>
      <c r="B987">
        <v>49</v>
      </c>
      <c r="D987" t="s">
        <v>8221</v>
      </c>
      <c r="E987">
        <v>1</v>
      </c>
    </row>
    <row r="988" spans="1:5" x14ac:dyDescent="0.2">
      <c r="A988" t="s">
        <v>8219</v>
      </c>
      <c r="B988">
        <v>5812</v>
      </c>
      <c r="D988" t="s">
        <v>8221</v>
      </c>
      <c r="E988">
        <v>118</v>
      </c>
    </row>
    <row r="989" spans="1:5" x14ac:dyDescent="0.2">
      <c r="A989" t="s">
        <v>8219</v>
      </c>
      <c r="B989">
        <v>1556</v>
      </c>
      <c r="D989" t="s">
        <v>8221</v>
      </c>
      <c r="E989">
        <v>2</v>
      </c>
    </row>
    <row r="990" spans="1:5" x14ac:dyDescent="0.2">
      <c r="A990" t="s">
        <v>8219</v>
      </c>
      <c r="B990">
        <v>65</v>
      </c>
      <c r="D990" t="s">
        <v>8221</v>
      </c>
      <c r="E990">
        <v>1</v>
      </c>
    </row>
    <row r="991" spans="1:5" x14ac:dyDescent="0.2">
      <c r="A991" t="s">
        <v>8219</v>
      </c>
      <c r="B991">
        <v>10</v>
      </c>
      <c r="D991" t="s">
        <v>8221</v>
      </c>
      <c r="E991">
        <v>3</v>
      </c>
    </row>
    <row r="992" spans="1:5" x14ac:dyDescent="0.2">
      <c r="A992" t="s">
        <v>8219</v>
      </c>
      <c r="B992">
        <v>76</v>
      </c>
      <c r="D992" t="s">
        <v>8221</v>
      </c>
      <c r="E992">
        <v>1</v>
      </c>
    </row>
    <row r="993" spans="1:5" x14ac:dyDescent="0.2">
      <c r="A993" t="s">
        <v>8219</v>
      </c>
      <c r="B993">
        <v>263</v>
      </c>
      <c r="D993" t="s">
        <v>8221</v>
      </c>
      <c r="E993">
        <v>3</v>
      </c>
    </row>
    <row r="994" spans="1:5" x14ac:dyDescent="0.2">
      <c r="A994" t="s">
        <v>8219</v>
      </c>
      <c r="B994">
        <v>1530</v>
      </c>
      <c r="D994" t="s">
        <v>8221</v>
      </c>
      <c r="E994">
        <v>38</v>
      </c>
    </row>
    <row r="995" spans="1:5" x14ac:dyDescent="0.2">
      <c r="A995" t="s">
        <v>8219</v>
      </c>
      <c r="B995">
        <v>278</v>
      </c>
      <c r="D995" t="s">
        <v>8221</v>
      </c>
      <c r="E995">
        <v>52</v>
      </c>
    </row>
    <row r="996" spans="1:5" x14ac:dyDescent="0.2">
      <c r="A996" t="s">
        <v>8219</v>
      </c>
      <c r="B996">
        <v>350</v>
      </c>
      <c r="D996" t="s">
        <v>8221</v>
      </c>
      <c r="E996">
        <v>2</v>
      </c>
    </row>
    <row r="997" spans="1:5" x14ac:dyDescent="0.2">
      <c r="A997" t="s">
        <v>8219</v>
      </c>
      <c r="B997">
        <v>470</v>
      </c>
      <c r="D997" t="s">
        <v>8221</v>
      </c>
      <c r="E997">
        <v>0</v>
      </c>
    </row>
    <row r="998" spans="1:5" x14ac:dyDescent="0.2">
      <c r="A998" t="s">
        <v>8219</v>
      </c>
      <c r="B998">
        <v>3</v>
      </c>
      <c r="D998" t="s">
        <v>8221</v>
      </c>
      <c r="E998">
        <v>4</v>
      </c>
    </row>
    <row r="999" spans="1:5" x14ac:dyDescent="0.2">
      <c r="A999" t="s">
        <v>8219</v>
      </c>
      <c r="B999">
        <v>8200</v>
      </c>
      <c r="D999" t="s">
        <v>8221</v>
      </c>
      <c r="E999">
        <v>4</v>
      </c>
    </row>
    <row r="1000" spans="1:5" x14ac:dyDescent="0.2">
      <c r="A1000" t="s">
        <v>8219</v>
      </c>
      <c r="B1000">
        <v>8359</v>
      </c>
      <c r="D1000" t="s">
        <v>8221</v>
      </c>
      <c r="E1000">
        <v>18</v>
      </c>
    </row>
    <row r="1001" spans="1:5" x14ac:dyDescent="0.2">
      <c r="A1001" t="s">
        <v>8219</v>
      </c>
      <c r="B1001">
        <v>188</v>
      </c>
      <c r="D1001" t="s">
        <v>8221</v>
      </c>
      <c r="E1001">
        <v>0</v>
      </c>
    </row>
    <row r="1002" spans="1:5" x14ac:dyDescent="0.2">
      <c r="A1002" t="s">
        <v>8219</v>
      </c>
      <c r="B1002">
        <v>48</v>
      </c>
      <c r="D1002" t="s">
        <v>8221</v>
      </c>
      <c r="E1002">
        <v>22</v>
      </c>
    </row>
    <row r="1003" spans="1:5" x14ac:dyDescent="0.2">
      <c r="A1003" t="s">
        <v>8219</v>
      </c>
      <c r="B1003">
        <v>607</v>
      </c>
      <c r="D1003" t="s">
        <v>8221</v>
      </c>
      <c r="E1003">
        <v>49</v>
      </c>
    </row>
    <row r="1004" spans="1:5" x14ac:dyDescent="0.2">
      <c r="A1004" t="s">
        <v>8219</v>
      </c>
      <c r="B1004">
        <v>50</v>
      </c>
      <c r="D1004" t="s">
        <v>8221</v>
      </c>
      <c r="E1004">
        <v>19</v>
      </c>
    </row>
    <row r="1005" spans="1:5" x14ac:dyDescent="0.2">
      <c r="A1005" t="s">
        <v>8219</v>
      </c>
      <c r="B1005">
        <v>55</v>
      </c>
      <c r="D1005" t="s">
        <v>8221</v>
      </c>
      <c r="E1005">
        <v>4</v>
      </c>
    </row>
    <row r="1006" spans="1:5" x14ac:dyDescent="0.2">
      <c r="A1006" t="s">
        <v>8219</v>
      </c>
      <c r="B1006">
        <v>38</v>
      </c>
      <c r="D1006" t="s">
        <v>8221</v>
      </c>
      <c r="E1006">
        <v>4</v>
      </c>
    </row>
    <row r="1007" spans="1:5" x14ac:dyDescent="0.2">
      <c r="A1007" t="s">
        <v>8219</v>
      </c>
      <c r="B1007">
        <v>25</v>
      </c>
      <c r="D1007" t="s">
        <v>8221</v>
      </c>
      <c r="E1007">
        <v>2</v>
      </c>
    </row>
    <row r="1008" spans="1:5" x14ac:dyDescent="0.2">
      <c r="A1008" t="s">
        <v>8219</v>
      </c>
      <c r="B1008">
        <v>46</v>
      </c>
      <c r="D1008" t="s">
        <v>8221</v>
      </c>
      <c r="E1008">
        <v>0</v>
      </c>
    </row>
    <row r="1009" spans="1:5" x14ac:dyDescent="0.2">
      <c r="A1009" t="s">
        <v>8219</v>
      </c>
      <c r="B1009">
        <v>83</v>
      </c>
      <c r="D1009" t="s">
        <v>8221</v>
      </c>
      <c r="E1009">
        <v>0</v>
      </c>
    </row>
    <row r="1010" spans="1:5" x14ac:dyDescent="0.2">
      <c r="A1010" t="s">
        <v>8219</v>
      </c>
      <c r="B1010">
        <v>35</v>
      </c>
      <c r="D1010" t="s">
        <v>8221</v>
      </c>
      <c r="E1010">
        <v>14</v>
      </c>
    </row>
    <row r="1011" spans="1:5" x14ac:dyDescent="0.2">
      <c r="A1011" t="s">
        <v>8219</v>
      </c>
      <c r="B1011">
        <v>25</v>
      </c>
      <c r="D1011" t="s">
        <v>8221</v>
      </c>
      <c r="E1011">
        <v>8</v>
      </c>
    </row>
    <row r="1012" spans="1:5" x14ac:dyDescent="0.2">
      <c r="A1012" t="s">
        <v>8219</v>
      </c>
      <c r="B1012">
        <v>75</v>
      </c>
      <c r="D1012" t="s">
        <v>8221</v>
      </c>
      <c r="E1012">
        <v>0</v>
      </c>
    </row>
    <row r="1013" spans="1:5" x14ac:dyDescent="0.2">
      <c r="A1013" t="s">
        <v>8219</v>
      </c>
      <c r="B1013">
        <v>62</v>
      </c>
      <c r="D1013" t="s">
        <v>8221</v>
      </c>
      <c r="E1013">
        <v>15</v>
      </c>
    </row>
    <row r="1014" spans="1:5" x14ac:dyDescent="0.2">
      <c r="A1014" t="s">
        <v>8219</v>
      </c>
      <c r="B1014">
        <v>160</v>
      </c>
      <c r="D1014" t="s">
        <v>8221</v>
      </c>
      <c r="E1014">
        <v>33</v>
      </c>
    </row>
    <row r="1015" spans="1:5" x14ac:dyDescent="0.2">
      <c r="A1015" t="s">
        <v>8219</v>
      </c>
      <c r="B1015">
        <v>246</v>
      </c>
      <c r="D1015" t="s">
        <v>8221</v>
      </c>
      <c r="E1015">
        <v>2</v>
      </c>
    </row>
    <row r="1016" spans="1:5" x14ac:dyDescent="0.2">
      <c r="A1016" t="s">
        <v>8219</v>
      </c>
      <c r="B1016">
        <v>55</v>
      </c>
      <c r="D1016" t="s">
        <v>8221</v>
      </c>
      <c r="E1016">
        <v>6</v>
      </c>
    </row>
    <row r="1017" spans="1:5" x14ac:dyDescent="0.2">
      <c r="A1017" t="s">
        <v>8219</v>
      </c>
      <c r="B1017">
        <v>23</v>
      </c>
      <c r="D1017" t="s">
        <v>8221</v>
      </c>
      <c r="E1017">
        <v>2</v>
      </c>
    </row>
    <row r="1018" spans="1:5" x14ac:dyDescent="0.2">
      <c r="A1018" t="s">
        <v>8219</v>
      </c>
      <c r="B1018">
        <v>72</v>
      </c>
      <c r="D1018" t="s">
        <v>8221</v>
      </c>
      <c r="E1018">
        <v>0</v>
      </c>
    </row>
    <row r="1019" spans="1:5" x14ac:dyDescent="0.2">
      <c r="A1019" t="s">
        <v>8219</v>
      </c>
      <c r="B1019">
        <v>22</v>
      </c>
      <c r="D1019" t="s">
        <v>8221</v>
      </c>
      <c r="E1019">
        <v>4</v>
      </c>
    </row>
    <row r="1020" spans="1:5" x14ac:dyDescent="0.2">
      <c r="A1020" t="s">
        <v>8219</v>
      </c>
      <c r="B1020">
        <v>14</v>
      </c>
      <c r="D1020" t="s">
        <v>8221</v>
      </c>
      <c r="E1020">
        <v>1</v>
      </c>
    </row>
    <row r="1021" spans="1:5" x14ac:dyDescent="0.2">
      <c r="A1021" t="s">
        <v>8219</v>
      </c>
      <c r="B1021">
        <v>38</v>
      </c>
      <c r="D1021" t="s">
        <v>8221</v>
      </c>
      <c r="E1021">
        <v>3</v>
      </c>
    </row>
    <row r="1022" spans="1:5" x14ac:dyDescent="0.2">
      <c r="A1022" t="s">
        <v>8219</v>
      </c>
      <c r="B1022">
        <v>32</v>
      </c>
      <c r="D1022" t="s">
        <v>8221</v>
      </c>
      <c r="E1022">
        <v>4</v>
      </c>
    </row>
    <row r="1023" spans="1:5" x14ac:dyDescent="0.2">
      <c r="A1023" t="s">
        <v>8219</v>
      </c>
      <c r="B1023">
        <v>63</v>
      </c>
      <c r="D1023" t="s">
        <v>8221</v>
      </c>
      <c r="E1023">
        <v>0</v>
      </c>
    </row>
    <row r="1024" spans="1:5" x14ac:dyDescent="0.2">
      <c r="A1024" t="s">
        <v>8219</v>
      </c>
      <c r="B1024">
        <v>27</v>
      </c>
      <c r="D1024" t="s">
        <v>8221</v>
      </c>
      <c r="E1024">
        <v>4</v>
      </c>
    </row>
    <row r="1025" spans="1:5" x14ac:dyDescent="0.2">
      <c r="A1025" t="s">
        <v>8219</v>
      </c>
      <c r="B1025">
        <v>44</v>
      </c>
      <c r="D1025" t="s">
        <v>8221</v>
      </c>
      <c r="E1025">
        <v>3</v>
      </c>
    </row>
    <row r="1026" spans="1:5" x14ac:dyDescent="0.2">
      <c r="A1026" t="s">
        <v>8219</v>
      </c>
      <c r="B1026">
        <v>38</v>
      </c>
      <c r="D1026" t="s">
        <v>8221</v>
      </c>
      <c r="E1026">
        <v>34</v>
      </c>
    </row>
    <row r="1027" spans="1:5" x14ac:dyDescent="0.2">
      <c r="A1027" t="s">
        <v>8219</v>
      </c>
      <c r="B1027">
        <v>115</v>
      </c>
      <c r="D1027" t="s">
        <v>8221</v>
      </c>
      <c r="E1027">
        <v>2</v>
      </c>
    </row>
    <row r="1028" spans="1:5" x14ac:dyDescent="0.2">
      <c r="A1028" t="s">
        <v>8219</v>
      </c>
      <c r="B1028">
        <v>37</v>
      </c>
      <c r="D1028" t="s">
        <v>8221</v>
      </c>
      <c r="E1028">
        <v>33</v>
      </c>
    </row>
    <row r="1029" spans="1:5" x14ac:dyDescent="0.2">
      <c r="A1029" t="s">
        <v>8219</v>
      </c>
      <c r="B1029">
        <v>99</v>
      </c>
      <c r="D1029" t="s">
        <v>8221</v>
      </c>
      <c r="E1029">
        <v>0</v>
      </c>
    </row>
    <row r="1030" spans="1:5" x14ac:dyDescent="0.2">
      <c r="A1030" t="s">
        <v>8219</v>
      </c>
      <c r="B1030">
        <v>44</v>
      </c>
      <c r="D1030" t="s">
        <v>8221</v>
      </c>
      <c r="E1030">
        <v>0</v>
      </c>
    </row>
    <row r="1031" spans="1:5" x14ac:dyDescent="0.2">
      <c r="A1031" t="s">
        <v>8219</v>
      </c>
      <c r="B1031">
        <v>58</v>
      </c>
      <c r="D1031" t="s">
        <v>8221</v>
      </c>
      <c r="E1031">
        <v>1</v>
      </c>
    </row>
    <row r="1032" spans="1:5" x14ac:dyDescent="0.2">
      <c r="A1032" t="s">
        <v>8219</v>
      </c>
      <c r="B1032">
        <v>191</v>
      </c>
      <c r="D1032" t="s">
        <v>8221</v>
      </c>
      <c r="E1032">
        <v>13</v>
      </c>
    </row>
    <row r="1033" spans="1:5" x14ac:dyDescent="0.2">
      <c r="A1033" t="s">
        <v>8219</v>
      </c>
      <c r="B1033">
        <v>40</v>
      </c>
      <c r="D1033" t="s">
        <v>8221</v>
      </c>
      <c r="E1033">
        <v>2</v>
      </c>
    </row>
    <row r="1034" spans="1:5" x14ac:dyDescent="0.2">
      <c r="A1034" t="s">
        <v>8219</v>
      </c>
      <c r="B1034">
        <v>38</v>
      </c>
      <c r="D1034" t="s">
        <v>8221</v>
      </c>
      <c r="E1034">
        <v>36</v>
      </c>
    </row>
    <row r="1035" spans="1:5" x14ac:dyDescent="0.2">
      <c r="A1035" t="s">
        <v>8219</v>
      </c>
      <c r="B1035">
        <v>39</v>
      </c>
      <c r="D1035" t="s">
        <v>8221</v>
      </c>
      <c r="E1035">
        <v>1</v>
      </c>
    </row>
    <row r="1036" spans="1:5" x14ac:dyDescent="0.2">
      <c r="A1036" t="s">
        <v>8219</v>
      </c>
      <c r="B1036">
        <v>11</v>
      </c>
      <c r="D1036" t="s">
        <v>8221</v>
      </c>
      <c r="E1036">
        <v>15</v>
      </c>
    </row>
    <row r="1037" spans="1:5" x14ac:dyDescent="0.2">
      <c r="A1037" t="s">
        <v>8219</v>
      </c>
      <c r="B1037">
        <v>107</v>
      </c>
      <c r="D1037" t="s">
        <v>8221</v>
      </c>
      <c r="E1037">
        <v>1</v>
      </c>
    </row>
    <row r="1038" spans="1:5" x14ac:dyDescent="0.2">
      <c r="A1038" t="s">
        <v>8219</v>
      </c>
      <c r="B1038">
        <v>147</v>
      </c>
      <c r="D1038" t="s">
        <v>8221</v>
      </c>
      <c r="E1038">
        <v>0</v>
      </c>
    </row>
    <row r="1039" spans="1:5" x14ac:dyDescent="0.2">
      <c r="A1039" t="s">
        <v>8219</v>
      </c>
      <c r="B1039">
        <v>36</v>
      </c>
      <c r="D1039" t="s">
        <v>8221</v>
      </c>
      <c r="E1039">
        <v>1</v>
      </c>
    </row>
    <row r="1040" spans="1:5" x14ac:dyDescent="0.2">
      <c r="A1040" t="s">
        <v>8219</v>
      </c>
      <c r="B1040">
        <v>92</v>
      </c>
      <c r="D1040" t="s">
        <v>8221</v>
      </c>
      <c r="E1040">
        <v>0</v>
      </c>
    </row>
    <row r="1041" spans="1:5" x14ac:dyDescent="0.2">
      <c r="A1041" t="s">
        <v>8219</v>
      </c>
      <c r="B1041">
        <v>35</v>
      </c>
      <c r="D1041" t="s">
        <v>8221</v>
      </c>
      <c r="E1041">
        <v>0</v>
      </c>
    </row>
    <row r="1042" spans="1:5" x14ac:dyDescent="0.2">
      <c r="A1042" t="s">
        <v>8219</v>
      </c>
      <c r="B1042">
        <v>17</v>
      </c>
      <c r="D1042" t="s">
        <v>8221</v>
      </c>
      <c r="E1042">
        <v>1</v>
      </c>
    </row>
    <row r="1043" spans="1:5" x14ac:dyDescent="0.2">
      <c r="A1043" t="s">
        <v>8219</v>
      </c>
      <c r="B1043">
        <v>22</v>
      </c>
      <c r="D1043" t="s">
        <v>8221</v>
      </c>
      <c r="E1043">
        <v>39</v>
      </c>
    </row>
    <row r="1044" spans="1:5" x14ac:dyDescent="0.2">
      <c r="A1044" t="s">
        <v>8219</v>
      </c>
      <c r="B1044">
        <v>69</v>
      </c>
      <c r="D1044" t="s">
        <v>8221</v>
      </c>
      <c r="E1044">
        <v>0</v>
      </c>
    </row>
    <row r="1045" spans="1:5" x14ac:dyDescent="0.2">
      <c r="A1045" t="s">
        <v>8219</v>
      </c>
      <c r="B1045">
        <v>13</v>
      </c>
      <c r="D1045" t="s">
        <v>8221</v>
      </c>
      <c r="E1045">
        <v>0</v>
      </c>
    </row>
    <row r="1046" spans="1:5" x14ac:dyDescent="0.2">
      <c r="A1046" t="s">
        <v>8219</v>
      </c>
      <c r="B1046">
        <v>58</v>
      </c>
      <c r="D1046" t="s">
        <v>8221</v>
      </c>
      <c r="E1046">
        <v>3</v>
      </c>
    </row>
    <row r="1047" spans="1:5" x14ac:dyDescent="0.2">
      <c r="A1047" t="s">
        <v>8219</v>
      </c>
      <c r="B1047">
        <v>44</v>
      </c>
      <c r="D1047" t="s">
        <v>8221</v>
      </c>
      <c r="E1047">
        <v>1</v>
      </c>
    </row>
    <row r="1048" spans="1:5" x14ac:dyDescent="0.2">
      <c r="A1048" t="s">
        <v>8219</v>
      </c>
      <c r="B1048">
        <v>83</v>
      </c>
      <c r="D1048" t="s">
        <v>8221</v>
      </c>
      <c r="E1048">
        <v>13</v>
      </c>
    </row>
    <row r="1049" spans="1:5" x14ac:dyDescent="0.2">
      <c r="A1049" t="s">
        <v>8219</v>
      </c>
      <c r="B1049">
        <v>117</v>
      </c>
      <c r="D1049" t="s">
        <v>8221</v>
      </c>
      <c r="E1049">
        <v>0</v>
      </c>
    </row>
    <row r="1050" spans="1:5" x14ac:dyDescent="0.2">
      <c r="A1050" t="s">
        <v>8219</v>
      </c>
      <c r="B1050">
        <v>32</v>
      </c>
      <c r="D1050" t="s">
        <v>8221</v>
      </c>
      <c r="E1050">
        <v>6</v>
      </c>
    </row>
    <row r="1051" spans="1:5" x14ac:dyDescent="0.2">
      <c r="A1051" t="s">
        <v>8219</v>
      </c>
      <c r="B1051">
        <v>8</v>
      </c>
      <c r="D1051" t="s">
        <v>8221</v>
      </c>
      <c r="E1051">
        <v>0</v>
      </c>
    </row>
    <row r="1052" spans="1:5" x14ac:dyDescent="0.2">
      <c r="A1052" t="s">
        <v>8219</v>
      </c>
      <c r="B1052">
        <v>340</v>
      </c>
      <c r="D1052" t="s">
        <v>8221</v>
      </c>
      <c r="E1052">
        <v>14</v>
      </c>
    </row>
    <row r="1053" spans="1:5" x14ac:dyDescent="0.2">
      <c r="A1053" t="s">
        <v>8219</v>
      </c>
      <c r="B1053">
        <v>7</v>
      </c>
      <c r="D1053" t="s">
        <v>8221</v>
      </c>
      <c r="E1053">
        <v>5</v>
      </c>
    </row>
    <row r="1054" spans="1:5" x14ac:dyDescent="0.2">
      <c r="A1054" t="s">
        <v>8219</v>
      </c>
      <c r="B1054">
        <v>19</v>
      </c>
      <c r="D1054" t="s">
        <v>8221</v>
      </c>
      <c r="E1054">
        <v>6</v>
      </c>
    </row>
    <row r="1055" spans="1:5" x14ac:dyDescent="0.2">
      <c r="A1055" t="s">
        <v>8219</v>
      </c>
      <c r="B1055">
        <v>47</v>
      </c>
      <c r="D1055" t="s">
        <v>8221</v>
      </c>
      <c r="E1055">
        <v>15</v>
      </c>
    </row>
    <row r="1056" spans="1:5" x14ac:dyDescent="0.2">
      <c r="A1056" t="s">
        <v>8219</v>
      </c>
      <c r="B1056">
        <v>13</v>
      </c>
      <c r="D1056" t="s">
        <v>8221</v>
      </c>
      <c r="E1056">
        <v>0</v>
      </c>
    </row>
    <row r="1057" spans="1:5" x14ac:dyDescent="0.2">
      <c r="A1057" t="s">
        <v>8219</v>
      </c>
      <c r="B1057">
        <v>90</v>
      </c>
      <c r="D1057" t="s">
        <v>8221</v>
      </c>
      <c r="E1057">
        <v>1</v>
      </c>
    </row>
    <row r="1058" spans="1:5" x14ac:dyDescent="0.2">
      <c r="A1058" t="s">
        <v>8219</v>
      </c>
      <c r="B1058">
        <v>63</v>
      </c>
      <c r="D1058" t="s">
        <v>8221</v>
      </c>
      <c r="E1058">
        <v>9</v>
      </c>
    </row>
    <row r="1059" spans="1:5" x14ac:dyDescent="0.2">
      <c r="A1059" t="s">
        <v>8219</v>
      </c>
      <c r="B1059">
        <v>26</v>
      </c>
      <c r="D1059" t="s">
        <v>8221</v>
      </c>
      <c r="E1059">
        <v>3</v>
      </c>
    </row>
    <row r="1060" spans="1:5" x14ac:dyDescent="0.2">
      <c r="A1060" t="s">
        <v>8219</v>
      </c>
      <c r="B1060">
        <v>71</v>
      </c>
      <c r="D1060" t="s">
        <v>8221</v>
      </c>
      <c r="E1060">
        <v>3</v>
      </c>
    </row>
    <row r="1061" spans="1:5" x14ac:dyDescent="0.2">
      <c r="A1061" t="s">
        <v>8219</v>
      </c>
      <c r="B1061">
        <v>38</v>
      </c>
      <c r="D1061" t="s">
        <v>8221</v>
      </c>
      <c r="E1061">
        <v>1</v>
      </c>
    </row>
    <row r="1062" spans="1:5" x14ac:dyDescent="0.2">
      <c r="A1062" t="s">
        <v>8219</v>
      </c>
      <c r="B1062">
        <v>859</v>
      </c>
      <c r="D1062" t="s">
        <v>8221</v>
      </c>
      <c r="E1062">
        <v>3</v>
      </c>
    </row>
    <row r="1063" spans="1:5" x14ac:dyDescent="0.2">
      <c r="A1063" t="s">
        <v>8219</v>
      </c>
      <c r="B1063">
        <v>21</v>
      </c>
      <c r="D1063" t="s">
        <v>8221</v>
      </c>
      <c r="E1063">
        <v>0</v>
      </c>
    </row>
    <row r="1064" spans="1:5" x14ac:dyDescent="0.2">
      <c r="A1064" t="s">
        <v>8219</v>
      </c>
      <c r="B1064">
        <v>78</v>
      </c>
      <c r="D1064" t="s">
        <v>8221</v>
      </c>
      <c r="E1064">
        <v>2</v>
      </c>
    </row>
    <row r="1065" spans="1:5" x14ac:dyDescent="0.2">
      <c r="A1065" t="s">
        <v>8219</v>
      </c>
      <c r="B1065">
        <v>53</v>
      </c>
      <c r="D1065" t="s">
        <v>8221</v>
      </c>
      <c r="E1065">
        <v>10</v>
      </c>
    </row>
    <row r="1066" spans="1:5" x14ac:dyDescent="0.2">
      <c r="A1066" t="s">
        <v>8219</v>
      </c>
      <c r="B1066">
        <v>356</v>
      </c>
      <c r="D1066" t="s">
        <v>8221</v>
      </c>
      <c r="E1066">
        <v>60</v>
      </c>
    </row>
    <row r="1067" spans="1:5" x14ac:dyDescent="0.2">
      <c r="A1067" t="s">
        <v>8219</v>
      </c>
      <c r="B1067">
        <v>279</v>
      </c>
      <c r="D1067" t="s">
        <v>8221</v>
      </c>
      <c r="E1067">
        <v>5</v>
      </c>
    </row>
    <row r="1068" spans="1:5" x14ac:dyDescent="0.2">
      <c r="A1068" t="s">
        <v>8219</v>
      </c>
      <c r="B1068">
        <v>266</v>
      </c>
      <c r="D1068" t="s">
        <v>8221</v>
      </c>
      <c r="E1068">
        <v>9</v>
      </c>
    </row>
    <row r="1069" spans="1:5" x14ac:dyDescent="0.2">
      <c r="A1069" t="s">
        <v>8219</v>
      </c>
      <c r="B1069">
        <v>623</v>
      </c>
      <c r="D1069" t="s">
        <v>8221</v>
      </c>
      <c r="E1069">
        <v>13</v>
      </c>
    </row>
    <row r="1070" spans="1:5" x14ac:dyDescent="0.2">
      <c r="A1070" t="s">
        <v>8219</v>
      </c>
      <c r="B1070">
        <v>392</v>
      </c>
      <c r="D1070" t="s">
        <v>8221</v>
      </c>
      <c r="E1070">
        <v>0</v>
      </c>
    </row>
    <row r="1071" spans="1:5" x14ac:dyDescent="0.2">
      <c r="A1071" t="s">
        <v>8219</v>
      </c>
      <c r="B1071">
        <v>3562</v>
      </c>
      <c r="D1071" t="s">
        <v>8221</v>
      </c>
      <c r="E1071">
        <v>8</v>
      </c>
    </row>
    <row r="1072" spans="1:5" x14ac:dyDescent="0.2">
      <c r="A1072" t="s">
        <v>8219</v>
      </c>
      <c r="B1072">
        <v>514</v>
      </c>
      <c r="D1072" t="s">
        <v>8221</v>
      </c>
      <c r="E1072">
        <v>3</v>
      </c>
    </row>
    <row r="1073" spans="1:5" x14ac:dyDescent="0.2">
      <c r="A1073" t="s">
        <v>8219</v>
      </c>
      <c r="B1073">
        <v>88</v>
      </c>
      <c r="D1073" t="s">
        <v>8221</v>
      </c>
      <c r="E1073">
        <v>3</v>
      </c>
    </row>
    <row r="1074" spans="1:5" x14ac:dyDescent="0.2">
      <c r="A1074" t="s">
        <v>8219</v>
      </c>
      <c r="B1074">
        <v>537</v>
      </c>
      <c r="D1074" t="s">
        <v>8221</v>
      </c>
      <c r="E1074">
        <v>0</v>
      </c>
    </row>
    <row r="1075" spans="1:5" x14ac:dyDescent="0.2">
      <c r="A1075" t="s">
        <v>8219</v>
      </c>
      <c r="B1075">
        <v>25</v>
      </c>
      <c r="D1075" t="s">
        <v>8221</v>
      </c>
      <c r="E1075">
        <v>6</v>
      </c>
    </row>
    <row r="1076" spans="1:5" x14ac:dyDescent="0.2">
      <c r="A1076" t="s">
        <v>8219</v>
      </c>
      <c r="B1076">
        <v>3238</v>
      </c>
      <c r="D1076" t="s">
        <v>8221</v>
      </c>
      <c r="E1076">
        <v>4</v>
      </c>
    </row>
    <row r="1077" spans="1:5" x14ac:dyDescent="0.2">
      <c r="A1077" t="s">
        <v>8219</v>
      </c>
      <c r="B1077">
        <v>897</v>
      </c>
      <c r="D1077" t="s">
        <v>8221</v>
      </c>
      <c r="E1077">
        <v>1</v>
      </c>
    </row>
    <row r="1078" spans="1:5" x14ac:dyDescent="0.2">
      <c r="A1078" t="s">
        <v>8219</v>
      </c>
      <c r="B1078">
        <v>878</v>
      </c>
      <c r="D1078" t="s">
        <v>8221</v>
      </c>
      <c r="E1078">
        <v>29</v>
      </c>
    </row>
    <row r="1079" spans="1:5" x14ac:dyDescent="0.2">
      <c r="A1079" t="s">
        <v>8219</v>
      </c>
      <c r="B1079">
        <v>115</v>
      </c>
      <c r="D1079" t="s">
        <v>8221</v>
      </c>
      <c r="E1079">
        <v>0</v>
      </c>
    </row>
    <row r="1080" spans="1:5" x14ac:dyDescent="0.2">
      <c r="A1080" t="s">
        <v>8219</v>
      </c>
      <c r="B1080">
        <v>234</v>
      </c>
      <c r="D1080" t="s">
        <v>8221</v>
      </c>
      <c r="E1080">
        <v>4</v>
      </c>
    </row>
    <row r="1081" spans="1:5" x14ac:dyDescent="0.2">
      <c r="A1081" t="s">
        <v>8219</v>
      </c>
      <c r="B1081">
        <v>4330</v>
      </c>
      <c r="D1081" t="s">
        <v>8221</v>
      </c>
      <c r="E1081">
        <v>5</v>
      </c>
    </row>
    <row r="1082" spans="1:5" x14ac:dyDescent="0.2">
      <c r="A1082" t="s">
        <v>8219</v>
      </c>
      <c r="B1082">
        <v>651</v>
      </c>
      <c r="D1082" t="s">
        <v>8221</v>
      </c>
      <c r="E1082">
        <v>4</v>
      </c>
    </row>
    <row r="1083" spans="1:5" x14ac:dyDescent="0.2">
      <c r="A1083" t="s">
        <v>8219</v>
      </c>
      <c r="B1083">
        <v>251</v>
      </c>
      <c r="D1083" t="s">
        <v>8221</v>
      </c>
      <c r="E1083">
        <v>5</v>
      </c>
    </row>
    <row r="1084" spans="1:5" x14ac:dyDescent="0.2">
      <c r="A1084" t="s">
        <v>8219</v>
      </c>
      <c r="B1084">
        <v>263</v>
      </c>
      <c r="D1084" t="s">
        <v>8221</v>
      </c>
      <c r="E1084">
        <v>1</v>
      </c>
    </row>
    <row r="1085" spans="1:5" x14ac:dyDescent="0.2">
      <c r="A1085" t="s">
        <v>8219</v>
      </c>
      <c r="B1085">
        <v>28</v>
      </c>
      <c r="D1085" t="s">
        <v>8221</v>
      </c>
      <c r="E1085">
        <v>1</v>
      </c>
    </row>
    <row r="1086" spans="1:5" x14ac:dyDescent="0.2">
      <c r="A1086" t="s">
        <v>8219</v>
      </c>
      <c r="B1086">
        <v>721</v>
      </c>
      <c r="D1086" t="s">
        <v>8221</v>
      </c>
      <c r="E1086">
        <v>0</v>
      </c>
    </row>
    <row r="1087" spans="1:5" x14ac:dyDescent="0.2">
      <c r="A1087" t="s">
        <v>8219</v>
      </c>
      <c r="B1087">
        <v>50</v>
      </c>
      <c r="D1087" t="s">
        <v>8221</v>
      </c>
      <c r="E1087">
        <v>14</v>
      </c>
    </row>
    <row r="1088" spans="1:5" x14ac:dyDescent="0.2">
      <c r="A1088" t="s">
        <v>8219</v>
      </c>
      <c r="B1088">
        <v>73</v>
      </c>
      <c r="D1088" t="s">
        <v>8221</v>
      </c>
      <c r="E1088">
        <v>3</v>
      </c>
    </row>
    <row r="1089" spans="1:5" x14ac:dyDescent="0.2">
      <c r="A1089" t="s">
        <v>8219</v>
      </c>
      <c r="B1089">
        <v>27</v>
      </c>
      <c r="D1089" t="s">
        <v>8221</v>
      </c>
      <c r="E1089">
        <v>10</v>
      </c>
    </row>
    <row r="1090" spans="1:5" x14ac:dyDescent="0.2">
      <c r="A1090" t="s">
        <v>8219</v>
      </c>
      <c r="B1090">
        <v>34</v>
      </c>
      <c r="D1090" t="s">
        <v>8221</v>
      </c>
      <c r="E1090">
        <v>17</v>
      </c>
    </row>
    <row r="1091" spans="1:5" x14ac:dyDescent="0.2">
      <c r="A1091" t="s">
        <v>8219</v>
      </c>
      <c r="B1091">
        <v>7</v>
      </c>
      <c r="D1091" t="s">
        <v>8221</v>
      </c>
      <c r="E1091">
        <v>2</v>
      </c>
    </row>
    <row r="1092" spans="1:5" x14ac:dyDescent="0.2">
      <c r="A1092" t="s">
        <v>8219</v>
      </c>
      <c r="B1092">
        <v>24</v>
      </c>
      <c r="D1092" t="s">
        <v>8221</v>
      </c>
      <c r="E1092">
        <v>0</v>
      </c>
    </row>
    <row r="1093" spans="1:5" x14ac:dyDescent="0.2">
      <c r="A1093" t="s">
        <v>8219</v>
      </c>
      <c r="B1093">
        <v>15</v>
      </c>
      <c r="D1093" t="s">
        <v>8221</v>
      </c>
      <c r="E1093">
        <v>4</v>
      </c>
    </row>
    <row r="1094" spans="1:5" x14ac:dyDescent="0.2">
      <c r="A1094" t="s">
        <v>8219</v>
      </c>
      <c r="B1094">
        <v>72</v>
      </c>
      <c r="D1094" t="s">
        <v>8221</v>
      </c>
      <c r="E1094">
        <v>12</v>
      </c>
    </row>
    <row r="1095" spans="1:5" x14ac:dyDescent="0.2">
      <c r="A1095" t="s">
        <v>8219</v>
      </c>
      <c r="B1095">
        <v>120</v>
      </c>
      <c r="D1095" t="s">
        <v>8221</v>
      </c>
      <c r="E1095">
        <v>3</v>
      </c>
    </row>
    <row r="1096" spans="1:5" x14ac:dyDescent="0.2">
      <c r="A1096" t="s">
        <v>8219</v>
      </c>
      <c r="B1096">
        <v>123</v>
      </c>
      <c r="D1096" t="s">
        <v>8221</v>
      </c>
      <c r="E1096">
        <v>12</v>
      </c>
    </row>
    <row r="1097" spans="1:5" x14ac:dyDescent="0.2">
      <c r="A1097" t="s">
        <v>8219</v>
      </c>
      <c r="B1097">
        <v>1</v>
      </c>
      <c r="D1097" t="s">
        <v>8221</v>
      </c>
      <c r="E1097">
        <v>0</v>
      </c>
    </row>
    <row r="1098" spans="1:5" x14ac:dyDescent="0.2">
      <c r="A1098" t="s">
        <v>8219</v>
      </c>
      <c r="B1098">
        <v>24</v>
      </c>
      <c r="D1098" t="s">
        <v>8221</v>
      </c>
      <c r="E1098">
        <v>7</v>
      </c>
    </row>
    <row r="1099" spans="1:5" x14ac:dyDescent="0.2">
      <c r="A1099" t="s">
        <v>8219</v>
      </c>
      <c r="B1099">
        <v>33</v>
      </c>
      <c r="D1099" t="s">
        <v>8221</v>
      </c>
      <c r="E1099">
        <v>2</v>
      </c>
    </row>
    <row r="1100" spans="1:5" x14ac:dyDescent="0.2">
      <c r="A1100" t="s">
        <v>8219</v>
      </c>
      <c r="B1100">
        <v>14</v>
      </c>
      <c r="D1100" t="s">
        <v>8221</v>
      </c>
      <c r="E1100">
        <v>1</v>
      </c>
    </row>
    <row r="1101" spans="1:5" x14ac:dyDescent="0.2">
      <c r="A1101" t="s">
        <v>8219</v>
      </c>
      <c r="B1101">
        <v>9</v>
      </c>
      <c r="D1101" t="s">
        <v>8221</v>
      </c>
      <c r="E1101">
        <v>4</v>
      </c>
    </row>
    <row r="1102" spans="1:5" x14ac:dyDescent="0.2">
      <c r="A1102" t="s">
        <v>8219</v>
      </c>
      <c r="B1102">
        <v>76</v>
      </c>
      <c r="D1102" t="s">
        <v>8221</v>
      </c>
      <c r="E1102">
        <v>4</v>
      </c>
    </row>
    <row r="1103" spans="1:5" x14ac:dyDescent="0.2">
      <c r="A1103" t="s">
        <v>8219</v>
      </c>
      <c r="B1103">
        <v>19</v>
      </c>
      <c r="D1103" t="s">
        <v>8221</v>
      </c>
      <c r="E1103">
        <v>17</v>
      </c>
    </row>
    <row r="1104" spans="1:5" x14ac:dyDescent="0.2">
      <c r="A1104" t="s">
        <v>8219</v>
      </c>
      <c r="B1104">
        <v>69</v>
      </c>
      <c r="D1104" t="s">
        <v>8221</v>
      </c>
      <c r="E1104">
        <v>7</v>
      </c>
    </row>
    <row r="1105" spans="1:5" x14ac:dyDescent="0.2">
      <c r="A1105" t="s">
        <v>8219</v>
      </c>
      <c r="B1105">
        <v>218</v>
      </c>
      <c r="D1105" t="s">
        <v>8221</v>
      </c>
      <c r="E1105">
        <v>2</v>
      </c>
    </row>
    <row r="1106" spans="1:5" x14ac:dyDescent="0.2">
      <c r="A1106" t="s">
        <v>8219</v>
      </c>
      <c r="B1106">
        <v>30</v>
      </c>
      <c r="D1106" t="s">
        <v>8221</v>
      </c>
      <c r="E1106">
        <v>5</v>
      </c>
    </row>
    <row r="1107" spans="1:5" x14ac:dyDescent="0.2">
      <c r="A1107" t="s">
        <v>8219</v>
      </c>
      <c r="B1107">
        <v>100</v>
      </c>
      <c r="D1107" t="s">
        <v>8221</v>
      </c>
      <c r="E1107">
        <v>1</v>
      </c>
    </row>
    <row r="1108" spans="1:5" x14ac:dyDescent="0.2">
      <c r="A1108" t="s">
        <v>8219</v>
      </c>
      <c r="B1108">
        <v>296</v>
      </c>
      <c r="D1108" t="s">
        <v>8221</v>
      </c>
      <c r="E1108">
        <v>1</v>
      </c>
    </row>
    <row r="1109" spans="1:5" x14ac:dyDescent="0.2">
      <c r="A1109" t="s">
        <v>8219</v>
      </c>
      <c r="B1109">
        <v>1204</v>
      </c>
      <c r="D1109" t="s">
        <v>8221</v>
      </c>
      <c r="E1109">
        <v>14</v>
      </c>
    </row>
    <row r="1110" spans="1:5" x14ac:dyDescent="0.2">
      <c r="A1110" t="s">
        <v>8219</v>
      </c>
      <c r="B1110">
        <v>321</v>
      </c>
      <c r="D1110" t="s">
        <v>8221</v>
      </c>
      <c r="E1110">
        <v>26</v>
      </c>
    </row>
    <row r="1111" spans="1:5" x14ac:dyDescent="0.2">
      <c r="A1111" t="s">
        <v>8219</v>
      </c>
      <c r="B1111">
        <v>301</v>
      </c>
      <c r="D1111" t="s">
        <v>8221</v>
      </c>
      <c r="E1111">
        <v>2</v>
      </c>
    </row>
    <row r="1112" spans="1:5" x14ac:dyDescent="0.2">
      <c r="A1112" t="s">
        <v>8219</v>
      </c>
      <c r="B1112">
        <v>144</v>
      </c>
      <c r="D1112" t="s">
        <v>8221</v>
      </c>
      <c r="E1112">
        <v>1</v>
      </c>
    </row>
    <row r="1113" spans="1:5" x14ac:dyDescent="0.2">
      <c r="A1113" t="s">
        <v>8219</v>
      </c>
      <c r="B1113">
        <v>539</v>
      </c>
      <c r="D1113" t="s">
        <v>8221</v>
      </c>
      <c r="E1113">
        <v>3</v>
      </c>
    </row>
    <row r="1114" spans="1:5" x14ac:dyDescent="0.2">
      <c r="A1114" t="s">
        <v>8219</v>
      </c>
      <c r="B1114">
        <v>498</v>
      </c>
      <c r="D1114" t="s">
        <v>8221</v>
      </c>
      <c r="E1114">
        <v>7</v>
      </c>
    </row>
    <row r="1115" spans="1:5" x14ac:dyDescent="0.2">
      <c r="A1115" t="s">
        <v>8219</v>
      </c>
      <c r="B1115">
        <v>1113</v>
      </c>
      <c r="D1115" t="s">
        <v>8221</v>
      </c>
      <c r="E1115">
        <v>9</v>
      </c>
    </row>
    <row r="1116" spans="1:5" x14ac:dyDescent="0.2">
      <c r="A1116" t="s">
        <v>8219</v>
      </c>
      <c r="B1116">
        <v>988</v>
      </c>
      <c r="D1116" t="s">
        <v>8221</v>
      </c>
      <c r="E1116">
        <v>20</v>
      </c>
    </row>
    <row r="1117" spans="1:5" x14ac:dyDescent="0.2">
      <c r="A1117" t="s">
        <v>8219</v>
      </c>
      <c r="B1117">
        <v>391</v>
      </c>
      <c r="D1117" t="s">
        <v>8221</v>
      </c>
      <c r="E1117">
        <v>6</v>
      </c>
    </row>
    <row r="1118" spans="1:5" x14ac:dyDescent="0.2">
      <c r="A1118" t="s">
        <v>8219</v>
      </c>
      <c r="B1118">
        <v>28</v>
      </c>
      <c r="D1118" t="s">
        <v>8221</v>
      </c>
      <c r="E1118">
        <v>13</v>
      </c>
    </row>
    <row r="1119" spans="1:5" x14ac:dyDescent="0.2">
      <c r="A1119" t="s">
        <v>8219</v>
      </c>
      <c r="B1119">
        <v>147</v>
      </c>
      <c r="D1119" t="s">
        <v>8221</v>
      </c>
      <c r="E1119">
        <v>1</v>
      </c>
    </row>
    <row r="1120" spans="1:5" x14ac:dyDescent="0.2">
      <c r="A1120" t="s">
        <v>8219</v>
      </c>
      <c r="B1120">
        <v>680</v>
      </c>
      <c r="D1120" t="s">
        <v>8221</v>
      </c>
      <c r="E1120">
        <v>202</v>
      </c>
    </row>
    <row r="1121" spans="1:5" x14ac:dyDescent="0.2">
      <c r="A1121" t="s">
        <v>8219</v>
      </c>
      <c r="B1121">
        <v>983</v>
      </c>
      <c r="D1121" t="s">
        <v>8221</v>
      </c>
      <c r="E1121">
        <v>0</v>
      </c>
    </row>
    <row r="1122" spans="1:5" x14ac:dyDescent="0.2">
      <c r="A1122" t="s">
        <v>8219</v>
      </c>
      <c r="B1122">
        <v>79</v>
      </c>
      <c r="D1122" t="s">
        <v>8221</v>
      </c>
      <c r="E1122">
        <v>1</v>
      </c>
    </row>
    <row r="1123" spans="1:5" x14ac:dyDescent="0.2">
      <c r="A1123" t="s">
        <v>8219</v>
      </c>
      <c r="B1123">
        <v>426</v>
      </c>
      <c r="D1123" t="s">
        <v>8221</v>
      </c>
      <c r="E1123">
        <v>0</v>
      </c>
    </row>
    <row r="1124" spans="1:5" x14ac:dyDescent="0.2">
      <c r="A1124" t="s">
        <v>8219</v>
      </c>
      <c r="B1124">
        <v>96</v>
      </c>
      <c r="D1124" t="s">
        <v>8221</v>
      </c>
      <c r="E1124">
        <v>2</v>
      </c>
    </row>
    <row r="1125" spans="1:5" x14ac:dyDescent="0.2">
      <c r="A1125" t="s">
        <v>8219</v>
      </c>
      <c r="B1125">
        <v>163</v>
      </c>
      <c r="D1125" t="s">
        <v>8221</v>
      </c>
      <c r="E1125">
        <v>13</v>
      </c>
    </row>
    <row r="1126" spans="1:5" x14ac:dyDescent="0.2">
      <c r="A1126" t="s">
        <v>8219</v>
      </c>
      <c r="B1126">
        <v>2525</v>
      </c>
      <c r="D1126" t="s">
        <v>8221</v>
      </c>
      <c r="E1126">
        <v>9</v>
      </c>
    </row>
    <row r="1127" spans="1:5" x14ac:dyDescent="0.2">
      <c r="A1127" t="s">
        <v>8219</v>
      </c>
      <c r="B1127">
        <v>2035</v>
      </c>
      <c r="D1127" t="s">
        <v>8221</v>
      </c>
      <c r="E1127">
        <v>2</v>
      </c>
    </row>
    <row r="1128" spans="1:5" x14ac:dyDescent="0.2">
      <c r="A1128" t="s">
        <v>8219</v>
      </c>
      <c r="B1128">
        <v>290</v>
      </c>
      <c r="D1128" t="s">
        <v>8221</v>
      </c>
      <c r="E1128">
        <v>0</v>
      </c>
    </row>
    <row r="1129" spans="1:5" x14ac:dyDescent="0.2">
      <c r="A1129" t="s">
        <v>8219</v>
      </c>
      <c r="B1129">
        <v>1980</v>
      </c>
      <c r="D1129" t="s">
        <v>8221</v>
      </c>
      <c r="E1129">
        <v>35</v>
      </c>
    </row>
    <row r="1130" spans="1:5" x14ac:dyDescent="0.2">
      <c r="A1130" t="s">
        <v>8219</v>
      </c>
      <c r="B1130">
        <v>57</v>
      </c>
      <c r="D1130" t="s">
        <v>8221</v>
      </c>
      <c r="E1130">
        <v>2</v>
      </c>
    </row>
    <row r="1131" spans="1:5" x14ac:dyDescent="0.2">
      <c r="A1131" t="s">
        <v>8219</v>
      </c>
      <c r="B1131">
        <v>380</v>
      </c>
      <c r="D1131" t="s">
        <v>8221</v>
      </c>
      <c r="E1131">
        <v>3</v>
      </c>
    </row>
    <row r="1132" spans="1:5" x14ac:dyDescent="0.2">
      <c r="A1132" t="s">
        <v>8219</v>
      </c>
      <c r="B1132">
        <v>128</v>
      </c>
      <c r="D1132" t="s">
        <v>8221</v>
      </c>
      <c r="E1132">
        <v>0</v>
      </c>
    </row>
    <row r="1133" spans="1:5" x14ac:dyDescent="0.2">
      <c r="A1133" t="s">
        <v>8219</v>
      </c>
      <c r="B1133">
        <v>180</v>
      </c>
      <c r="D1133" t="s">
        <v>8221</v>
      </c>
      <c r="E1133">
        <v>1</v>
      </c>
    </row>
    <row r="1134" spans="1:5" x14ac:dyDescent="0.2">
      <c r="A1134" t="s">
        <v>8219</v>
      </c>
      <c r="B1134">
        <v>571</v>
      </c>
      <c r="D1134" t="s">
        <v>8221</v>
      </c>
      <c r="E1134">
        <v>0</v>
      </c>
    </row>
    <row r="1135" spans="1:5" x14ac:dyDescent="0.2">
      <c r="A1135" t="s">
        <v>8219</v>
      </c>
      <c r="B1135">
        <v>480</v>
      </c>
      <c r="D1135" t="s">
        <v>8221</v>
      </c>
      <c r="E1135">
        <v>0</v>
      </c>
    </row>
    <row r="1136" spans="1:5" x14ac:dyDescent="0.2">
      <c r="A1136" t="s">
        <v>8219</v>
      </c>
      <c r="B1136">
        <v>249</v>
      </c>
      <c r="D1136" t="s">
        <v>8221</v>
      </c>
      <c r="E1136">
        <v>3</v>
      </c>
    </row>
    <row r="1137" spans="1:5" x14ac:dyDescent="0.2">
      <c r="A1137" t="s">
        <v>8219</v>
      </c>
      <c r="B1137">
        <v>84</v>
      </c>
      <c r="D1137" t="s">
        <v>8221</v>
      </c>
      <c r="E1137">
        <v>11</v>
      </c>
    </row>
    <row r="1138" spans="1:5" x14ac:dyDescent="0.2">
      <c r="A1138" t="s">
        <v>8219</v>
      </c>
      <c r="B1138">
        <v>197</v>
      </c>
      <c r="D1138" t="s">
        <v>8221</v>
      </c>
      <c r="E1138">
        <v>6</v>
      </c>
    </row>
    <row r="1139" spans="1:5" x14ac:dyDescent="0.2">
      <c r="A1139" t="s">
        <v>8219</v>
      </c>
      <c r="B1139">
        <v>271</v>
      </c>
      <c r="D1139" t="s">
        <v>8221</v>
      </c>
      <c r="E1139">
        <v>0</v>
      </c>
    </row>
    <row r="1140" spans="1:5" x14ac:dyDescent="0.2">
      <c r="A1140" t="s">
        <v>8219</v>
      </c>
      <c r="B1140">
        <v>50</v>
      </c>
      <c r="D1140" t="s">
        <v>8221</v>
      </c>
      <c r="E1140">
        <v>67</v>
      </c>
    </row>
    <row r="1141" spans="1:5" x14ac:dyDescent="0.2">
      <c r="A1141" t="s">
        <v>8219</v>
      </c>
      <c r="B1141">
        <v>169</v>
      </c>
      <c r="D1141" t="s">
        <v>8221</v>
      </c>
      <c r="E1141">
        <v>23</v>
      </c>
    </row>
    <row r="1142" spans="1:5" x14ac:dyDescent="0.2">
      <c r="A1142" t="s">
        <v>8219</v>
      </c>
      <c r="B1142">
        <v>205</v>
      </c>
      <c r="D1142" t="s">
        <v>8221</v>
      </c>
      <c r="E1142">
        <v>72</v>
      </c>
    </row>
    <row r="1143" spans="1:5" x14ac:dyDescent="0.2">
      <c r="A1143" t="s">
        <v>8219</v>
      </c>
      <c r="B1143">
        <v>206</v>
      </c>
      <c r="D1143" t="s">
        <v>8221</v>
      </c>
      <c r="E1143">
        <v>2</v>
      </c>
    </row>
    <row r="1144" spans="1:5" x14ac:dyDescent="0.2">
      <c r="A1144" t="s">
        <v>8219</v>
      </c>
      <c r="B1144">
        <v>84</v>
      </c>
      <c r="D1144" t="s">
        <v>8221</v>
      </c>
      <c r="E1144">
        <v>15</v>
      </c>
    </row>
    <row r="1145" spans="1:5" x14ac:dyDescent="0.2">
      <c r="A1145" t="s">
        <v>8219</v>
      </c>
      <c r="B1145">
        <v>210</v>
      </c>
      <c r="D1145" t="s">
        <v>8221</v>
      </c>
      <c r="E1145">
        <v>1</v>
      </c>
    </row>
    <row r="1146" spans="1:5" x14ac:dyDescent="0.2">
      <c r="A1146" t="s">
        <v>8219</v>
      </c>
      <c r="B1146">
        <v>181</v>
      </c>
      <c r="D1146" t="s">
        <v>8221</v>
      </c>
      <c r="E1146">
        <v>2</v>
      </c>
    </row>
    <row r="1147" spans="1:5" x14ac:dyDescent="0.2">
      <c r="A1147" t="s">
        <v>8219</v>
      </c>
      <c r="B1147">
        <v>60</v>
      </c>
      <c r="D1147" t="s">
        <v>8221</v>
      </c>
      <c r="E1147">
        <v>7</v>
      </c>
    </row>
    <row r="1148" spans="1:5" x14ac:dyDescent="0.2">
      <c r="A1148" t="s">
        <v>8219</v>
      </c>
      <c r="B1148">
        <v>445</v>
      </c>
      <c r="D1148" t="s">
        <v>8221</v>
      </c>
      <c r="E1148">
        <v>16</v>
      </c>
    </row>
    <row r="1149" spans="1:5" x14ac:dyDescent="0.2">
      <c r="A1149" t="s">
        <v>8219</v>
      </c>
      <c r="B1149">
        <v>17</v>
      </c>
      <c r="D1149" t="s">
        <v>8221</v>
      </c>
      <c r="E1149">
        <v>117</v>
      </c>
    </row>
    <row r="1150" spans="1:5" x14ac:dyDescent="0.2">
      <c r="A1150" t="s">
        <v>8219</v>
      </c>
      <c r="B1150">
        <v>194</v>
      </c>
      <c r="D1150" t="s">
        <v>8221</v>
      </c>
      <c r="E1150">
        <v>2</v>
      </c>
    </row>
    <row r="1151" spans="1:5" x14ac:dyDescent="0.2">
      <c r="A1151" t="s">
        <v>8219</v>
      </c>
      <c r="B1151">
        <v>404</v>
      </c>
      <c r="D1151" t="s">
        <v>8221</v>
      </c>
      <c r="E1151">
        <v>7</v>
      </c>
    </row>
    <row r="1152" spans="1:5" x14ac:dyDescent="0.2">
      <c r="A1152" t="s">
        <v>8219</v>
      </c>
      <c r="B1152">
        <v>194</v>
      </c>
      <c r="D1152" t="s">
        <v>8221</v>
      </c>
      <c r="E1152">
        <v>3</v>
      </c>
    </row>
    <row r="1153" spans="1:5" x14ac:dyDescent="0.2">
      <c r="A1153" t="s">
        <v>8219</v>
      </c>
      <c r="B1153">
        <v>902</v>
      </c>
      <c r="D1153" t="s">
        <v>8221</v>
      </c>
      <c r="E1153">
        <v>20</v>
      </c>
    </row>
    <row r="1154" spans="1:5" x14ac:dyDescent="0.2">
      <c r="A1154" t="s">
        <v>8219</v>
      </c>
      <c r="B1154">
        <v>1670</v>
      </c>
      <c r="D1154" t="s">
        <v>8221</v>
      </c>
      <c r="E1154">
        <v>50</v>
      </c>
    </row>
    <row r="1155" spans="1:5" x14ac:dyDescent="0.2">
      <c r="A1155" t="s">
        <v>8219</v>
      </c>
      <c r="B1155">
        <v>1328</v>
      </c>
      <c r="D1155" t="s">
        <v>8221</v>
      </c>
      <c r="E1155">
        <v>2</v>
      </c>
    </row>
    <row r="1156" spans="1:5" x14ac:dyDescent="0.2">
      <c r="A1156" t="s">
        <v>8219</v>
      </c>
      <c r="B1156">
        <v>944</v>
      </c>
      <c r="D1156" t="s">
        <v>8221</v>
      </c>
      <c r="E1156">
        <v>3</v>
      </c>
    </row>
    <row r="1157" spans="1:5" x14ac:dyDescent="0.2">
      <c r="A1157" t="s">
        <v>8219</v>
      </c>
      <c r="B1157">
        <v>147</v>
      </c>
      <c r="D1157" t="s">
        <v>8221</v>
      </c>
      <c r="E1157">
        <v>27</v>
      </c>
    </row>
    <row r="1158" spans="1:5" x14ac:dyDescent="0.2">
      <c r="A1158" t="s">
        <v>8219</v>
      </c>
      <c r="B1158">
        <v>99</v>
      </c>
      <c r="D1158" t="s">
        <v>8221</v>
      </c>
      <c r="E1158">
        <v>7</v>
      </c>
    </row>
    <row r="1159" spans="1:5" x14ac:dyDescent="0.2">
      <c r="A1159" t="s">
        <v>8219</v>
      </c>
      <c r="B1159">
        <v>79</v>
      </c>
      <c r="D1159" t="s">
        <v>8221</v>
      </c>
      <c r="E1159">
        <v>5</v>
      </c>
    </row>
    <row r="1160" spans="1:5" x14ac:dyDescent="0.2">
      <c r="A1160" t="s">
        <v>8219</v>
      </c>
      <c r="B1160">
        <v>75</v>
      </c>
      <c r="D1160" t="s">
        <v>8221</v>
      </c>
      <c r="E1160">
        <v>0</v>
      </c>
    </row>
    <row r="1161" spans="1:5" x14ac:dyDescent="0.2">
      <c r="A1161" t="s">
        <v>8219</v>
      </c>
      <c r="B1161">
        <v>207</v>
      </c>
      <c r="D1161" t="s">
        <v>8221</v>
      </c>
      <c r="E1161">
        <v>3</v>
      </c>
    </row>
    <row r="1162" spans="1:5" x14ac:dyDescent="0.2">
      <c r="A1162" t="s">
        <v>8219</v>
      </c>
      <c r="B1162">
        <v>102</v>
      </c>
      <c r="D1162" t="s">
        <v>8221</v>
      </c>
      <c r="E1162">
        <v>6</v>
      </c>
    </row>
    <row r="1163" spans="1:5" x14ac:dyDescent="0.2">
      <c r="A1163" t="s">
        <v>8219</v>
      </c>
      <c r="B1163">
        <v>32</v>
      </c>
      <c r="D1163" t="s">
        <v>8221</v>
      </c>
      <c r="E1163">
        <v>9</v>
      </c>
    </row>
    <row r="1164" spans="1:5" x14ac:dyDescent="0.2">
      <c r="A1164" t="s">
        <v>8219</v>
      </c>
      <c r="B1164">
        <v>480</v>
      </c>
      <c r="D1164" t="s">
        <v>8221</v>
      </c>
      <c r="E1164">
        <v>3</v>
      </c>
    </row>
    <row r="1165" spans="1:5" x14ac:dyDescent="0.2">
      <c r="A1165" t="s">
        <v>8219</v>
      </c>
      <c r="B1165">
        <v>11</v>
      </c>
      <c r="D1165" t="s">
        <v>8221</v>
      </c>
      <c r="E1165">
        <v>2</v>
      </c>
    </row>
    <row r="1166" spans="1:5" x14ac:dyDescent="0.2">
      <c r="A1166" t="s">
        <v>8219</v>
      </c>
      <c r="B1166">
        <v>12</v>
      </c>
      <c r="D1166" t="s">
        <v>8221</v>
      </c>
      <c r="E1166">
        <v>3</v>
      </c>
    </row>
    <row r="1167" spans="1:5" x14ac:dyDescent="0.2">
      <c r="A1167" t="s">
        <v>8219</v>
      </c>
      <c r="B1167">
        <v>48</v>
      </c>
      <c r="D1167" t="s">
        <v>8221</v>
      </c>
      <c r="E1167">
        <v>45</v>
      </c>
    </row>
    <row r="1168" spans="1:5" x14ac:dyDescent="0.2">
      <c r="A1168" t="s">
        <v>8219</v>
      </c>
      <c r="B1168">
        <v>59</v>
      </c>
      <c r="D1168" t="s">
        <v>8221</v>
      </c>
      <c r="E1168">
        <v>9</v>
      </c>
    </row>
    <row r="1169" spans="1:5" x14ac:dyDescent="0.2">
      <c r="A1169" t="s">
        <v>8219</v>
      </c>
      <c r="B1169">
        <v>79</v>
      </c>
      <c r="D1169" t="s">
        <v>8221</v>
      </c>
      <c r="E1169">
        <v>9</v>
      </c>
    </row>
    <row r="1170" spans="1:5" x14ac:dyDescent="0.2">
      <c r="A1170" t="s">
        <v>8219</v>
      </c>
      <c r="B1170">
        <v>14</v>
      </c>
      <c r="D1170" t="s">
        <v>8221</v>
      </c>
      <c r="E1170">
        <v>21</v>
      </c>
    </row>
    <row r="1171" spans="1:5" x14ac:dyDescent="0.2">
      <c r="A1171" t="s">
        <v>8219</v>
      </c>
      <c r="B1171">
        <v>106</v>
      </c>
      <c r="D1171" t="s">
        <v>8221</v>
      </c>
      <c r="E1171">
        <v>17</v>
      </c>
    </row>
    <row r="1172" spans="1:5" x14ac:dyDescent="0.2">
      <c r="A1172" t="s">
        <v>8219</v>
      </c>
      <c r="B1172">
        <v>25</v>
      </c>
      <c r="D1172" t="s">
        <v>8221</v>
      </c>
      <c r="E1172">
        <v>1</v>
      </c>
    </row>
    <row r="1173" spans="1:5" x14ac:dyDescent="0.2">
      <c r="A1173" t="s">
        <v>8219</v>
      </c>
      <c r="B1173">
        <v>25</v>
      </c>
      <c r="D1173" t="s">
        <v>8221</v>
      </c>
      <c r="E1173">
        <v>1</v>
      </c>
    </row>
    <row r="1174" spans="1:5" x14ac:dyDescent="0.2">
      <c r="A1174" t="s">
        <v>8219</v>
      </c>
      <c r="B1174">
        <v>29</v>
      </c>
      <c r="D1174" t="s">
        <v>8221</v>
      </c>
      <c r="E1174">
        <v>14</v>
      </c>
    </row>
    <row r="1175" spans="1:5" x14ac:dyDescent="0.2">
      <c r="A1175" t="s">
        <v>8219</v>
      </c>
      <c r="B1175">
        <v>43</v>
      </c>
      <c r="D1175" t="s">
        <v>8221</v>
      </c>
      <c r="E1175">
        <v>42</v>
      </c>
    </row>
    <row r="1176" spans="1:5" x14ac:dyDescent="0.2">
      <c r="A1176" t="s">
        <v>8219</v>
      </c>
      <c r="B1176">
        <v>46</v>
      </c>
      <c r="D1176" t="s">
        <v>8221</v>
      </c>
      <c r="E1176">
        <v>27</v>
      </c>
    </row>
    <row r="1177" spans="1:5" x14ac:dyDescent="0.2">
      <c r="A1177" t="s">
        <v>8219</v>
      </c>
      <c r="B1177">
        <v>27</v>
      </c>
      <c r="D1177" t="s">
        <v>8221</v>
      </c>
      <c r="E1177">
        <v>5</v>
      </c>
    </row>
    <row r="1178" spans="1:5" x14ac:dyDescent="0.2">
      <c r="A1178" t="s">
        <v>8219</v>
      </c>
      <c r="B1178">
        <v>112</v>
      </c>
      <c r="D1178" t="s">
        <v>8221</v>
      </c>
      <c r="E1178">
        <v>13</v>
      </c>
    </row>
    <row r="1179" spans="1:5" x14ac:dyDescent="0.2">
      <c r="A1179" t="s">
        <v>8219</v>
      </c>
      <c r="B1179">
        <v>34</v>
      </c>
      <c r="D1179" t="s">
        <v>8221</v>
      </c>
      <c r="E1179">
        <v>12</v>
      </c>
    </row>
    <row r="1180" spans="1:5" x14ac:dyDescent="0.2">
      <c r="A1180" t="s">
        <v>8219</v>
      </c>
      <c r="B1180">
        <v>145</v>
      </c>
      <c r="D1180" t="s">
        <v>8221</v>
      </c>
      <c r="E1180">
        <v>90</v>
      </c>
    </row>
    <row r="1181" spans="1:5" x14ac:dyDescent="0.2">
      <c r="A1181" t="s">
        <v>8219</v>
      </c>
      <c r="B1181">
        <v>19</v>
      </c>
      <c r="D1181" t="s">
        <v>8221</v>
      </c>
      <c r="E1181">
        <v>2</v>
      </c>
    </row>
    <row r="1182" spans="1:5" x14ac:dyDescent="0.2">
      <c r="A1182" t="s">
        <v>8219</v>
      </c>
      <c r="B1182">
        <v>288</v>
      </c>
      <c r="D1182" t="s">
        <v>8221</v>
      </c>
      <c r="E1182">
        <v>5</v>
      </c>
    </row>
    <row r="1183" spans="1:5" x14ac:dyDescent="0.2">
      <c r="A1183" t="s">
        <v>8219</v>
      </c>
      <c r="B1183">
        <v>14</v>
      </c>
      <c r="D1183" t="s">
        <v>8221</v>
      </c>
      <c r="E1183">
        <v>31</v>
      </c>
    </row>
    <row r="1184" spans="1:5" x14ac:dyDescent="0.2">
      <c r="A1184" t="s">
        <v>8219</v>
      </c>
      <c r="B1184">
        <v>7</v>
      </c>
      <c r="D1184" t="s">
        <v>8221</v>
      </c>
      <c r="E1184">
        <v>4</v>
      </c>
    </row>
    <row r="1185" spans="1:5" x14ac:dyDescent="0.2">
      <c r="A1185" t="s">
        <v>8219</v>
      </c>
      <c r="B1185">
        <v>211</v>
      </c>
      <c r="D1185" t="s">
        <v>8221</v>
      </c>
      <c r="E1185">
        <v>29</v>
      </c>
    </row>
    <row r="1186" spans="1:5" x14ac:dyDescent="0.2">
      <c r="A1186" t="s">
        <v>8219</v>
      </c>
      <c r="B1186">
        <v>85</v>
      </c>
      <c r="D1186" t="s">
        <v>8221</v>
      </c>
      <c r="E1186">
        <v>2</v>
      </c>
    </row>
    <row r="1187" spans="1:5" x14ac:dyDescent="0.2">
      <c r="A1187" t="s">
        <v>8219</v>
      </c>
      <c r="B1187">
        <v>103</v>
      </c>
      <c r="D1187" t="s">
        <v>8221</v>
      </c>
      <c r="E1187">
        <v>114</v>
      </c>
    </row>
    <row r="1188" spans="1:5" x14ac:dyDescent="0.2">
      <c r="A1188" t="s">
        <v>8219</v>
      </c>
      <c r="B1188">
        <v>113</v>
      </c>
      <c r="D1188" t="s">
        <v>8221</v>
      </c>
      <c r="E1188">
        <v>1</v>
      </c>
    </row>
    <row r="1189" spans="1:5" x14ac:dyDescent="0.2">
      <c r="A1189" t="s">
        <v>8219</v>
      </c>
      <c r="B1189">
        <v>167</v>
      </c>
      <c r="D1189" t="s">
        <v>8221</v>
      </c>
      <c r="E1189">
        <v>76</v>
      </c>
    </row>
    <row r="1190" spans="1:5" x14ac:dyDescent="0.2">
      <c r="A1190" t="s">
        <v>8219</v>
      </c>
      <c r="B1190">
        <v>73</v>
      </c>
      <c r="D1190" t="s">
        <v>8221</v>
      </c>
      <c r="E1190">
        <v>9</v>
      </c>
    </row>
    <row r="1191" spans="1:5" x14ac:dyDescent="0.2">
      <c r="A1191" t="s">
        <v>8219</v>
      </c>
      <c r="B1191">
        <v>75</v>
      </c>
      <c r="D1191" t="s">
        <v>8221</v>
      </c>
      <c r="E1191">
        <v>37</v>
      </c>
    </row>
    <row r="1192" spans="1:5" x14ac:dyDescent="0.2">
      <c r="A1192" t="s">
        <v>8219</v>
      </c>
      <c r="B1192">
        <v>614</v>
      </c>
      <c r="D1192" t="s">
        <v>8221</v>
      </c>
      <c r="E1192">
        <v>0</v>
      </c>
    </row>
    <row r="1193" spans="1:5" x14ac:dyDescent="0.2">
      <c r="A1193" t="s">
        <v>8219</v>
      </c>
      <c r="B1193">
        <v>107</v>
      </c>
      <c r="D1193" t="s">
        <v>8221</v>
      </c>
      <c r="E1193">
        <v>1</v>
      </c>
    </row>
    <row r="1194" spans="1:5" x14ac:dyDescent="0.2">
      <c r="A1194" t="s">
        <v>8219</v>
      </c>
      <c r="B1194">
        <v>1224</v>
      </c>
      <c r="D1194" t="s">
        <v>8221</v>
      </c>
      <c r="E1194">
        <v>10</v>
      </c>
    </row>
    <row r="1195" spans="1:5" x14ac:dyDescent="0.2">
      <c r="A1195" t="s">
        <v>8219</v>
      </c>
      <c r="B1195">
        <v>104</v>
      </c>
      <c r="D1195" t="s">
        <v>8221</v>
      </c>
      <c r="E1195">
        <v>1</v>
      </c>
    </row>
    <row r="1196" spans="1:5" x14ac:dyDescent="0.2">
      <c r="A1196" t="s">
        <v>8219</v>
      </c>
      <c r="B1196">
        <v>79</v>
      </c>
      <c r="D1196" t="s">
        <v>8221</v>
      </c>
      <c r="E1196">
        <v>2</v>
      </c>
    </row>
    <row r="1197" spans="1:5" x14ac:dyDescent="0.2">
      <c r="A1197" t="s">
        <v>8219</v>
      </c>
      <c r="B1197">
        <v>157</v>
      </c>
      <c r="D1197" t="s">
        <v>8221</v>
      </c>
      <c r="E1197">
        <v>1</v>
      </c>
    </row>
    <row r="1198" spans="1:5" x14ac:dyDescent="0.2">
      <c r="A1198" t="s">
        <v>8219</v>
      </c>
      <c r="B1198">
        <v>50</v>
      </c>
      <c r="D1198" t="s">
        <v>8221</v>
      </c>
      <c r="E1198">
        <v>10</v>
      </c>
    </row>
    <row r="1199" spans="1:5" x14ac:dyDescent="0.2">
      <c r="A1199" t="s">
        <v>8219</v>
      </c>
      <c r="B1199">
        <v>64</v>
      </c>
      <c r="D1199" t="s">
        <v>8221</v>
      </c>
      <c r="E1199">
        <v>9</v>
      </c>
    </row>
    <row r="1200" spans="1:5" x14ac:dyDescent="0.2">
      <c r="A1200" t="s">
        <v>8219</v>
      </c>
      <c r="B1200">
        <v>200</v>
      </c>
      <c r="D1200" t="s">
        <v>8221</v>
      </c>
      <c r="E1200">
        <v>19</v>
      </c>
    </row>
    <row r="1201" spans="1:5" x14ac:dyDescent="0.2">
      <c r="A1201" t="s">
        <v>8219</v>
      </c>
      <c r="B1201">
        <v>22</v>
      </c>
      <c r="D1201" t="s">
        <v>8221</v>
      </c>
      <c r="E1201">
        <v>0</v>
      </c>
    </row>
    <row r="1202" spans="1:5" x14ac:dyDescent="0.2">
      <c r="A1202" t="s">
        <v>8219</v>
      </c>
      <c r="B1202">
        <v>163</v>
      </c>
      <c r="D1202" t="s">
        <v>8221</v>
      </c>
      <c r="E1202">
        <v>4</v>
      </c>
    </row>
    <row r="1203" spans="1:5" x14ac:dyDescent="0.2">
      <c r="A1203" t="s">
        <v>8219</v>
      </c>
      <c r="B1203">
        <v>77</v>
      </c>
      <c r="D1203" t="s">
        <v>8221</v>
      </c>
      <c r="E1203">
        <v>8</v>
      </c>
    </row>
    <row r="1204" spans="1:5" x14ac:dyDescent="0.2">
      <c r="A1204" t="s">
        <v>8219</v>
      </c>
      <c r="B1204">
        <v>89</v>
      </c>
      <c r="D1204" t="s">
        <v>8221</v>
      </c>
      <c r="E1204">
        <v>24</v>
      </c>
    </row>
    <row r="1205" spans="1:5" x14ac:dyDescent="0.2">
      <c r="A1205" t="s">
        <v>8219</v>
      </c>
      <c r="B1205">
        <v>3355</v>
      </c>
      <c r="D1205" t="s">
        <v>8221</v>
      </c>
      <c r="E1205">
        <v>0</v>
      </c>
    </row>
    <row r="1206" spans="1:5" x14ac:dyDescent="0.2">
      <c r="A1206" t="s">
        <v>8219</v>
      </c>
      <c r="B1206">
        <v>537</v>
      </c>
      <c r="D1206" t="s">
        <v>8221</v>
      </c>
      <c r="E1206">
        <v>39</v>
      </c>
    </row>
    <row r="1207" spans="1:5" x14ac:dyDescent="0.2">
      <c r="A1207" t="s">
        <v>8219</v>
      </c>
      <c r="B1207">
        <v>125</v>
      </c>
      <c r="D1207" t="s">
        <v>8221</v>
      </c>
      <c r="E1207">
        <v>6</v>
      </c>
    </row>
    <row r="1208" spans="1:5" x14ac:dyDescent="0.2">
      <c r="A1208" t="s">
        <v>8219</v>
      </c>
      <c r="B1208">
        <v>163</v>
      </c>
      <c r="D1208" t="s">
        <v>8221</v>
      </c>
      <c r="E1208">
        <v>4</v>
      </c>
    </row>
    <row r="1209" spans="1:5" x14ac:dyDescent="0.2">
      <c r="A1209" t="s">
        <v>8219</v>
      </c>
      <c r="B1209">
        <v>283</v>
      </c>
      <c r="D1209" t="s">
        <v>8221</v>
      </c>
      <c r="E1209">
        <v>3</v>
      </c>
    </row>
    <row r="1210" spans="1:5" x14ac:dyDescent="0.2">
      <c r="A1210" t="s">
        <v>8219</v>
      </c>
      <c r="B1210">
        <v>352</v>
      </c>
      <c r="D1210" t="s">
        <v>8221</v>
      </c>
      <c r="E1210">
        <v>53</v>
      </c>
    </row>
    <row r="1211" spans="1:5" x14ac:dyDescent="0.2">
      <c r="A1211" t="s">
        <v>8219</v>
      </c>
      <c r="B1211">
        <v>94</v>
      </c>
      <c r="D1211" t="s">
        <v>8221</v>
      </c>
      <c r="E1211">
        <v>1</v>
      </c>
    </row>
    <row r="1212" spans="1:5" x14ac:dyDescent="0.2">
      <c r="A1212" t="s">
        <v>8219</v>
      </c>
      <c r="B1212">
        <v>67</v>
      </c>
      <c r="D1212" t="s">
        <v>8221</v>
      </c>
      <c r="E1212">
        <v>2</v>
      </c>
    </row>
    <row r="1213" spans="1:5" x14ac:dyDescent="0.2">
      <c r="A1213" t="s">
        <v>8219</v>
      </c>
      <c r="B1213">
        <v>221</v>
      </c>
      <c r="D1213" t="s">
        <v>8221</v>
      </c>
      <c r="E1213">
        <v>25</v>
      </c>
    </row>
    <row r="1214" spans="1:5" x14ac:dyDescent="0.2">
      <c r="A1214" t="s">
        <v>8219</v>
      </c>
      <c r="B1214">
        <v>2165</v>
      </c>
      <c r="D1214" t="s">
        <v>8221</v>
      </c>
      <c r="E1214">
        <v>6</v>
      </c>
    </row>
    <row r="1215" spans="1:5" x14ac:dyDescent="0.2">
      <c r="A1215" t="s">
        <v>8219</v>
      </c>
      <c r="B1215">
        <v>179</v>
      </c>
      <c r="D1215" t="s">
        <v>8221</v>
      </c>
      <c r="E1215">
        <v>0</v>
      </c>
    </row>
    <row r="1216" spans="1:5" x14ac:dyDescent="0.2">
      <c r="A1216" t="s">
        <v>8219</v>
      </c>
      <c r="B1216">
        <v>123</v>
      </c>
      <c r="D1216" t="s">
        <v>8221</v>
      </c>
      <c r="E1216">
        <v>12</v>
      </c>
    </row>
    <row r="1217" spans="1:5" x14ac:dyDescent="0.2">
      <c r="A1217" t="s">
        <v>8219</v>
      </c>
      <c r="B1217">
        <v>1104</v>
      </c>
      <c r="D1217" t="s">
        <v>8221</v>
      </c>
      <c r="E1217">
        <v>0</v>
      </c>
    </row>
    <row r="1218" spans="1:5" x14ac:dyDescent="0.2">
      <c r="A1218" t="s">
        <v>8219</v>
      </c>
      <c r="B1218">
        <v>403</v>
      </c>
      <c r="D1218" t="s">
        <v>8221</v>
      </c>
      <c r="E1218">
        <v>36</v>
      </c>
    </row>
    <row r="1219" spans="1:5" x14ac:dyDescent="0.2">
      <c r="A1219" t="s">
        <v>8219</v>
      </c>
      <c r="B1219">
        <v>109</v>
      </c>
      <c r="D1219" t="s">
        <v>8221</v>
      </c>
      <c r="E1219">
        <v>0</v>
      </c>
    </row>
    <row r="1220" spans="1:5" x14ac:dyDescent="0.2">
      <c r="A1220" t="s">
        <v>8219</v>
      </c>
      <c r="B1220">
        <v>372</v>
      </c>
      <c r="D1220" t="s">
        <v>8221</v>
      </c>
      <c r="E1220">
        <v>2</v>
      </c>
    </row>
    <row r="1221" spans="1:5" x14ac:dyDescent="0.2">
      <c r="A1221" t="s">
        <v>8219</v>
      </c>
      <c r="B1221">
        <v>311</v>
      </c>
      <c r="D1221" t="s">
        <v>8221</v>
      </c>
      <c r="E1221">
        <v>1</v>
      </c>
    </row>
    <row r="1222" spans="1:5" x14ac:dyDescent="0.2">
      <c r="A1222" t="s">
        <v>8219</v>
      </c>
      <c r="B1222">
        <v>61</v>
      </c>
      <c r="D1222" t="s">
        <v>8221</v>
      </c>
      <c r="E1222">
        <v>59</v>
      </c>
    </row>
    <row r="1223" spans="1:5" x14ac:dyDescent="0.2">
      <c r="A1223" t="s">
        <v>8219</v>
      </c>
      <c r="B1223">
        <v>115</v>
      </c>
      <c r="D1223" t="s">
        <v>8221</v>
      </c>
      <c r="E1223">
        <v>1</v>
      </c>
    </row>
    <row r="1224" spans="1:5" x14ac:dyDescent="0.2">
      <c r="A1224" t="s">
        <v>8219</v>
      </c>
      <c r="B1224">
        <v>111</v>
      </c>
      <c r="D1224" t="s">
        <v>8221</v>
      </c>
      <c r="E1224">
        <v>31</v>
      </c>
    </row>
    <row r="1225" spans="1:5" x14ac:dyDescent="0.2">
      <c r="A1225" t="s">
        <v>8219</v>
      </c>
      <c r="B1225">
        <v>337</v>
      </c>
      <c r="D1225" t="s">
        <v>8221</v>
      </c>
      <c r="E1225">
        <v>18</v>
      </c>
    </row>
    <row r="1226" spans="1:5" x14ac:dyDescent="0.2">
      <c r="A1226" t="s">
        <v>8219</v>
      </c>
      <c r="B1226">
        <v>9</v>
      </c>
      <c r="D1226" t="s">
        <v>8221</v>
      </c>
      <c r="E1226">
        <v>10</v>
      </c>
    </row>
    <row r="1227" spans="1:5" x14ac:dyDescent="0.2">
      <c r="A1227" t="s">
        <v>8219</v>
      </c>
      <c r="B1227">
        <v>120</v>
      </c>
      <c r="D1227" t="s">
        <v>8221</v>
      </c>
      <c r="E1227">
        <v>0</v>
      </c>
    </row>
    <row r="1228" spans="1:5" x14ac:dyDescent="0.2">
      <c r="A1228" t="s">
        <v>8219</v>
      </c>
      <c r="B1228">
        <v>102</v>
      </c>
      <c r="D1228" t="s">
        <v>8221</v>
      </c>
      <c r="E1228">
        <v>14</v>
      </c>
    </row>
    <row r="1229" spans="1:5" x14ac:dyDescent="0.2">
      <c r="A1229" t="s">
        <v>8219</v>
      </c>
      <c r="B1229">
        <v>186</v>
      </c>
      <c r="D1229" t="s">
        <v>8221</v>
      </c>
      <c r="E1229">
        <v>2</v>
      </c>
    </row>
    <row r="1230" spans="1:5" x14ac:dyDescent="0.2">
      <c r="A1230" t="s">
        <v>8219</v>
      </c>
      <c r="B1230">
        <v>15</v>
      </c>
      <c r="D1230" t="s">
        <v>8221</v>
      </c>
      <c r="E1230">
        <v>1</v>
      </c>
    </row>
    <row r="1231" spans="1:5" x14ac:dyDescent="0.2">
      <c r="A1231" t="s">
        <v>8219</v>
      </c>
      <c r="B1231">
        <v>67</v>
      </c>
      <c r="D1231" t="s">
        <v>8221</v>
      </c>
      <c r="E1231">
        <v>3</v>
      </c>
    </row>
    <row r="1232" spans="1:5" x14ac:dyDescent="0.2">
      <c r="A1232" t="s">
        <v>8219</v>
      </c>
      <c r="B1232">
        <v>130</v>
      </c>
      <c r="D1232" t="s">
        <v>8221</v>
      </c>
      <c r="E1232">
        <v>0</v>
      </c>
    </row>
    <row r="1233" spans="1:5" x14ac:dyDescent="0.2">
      <c r="A1233" t="s">
        <v>8219</v>
      </c>
      <c r="B1233">
        <v>16</v>
      </c>
      <c r="D1233" t="s">
        <v>8221</v>
      </c>
      <c r="E1233">
        <v>2</v>
      </c>
    </row>
    <row r="1234" spans="1:5" x14ac:dyDescent="0.2">
      <c r="A1234" t="s">
        <v>8219</v>
      </c>
      <c r="B1234">
        <v>67</v>
      </c>
      <c r="D1234" t="s">
        <v>8221</v>
      </c>
      <c r="E1234">
        <v>0</v>
      </c>
    </row>
    <row r="1235" spans="1:5" x14ac:dyDescent="0.2">
      <c r="A1235" t="s">
        <v>8219</v>
      </c>
      <c r="B1235">
        <v>124</v>
      </c>
      <c r="D1235" t="s">
        <v>8221</v>
      </c>
      <c r="E1235">
        <v>12</v>
      </c>
    </row>
    <row r="1236" spans="1:5" x14ac:dyDescent="0.2">
      <c r="A1236" t="s">
        <v>8219</v>
      </c>
      <c r="B1236">
        <v>80</v>
      </c>
      <c r="D1236" t="s">
        <v>8221</v>
      </c>
      <c r="E1236">
        <v>1</v>
      </c>
    </row>
    <row r="1237" spans="1:5" x14ac:dyDescent="0.2">
      <c r="A1237" t="s">
        <v>8219</v>
      </c>
      <c r="B1237">
        <v>282</v>
      </c>
      <c r="D1237" t="s">
        <v>8221</v>
      </c>
      <c r="E1237">
        <v>8</v>
      </c>
    </row>
    <row r="1238" spans="1:5" x14ac:dyDescent="0.2">
      <c r="A1238" t="s">
        <v>8219</v>
      </c>
      <c r="B1238">
        <v>68</v>
      </c>
      <c r="D1238" t="s">
        <v>8221</v>
      </c>
      <c r="E1238">
        <v>2</v>
      </c>
    </row>
    <row r="1239" spans="1:5" x14ac:dyDescent="0.2">
      <c r="A1239" t="s">
        <v>8219</v>
      </c>
      <c r="B1239">
        <v>86</v>
      </c>
      <c r="D1239" t="s">
        <v>8221</v>
      </c>
      <c r="E1239">
        <v>31</v>
      </c>
    </row>
    <row r="1240" spans="1:5" x14ac:dyDescent="0.2">
      <c r="A1240" t="s">
        <v>8219</v>
      </c>
      <c r="B1240">
        <v>115</v>
      </c>
      <c r="D1240" t="s">
        <v>8221</v>
      </c>
      <c r="E1240">
        <v>5</v>
      </c>
    </row>
    <row r="1241" spans="1:5" x14ac:dyDescent="0.2">
      <c r="A1241" t="s">
        <v>8219</v>
      </c>
      <c r="B1241">
        <v>75</v>
      </c>
      <c r="D1241" t="s">
        <v>8221</v>
      </c>
      <c r="E1241">
        <v>1</v>
      </c>
    </row>
    <row r="1242" spans="1:5" x14ac:dyDescent="0.2">
      <c r="A1242" t="s">
        <v>8219</v>
      </c>
      <c r="B1242">
        <v>43</v>
      </c>
      <c r="D1242" t="s">
        <v>8221</v>
      </c>
      <c r="E1242">
        <v>12</v>
      </c>
    </row>
    <row r="1243" spans="1:5" x14ac:dyDescent="0.2">
      <c r="A1243" t="s">
        <v>8219</v>
      </c>
      <c r="B1243">
        <v>48</v>
      </c>
      <c r="D1243" t="s">
        <v>8221</v>
      </c>
      <c r="E1243">
        <v>4</v>
      </c>
    </row>
    <row r="1244" spans="1:5" x14ac:dyDescent="0.2">
      <c r="A1244" t="s">
        <v>8219</v>
      </c>
      <c r="B1244">
        <v>52</v>
      </c>
      <c r="D1244" t="s">
        <v>8221</v>
      </c>
      <c r="E1244">
        <v>0</v>
      </c>
    </row>
    <row r="1245" spans="1:5" x14ac:dyDescent="0.2">
      <c r="A1245" t="s">
        <v>8219</v>
      </c>
      <c r="B1245">
        <v>43</v>
      </c>
      <c r="D1245" t="s">
        <v>8221</v>
      </c>
      <c r="E1245">
        <v>7</v>
      </c>
    </row>
    <row r="1246" spans="1:5" x14ac:dyDescent="0.2">
      <c r="A1246" t="s">
        <v>8219</v>
      </c>
      <c r="B1246">
        <v>58</v>
      </c>
      <c r="D1246" t="s">
        <v>8221</v>
      </c>
      <c r="E1246">
        <v>2</v>
      </c>
    </row>
    <row r="1247" spans="1:5" x14ac:dyDescent="0.2">
      <c r="A1247" t="s">
        <v>8219</v>
      </c>
      <c r="B1247">
        <v>47</v>
      </c>
      <c r="D1247" t="s">
        <v>8221</v>
      </c>
      <c r="E1247">
        <v>1</v>
      </c>
    </row>
    <row r="1248" spans="1:5" x14ac:dyDescent="0.2">
      <c r="A1248" t="s">
        <v>8219</v>
      </c>
      <c r="B1248">
        <v>36</v>
      </c>
      <c r="D1248" t="s">
        <v>8221</v>
      </c>
      <c r="E1248">
        <v>4</v>
      </c>
    </row>
    <row r="1249" spans="1:5" x14ac:dyDescent="0.2">
      <c r="A1249" t="s">
        <v>8219</v>
      </c>
      <c r="B1249">
        <v>17</v>
      </c>
      <c r="D1249" t="s">
        <v>8221</v>
      </c>
      <c r="E1249">
        <v>6</v>
      </c>
    </row>
    <row r="1250" spans="1:5" x14ac:dyDescent="0.2">
      <c r="A1250" t="s">
        <v>8219</v>
      </c>
      <c r="B1250">
        <v>104</v>
      </c>
      <c r="D1250" t="s">
        <v>8221</v>
      </c>
      <c r="E1250">
        <v>8</v>
      </c>
    </row>
    <row r="1251" spans="1:5" x14ac:dyDescent="0.2">
      <c r="A1251" t="s">
        <v>8219</v>
      </c>
      <c r="B1251">
        <v>47</v>
      </c>
      <c r="D1251" t="s">
        <v>8221</v>
      </c>
      <c r="E1251">
        <v>14</v>
      </c>
    </row>
    <row r="1252" spans="1:5" x14ac:dyDescent="0.2">
      <c r="A1252" t="s">
        <v>8219</v>
      </c>
      <c r="B1252">
        <v>38</v>
      </c>
      <c r="D1252" t="s">
        <v>8221</v>
      </c>
      <c r="E1252">
        <v>0</v>
      </c>
    </row>
    <row r="1253" spans="1:5" x14ac:dyDescent="0.2">
      <c r="A1253" t="s">
        <v>8219</v>
      </c>
      <c r="B1253">
        <v>81</v>
      </c>
      <c r="D1253" t="s">
        <v>8221</v>
      </c>
      <c r="E1253">
        <v>4</v>
      </c>
    </row>
    <row r="1254" spans="1:5" x14ac:dyDescent="0.2">
      <c r="A1254" t="s">
        <v>8219</v>
      </c>
      <c r="B1254">
        <v>55</v>
      </c>
      <c r="D1254" t="s">
        <v>8221</v>
      </c>
      <c r="E1254">
        <v>0</v>
      </c>
    </row>
    <row r="1255" spans="1:5" x14ac:dyDescent="0.2">
      <c r="A1255" t="s">
        <v>8219</v>
      </c>
      <c r="B1255">
        <v>41</v>
      </c>
      <c r="D1255" t="s">
        <v>8221</v>
      </c>
      <c r="E1255">
        <v>0</v>
      </c>
    </row>
    <row r="1256" spans="1:5" x14ac:dyDescent="0.2">
      <c r="A1256" t="s">
        <v>8219</v>
      </c>
      <c r="B1256">
        <v>79</v>
      </c>
      <c r="D1256" t="s">
        <v>8221</v>
      </c>
      <c r="E1256">
        <v>1</v>
      </c>
    </row>
    <row r="1257" spans="1:5" x14ac:dyDescent="0.2">
      <c r="A1257" t="s">
        <v>8219</v>
      </c>
      <c r="B1257">
        <v>16</v>
      </c>
      <c r="D1257" t="s">
        <v>8221</v>
      </c>
      <c r="E1257">
        <v>1</v>
      </c>
    </row>
    <row r="1258" spans="1:5" x14ac:dyDescent="0.2">
      <c r="A1258" t="s">
        <v>8219</v>
      </c>
      <c r="B1258">
        <v>8</v>
      </c>
      <c r="D1258" t="s">
        <v>8221</v>
      </c>
      <c r="E1258">
        <v>1</v>
      </c>
    </row>
    <row r="1259" spans="1:5" x14ac:dyDescent="0.2">
      <c r="A1259" t="s">
        <v>8219</v>
      </c>
      <c r="B1259">
        <v>95</v>
      </c>
      <c r="D1259" t="s">
        <v>8221</v>
      </c>
      <c r="E1259">
        <v>1</v>
      </c>
    </row>
    <row r="1260" spans="1:5" x14ac:dyDescent="0.2">
      <c r="A1260" t="s">
        <v>8219</v>
      </c>
      <c r="B1260">
        <v>25</v>
      </c>
      <c r="D1260" t="s">
        <v>8221</v>
      </c>
      <c r="E1260">
        <v>4</v>
      </c>
    </row>
    <row r="1261" spans="1:5" x14ac:dyDescent="0.2">
      <c r="A1261" t="s">
        <v>8219</v>
      </c>
      <c r="B1261">
        <v>19</v>
      </c>
      <c r="D1261" t="s">
        <v>8221</v>
      </c>
      <c r="E1261">
        <v>0</v>
      </c>
    </row>
    <row r="1262" spans="1:5" x14ac:dyDescent="0.2">
      <c r="A1262" t="s">
        <v>8219</v>
      </c>
      <c r="B1262">
        <v>90</v>
      </c>
      <c r="D1262" t="s">
        <v>8221</v>
      </c>
      <c r="E1262">
        <v>0</v>
      </c>
    </row>
    <row r="1263" spans="1:5" x14ac:dyDescent="0.2">
      <c r="A1263" t="s">
        <v>8219</v>
      </c>
      <c r="B1263">
        <v>41</v>
      </c>
      <c r="D1263" t="s">
        <v>8221</v>
      </c>
      <c r="E1263">
        <v>2</v>
      </c>
    </row>
    <row r="1264" spans="1:5" x14ac:dyDescent="0.2">
      <c r="A1264" t="s">
        <v>8219</v>
      </c>
      <c r="B1264">
        <v>30</v>
      </c>
      <c r="D1264" t="s">
        <v>8221</v>
      </c>
      <c r="E1264">
        <v>24</v>
      </c>
    </row>
    <row r="1265" spans="1:5" x14ac:dyDescent="0.2">
      <c r="A1265" t="s">
        <v>8219</v>
      </c>
      <c r="B1265">
        <v>38</v>
      </c>
      <c r="D1265" t="s">
        <v>8221</v>
      </c>
      <c r="E1265">
        <v>1</v>
      </c>
    </row>
    <row r="1266" spans="1:5" x14ac:dyDescent="0.2">
      <c r="A1266" t="s">
        <v>8219</v>
      </c>
      <c r="B1266">
        <v>65</v>
      </c>
      <c r="D1266" t="s">
        <v>8221</v>
      </c>
      <c r="E1266">
        <v>2</v>
      </c>
    </row>
    <row r="1267" spans="1:5" x14ac:dyDescent="0.2">
      <c r="A1267" t="s">
        <v>8219</v>
      </c>
      <c r="B1267">
        <v>75</v>
      </c>
      <c r="D1267" t="s">
        <v>8221</v>
      </c>
      <c r="E1267">
        <v>1</v>
      </c>
    </row>
    <row r="1268" spans="1:5" x14ac:dyDescent="0.2">
      <c r="A1268" t="s">
        <v>8219</v>
      </c>
      <c r="B1268">
        <v>16</v>
      </c>
      <c r="D1268" t="s">
        <v>8221</v>
      </c>
      <c r="E1268">
        <v>37</v>
      </c>
    </row>
    <row r="1269" spans="1:5" x14ac:dyDescent="0.2">
      <c r="A1269" t="s">
        <v>8219</v>
      </c>
      <c r="B1269">
        <v>10</v>
      </c>
      <c r="D1269" t="s">
        <v>8221</v>
      </c>
      <c r="E1269">
        <v>5</v>
      </c>
    </row>
    <row r="1270" spans="1:5" x14ac:dyDescent="0.2">
      <c r="A1270" t="s">
        <v>8219</v>
      </c>
      <c r="B1270">
        <v>27</v>
      </c>
      <c r="D1270" t="s">
        <v>8221</v>
      </c>
      <c r="E1270">
        <v>4</v>
      </c>
    </row>
    <row r="1271" spans="1:5" x14ac:dyDescent="0.2">
      <c r="A1271" t="s">
        <v>8219</v>
      </c>
      <c r="B1271">
        <v>259</v>
      </c>
      <c r="D1271" t="s">
        <v>8221</v>
      </c>
      <c r="E1271">
        <v>16</v>
      </c>
    </row>
    <row r="1272" spans="1:5" x14ac:dyDescent="0.2">
      <c r="A1272" t="s">
        <v>8219</v>
      </c>
      <c r="B1272">
        <v>39</v>
      </c>
      <c r="D1272" t="s">
        <v>8221</v>
      </c>
      <c r="E1272">
        <v>9</v>
      </c>
    </row>
    <row r="1273" spans="1:5" x14ac:dyDescent="0.2">
      <c r="A1273" t="s">
        <v>8219</v>
      </c>
      <c r="B1273">
        <v>42</v>
      </c>
      <c r="D1273" t="s">
        <v>8221</v>
      </c>
      <c r="E1273">
        <v>0</v>
      </c>
    </row>
    <row r="1274" spans="1:5" x14ac:dyDescent="0.2">
      <c r="A1274" t="s">
        <v>8219</v>
      </c>
      <c r="B1274">
        <v>10</v>
      </c>
      <c r="D1274" t="s">
        <v>8221</v>
      </c>
      <c r="E1274">
        <v>40</v>
      </c>
    </row>
    <row r="1275" spans="1:5" x14ac:dyDescent="0.2">
      <c r="A1275" t="s">
        <v>8219</v>
      </c>
      <c r="B1275">
        <v>56</v>
      </c>
      <c r="D1275" t="s">
        <v>8221</v>
      </c>
      <c r="E1275">
        <v>0</v>
      </c>
    </row>
    <row r="1276" spans="1:5" x14ac:dyDescent="0.2">
      <c r="A1276" t="s">
        <v>8219</v>
      </c>
      <c r="B1276">
        <v>20</v>
      </c>
      <c r="D1276" t="s">
        <v>8221</v>
      </c>
      <c r="E1276">
        <v>2</v>
      </c>
    </row>
    <row r="1277" spans="1:5" x14ac:dyDescent="0.2">
      <c r="A1277" t="s">
        <v>8219</v>
      </c>
      <c r="B1277">
        <v>170</v>
      </c>
      <c r="D1277" t="s">
        <v>8221</v>
      </c>
      <c r="E1277">
        <v>1</v>
      </c>
    </row>
    <row r="1278" spans="1:5" x14ac:dyDescent="0.2">
      <c r="A1278" t="s">
        <v>8219</v>
      </c>
      <c r="B1278">
        <v>29</v>
      </c>
      <c r="D1278" t="s">
        <v>8221</v>
      </c>
      <c r="E1278">
        <v>9</v>
      </c>
    </row>
    <row r="1279" spans="1:5" x14ac:dyDescent="0.2">
      <c r="A1279" t="s">
        <v>8219</v>
      </c>
      <c r="B1279">
        <v>132</v>
      </c>
      <c r="D1279" t="s">
        <v>8221</v>
      </c>
      <c r="E1279">
        <v>34</v>
      </c>
    </row>
    <row r="1280" spans="1:5" x14ac:dyDescent="0.2">
      <c r="A1280" t="s">
        <v>8219</v>
      </c>
      <c r="B1280">
        <v>27</v>
      </c>
      <c r="D1280" t="s">
        <v>8221</v>
      </c>
      <c r="E1280">
        <v>23</v>
      </c>
    </row>
    <row r="1281" spans="1:5" x14ac:dyDescent="0.2">
      <c r="A1281" t="s">
        <v>8219</v>
      </c>
      <c r="B1281">
        <v>26</v>
      </c>
      <c r="D1281" t="s">
        <v>8221</v>
      </c>
      <c r="E1281">
        <v>19</v>
      </c>
    </row>
    <row r="1282" spans="1:5" x14ac:dyDescent="0.2">
      <c r="A1282" t="s">
        <v>8219</v>
      </c>
      <c r="B1282">
        <v>43</v>
      </c>
      <c r="D1282" t="s">
        <v>8221</v>
      </c>
      <c r="E1282">
        <v>50</v>
      </c>
    </row>
    <row r="1283" spans="1:5" x14ac:dyDescent="0.2">
      <c r="A1283" t="s">
        <v>8219</v>
      </c>
      <c r="B1283">
        <v>80</v>
      </c>
      <c r="D1283" t="s">
        <v>8221</v>
      </c>
      <c r="E1283">
        <v>12</v>
      </c>
    </row>
    <row r="1284" spans="1:5" x14ac:dyDescent="0.2">
      <c r="A1284" t="s">
        <v>8219</v>
      </c>
      <c r="B1284">
        <v>33</v>
      </c>
      <c r="D1284" t="s">
        <v>8221</v>
      </c>
      <c r="E1284">
        <v>8</v>
      </c>
    </row>
    <row r="1285" spans="1:5" x14ac:dyDescent="0.2">
      <c r="A1285" t="s">
        <v>8219</v>
      </c>
      <c r="B1285">
        <v>71</v>
      </c>
      <c r="D1285" t="s">
        <v>8221</v>
      </c>
      <c r="E1285">
        <v>9</v>
      </c>
    </row>
    <row r="1286" spans="1:5" x14ac:dyDescent="0.2">
      <c r="A1286" t="s">
        <v>8219</v>
      </c>
      <c r="B1286">
        <v>81</v>
      </c>
      <c r="D1286" t="s">
        <v>8221</v>
      </c>
      <c r="E1286">
        <v>43</v>
      </c>
    </row>
    <row r="1287" spans="1:5" x14ac:dyDescent="0.2">
      <c r="A1287" t="s">
        <v>8219</v>
      </c>
      <c r="B1287">
        <v>76</v>
      </c>
      <c r="D1287" t="s">
        <v>8221</v>
      </c>
      <c r="E1287">
        <v>28</v>
      </c>
    </row>
    <row r="1288" spans="1:5" x14ac:dyDescent="0.2">
      <c r="A1288" t="s">
        <v>8219</v>
      </c>
      <c r="B1288">
        <v>48</v>
      </c>
      <c r="D1288" t="s">
        <v>8221</v>
      </c>
      <c r="E1288">
        <v>4</v>
      </c>
    </row>
    <row r="1289" spans="1:5" x14ac:dyDescent="0.2">
      <c r="A1289" t="s">
        <v>8219</v>
      </c>
      <c r="B1289">
        <v>61</v>
      </c>
      <c r="D1289" t="s">
        <v>8221</v>
      </c>
      <c r="E1289">
        <v>24</v>
      </c>
    </row>
    <row r="1290" spans="1:5" x14ac:dyDescent="0.2">
      <c r="A1290" t="s">
        <v>8219</v>
      </c>
      <c r="B1290">
        <v>60</v>
      </c>
      <c r="D1290" t="s">
        <v>8221</v>
      </c>
      <c r="E1290">
        <v>2</v>
      </c>
    </row>
    <row r="1291" spans="1:5" x14ac:dyDescent="0.2">
      <c r="A1291" t="s">
        <v>8219</v>
      </c>
      <c r="B1291">
        <v>136</v>
      </c>
      <c r="D1291" t="s">
        <v>8221</v>
      </c>
      <c r="E1291">
        <v>2</v>
      </c>
    </row>
    <row r="1292" spans="1:5" x14ac:dyDescent="0.2">
      <c r="A1292" t="s">
        <v>8219</v>
      </c>
      <c r="B1292">
        <v>14</v>
      </c>
      <c r="D1292" t="s">
        <v>8221</v>
      </c>
      <c r="E1292">
        <v>20</v>
      </c>
    </row>
    <row r="1293" spans="1:5" x14ac:dyDescent="0.2">
      <c r="A1293" t="s">
        <v>8219</v>
      </c>
      <c r="B1293">
        <v>78</v>
      </c>
      <c r="D1293" t="s">
        <v>8221</v>
      </c>
      <c r="E1293">
        <v>1</v>
      </c>
    </row>
    <row r="1294" spans="1:5" x14ac:dyDescent="0.2">
      <c r="A1294" t="s">
        <v>8219</v>
      </c>
      <c r="B1294">
        <v>4</v>
      </c>
      <c r="D1294" t="s">
        <v>8221</v>
      </c>
      <c r="E1294">
        <v>1</v>
      </c>
    </row>
    <row r="1295" spans="1:5" x14ac:dyDescent="0.2">
      <c r="A1295" t="s">
        <v>8219</v>
      </c>
      <c r="B1295">
        <v>11</v>
      </c>
      <c r="D1295" t="s">
        <v>8221</v>
      </c>
      <c r="E1295">
        <v>4</v>
      </c>
    </row>
    <row r="1296" spans="1:5" x14ac:dyDescent="0.2">
      <c r="A1296" t="s">
        <v>8219</v>
      </c>
      <c r="B1296">
        <v>185</v>
      </c>
      <c r="D1296" t="s">
        <v>8221</v>
      </c>
      <c r="E1296">
        <v>1</v>
      </c>
    </row>
    <row r="1297" spans="1:5" x14ac:dyDescent="0.2">
      <c r="A1297" t="s">
        <v>8219</v>
      </c>
      <c r="B1297">
        <v>59</v>
      </c>
      <c r="D1297" t="s">
        <v>8221</v>
      </c>
      <c r="E1297">
        <v>1</v>
      </c>
    </row>
    <row r="1298" spans="1:5" x14ac:dyDescent="0.2">
      <c r="A1298" t="s">
        <v>8219</v>
      </c>
      <c r="B1298">
        <v>27</v>
      </c>
      <c r="D1298" t="s">
        <v>8221</v>
      </c>
      <c r="E1298">
        <v>13</v>
      </c>
    </row>
    <row r="1299" spans="1:5" x14ac:dyDescent="0.2">
      <c r="A1299" t="s">
        <v>8219</v>
      </c>
      <c r="B1299">
        <v>63</v>
      </c>
      <c r="D1299" t="s">
        <v>8221</v>
      </c>
      <c r="E1299">
        <v>1</v>
      </c>
    </row>
    <row r="1300" spans="1:5" x14ac:dyDescent="0.2">
      <c r="A1300" t="s">
        <v>8219</v>
      </c>
      <c r="B1300">
        <v>13</v>
      </c>
      <c r="D1300" t="s">
        <v>8221</v>
      </c>
      <c r="E1300">
        <v>1</v>
      </c>
    </row>
    <row r="1301" spans="1:5" x14ac:dyDescent="0.2">
      <c r="A1301" t="s">
        <v>8219</v>
      </c>
      <c r="B1301">
        <v>13</v>
      </c>
      <c r="D1301" t="s">
        <v>8221</v>
      </c>
      <c r="E1301">
        <v>0</v>
      </c>
    </row>
    <row r="1302" spans="1:5" x14ac:dyDescent="0.2">
      <c r="A1302" t="s">
        <v>8219</v>
      </c>
      <c r="B1302">
        <v>57</v>
      </c>
      <c r="D1302" t="s">
        <v>8221</v>
      </c>
      <c r="E1302">
        <v>3</v>
      </c>
    </row>
    <row r="1303" spans="1:5" x14ac:dyDescent="0.2">
      <c r="A1303" t="s">
        <v>8219</v>
      </c>
      <c r="B1303">
        <v>61</v>
      </c>
      <c r="D1303" t="s">
        <v>8221</v>
      </c>
      <c r="E1303">
        <v>14</v>
      </c>
    </row>
    <row r="1304" spans="1:5" x14ac:dyDescent="0.2">
      <c r="A1304" t="s">
        <v>8219</v>
      </c>
      <c r="B1304">
        <v>65</v>
      </c>
      <c r="D1304" t="s">
        <v>8221</v>
      </c>
      <c r="E1304">
        <v>2</v>
      </c>
    </row>
    <row r="1305" spans="1:5" x14ac:dyDescent="0.2">
      <c r="A1305" t="s">
        <v>8219</v>
      </c>
      <c r="B1305">
        <v>134</v>
      </c>
      <c r="D1305" t="s">
        <v>8221</v>
      </c>
      <c r="E1305">
        <v>5</v>
      </c>
    </row>
    <row r="1306" spans="1:5" x14ac:dyDescent="0.2">
      <c r="A1306" t="s">
        <v>8219</v>
      </c>
      <c r="B1306">
        <v>37</v>
      </c>
      <c r="D1306" t="s">
        <v>8221</v>
      </c>
      <c r="E1306">
        <v>14</v>
      </c>
    </row>
    <row r="1307" spans="1:5" x14ac:dyDescent="0.2">
      <c r="A1307" t="s">
        <v>8219</v>
      </c>
      <c r="B1307">
        <v>37</v>
      </c>
      <c r="D1307" t="s">
        <v>8221</v>
      </c>
      <c r="E1307">
        <v>9</v>
      </c>
    </row>
    <row r="1308" spans="1:5" x14ac:dyDescent="0.2">
      <c r="A1308" t="s">
        <v>8219</v>
      </c>
      <c r="B1308">
        <v>150</v>
      </c>
      <c r="D1308" t="s">
        <v>8221</v>
      </c>
      <c r="E1308">
        <v>8</v>
      </c>
    </row>
    <row r="1309" spans="1:5" x14ac:dyDescent="0.2">
      <c r="A1309" t="s">
        <v>8219</v>
      </c>
      <c r="B1309">
        <v>56</v>
      </c>
      <c r="D1309" t="s">
        <v>8221</v>
      </c>
      <c r="E1309">
        <v>7</v>
      </c>
    </row>
    <row r="1310" spans="1:5" x14ac:dyDescent="0.2">
      <c r="A1310" t="s">
        <v>8219</v>
      </c>
      <c r="B1310">
        <v>18</v>
      </c>
      <c r="D1310" t="s">
        <v>8221</v>
      </c>
      <c r="E1310">
        <v>0</v>
      </c>
    </row>
    <row r="1311" spans="1:5" x14ac:dyDescent="0.2">
      <c r="A1311" t="s">
        <v>8219</v>
      </c>
      <c r="B1311">
        <v>60</v>
      </c>
      <c r="D1311" t="s">
        <v>8221</v>
      </c>
      <c r="E1311">
        <v>84</v>
      </c>
    </row>
    <row r="1312" spans="1:5" x14ac:dyDescent="0.2">
      <c r="A1312" t="s">
        <v>8219</v>
      </c>
      <c r="B1312">
        <v>67</v>
      </c>
      <c r="D1312" t="s">
        <v>8221</v>
      </c>
      <c r="E1312">
        <v>11</v>
      </c>
    </row>
    <row r="1313" spans="1:5" x14ac:dyDescent="0.2">
      <c r="A1313" t="s">
        <v>8219</v>
      </c>
      <c r="B1313">
        <v>35</v>
      </c>
      <c r="D1313" t="s">
        <v>8221</v>
      </c>
      <c r="E1313">
        <v>1</v>
      </c>
    </row>
    <row r="1314" spans="1:5" x14ac:dyDescent="0.2">
      <c r="A1314" t="s">
        <v>8219</v>
      </c>
      <c r="B1314">
        <v>34</v>
      </c>
      <c r="D1314" t="s">
        <v>8221</v>
      </c>
      <c r="E1314">
        <v>4</v>
      </c>
    </row>
    <row r="1315" spans="1:5" x14ac:dyDescent="0.2">
      <c r="A1315" t="s">
        <v>8219</v>
      </c>
      <c r="B1315">
        <v>36</v>
      </c>
      <c r="D1315" t="s">
        <v>8221</v>
      </c>
      <c r="E1315">
        <v>10</v>
      </c>
    </row>
    <row r="1316" spans="1:5" x14ac:dyDescent="0.2">
      <c r="A1316" t="s">
        <v>8219</v>
      </c>
      <c r="B1316">
        <v>18</v>
      </c>
      <c r="D1316" t="s">
        <v>8221</v>
      </c>
      <c r="E1316">
        <v>16</v>
      </c>
    </row>
    <row r="1317" spans="1:5" x14ac:dyDescent="0.2">
      <c r="A1317" t="s">
        <v>8219</v>
      </c>
      <c r="B1317">
        <v>25</v>
      </c>
      <c r="D1317" t="s">
        <v>8221</v>
      </c>
      <c r="E1317">
        <v>2</v>
      </c>
    </row>
    <row r="1318" spans="1:5" x14ac:dyDescent="0.2">
      <c r="A1318" t="s">
        <v>8219</v>
      </c>
      <c r="B1318">
        <v>21</v>
      </c>
      <c r="D1318" t="s">
        <v>8221</v>
      </c>
      <c r="E1318">
        <v>5</v>
      </c>
    </row>
    <row r="1319" spans="1:5" x14ac:dyDescent="0.2">
      <c r="A1319" t="s">
        <v>8219</v>
      </c>
      <c r="B1319">
        <v>151</v>
      </c>
      <c r="D1319" t="s">
        <v>8221</v>
      </c>
      <c r="E1319">
        <v>1</v>
      </c>
    </row>
    <row r="1320" spans="1:5" x14ac:dyDescent="0.2">
      <c r="A1320" t="s">
        <v>8219</v>
      </c>
      <c r="B1320">
        <v>489</v>
      </c>
      <c r="D1320" t="s">
        <v>8221</v>
      </c>
      <c r="E1320">
        <v>31</v>
      </c>
    </row>
    <row r="1321" spans="1:5" x14ac:dyDescent="0.2">
      <c r="A1321" t="s">
        <v>8219</v>
      </c>
      <c r="B1321">
        <v>50</v>
      </c>
      <c r="D1321" t="s">
        <v>8221</v>
      </c>
      <c r="E1321">
        <v>0</v>
      </c>
    </row>
    <row r="1322" spans="1:5" x14ac:dyDescent="0.2">
      <c r="A1322" t="s">
        <v>8219</v>
      </c>
      <c r="B1322">
        <v>321</v>
      </c>
      <c r="D1322" t="s">
        <v>8221</v>
      </c>
      <c r="E1322">
        <v>2</v>
      </c>
    </row>
    <row r="1323" spans="1:5" x14ac:dyDescent="0.2">
      <c r="A1323" t="s">
        <v>8219</v>
      </c>
      <c r="B1323">
        <v>1762</v>
      </c>
      <c r="D1323" t="s">
        <v>8221</v>
      </c>
      <c r="E1323">
        <v>7</v>
      </c>
    </row>
    <row r="1324" spans="1:5" x14ac:dyDescent="0.2">
      <c r="A1324" t="s">
        <v>8219</v>
      </c>
      <c r="B1324">
        <v>385</v>
      </c>
      <c r="D1324" t="s">
        <v>8221</v>
      </c>
      <c r="E1324">
        <v>16</v>
      </c>
    </row>
    <row r="1325" spans="1:5" x14ac:dyDescent="0.2">
      <c r="A1325" t="s">
        <v>8219</v>
      </c>
      <c r="B1325">
        <v>398</v>
      </c>
      <c r="D1325" t="s">
        <v>8221</v>
      </c>
      <c r="E1325">
        <v>4</v>
      </c>
    </row>
    <row r="1326" spans="1:5" x14ac:dyDescent="0.2">
      <c r="A1326" t="s">
        <v>8219</v>
      </c>
      <c r="B1326">
        <v>304</v>
      </c>
      <c r="D1326" t="s">
        <v>8221</v>
      </c>
      <c r="E1326">
        <v>4</v>
      </c>
    </row>
    <row r="1327" spans="1:5" x14ac:dyDescent="0.2">
      <c r="A1327" t="s">
        <v>8219</v>
      </c>
      <c r="B1327">
        <v>676</v>
      </c>
      <c r="D1327" t="s">
        <v>8221</v>
      </c>
      <c r="E1327">
        <v>4</v>
      </c>
    </row>
    <row r="1328" spans="1:5" x14ac:dyDescent="0.2">
      <c r="A1328" t="s">
        <v>8219</v>
      </c>
      <c r="B1328">
        <v>577</v>
      </c>
      <c r="D1328" t="s">
        <v>8221</v>
      </c>
      <c r="E1328">
        <v>3</v>
      </c>
    </row>
    <row r="1329" spans="1:5" x14ac:dyDescent="0.2">
      <c r="A1329" t="s">
        <v>8219</v>
      </c>
      <c r="B1329">
        <v>3663</v>
      </c>
      <c r="D1329" t="s">
        <v>8221</v>
      </c>
      <c r="E1329">
        <v>36</v>
      </c>
    </row>
    <row r="1330" spans="1:5" x14ac:dyDescent="0.2">
      <c r="A1330" t="s">
        <v>8219</v>
      </c>
      <c r="B1330">
        <v>294</v>
      </c>
      <c r="D1330" t="s">
        <v>8221</v>
      </c>
      <c r="E1330">
        <v>1</v>
      </c>
    </row>
    <row r="1331" spans="1:5" x14ac:dyDescent="0.2">
      <c r="A1331" t="s">
        <v>8219</v>
      </c>
      <c r="B1331">
        <v>28</v>
      </c>
      <c r="D1331" t="s">
        <v>8221</v>
      </c>
      <c r="E1331">
        <v>7</v>
      </c>
    </row>
    <row r="1332" spans="1:5" x14ac:dyDescent="0.2">
      <c r="A1332" t="s">
        <v>8219</v>
      </c>
      <c r="B1332">
        <v>100</v>
      </c>
      <c r="D1332" t="s">
        <v>8221</v>
      </c>
      <c r="E1332">
        <v>27</v>
      </c>
    </row>
    <row r="1333" spans="1:5" x14ac:dyDescent="0.2">
      <c r="A1333" t="s">
        <v>8219</v>
      </c>
      <c r="B1333">
        <v>72</v>
      </c>
      <c r="D1333" t="s">
        <v>8221</v>
      </c>
      <c r="E1333">
        <v>1</v>
      </c>
    </row>
    <row r="1334" spans="1:5" x14ac:dyDescent="0.2">
      <c r="A1334" t="s">
        <v>8219</v>
      </c>
      <c r="B1334">
        <v>238</v>
      </c>
      <c r="D1334" t="s">
        <v>8221</v>
      </c>
      <c r="E1334">
        <v>0</v>
      </c>
    </row>
    <row r="1335" spans="1:5" x14ac:dyDescent="0.2">
      <c r="A1335" t="s">
        <v>8219</v>
      </c>
      <c r="B1335">
        <v>159</v>
      </c>
      <c r="D1335" t="s">
        <v>8221</v>
      </c>
      <c r="E1335">
        <v>1</v>
      </c>
    </row>
    <row r="1336" spans="1:5" x14ac:dyDescent="0.2">
      <c r="A1336" t="s">
        <v>8219</v>
      </c>
      <c r="B1336">
        <v>77</v>
      </c>
      <c r="D1336" t="s">
        <v>8221</v>
      </c>
      <c r="E1336">
        <v>3</v>
      </c>
    </row>
    <row r="1337" spans="1:5" x14ac:dyDescent="0.2">
      <c r="A1337" t="s">
        <v>8219</v>
      </c>
      <c r="B1337">
        <v>53</v>
      </c>
      <c r="D1337" t="s">
        <v>8221</v>
      </c>
      <c r="E1337">
        <v>3</v>
      </c>
    </row>
    <row r="1338" spans="1:5" x14ac:dyDescent="0.2">
      <c r="A1338" t="s">
        <v>8219</v>
      </c>
      <c r="B1338">
        <v>1251</v>
      </c>
      <c r="D1338" t="s">
        <v>8221</v>
      </c>
      <c r="E1338">
        <v>3</v>
      </c>
    </row>
    <row r="1339" spans="1:5" x14ac:dyDescent="0.2">
      <c r="A1339" t="s">
        <v>8219</v>
      </c>
      <c r="B1339">
        <v>465</v>
      </c>
      <c r="D1339" t="s">
        <v>8221</v>
      </c>
      <c r="E1339">
        <v>0</v>
      </c>
    </row>
    <row r="1340" spans="1:5" x14ac:dyDescent="0.2">
      <c r="A1340" t="s">
        <v>8219</v>
      </c>
      <c r="B1340">
        <v>74</v>
      </c>
      <c r="D1340" t="s">
        <v>8221</v>
      </c>
      <c r="E1340">
        <v>6</v>
      </c>
    </row>
    <row r="1341" spans="1:5" x14ac:dyDescent="0.2">
      <c r="A1341" t="s">
        <v>8219</v>
      </c>
      <c r="B1341">
        <v>62</v>
      </c>
      <c r="D1341" t="s">
        <v>8221</v>
      </c>
      <c r="E1341">
        <v>17</v>
      </c>
    </row>
    <row r="1342" spans="1:5" x14ac:dyDescent="0.2">
      <c r="A1342" t="s">
        <v>8219</v>
      </c>
      <c r="B1342">
        <v>3468</v>
      </c>
      <c r="D1342" t="s">
        <v>8221</v>
      </c>
      <c r="E1342">
        <v>40</v>
      </c>
    </row>
    <row r="1343" spans="1:5" x14ac:dyDescent="0.2">
      <c r="A1343" t="s">
        <v>8219</v>
      </c>
      <c r="B1343">
        <v>52</v>
      </c>
      <c r="D1343" t="s">
        <v>8221</v>
      </c>
      <c r="E1343">
        <v>3</v>
      </c>
    </row>
    <row r="1344" spans="1:5" x14ac:dyDescent="0.2">
      <c r="A1344" t="s">
        <v>8219</v>
      </c>
      <c r="B1344">
        <v>50</v>
      </c>
      <c r="D1344" t="s">
        <v>8221</v>
      </c>
      <c r="E1344">
        <v>1</v>
      </c>
    </row>
    <row r="1345" spans="1:5" x14ac:dyDescent="0.2">
      <c r="A1345" t="s">
        <v>8219</v>
      </c>
      <c r="B1345">
        <v>45</v>
      </c>
      <c r="D1345" t="s">
        <v>8221</v>
      </c>
      <c r="E1345">
        <v>2</v>
      </c>
    </row>
    <row r="1346" spans="1:5" x14ac:dyDescent="0.2">
      <c r="A1346" t="s">
        <v>8219</v>
      </c>
      <c r="B1346">
        <v>21</v>
      </c>
      <c r="D1346" t="s">
        <v>8221</v>
      </c>
      <c r="E1346">
        <v>7</v>
      </c>
    </row>
    <row r="1347" spans="1:5" x14ac:dyDescent="0.2">
      <c r="A1347" t="s">
        <v>8219</v>
      </c>
      <c r="B1347">
        <v>100</v>
      </c>
      <c r="D1347" t="s">
        <v>8221</v>
      </c>
      <c r="E1347">
        <v>14</v>
      </c>
    </row>
    <row r="1348" spans="1:5" x14ac:dyDescent="0.2">
      <c r="A1348" t="s">
        <v>8219</v>
      </c>
      <c r="B1348">
        <v>81</v>
      </c>
      <c r="D1348" t="s">
        <v>8221</v>
      </c>
      <c r="E1348">
        <v>0</v>
      </c>
    </row>
    <row r="1349" spans="1:5" x14ac:dyDescent="0.2">
      <c r="A1349" t="s">
        <v>8219</v>
      </c>
      <c r="B1349">
        <v>286</v>
      </c>
      <c r="D1349" t="s">
        <v>8221</v>
      </c>
      <c r="E1349">
        <v>0</v>
      </c>
    </row>
    <row r="1350" spans="1:5" x14ac:dyDescent="0.2">
      <c r="A1350" t="s">
        <v>8219</v>
      </c>
      <c r="B1350">
        <v>42</v>
      </c>
      <c r="D1350" t="s">
        <v>8221</v>
      </c>
      <c r="E1350">
        <v>1</v>
      </c>
    </row>
    <row r="1351" spans="1:5" x14ac:dyDescent="0.2">
      <c r="A1351" t="s">
        <v>8219</v>
      </c>
      <c r="B1351">
        <v>199</v>
      </c>
      <c r="D1351" t="s">
        <v>8221</v>
      </c>
      <c r="E1351">
        <v>12</v>
      </c>
    </row>
    <row r="1352" spans="1:5" x14ac:dyDescent="0.2">
      <c r="A1352" t="s">
        <v>8219</v>
      </c>
      <c r="B1352">
        <v>25</v>
      </c>
      <c r="D1352" t="s">
        <v>8221</v>
      </c>
      <c r="E1352">
        <v>12</v>
      </c>
    </row>
    <row r="1353" spans="1:5" x14ac:dyDescent="0.2">
      <c r="A1353" t="s">
        <v>8219</v>
      </c>
      <c r="B1353">
        <v>84</v>
      </c>
      <c r="D1353" t="s">
        <v>8221</v>
      </c>
      <c r="E1353">
        <v>23</v>
      </c>
    </row>
    <row r="1354" spans="1:5" x14ac:dyDescent="0.2">
      <c r="A1354" t="s">
        <v>8219</v>
      </c>
      <c r="B1354">
        <v>50</v>
      </c>
      <c r="D1354" t="s">
        <v>8221</v>
      </c>
      <c r="E1354">
        <v>0</v>
      </c>
    </row>
    <row r="1355" spans="1:5" x14ac:dyDescent="0.2">
      <c r="A1355" t="s">
        <v>8219</v>
      </c>
      <c r="B1355">
        <v>26</v>
      </c>
      <c r="D1355" t="s">
        <v>8221</v>
      </c>
      <c r="E1355">
        <v>10</v>
      </c>
    </row>
    <row r="1356" spans="1:5" x14ac:dyDescent="0.2">
      <c r="A1356" t="s">
        <v>8219</v>
      </c>
      <c r="B1356">
        <v>14</v>
      </c>
      <c r="D1356" t="s">
        <v>8221</v>
      </c>
      <c r="E1356">
        <v>5</v>
      </c>
    </row>
    <row r="1357" spans="1:5" x14ac:dyDescent="0.2">
      <c r="A1357" t="s">
        <v>8219</v>
      </c>
      <c r="B1357">
        <v>49</v>
      </c>
      <c r="D1357" t="s">
        <v>8221</v>
      </c>
      <c r="E1357">
        <v>1</v>
      </c>
    </row>
    <row r="1358" spans="1:5" x14ac:dyDescent="0.2">
      <c r="A1358" t="s">
        <v>8219</v>
      </c>
      <c r="B1358">
        <v>69</v>
      </c>
      <c r="D1358" t="s">
        <v>8221</v>
      </c>
      <c r="E1358">
        <v>2</v>
      </c>
    </row>
    <row r="1359" spans="1:5" x14ac:dyDescent="0.2">
      <c r="A1359" t="s">
        <v>8219</v>
      </c>
      <c r="B1359">
        <v>60</v>
      </c>
      <c r="D1359" t="s">
        <v>8221</v>
      </c>
      <c r="E1359">
        <v>2</v>
      </c>
    </row>
    <row r="1360" spans="1:5" x14ac:dyDescent="0.2">
      <c r="A1360" t="s">
        <v>8219</v>
      </c>
      <c r="B1360">
        <v>80</v>
      </c>
      <c r="D1360" t="s">
        <v>8221</v>
      </c>
      <c r="E1360">
        <v>0</v>
      </c>
    </row>
    <row r="1361" spans="1:5" x14ac:dyDescent="0.2">
      <c r="A1361" t="s">
        <v>8219</v>
      </c>
      <c r="B1361">
        <v>56</v>
      </c>
      <c r="D1361" t="s">
        <v>8221</v>
      </c>
      <c r="E1361">
        <v>13</v>
      </c>
    </row>
    <row r="1362" spans="1:5" x14ac:dyDescent="0.2">
      <c r="A1362" t="s">
        <v>8219</v>
      </c>
      <c r="B1362">
        <v>104</v>
      </c>
      <c r="D1362" t="s">
        <v>8221</v>
      </c>
      <c r="E1362">
        <v>0</v>
      </c>
    </row>
    <row r="1363" spans="1:5" x14ac:dyDescent="0.2">
      <c r="A1363" t="s">
        <v>8219</v>
      </c>
      <c r="B1363">
        <v>46</v>
      </c>
      <c r="D1363" t="s">
        <v>8221</v>
      </c>
      <c r="E1363">
        <v>1</v>
      </c>
    </row>
    <row r="1364" spans="1:5" x14ac:dyDescent="0.2">
      <c r="A1364" t="s">
        <v>8219</v>
      </c>
      <c r="B1364">
        <v>206</v>
      </c>
      <c r="D1364" t="s">
        <v>8221</v>
      </c>
      <c r="E1364">
        <v>5</v>
      </c>
    </row>
    <row r="1365" spans="1:5" x14ac:dyDescent="0.2">
      <c r="A1365" t="s">
        <v>8219</v>
      </c>
      <c r="B1365">
        <v>18</v>
      </c>
      <c r="D1365" t="s">
        <v>8221</v>
      </c>
      <c r="E1365">
        <v>2</v>
      </c>
    </row>
    <row r="1366" spans="1:5" x14ac:dyDescent="0.2">
      <c r="A1366" t="s">
        <v>8219</v>
      </c>
      <c r="B1366">
        <v>28</v>
      </c>
      <c r="D1366" t="s">
        <v>8221</v>
      </c>
      <c r="E1366">
        <v>0</v>
      </c>
    </row>
    <row r="1367" spans="1:5" x14ac:dyDescent="0.2">
      <c r="A1367" t="s">
        <v>8219</v>
      </c>
      <c r="B1367">
        <v>11</v>
      </c>
      <c r="D1367" t="s">
        <v>8221</v>
      </c>
      <c r="E1367">
        <v>32</v>
      </c>
    </row>
    <row r="1368" spans="1:5" x14ac:dyDescent="0.2">
      <c r="A1368" t="s">
        <v>8219</v>
      </c>
      <c r="B1368">
        <v>263</v>
      </c>
      <c r="D1368" t="s">
        <v>8221</v>
      </c>
      <c r="E1368">
        <v>1</v>
      </c>
    </row>
    <row r="1369" spans="1:5" x14ac:dyDescent="0.2">
      <c r="A1369" t="s">
        <v>8219</v>
      </c>
      <c r="B1369">
        <v>394</v>
      </c>
      <c r="D1369" t="s">
        <v>8221</v>
      </c>
      <c r="E1369">
        <v>1</v>
      </c>
    </row>
    <row r="1370" spans="1:5" x14ac:dyDescent="0.2">
      <c r="A1370" t="s">
        <v>8219</v>
      </c>
      <c r="B1370">
        <v>1049</v>
      </c>
      <c r="D1370" t="s">
        <v>8221</v>
      </c>
      <c r="E1370">
        <v>1</v>
      </c>
    </row>
    <row r="1371" spans="1:5" x14ac:dyDescent="0.2">
      <c r="A1371" t="s">
        <v>8219</v>
      </c>
      <c r="B1371">
        <v>308</v>
      </c>
      <c r="D1371" t="s">
        <v>8221</v>
      </c>
      <c r="E1371">
        <v>0</v>
      </c>
    </row>
    <row r="1372" spans="1:5" x14ac:dyDescent="0.2">
      <c r="A1372" t="s">
        <v>8219</v>
      </c>
      <c r="B1372">
        <v>1088</v>
      </c>
      <c r="D1372" t="s">
        <v>8221</v>
      </c>
      <c r="E1372">
        <v>0</v>
      </c>
    </row>
    <row r="1373" spans="1:5" x14ac:dyDescent="0.2">
      <c r="A1373" t="s">
        <v>8219</v>
      </c>
      <c r="B1373">
        <v>73</v>
      </c>
      <c r="D1373" t="s">
        <v>8221</v>
      </c>
      <c r="E1373">
        <v>8</v>
      </c>
    </row>
    <row r="1374" spans="1:5" x14ac:dyDescent="0.2">
      <c r="A1374" t="s">
        <v>8219</v>
      </c>
      <c r="B1374">
        <v>143</v>
      </c>
      <c r="D1374" t="s">
        <v>8221</v>
      </c>
      <c r="E1374">
        <v>0</v>
      </c>
    </row>
    <row r="1375" spans="1:5" x14ac:dyDescent="0.2">
      <c r="A1375" t="s">
        <v>8219</v>
      </c>
      <c r="B1375">
        <v>1420</v>
      </c>
      <c r="D1375" t="s">
        <v>8221</v>
      </c>
      <c r="E1375">
        <v>1</v>
      </c>
    </row>
    <row r="1376" spans="1:5" x14ac:dyDescent="0.2">
      <c r="A1376" t="s">
        <v>8219</v>
      </c>
      <c r="B1376">
        <v>305</v>
      </c>
      <c r="D1376" t="s">
        <v>8221</v>
      </c>
      <c r="E1376">
        <v>16</v>
      </c>
    </row>
    <row r="1377" spans="1:5" x14ac:dyDescent="0.2">
      <c r="A1377" t="s">
        <v>8219</v>
      </c>
      <c r="B1377">
        <v>551</v>
      </c>
      <c r="D1377" t="s">
        <v>8221</v>
      </c>
      <c r="E1377">
        <v>12</v>
      </c>
    </row>
    <row r="1378" spans="1:5" x14ac:dyDescent="0.2">
      <c r="A1378" t="s">
        <v>8219</v>
      </c>
      <c r="B1378">
        <v>187</v>
      </c>
      <c r="D1378" t="s">
        <v>8221</v>
      </c>
      <c r="E1378">
        <v>4</v>
      </c>
    </row>
    <row r="1379" spans="1:5" x14ac:dyDescent="0.2">
      <c r="A1379" t="s">
        <v>8219</v>
      </c>
      <c r="B1379">
        <v>325</v>
      </c>
      <c r="D1379" t="s">
        <v>8221</v>
      </c>
      <c r="E1379">
        <v>2</v>
      </c>
    </row>
    <row r="1380" spans="1:5" x14ac:dyDescent="0.2">
      <c r="A1380" t="s">
        <v>8219</v>
      </c>
      <c r="B1380">
        <v>148</v>
      </c>
      <c r="D1380" t="s">
        <v>8221</v>
      </c>
      <c r="E1380">
        <v>3</v>
      </c>
    </row>
    <row r="1381" spans="1:5" x14ac:dyDescent="0.2">
      <c r="A1381" t="s">
        <v>8219</v>
      </c>
      <c r="B1381">
        <v>69</v>
      </c>
      <c r="D1381" t="s">
        <v>8221</v>
      </c>
      <c r="E1381">
        <v>0</v>
      </c>
    </row>
    <row r="1382" spans="1:5" x14ac:dyDescent="0.2">
      <c r="A1382" t="s">
        <v>8219</v>
      </c>
      <c r="B1382">
        <v>173</v>
      </c>
      <c r="D1382" t="s">
        <v>8221</v>
      </c>
      <c r="E1382">
        <v>3</v>
      </c>
    </row>
    <row r="1383" spans="1:5" x14ac:dyDescent="0.2">
      <c r="A1383" t="s">
        <v>8219</v>
      </c>
      <c r="B1383">
        <v>269</v>
      </c>
      <c r="D1383" t="s">
        <v>8221</v>
      </c>
      <c r="E1383">
        <v>4</v>
      </c>
    </row>
    <row r="1384" spans="1:5" x14ac:dyDescent="0.2">
      <c r="A1384" t="s">
        <v>8219</v>
      </c>
      <c r="B1384">
        <v>185</v>
      </c>
      <c r="D1384" t="s">
        <v>8221</v>
      </c>
      <c r="E1384">
        <v>2</v>
      </c>
    </row>
    <row r="1385" spans="1:5" x14ac:dyDescent="0.2">
      <c r="A1385" t="s">
        <v>8219</v>
      </c>
      <c r="B1385">
        <v>176</v>
      </c>
      <c r="D1385" t="s">
        <v>8221</v>
      </c>
      <c r="E1385">
        <v>10</v>
      </c>
    </row>
    <row r="1386" spans="1:5" x14ac:dyDescent="0.2">
      <c r="A1386" t="s">
        <v>8219</v>
      </c>
      <c r="B1386">
        <v>1019</v>
      </c>
      <c r="D1386" t="s">
        <v>8221</v>
      </c>
      <c r="E1386">
        <v>11</v>
      </c>
    </row>
    <row r="1387" spans="1:5" x14ac:dyDescent="0.2">
      <c r="A1387" t="s">
        <v>8219</v>
      </c>
      <c r="B1387">
        <v>113</v>
      </c>
      <c r="D1387" t="s">
        <v>8221</v>
      </c>
      <c r="E1387">
        <v>6</v>
      </c>
    </row>
    <row r="1388" spans="1:5" x14ac:dyDescent="0.2">
      <c r="A1388" t="s">
        <v>8219</v>
      </c>
      <c r="B1388">
        <v>404</v>
      </c>
      <c r="D1388" t="s">
        <v>8221</v>
      </c>
      <c r="E1388">
        <v>2</v>
      </c>
    </row>
    <row r="1389" spans="1:5" x14ac:dyDescent="0.2">
      <c r="A1389" t="s">
        <v>8219</v>
      </c>
      <c r="B1389">
        <v>707</v>
      </c>
      <c r="D1389" t="s">
        <v>8221</v>
      </c>
      <c r="E1389">
        <v>6</v>
      </c>
    </row>
    <row r="1390" spans="1:5" x14ac:dyDescent="0.2">
      <c r="A1390" t="s">
        <v>8219</v>
      </c>
      <c r="B1390">
        <v>392</v>
      </c>
      <c r="D1390" t="s">
        <v>8221</v>
      </c>
      <c r="E1390">
        <v>8</v>
      </c>
    </row>
    <row r="1391" spans="1:5" x14ac:dyDescent="0.2">
      <c r="A1391" t="s">
        <v>8219</v>
      </c>
      <c r="B1391">
        <v>23</v>
      </c>
      <c r="D1391" t="s">
        <v>8221</v>
      </c>
      <c r="E1391">
        <v>37</v>
      </c>
    </row>
    <row r="1392" spans="1:5" x14ac:dyDescent="0.2">
      <c r="A1392" t="s">
        <v>8219</v>
      </c>
      <c r="B1392">
        <v>682</v>
      </c>
      <c r="D1392" t="s">
        <v>8221</v>
      </c>
      <c r="E1392">
        <v>11</v>
      </c>
    </row>
    <row r="1393" spans="1:5" x14ac:dyDescent="0.2">
      <c r="A1393" t="s">
        <v>8219</v>
      </c>
      <c r="B1393">
        <v>37</v>
      </c>
      <c r="D1393" t="s">
        <v>8221</v>
      </c>
      <c r="E1393">
        <v>0</v>
      </c>
    </row>
    <row r="1394" spans="1:5" x14ac:dyDescent="0.2">
      <c r="A1394" t="s">
        <v>8219</v>
      </c>
      <c r="B1394">
        <v>146</v>
      </c>
      <c r="D1394" t="s">
        <v>8221</v>
      </c>
      <c r="E1394">
        <v>10</v>
      </c>
    </row>
    <row r="1395" spans="1:5" x14ac:dyDescent="0.2">
      <c r="A1395" t="s">
        <v>8219</v>
      </c>
      <c r="B1395">
        <v>119</v>
      </c>
      <c r="D1395" t="s">
        <v>8221</v>
      </c>
      <c r="E1395">
        <v>6</v>
      </c>
    </row>
    <row r="1396" spans="1:5" x14ac:dyDescent="0.2">
      <c r="A1396" t="s">
        <v>8219</v>
      </c>
      <c r="B1396">
        <v>163</v>
      </c>
      <c r="D1396" t="s">
        <v>8221</v>
      </c>
      <c r="E1396">
        <v>8</v>
      </c>
    </row>
    <row r="1397" spans="1:5" x14ac:dyDescent="0.2">
      <c r="A1397" t="s">
        <v>8219</v>
      </c>
      <c r="B1397">
        <v>339</v>
      </c>
      <c r="D1397" t="s">
        <v>8221</v>
      </c>
      <c r="E1397">
        <v>6</v>
      </c>
    </row>
    <row r="1398" spans="1:5" x14ac:dyDescent="0.2">
      <c r="A1398" t="s">
        <v>8219</v>
      </c>
      <c r="B1398">
        <v>58</v>
      </c>
      <c r="D1398" t="s">
        <v>8221</v>
      </c>
      <c r="E1398">
        <v>7</v>
      </c>
    </row>
    <row r="1399" spans="1:5" x14ac:dyDescent="0.2">
      <c r="A1399" t="s">
        <v>8219</v>
      </c>
      <c r="B1399">
        <v>456</v>
      </c>
      <c r="D1399" t="s">
        <v>8221</v>
      </c>
      <c r="E1399">
        <v>7</v>
      </c>
    </row>
    <row r="1400" spans="1:5" x14ac:dyDescent="0.2">
      <c r="A1400" t="s">
        <v>8219</v>
      </c>
      <c r="B1400">
        <v>15</v>
      </c>
      <c r="D1400" t="s">
        <v>8221</v>
      </c>
      <c r="E1400">
        <v>5</v>
      </c>
    </row>
    <row r="1401" spans="1:5" x14ac:dyDescent="0.2">
      <c r="A1401" t="s">
        <v>8219</v>
      </c>
      <c r="B1401">
        <v>191</v>
      </c>
      <c r="D1401" t="s">
        <v>8221</v>
      </c>
      <c r="E1401">
        <v>46</v>
      </c>
    </row>
    <row r="1402" spans="1:5" x14ac:dyDescent="0.2">
      <c r="A1402" t="s">
        <v>8219</v>
      </c>
      <c r="B1402">
        <v>17</v>
      </c>
      <c r="D1402" t="s">
        <v>8221</v>
      </c>
      <c r="E1402">
        <v>10</v>
      </c>
    </row>
    <row r="1403" spans="1:5" x14ac:dyDescent="0.2">
      <c r="A1403" t="s">
        <v>8219</v>
      </c>
      <c r="B1403">
        <v>28</v>
      </c>
      <c r="D1403" t="s">
        <v>8221</v>
      </c>
      <c r="E1403">
        <v>19</v>
      </c>
    </row>
    <row r="1404" spans="1:5" x14ac:dyDescent="0.2">
      <c r="A1404" t="s">
        <v>8219</v>
      </c>
      <c r="B1404">
        <v>18</v>
      </c>
      <c r="D1404" t="s">
        <v>8221</v>
      </c>
      <c r="E1404">
        <v>13</v>
      </c>
    </row>
    <row r="1405" spans="1:5" x14ac:dyDescent="0.2">
      <c r="A1405" t="s">
        <v>8219</v>
      </c>
      <c r="B1405">
        <v>61</v>
      </c>
      <c r="D1405" t="s">
        <v>8221</v>
      </c>
      <c r="E1405">
        <v>13</v>
      </c>
    </row>
    <row r="1406" spans="1:5" x14ac:dyDescent="0.2">
      <c r="A1406" t="s">
        <v>8219</v>
      </c>
      <c r="B1406">
        <v>108</v>
      </c>
      <c r="D1406" t="s">
        <v>8221</v>
      </c>
      <c r="E1406">
        <v>4</v>
      </c>
    </row>
    <row r="1407" spans="1:5" x14ac:dyDescent="0.2">
      <c r="A1407" t="s">
        <v>8219</v>
      </c>
      <c r="B1407">
        <v>142</v>
      </c>
      <c r="D1407" t="s">
        <v>8221</v>
      </c>
      <c r="E1407">
        <v>0</v>
      </c>
    </row>
    <row r="1408" spans="1:5" x14ac:dyDescent="0.2">
      <c r="A1408" t="s">
        <v>8219</v>
      </c>
      <c r="B1408">
        <v>74</v>
      </c>
      <c r="D1408" t="s">
        <v>8221</v>
      </c>
      <c r="E1408">
        <v>3</v>
      </c>
    </row>
    <row r="1409" spans="1:5" x14ac:dyDescent="0.2">
      <c r="A1409" t="s">
        <v>8219</v>
      </c>
      <c r="B1409">
        <v>38</v>
      </c>
      <c r="D1409" t="s">
        <v>8221</v>
      </c>
      <c r="E1409">
        <v>1</v>
      </c>
    </row>
    <row r="1410" spans="1:5" x14ac:dyDescent="0.2">
      <c r="A1410" t="s">
        <v>8219</v>
      </c>
      <c r="B1410">
        <v>20</v>
      </c>
      <c r="D1410" t="s">
        <v>8221</v>
      </c>
      <c r="E1410">
        <v>9</v>
      </c>
    </row>
    <row r="1411" spans="1:5" x14ac:dyDescent="0.2">
      <c r="A1411" t="s">
        <v>8219</v>
      </c>
      <c r="B1411">
        <v>24</v>
      </c>
      <c r="D1411" t="s">
        <v>8221</v>
      </c>
      <c r="E1411">
        <v>1</v>
      </c>
    </row>
    <row r="1412" spans="1:5" x14ac:dyDescent="0.2">
      <c r="A1412" t="s">
        <v>8219</v>
      </c>
      <c r="B1412">
        <v>66</v>
      </c>
      <c r="D1412" t="s">
        <v>8221</v>
      </c>
      <c r="E1412">
        <v>1</v>
      </c>
    </row>
    <row r="1413" spans="1:5" x14ac:dyDescent="0.2">
      <c r="A1413" t="s">
        <v>8219</v>
      </c>
      <c r="B1413">
        <v>28</v>
      </c>
      <c r="D1413" t="s">
        <v>8221</v>
      </c>
      <c r="E1413">
        <v>4</v>
      </c>
    </row>
    <row r="1414" spans="1:5" x14ac:dyDescent="0.2">
      <c r="A1414" t="s">
        <v>8219</v>
      </c>
      <c r="B1414">
        <v>24</v>
      </c>
      <c r="D1414" t="s">
        <v>8221</v>
      </c>
      <c r="E1414">
        <v>17</v>
      </c>
    </row>
    <row r="1415" spans="1:5" x14ac:dyDescent="0.2">
      <c r="A1415" t="s">
        <v>8219</v>
      </c>
      <c r="B1415">
        <v>73</v>
      </c>
      <c r="D1415" t="s">
        <v>8221</v>
      </c>
      <c r="E1415">
        <v>0</v>
      </c>
    </row>
    <row r="1416" spans="1:5" x14ac:dyDescent="0.2">
      <c r="A1416" t="s">
        <v>8219</v>
      </c>
      <c r="B1416">
        <v>3</v>
      </c>
      <c r="D1416" t="s">
        <v>8221</v>
      </c>
      <c r="E1416">
        <v>12</v>
      </c>
    </row>
    <row r="1417" spans="1:5" x14ac:dyDescent="0.2">
      <c r="A1417" t="s">
        <v>8219</v>
      </c>
      <c r="B1417">
        <v>20</v>
      </c>
      <c r="D1417" t="s">
        <v>8221</v>
      </c>
      <c r="E1417">
        <v>14</v>
      </c>
    </row>
    <row r="1418" spans="1:5" x14ac:dyDescent="0.2">
      <c r="A1418" t="s">
        <v>8219</v>
      </c>
      <c r="B1418">
        <v>21</v>
      </c>
      <c r="D1418" t="s">
        <v>8221</v>
      </c>
      <c r="E1418">
        <v>1</v>
      </c>
    </row>
    <row r="1419" spans="1:5" x14ac:dyDescent="0.2">
      <c r="A1419" t="s">
        <v>8219</v>
      </c>
      <c r="B1419">
        <v>94</v>
      </c>
      <c r="D1419" t="s">
        <v>8221</v>
      </c>
      <c r="E1419">
        <v>14</v>
      </c>
    </row>
    <row r="1420" spans="1:5" x14ac:dyDescent="0.2">
      <c r="A1420" t="s">
        <v>8219</v>
      </c>
      <c r="B1420">
        <v>139</v>
      </c>
      <c r="D1420" t="s">
        <v>8221</v>
      </c>
      <c r="E1420">
        <v>4</v>
      </c>
    </row>
    <row r="1421" spans="1:5" x14ac:dyDescent="0.2">
      <c r="A1421" t="s">
        <v>8219</v>
      </c>
      <c r="B1421">
        <v>130</v>
      </c>
      <c r="D1421" t="s">
        <v>8221</v>
      </c>
      <c r="E1421">
        <v>2</v>
      </c>
    </row>
    <row r="1422" spans="1:5" x14ac:dyDescent="0.2">
      <c r="A1422" t="s">
        <v>8219</v>
      </c>
      <c r="B1422">
        <v>31</v>
      </c>
      <c r="D1422" t="s">
        <v>8221</v>
      </c>
      <c r="E1422">
        <v>1</v>
      </c>
    </row>
    <row r="1423" spans="1:5" x14ac:dyDescent="0.2">
      <c r="A1423" t="s">
        <v>8219</v>
      </c>
      <c r="B1423">
        <v>13</v>
      </c>
      <c r="D1423" t="s">
        <v>8221</v>
      </c>
      <c r="E1423">
        <v>2</v>
      </c>
    </row>
    <row r="1424" spans="1:5" x14ac:dyDescent="0.2">
      <c r="A1424" t="s">
        <v>8219</v>
      </c>
      <c r="B1424">
        <v>90</v>
      </c>
      <c r="D1424" t="s">
        <v>8221</v>
      </c>
      <c r="E1424">
        <v>1</v>
      </c>
    </row>
    <row r="1425" spans="1:5" x14ac:dyDescent="0.2">
      <c r="A1425" t="s">
        <v>8219</v>
      </c>
      <c r="B1425">
        <v>141</v>
      </c>
      <c r="D1425" t="s">
        <v>8221</v>
      </c>
      <c r="E1425">
        <v>1</v>
      </c>
    </row>
    <row r="1426" spans="1:5" x14ac:dyDescent="0.2">
      <c r="A1426" t="s">
        <v>8219</v>
      </c>
      <c r="B1426">
        <v>23</v>
      </c>
      <c r="D1426" t="s">
        <v>8221</v>
      </c>
      <c r="E1426">
        <v>4</v>
      </c>
    </row>
    <row r="1427" spans="1:5" x14ac:dyDescent="0.2">
      <c r="A1427" t="s">
        <v>8219</v>
      </c>
      <c r="B1427">
        <v>18</v>
      </c>
      <c r="D1427" t="s">
        <v>8221</v>
      </c>
      <c r="E1427">
        <v>3</v>
      </c>
    </row>
    <row r="1428" spans="1:5" x14ac:dyDescent="0.2">
      <c r="A1428" t="s">
        <v>8219</v>
      </c>
      <c r="B1428">
        <v>76</v>
      </c>
      <c r="D1428" t="s">
        <v>8221</v>
      </c>
      <c r="E1428">
        <v>38</v>
      </c>
    </row>
    <row r="1429" spans="1:5" x14ac:dyDescent="0.2">
      <c r="A1429" t="s">
        <v>8219</v>
      </c>
      <c r="B1429">
        <v>93</v>
      </c>
      <c r="D1429" t="s">
        <v>8221</v>
      </c>
      <c r="E1429">
        <v>4</v>
      </c>
    </row>
    <row r="1430" spans="1:5" x14ac:dyDescent="0.2">
      <c r="A1430" t="s">
        <v>8219</v>
      </c>
      <c r="B1430">
        <v>69</v>
      </c>
      <c r="D1430" t="s">
        <v>8221</v>
      </c>
      <c r="E1430">
        <v>0</v>
      </c>
    </row>
    <row r="1431" spans="1:5" x14ac:dyDescent="0.2">
      <c r="A1431" t="s">
        <v>8219</v>
      </c>
      <c r="B1431">
        <v>21</v>
      </c>
      <c r="D1431" t="s">
        <v>8221</v>
      </c>
      <c r="E1431">
        <v>2</v>
      </c>
    </row>
    <row r="1432" spans="1:5" x14ac:dyDescent="0.2">
      <c r="A1432" t="s">
        <v>8219</v>
      </c>
      <c r="B1432">
        <v>57</v>
      </c>
      <c r="D1432" t="s">
        <v>8221</v>
      </c>
      <c r="E1432">
        <v>0</v>
      </c>
    </row>
    <row r="1433" spans="1:5" x14ac:dyDescent="0.2">
      <c r="A1433" t="s">
        <v>8219</v>
      </c>
      <c r="B1433">
        <v>108</v>
      </c>
      <c r="D1433" t="s">
        <v>8221</v>
      </c>
      <c r="E1433">
        <v>1</v>
      </c>
    </row>
    <row r="1434" spans="1:5" x14ac:dyDescent="0.2">
      <c r="A1434" t="s">
        <v>8219</v>
      </c>
      <c r="B1434">
        <v>83</v>
      </c>
      <c r="D1434" t="s">
        <v>8221</v>
      </c>
      <c r="E1434">
        <v>7</v>
      </c>
    </row>
    <row r="1435" spans="1:5" x14ac:dyDescent="0.2">
      <c r="A1435" t="s">
        <v>8219</v>
      </c>
      <c r="B1435">
        <v>96</v>
      </c>
      <c r="D1435" t="s">
        <v>8221</v>
      </c>
      <c r="E1435">
        <v>2</v>
      </c>
    </row>
    <row r="1436" spans="1:5" x14ac:dyDescent="0.2">
      <c r="A1436" t="s">
        <v>8219</v>
      </c>
      <c r="B1436">
        <v>64</v>
      </c>
      <c r="D1436" t="s">
        <v>8221</v>
      </c>
      <c r="E1436">
        <v>4</v>
      </c>
    </row>
    <row r="1437" spans="1:5" x14ac:dyDescent="0.2">
      <c r="A1437" t="s">
        <v>8219</v>
      </c>
      <c r="B1437">
        <v>14</v>
      </c>
      <c r="D1437" t="s">
        <v>8221</v>
      </c>
      <c r="E1437">
        <v>4</v>
      </c>
    </row>
    <row r="1438" spans="1:5" x14ac:dyDescent="0.2">
      <c r="A1438" t="s">
        <v>8219</v>
      </c>
      <c r="B1438">
        <v>169</v>
      </c>
      <c r="D1438" t="s">
        <v>8221</v>
      </c>
      <c r="E1438">
        <v>3</v>
      </c>
    </row>
    <row r="1439" spans="1:5" x14ac:dyDescent="0.2">
      <c r="A1439" t="s">
        <v>8219</v>
      </c>
      <c r="B1439">
        <v>33</v>
      </c>
      <c r="D1439" t="s">
        <v>8221</v>
      </c>
      <c r="E1439">
        <v>2</v>
      </c>
    </row>
    <row r="1440" spans="1:5" x14ac:dyDescent="0.2">
      <c r="A1440" t="s">
        <v>8219</v>
      </c>
      <c r="B1440">
        <v>102</v>
      </c>
      <c r="D1440" t="s">
        <v>8221</v>
      </c>
      <c r="E1440">
        <v>197</v>
      </c>
    </row>
    <row r="1441" spans="1:5" x14ac:dyDescent="0.2">
      <c r="A1441" t="s">
        <v>8219</v>
      </c>
      <c r="B1441">
        <v>104</v>
      </c>
      <c r="D1441" t="s">
        <v>8221</v>
      </c>
      <c r="E1441">
        <v>0</v>
      </c>
    </row>
    <row r="1442" spans="1:5" x14ac:dyDescent="0.2">
      <c r="A1442" t="s">
        <v>8219</v>
      </c>
      <c r="B1442">
        <v>20</v>
      </c>
      <c r="D1442" t="s">
        <v>8221</v>
      </c>
      <c r="E1442">
        <v>1</v>
      </c>
    </row>
    <row r="1443" spans="1:5" x14ac:dyDescent="0.2">
      <c r="A1443" t="s">
        <v>8219</v>
      </c>
      <c r="B1443">
        <v>35</v>
      </c>
      <c r="D1443" t="s">
        <v>8221</v>
      </c>
      <c r="E1443">
        <v>4</v>
      </c>
    </row>
    <row r="1444" spans="1:5" x14ac:dyDescent="0.2">
      <c r="A1444" t="s">
        <v>8219</v>
      </c>
      <c r="B1444">
        <v>94</v>
      </c>
      <c r="D1444" t="s">
        <v>8221</v>
      </c>
      <c r="E1444">
        <v>0</v>
      </c>
    </row>
    <row r="1445" spans="1:5" x14ac:dyDescent="0.2">
      <c r="A1445" t="s">
        <v>8219</v>
      </c>
      <c r="B1445">
        <v>14</v>
      </c>
      <c r="D1445" t="s">
        <v>8221</v>
      </c>
      <c r="E1445">
        <v>7</v>
      </c>
    </row>
    <row r="1446" spans="1:5" x14ac:dyDescent="0.2">
      <c r="A1446" t="s">
        <v>8219</v>
      </c>
      <c r="B1446">
        <v>15</v>
      </c>
      <c r="D1446" t="s">
        <v>8221</v>
      </c>
      <c r="E1446">
        <v>11</v>
      </c>
    </row>
    <row r="1447" spans="1:5" x14ac:dyDescent="0.2">
      <c r="A1447" t="s">
        <v>8219</v>
      </c>
      <c r="B1447">
        <v>51</v>
      </c>
      <c r="D1447" t="s">
        <v>8221</v>
      </c>
      <c r="E1447">
        <v>0</v>
      </c>
    </row>
    <row r="1448" spans="1:5" x14ac:dyDescent="0.2">
      <c r="A1448" t="s">
        <v>8219</v>
      </c>
      <c r="B1448">
        <v>19</v>
      </c>
      <c r="D1448" t="s">
        <v>8221</v>
      </c>
      <c r="E1448">
        <v>6</v>
      </c>
    </row>
    <row r="1449" spans="1:5" x14ac:dyDescent="0.2">
      <c r="A1449" t="s">
        <v>8219</v>
      </c>
      <c r="B1449">
        <v>23</v>
      </c>
      <c r="D1449" t="s">
        <v>8221</v>
      </c>
      <c r="E1449">
        <v>0</v>
      </c>
    </row>
    <row r="1450" spans="1:5" x14ac:dyDescent="0.2">
      <c r="A1450" t="s">
        <v>8219</v>
      </c>
      <c r="B1450">
        <v>97</v>
      </c>
      <c r="D1450" t="s">
        <v>8221</v>
      </c>
      <c r="E1450">
        <v>7</v>
      </c>
    </row>
    <row r="1451" spans="1:5" x14ac:dyDescent="0.2">
      <c r="A1451" t="s">
        <v>8219</v>
      </c>
      <c r="B1451">
        <v>76</v>
      </c>
      <c r="D1451" t="s">
        <v>8221</v>
      </c>
      <c r="E1451">
        <v>94</v>
      </c>
    </row>
    <row r="1452" spans="1:5" x14ac:dyDescent="0.2">
      <c r="A1452" t="s">
        <v>8219</v>
      </c>
      <c r="B1452">
        <v>11</v>
      </c>
      <c r="D1452" t="s">
        <v>8221</v>
      </c>
      <c r="E1452">
        <v>2</v>
      </c>
    </row>
    <row r="1453" spans="1:5" x14ac:dyDescent="0.2">
      <c r="A1453" t="s">
        <v>8219</v>
      </c>
      <c r="B1453">
        <v>52</v>
      </c>
      <c r="D1453" t="s">
        <v>8221</v>
      </c>
      <c r="E1453">
        <v>25</v>
      </c>
    </row>
    <row r="1454" spans="1:5" x14ac:dyDescent="0.2">
      <c r="A1454" t="s">
        <v>8219</v>
      </c>
      <c r="B1454">
        <v>95</v>
      </c>
      <c r="D1454" t="s">
        <v>8221</v>
      </c>
      <c r="E1454">
        <v>17</v>
      </c>
    </row>
    <row r="1455" spans="1:5" x14ac:dyDescent="0.2">
      <c r="A1455" t="s">
        <v>8219</v>
      </c>
      <c r="B1455">
        <v>35</v>
      </c>
      <c r="D1455" t="s">
        <v>8221</v>
      </c>
      <c r="E1455">
        <v>2</v>
      </c>
    </row>
    <row r="1456" spans="1:5" x14ac:dyDescent="0.2">
      <c r="A1456" t="s">
        <v>8219</v>
      </c>
      <c r="B1456">
        <v>21</v>
      </c>
      <c r="D1456" t="s">
        <v>8221</v>
      </c>
      <c r="E1456">
        <v>4</v>
      </c>
    </row>
    <row r="1457" spans="1:5" x14ac:dyDescent="0.2">
      <c r="A1457" t="s">
        <v>8219</v>
      </c>
      <c r="B1457">
        <v>93</v>
      </c>
      <c r="D1457" t="s">
        <v>8221</v>
      </c>
      <c r="E1457">
        <v>5</v>
      </c>
    </row>
    <row r="1458" spans="1:5" x14ac:dyDescent="0.2">
      <c r="A1458" t="s">
        <v>8219</v>
      </c>
      <c r="B1458">
        <v>11</v>
      </c>
      <c r="D1458" t="s">
        <v>8221</v>
      </c>
      <c r="E1458">
        <v>2</v>
      </c>
    </row>
    <row r="1459" spans="1:5" x14ac:dyDescent="0.2">
      <c r="A1459" t="s">
        <v>8219</v>
      </c>
      <c r="B1459">
        <v>21</v>
      </c>
      <c r="D1459" t="s">
        <v>8221</v>
      </c>
      <c r="E1459">
        <v>2</v>
      </c>
    </row>
    <row r="1460" spans="1:5" x14ac:dyDescent="0.2">
      <c r="A1460" t="s">
        <v>8219</v>
      </c>
      <c r="B1460">
        <v>54</v>
      </c>
      <c r="D1460" t="s">
        <v>8221</v>
      </c>
      <c r="E1460">
        <v>3</v>
      </c>
    </row>
    <row r="1461" spans="1:5" x14ac:dyDescent="0.2">
      <c r="A1461" t="s">
        <v>8219</v>
      </c>
      <c r="B1461">
        <v>31</v>
      </c>
      <c r="D1461" t="s">
        <v>8221</v>
      </c>
      <c r="E1461">
        <v>0</v>
      </c>
    </row>
    <row r="1462" spans="1:5" x14ac:dyDescent="0.2">
      <c r="A1462" t="s">
        <v>8219</v>
      </c>
      <c r="B1462">
        <v>132</v>
      </c>
      <c r="D1462" t="s">
        <v>8221</v>
      </c>
      <c r="E1462">
        <v>4</v>
      </c>
    </row>
    <row r="1463" spans="1:5" x14ac:dyDescent="0.2">
      <c r="A1463" t="s">
        <v>8219</v>
      </c>
      <c r="B1463">
        <v>3</v>
      </c>
      <c r="D1463" t="s">
        <v>8221</v>
      </c>
      <c r="E1463">
        <v>1</v>
      </c>
    </row>
    <row r="1464" spans="1:5" x14ac:dyDescent="0.2">
      <c r="A1464" t="s">
        <v>8219</v>
      </c>
      <c r="B1464">
        <v>6</v>
      </c>
      <c r="D1464" t="s">
        <v>8221</v>
      </c>
      <c r="E1464">
        <v>12</v>
      </c>
    </row>
    <row r="1465" spans="1:5" x14ac:dyDescent="0.2">
      <c r="A1465" t="s">
        <v>8219</v>
      </c>
      <c r="B1465">
        <v>10</v>
      </c>
      <c r="D1465" t="s">
        <v>8221</v>
      </c>
      <c r="E1465">
        <v>4</v>
      </c>
    </row>
    <row r="1466" spans="1:5" x14ac:dyDescent="0.2">
      <c r="A1466" t="s">
        <v>8219</v>
      </c>
      <c r="B1466">
        <v>147</v>
      </c>
      <c r="D1466" t="s">
        <v>8221</v>
      </c>
      <c r="E1466">
        <v>91</v>
      </c>
    </row>
    <row r="1467" spans="1:5" x14ac:dyDescent="0.2">
      <c r="A1467" t="s">
        <v>8219</v>
      </c>
      <c r="B1467">
        <v>199</v>
      </c>
      <c r="D1467" t="s">
        <v>8221</v>
      </c>
      <c r="E1467">
        <v>1</v>
      </c>
    </row>
    <row r="1468" spans="1:5" x14ac:dyDescent="0.2">
      <c r="A1468" t="s">
        <v>8219</v>
      </c>
      <c r="B1468">
        <v>50</v>
      </c>
      <c r="D1468" t="s">
        <v>8221</v>
      </c>
      <c r="E1468">
        <v>1</v>
      </c>
    </row>
    <row r="1469" spans="1:5" x14ac:dyDescent="0.2">
      <c r="A1469" t="s">
        <v>8219</v>
      </c>
      <c r="B1469">
        <v>21</v>
      </c>
      <c r="D1469" t="s">
        <v>8221</v>
      </c>
      <c r="E1469">
        <v>0</v>
      </c>
    </row>
    <row r="1470" spans="1:5" x14ac:dyDescent="0.2">
      <c r="A1470" t="s">
        <v>8219</v>
      </c>
      <c r="B1470">
        <v>24</v>
      </c>
      <c r="D1470" t="s">
        <v>8221</v>
      </c>
      <c r="E1470">
        <v>13</v>
      </c>
    </row>
    <row r="1471" spans="1:5" x14ac:dyDescent="0.2">
      <c r="A1471" t="s">
        <v>8219</v>
      </c>
      <c r="B1471">
        <v>32</v>
      </c>
      <c r="D1471" t="s">
        <v>8221</v>
      </c>
      <c r="E1471">
        <v>2</v>
      </c>
    </row>
    <row r="1472" spans="1:5" x14ac:dyDescent="0.2">
      <c r="A1472" t="s">
        <v>8219</v>
      </c>
      <c r="B1472">
        <v>62</v>
      </c>
      <c r="D1472" t="s">
        <v>8221</v>
      </c>
      <c r="E1472">
        <v>0</v>
      </c>
    </row>
    <row r="1473" spans="1:5" x14ac:dyDescent="0.2">
      <c r="A1473" t="s">
        <v>8219</v>
      </c>
      <c r="B1473">
        <v>9</v>
      </c>
      <c r="D1473" t="s">
        <v>8221</v>
      </c>
      <c r="E1473">
        <v>21</v>
      </c>
    </row>
    <row r="1474" spans="1:5" x14ac:dyDescent="0.2">
      <c r="A1474" t="s">
        <v>8219</v>
      </c>
      <c r="B1474">
        <v>38</v>
      </c>
      <c r="D1474" t="s">
        <v>8221</v>
      </c>
      <c r="E1474">
        <v>9</v>
      </c>
    </row>
    <row r="1475" spans="1:5" x14ac:dyDescent="0.2">
      <c r="A1475" t="s">
        <v>8219</v>
      </c>
      <c r="B1475">
        <v>54</v>
      </c>
      <c r="D1475" t="s">
        <v>8221</v>
      </c>
      <c r="E1475">
        <v>6</v>
      </c>
    </row>
    <row r="1476" spans="1:5" x14ac:dyDescent="0.2">
      <c r="A1476" t="s">
        <v>8219</v>
      </c>
      <c r="B1476">
        <v>37</v>
      </c>
      <c r="D1476" t="s">
        <v>8221</v>
      </c>
      <c r="E1476">
        <v>4</v>
      </c>
    </row>
    <row r="1477" spans="1:5" x14ac:dyDescent="0.2">
      <c r="A1477" t="s">
        <v>8219</v>
      </c>
      <c r="B1477">
        <v>39</v>
      </c>
      <c r="D1477" t="s">
        <v>8221</v>
      </c>
      <c r="E1477">
        <v>7</v>
      </c>
    </row>
    <row r="1478" spans="1:5" x14ac:dyDescent="0.2">
      <c r="A1478" t="s">
        <v>8219</v>
      </c>
      <c r="B1478">
        <v>34</v>
      </c>
      <c r="D1478" t="s">
        <v>8221</v>
      </c>
      <c r="E1478">
        <v>5</v>
      </c>
    </row>
    <row r="1479" spans="1:5" x14ac:dyDescent="0.2">
      <c r="A1479" t="s">
        <v>8219</v>
      </c>
      <c r="B1479">
        <v>55</v>
      </c>
      <c r="D1479" t="s">
        <v>8221</v>
      </c>
      <c r="E1479">
        <v>0</v>
      </c>
    </row>
    <row r="1480" spans="1:5" x14ac:dyDescent="0.2">
      <c r="A1480" t="s">
        <v>8219</v>
      </c>
      <c r="B1480">
        <v>32</v>
      </c>
      <c r="D1480" t="s">
        <v>8221</v>
      </c>
      <c r="E1480">
        <v>3</v>
      </c>
    </row>
    <row r="1481" spans="1:5" x14ac:dyDescent="0.2">
      <c r="A1481" t="s">
        <v>8219</v>
      </c>
      <c r="B1481">
        <v>25</v>
      </c>
      <c r="D1481" t="s">
        <v>8221</v>
      </c>
      <c r="E1481">
        <v>9</v>
      </c>
    </row>
    <row r="1482" spans="1:5" x14ac:dyDescent="0.2">
      <c r="A1482" t="s">
        <v>8219</v>
      </c>
      <c r="B1482">
        <v>33</v>
      </c>
      <c r="D1482" t="s">
        <v>8221</v>
      </c>
      <c r="E1482">
        <v>6</v>
      </c>
    </row>
    <row r="1483" spans="1:5" x14ac:dyDescent="0.2">
      <c r="A1483" t="s">
        <v>8219</v>
      </c>
      <c r="B1483">
        <v>108</v>
      </c>
      <c r="D1483" t="s">
        <v>8221</v>
      </c>
      <c r="E1483">
        <v>4</v>
      </c>
    </row>
    <row r="1484" spans="1:5" x14ac:dyDescent="0.2">
      <c r="A1484" t="s">
        <v>8219</v>
      </c>
      <c r="B1484">
        <v>20</v>
      </c>
      <c r="D1484" t="s">
        <v>8221</v>
      </c>
      <c r="E1484">
        <v>1</v>
      </c>
    </row>
    <row r="1485" spans="1:5" x14ac:dyDescent="0.2">
      <c r="A1485" t="s">
        <v>8219</v>
      </c>
      <c r="B1485">
        <v>98</v>
      </c>
      <c r="D1485" t="s">
        <v>8221</v>
      </c>
      <c r="E1485">
        <v>17</v>
      </c>
    </row>
    <row r="1486" spans="1:5" x14ac:dyDescent="0.2">
      <c r="A1486" t="s">
        <v>8219</v>
      </c>
      <c r="B1486">
        <v>196</v>
      </c>
      <c r="D1486" t="s">
        <v>8221</v>
      </c>
      <c r="E1486">
        <v>1</v>
      </c>
    </row>
    <row r="1487" spans="1:5" x14ac:dyDescent="0.2">
      <c r="A1487" t="s">
        <v>8219</v>
      </c>
      <c r="B1487">
        <v>39</v>
      </c>
      <c r="D1487" t="s">
        <v>8221</v>
      </c>
      <c r="E1487">
        <v>13</v>
      </c>
    </row>
    <row r="1488" spans="1:5" x14ac:dyDescent="0.2">
      <c r="A1488" t="s">
        <v>8219</v>
      </c>
      <c r="B1488">
        <v>128</v>
      </c>
      <c r="D1488" t="s">
        <v>8221</v>
      </c>
      <c r="E1488">
        <v>6</v>
      </c>
    </row>
    <row r="1489" spans="1:5" x14ac:dyDescent="0.2">
      <c r="A1489" t="s">
        <v>8219</v>
      </c>
      <c r="B1489">
        <v>71</v>
      </c>
      <c r="D1489" t="s">
        <v>8221</v>
      </c>
      <c r="E1489">
        <v>0</v>
      </c>
    </row>
    <row r="1490" spans="1:5" x14ac:dyDescent="0.2">
      <c r="A1490" t="s">
        <v>8219</v>
      </c>
      <c r="B1490">
        <v>47</v>
      </c>
      <c r="D1490" t="s">
        <v>8221</v>
      </c>
      <c r="E1490">
        <v>2</v>
      </c>
    </row>
    <row r="1491" spans="1:5" x14ac:dyDescent="0.2">
      <c r="A1491" t="s">
        <v>8219</v>
      </c>
      <c r="B1491">
        <v>17</v>
      </c>
      <c r="D1491" t="s">
        <v>8221</v>
      </c>
      <c r="E1491">
        <v>2</v>
      </c>
    </row>
    <row r="1492" spans="1:5" x14ac:dyDescent="0.2">
      <c r="A1492" t="s">
        <v>8219</v>
      </c>
      <c r="B1492">
        <v>91</v>
      </c>
      <c r="D1492" t="s">
        <v>8221</v>
      </c>
      <c r="E1492">
        <v>21</v>
      </c>
    </row>
    <row r="1493" spans="1:5" x14ac:dyDescent="0.2">
      <c r="A1493" t="s">
        <v>8219</v>
      </c>
      <c r="B1493">
        <v>43</v>
      </c>
      <c r="D1493" t="s">
        <v>8221</v>
      </c>
      <c r="E1493">
        <v>13</v>
      </c>
    </row>
    <row r="1494" spans="1:5" x14ac:dyDescent="0.2">
      <c r="A1494" t="s">
        <v>8219</v>
      </c>
      <c r="B1494">
        <v>17</v>
      </c>
      <c r="D1494" t="s">
        <v>8221</v>
      </c>
      <c r="E1494">
        <v>0</v>
      </c>
    </row>
    <row r="1495" spans="1:5" x14ac:dyDescent="0.2">
      <c r="A1495" t="s">
        <v>8219</v>
      </c>
      <c r="B1495">
        <v>33</v>
      </c>
      <c r="D1495" t="s">
        <v>8221</v>
      </c>
      <c r="E1495">
        <v>6</v>
      </c>
    </row>
    <row r="1496" spans="1:5" x14ac:dyDescent="0.2">
      <c r="A1496" t="s">
        <v>8219</v>
      </c>
      <c r="B1496">
        <v>87</v>
      </c>
      <c r="D1496" t="s">
        <v>8221</v>
      </c>
      <c r="E1496">
        <v>0</v>
      </c>
    </row>
    <row r="1497" spans="1:5" x14ac:dyDescent="0.2">
      <c r="A1497" t="s">
        <v>8219</v>
      </c>
      <c r="B1497">
        <v>113</v>
      </c>
      <c r="D1497" t="s">
        <v>8221</v>
      </c>
      <c r="E1497">
        <v>1</v>
      </c>
    </row>
    <row r="1498" spans="1:5" x14ac:dyDescent="0.2">
      <c r="A1498" t="s">
        <v>8219</v>
      </c>
      <c r="B1498">
        <v>14</v>
      </c>
      <c r="D1498" t="s">
        <v>8221</v>
      </c>
      <c r="E1498">
        <v>0</v>
      </c>
    </row>
    <row r="1499" spans="1:5" x14ac:dyDescent="0.2">
      <c r="A1499" t="s">
        <v>8219</v>
      </c>
      <c r="B1499">
        <v>30</v>
      </c>
      <c r="D1499" t="s">
        <v>8221</v>
      </c>
      <c r="E1499">
        <v>12</v>
      </c>
    </row>
    <row r="1500" spans="1:5" x14ac:dyDescent="0.2">
      <c r="A1500" t="s">
        <v>8219</v>
      </c>
      <c r="B1500">
        <v>16</v>
      </c>
      <c r="D1500" t="s">
        <v>8221</v>
      </c>
      <c r="E1500">
        <v>2</v>
      </c>
    </row>
    <row r="1501" spans="1:5" x14ac:dyDescent="0.2">
      <c r="A1501" t="s">
        <v>8219</v>
      </c>
      <c r="B1501">
        <v>46</v>
      </c>
      <c r="D1501" t="s">
        <v>8221</v>
      </c>
      <c r="E1501">
        <v>6</v>
      </c>
    </row>
    <row r="1502" spans="1:5" x14ac:dyDescent="0.2">
      <c r="A1502" t="s">
        <v>8219</v>
      </c>
      <c r="B1502">
        <v>24</v>
      </c>
      <c r="D1502" t="s">
        <v>8221</v>
      </c>
      <c r="E1502">
        <v>1</v>
      </c>
    </row>
    <row r="1503" spans="1:5" x14ac:dyDescent="0.2">
      <c r="A1503" t="s">
        <v>8219</v>
      </c>
      <c r="B1503">
        <v>97</v>
      </c>
      <c r="D1503" t="s">
        <v>8221</v>
      </c>
      <c r="E1503">
        <v>1</v>
      </c>
    </row>
    <row r="1504" spans="1:5" x14ac:dyDescent="0.2">
      <c r="A1504" t="s">
        <v>8219</v>
      </c>
      <c r="B1504">
        <v>59</v>
      </c>
      <c r="D1504" t="s">
        <v>8221</v>
      </c>
      <c r="E1504">
        <v>5</v>
      </c>
    </row>
    <row r="1505" spans="1:5" x14ac:dyDescent="0.2">
      <c r="A1505" t="s">
        <v>8219</v>
      </c>
      <c r="B1505">
        <v>1095</v>
      </c>
      <c r="D1505" t="s">
        <v>8221</v>
      </c>
      <c r="E1505">
        <v>0</v>
      </c>
    </row>
    <row r="1506" spans="1:5" x14ac:dyDescent="0.2">
      <c r="A1506" t="s">
        <v>8219</v>
      </c>
      <c r="B1506">
        <v>218</v>
      </c>
      <c r="D1506" t="s">
        <v>8221</v>
      </c>
      <c r="E1506">
        <v>3</v>
      </c>
    </row>
    <row r="1507" spans="1:5" x14ac:dyDescent="0.2">
      <c r="A1507" t="s">
        <v>8219</v>
      </c>
      <c r="B1507">
        <v>111</v>
      </c>
      <c r="D1507" t="s">
        <v>8221</v>
      </c>
      <c r="E1507">
        <v>8</v>
      </c>
    </row>
    <row r="1508" spans="1:5" x14ac:dyDescent="0.2">
      <c r="A1508" t="s">
        <v>8219</v>
      </c>
      <c r="B1508">
        <v>56</v>
      </c>
      <c r="D1508" t="s">
        <v>8221</v>
      </c>
      <c r="E1508">
        <v>3</v>
      </c>
    </row>
    <row r="1509" spans="1:5" x14ac:dyDescent="0.2">
      <c r="A1509" t="s">
        <v>8219</v>
      </c>
      <c r="B1509">
        <v>265</v>
      </c>
      <c r="D1509" t="s">
        <v>8221</v>
      </c>
      <c r="E1509">
        <v>8</v>
      </c>
    </row>
    <row r="1510" spans="1:5" x14ac:dyDescent="0.2">
      <c r="A1510" t="s">
        <v>8219</v>
      </c>
      <c r="B1510">
        <v>28</v>
      </c>
      <c r="D1510" t="s">
        <v>8221</v>
      </c>
      <c r="E1510">
        <v>1</v>
      </c>
    </row>
    <row r="1511" spans="1:5" x14ac:dyDescent="0.2">
      <c r="A1511" t="s">
        <v>8219</v>
      </c>
      <c r="B1511">
        <v>364</v>
      </c>
      <c r="D1511" t="s">
        <v>8221</v>
      </c>
      <c r="E1511">
        <v>4</v>
      </c>
    </row>
    <row r="1512" spans="1:5" x14ac:dyDescent="0.2">
      <c r="A1512" t="s">
        <v>8219</v>
      </c>
      <c r="B1512">
        <v>27</v>
      </c>
      <c r="D1512" t="s">
        <v>8221</v>
      </c>
      <c r="E1512">
        <v>8</v>
      </c>
    </row>
    <row r="1513" spans="1:5" x14ac:dyDescent="0.2">
      <c r="A1513" t="s">
        <v>8219</v>
      </c>
      <c r="B1513">
        <v>93</v>
      </c>
      <c r="D1513" t="s">
        <v>8221</v>
      </c>
      <c r="E1513">
        <v>1</v>
      </c>
    </row>
    <row r="1514" spans="1:5" x14ac:dyDescent="0.2">
      <c r="A1514" t="s">
        <v>8219</v>
      </c>
      <c r="B1514">
        <v>64</v>
      </c>
      <c r="D1514" t="s">
        <v>8221</v>
      </c>
      <c r="E1514">
        <v>5</v>
      </c>
    </row>
    <row r="1515" spans="1:5" x14ac:dyDescent="0.2">
      <c r="A1515" t="s">
        <v>8219</v>
      </c>
      <c r="B1515">
        <v>22</v>
      </c>
      <c r="D1515" t="s">
        <v>8221</v>
      </c>
      <c r="E1515">
        <v>0</v>
      </c>
    </row>
    <row r="1516" spans="1:5" x14ac:dyDescent="0.2">
      <c r="A1516" t="s">
        <v>8219</v>
      </c>
      <c r="B1516">
        <v>59</v>
      </c>
      <c r="D1516" t="s">
        <v>8221</v>
      </c>
      <c r="E1516">
        <v>0</v>
      </c>
    </row>
    <row r="1517" spans="1:5" x14ac:dyDescent="0.2">
      <c r="A1517" t="s">
        <v>8219</v>
      </c>
      <c r="B1517">
        <v>249</v>
      </c>
      <c r="D1517" t="s">
        <v>8221</v>
      </c>
      <c r="E1517">
        <v>1</v>
      </c>
    </row>
    <row r="1518" spans="1:5" x14ac:dyDescent="0.2">
      <c r="A1518" t="s">
        <v>8219</v>
      </c>
      <c r="B1518">
        <v>392</v>
      </c>
      <c r="D1518" t="s">
        <v>8221</v>
      </c>
      <c r="E1518">
        <v>0</v>
      </c>
    </row>
    <row r="1519" spans="1:5" x14ac:dyDescent="0.2">
      <c r="A1519" t="s">
        <v>8219</v>
      </c>
      <c r="B1519">
        <v>115</v>
      </c>
      <c r="D1519" t="s">
        <v>8221</v>
      </c>
      <c r="E1519">
        <v>0</v>
      </c>
    </row>
    <row r="1520" spans="1:5" x14ac:dyDescent="0.2">
      <c r="A1520" t="s">
        <v>8219</v>
      </c>
      <c r="B1520">
        <v>433</v>
      </c>
      <c r="D1520" t="s">
        <v>8221</v>
      </c>
      <c r="E1520">
        <v>6</v>
      </c>
    </row>
    <row r="1521" spans="1:5" x14ac:dyDescent="0.2">
      <c r="A1521" t="s">
        <v>8219</v>
      </c>
      <c r="B1521">
        <v>20</v>
      </c>
      <c r="D1521" t="s">
        <v>8221</v>
      </c>
      <c r="E1521">
        <v>6</v>
      </c>
    </row>
    <row r="1522" spans="1:5" x14ac:dyDescent="0.2">
      <c r="A1522" t="s">
        <v>8219</v>
      </c>
      <c r="B1522">
        <v>8</v>
      </c>
      <c r="D1522" t="s">
        <v>8221</v>
      </c>
      <c r="E1522">
        <v>14</v>
      </c>
    </row>
    <row r="1523" spans="1:5" x14ac:dyDescent="0.2">
      <c r="A1523" t="s">
        <v>8219</v>
      </c>
      <c r="B1523">
        <v>175</v>
      </c>
      <c r="D1523" t="s">
        <v>8221</v>
      </c>
      <c r="E1523">
        <v>6</v>
      </c>
    </row>
    <row r="1524" spans="1:5" x14ac:dyDescent="0.2">
      <c r="A1524" t="s">
        <v>8219</v>
      </c>
      <c r="B1524">
        <v>104</v>
      </c>
      <c r="D1524" t="s">
        <v>8221</v>
      </c>
      <c r="E1524">
        <v>33</v>
      </c>
    </row>
    <row r="1525" spans="1:5" x14ac:dyDescent="0.2">
      <c r="A1525" t="s">
        <v>8219</v>
      </c>
      <c r="B1525">
        <v>17</v>
      </c>
      <c r="D1525" t="s">
        <v>8221</v>
      </c>
      <c r="E1525">
        <v>4</v>
      </c>
    </row>
    <row r="1526" spans="1:5" x14ac:dyDescent="0.2">
      <c r="A1526" t="s">
        <v>8219</v>
      </c>
      <c r="B1526">
        <v>277</v>
      </c>
      <c r="D1526" t="s">
        <v>8221</v>
      </c>
      <c r="E1526">
        <v>1</v>
      </c>
    </row>
    <row r="1527" spans="1:5" x14ac:dyDescent="0.2">
      <c r="A1527" t="s">
        <v>8219</v>
      </c>
      <c r="B1527">
        <v>118</v>
      </c>
      <c r="D1527" t="s">
        <v>8221</v>
      </c>
      <c r="E1527">
        <v>0</v>
      </c>
    </row>
    <row r="1528" spans="1:5" x14ac:dyDescent="0.2">
      <c r="A1528" t="s">
        <v>8219</v>
      </c>
      <c r="B1528">
        <v>97</v>
      </c>
      <c r="D1528" t="s">
        <v>8221</v>
      </c>
      <c r="E1528">
        <v>6</v>
      </c>
    </row>
    <row r="1529" spans="1:5" x14ac:dyDescent="0.2">
      <c r="A1529" t="s">
        <v>8219</v>
      </c>
      <c r="B1529">
        <v>20</v>
      </c>
      <c r="D1529" t="s">
        <v>8221</v>
      </c>
      <c r="E1529">
        <v>6</v>
      </c>
    </row>
    <row r="1530" spans="1:5" x14ac:dyDescent="0.2">
      <c r="A1530" t="s">
        <v>8219</v>
      </c>
      <c r="B1530">
        <v>26</v>
      </c>
      <c r="D1530" t="s">
        <v>8221</v>
      </c>
      <c r="E1530">
        <v>1</v>
      </c>
    </row>
    <row r="1531" spans="1:5" x14ac:dyDescent="0.2">
      <c r="A1531" t="s">
        <v>8219</v>
      </c>
      <c r="B1531">
        <v>128</v>
      </c>
      <c r="D1531" t="s">
        <v>8221</v>
      </c>
      <c r="E1531">
        <v>3</v>
      </c>
    </row>
    <row r="1532" spans="1:5" x14ac:dyDescent="0.2">
      <c r="A1532" t="s">
        <v>8219</v>
      </c>
      <c r="B1532">
        <v>15</v>
      </c>
    </row>
    <row r="1533" spans="1:5" x14ac:dyDescent="0.2">
      <c r="A1533" t="s">
        <v>8219</v>
      </c>
      <c r="B1533">
        <v>25</v>
      </c>
    </row>
    <row r="1534" spans="1:5" x14ac:dyDescent="0.2">
      <c r="A1534" t="s">
        <v>8219</v>
      </c>
      <c r="B1534">
        <v>55</v>
      </c>
    </row>
    <row r="1535" spans="1:5" x14ac:dyDescent="0.2">
      <c r="A1535" t="s">
        <v>8219</v>
      </c>
      <c r="B1535">
        <v>107</v>
      </c>
    </row>
    <row r="1536" spans="1:5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autoFilter ref="A1:B4115" xr:uid="{0C981799-3B94-E24C-87E4-910D71EA514A}"/>
  <conditionalFormatting sqref="D1:D1531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A1:A1046647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main</vt:lpstr>
      <vt:lpstr>Sheet1</vt:lpstr>
      <vt:lpstr>Sheet2</vt:lpstr>
      <vt:lpstr>Sheet3</vt:lpstr>
      <vt:lpstr>Bonus1</vt:lpstr>
      <vt:lpstr>Bonus2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2020-03-03T03:05:21Z</dcterms:modified>
</cp:coreProperties>
</file>