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0" documentId="8_{ACAFBE17-1B1D-4C97-9848-57420A098CC0}" xr6:coauthVersionLast="45" xr6:coauthVersionMax="45" xr10:uidLastSave="{00000000-0000-0000-0000-000000000000}"/>
  <bookViews>
    <workbookView xWindow="-108" yWindow="-108" windowWidth="23256" windowHeight="1257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6" i="11" l="1"/>
  <c r="E26" i="11"/>
  <c r="F25" i="11"/>
  <c r="E25" i="11"/>
  <c r="F24" i="11"/>
  <c r="E24" i="11"/>
  <c r="F23" i="11"/>
  <c r="E23" i="11"/>
  <c r="F22" i="11"/>
  <c r="E22" i="11"/>
  <c r="F21" i="11"/>
  <c r="E21" i="11"/>
  <c r="F19" i="11"/>
  <c r="E19" i="11"/>
  <c r="F18" i="11"/>
  <c r="E18" i="11"/>
  <c r="F17" i="11"/>
  <c r="E17" i="11"/>
  <c r="F16" i="11"/>
  <c r="E16" i="11"/>
  <c r="F15" i="11"/>
  <c r="E15" i="11"/>
  <c r="F13" i="11"/>
  <c r="E13" i="11"/>
  <c r="H7" i="11" l="1"/>
  <c r="E9" i="11" l="1"/>
  <c r="H22" i="11" l="1"/>
  <c r="I5" i="11"/>
  <c r="H28" i="11"/>
  <c r="H26" i="11"/>
  <c r="H21" i="11"/>
  <c r="H20" i="11"/>
  <c r="H14" i="11"/>
  <c r="H8" i="11"/>
  <c r="H9" i="11" l="1"/>
  <c r="I6" i="11"/>
  <c r="H25" i="11" l="1"/>
  <c r="H10" i="11"/>
  <c r="H23" i="11"/>
  <c r="H15" i="11"/>
  <c r="H13" i="11"/>
  <c r="E12"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<sst xmlns="http://schemas.openxmlformats.org/spreadsheetml/2006/main" count="44" uniqueCount="44">
  <si>
    <t>Insert new rows ABOVE this one</t>
  </si>
  <si>
    <t>Project Start:</t>
  </si>
  <si>
    <t>PROGRESS</t>
  </si>
  <si>
    <t>ASSIGNED
TO</t>
  </si>
  <si>
    <t>START</t>
  </si>
  <si>
    <t>END</t>
  </si>
  <si>
    <t>DAYS</t>
  </si>
  <si>
    <t>Display Week:</t>
  </si>
  <si>
    <t>TASK</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</si>
  <si>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</si>
  <si>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</si>
  <si>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</si>
  <si>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</si>
  <si>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</si>
  <si>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</si>
  <si>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</si>
  <si>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</si>
  <si>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</si>
  <si>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</si>
  <si>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</si>
  <si>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</si>
  <si>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</si>
  <si>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LTTS</t>
  </si>
  <si>
    <t>ALGORITHM DEVELOPMENT</t>
  </si>
  <si>
    <t>CODE DEVELOPMENT</t>
  </si>
  <si>
    <t>TEST PLAN AND TEST OUTPUT</t>
  </si>
  <si>
    <t>Test Plan Development</t>
  </si>
  <si>
    <t>Test Cases Development</t>
  </si>
  <si>
    <t>Writing Unity Test Code</t>
  </si>
  <si>
    <t>Integration of Test Code with Main Code</t>
  </si>
  <si>
    <t>Creating MakeFile</t>
  </si>
  <si>
    <t>Election Administrator</t>
  </si>
  <si>
    <t>Algorithm for login into the system</t>
  </si>
  <si>
    <t>Algorithm for add/remove of voter by administrator</t>
  </si>
  <si>
    <t>Algorithm for change of state and its events</t>
  </si>
  <si>
    <t>Algorithm for adding voter in contestant list if voter wishes</t>
  </si>
  <si>
    <t>Algorithm for casting voter's vote and calculation of results</t>
  </si>
  <si>
    <t>Code for login into the system</t>
  </si>
  <si>
    <t>Code for add/remove of voter by administrator</t>
  </si>
  <si>
    <t>Code for change of state and its events</t>
  </si>
  <si>
    <t>Code for adding voter in contestant list if voter wishes</t>
  </si>
  <si>
    <t>Code for casting voter's vote and calculation of results</t>
  </si>
  <si>
    <t>Documentation of the project</t>
  </si>
  <si>
    <t>Maiananthan P (104678)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</si>
</sst>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71" formatCode="mm/dd/yy;@"/>
  </numFmts>
  <fonts count="1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22"/>
      <color theme="1"/>
      <name val="Consolas"/>
      <family val="3"/>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2">
    <xf numFmtId="0" fontId="0" fillId="0" borderId="0" xfId="0"/>
    <xf numFmtId="0" fontId="1" fillId="0" borderId="0" xfId="0" applyFont="1"/>
    <xf numFmtId="0" fontId="0" fillId="0" borderId="0" xfId="0" applyAlignment="1">
      <alignment vertical="center"/>
    </xf>
    <xf numFmtId="0" fontId="0" fillId="0" borderId="0" xfId="0" applyAlignment="1">
      <alignment horizontal="right" vertical="center"/>
    </xf>
    <xf numFmtId="0" fontId="6" fillId="11" borderId="1" xfId="0" applyFont="1" applyFill="1" applyBorder="1" applyAlignment="1">
      <alignment horizontal="left" vertical="center" indent="1"/>
    </xf>
    <xf numFmtId="0" fontId="6" fillId="11" borderId="1" xfId="0" applyFont="1" applyFill="1" applyBorder="1" applyAlignment="1">
      <alignment horizontal="center" vertical="center" wrapText="1"/>
    </xf>
    <xf numFmtId="167" fontId="10" fillId="6" borderId="0" xfId="0" applyNumberFormat="1" applyFont="1" applyFill="1" applyAlignment="1">
      <alignment horizontal="center" vertical="center"/>
    </xf>
    <xf numFmtId="167" fontId="10" fillId="6" borderId="6" xfId="0" applyNumberFormat="1" applyFont="1" applyFill="1" applyBorder="1" applyAlignment="1">
      <alignment horizontal="center" vertical="center"/>
    </xf>
    <xf numFmtId="167" fontId="10" fillId="6" borderId="7" xfId="0" applyNumberFormat="1" applyFont="1" applyFill="1" applyBorder="1" applyAlignment="1">
      <alignment horizontal="center" vertical="center"/>
    </xf>
    <xf numFmtId="0" fontId="11" fillId="10"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5" fillId="0" borderId="0" xfId="3"/>
    <xf numFmtId="0" fontId="15" fillId="0" borderId="0" xfId="3" applyAlignment="1">
      <alignment wrapText="1"/>
    </xf>
    <xf numFmtId="0" fontId="14" fillId="0" borderId="0" xfId="1" applyFont="1" applyProtection="1">
      <alignment vertical="top"/>
    </xf>
    <xf numFmtId="0" fontId="0" fillId="0" borderId="0" xfId="0" applyAlignment="1">
      <alignment wrapText="1"/>
    </xf>
    <xf numFmtId="0" fontId="8" fillId="7" borderId="2" xfId="11" applyFill="1">
      <alignment horizontal="center" vertical="center"/>
    </xf>
    <xf numFmtId="0" fontId="8" fillId="3" borderId="2" xfId="11" applyFill="1">
      <alignment horizontal="center" vertical="center"/>
    </xf>
    <xf numFmtId="0" fontId="8" fillId="8" borderId="2" xfId="11" applyFill="1">
      <alignment horizontal="center" vertical="center"/>
    </xf>
    <xf numFmtId="0" fontId="8" fillId="4" borderId="2" xfId="11" applyFill="1">
      <alignment horizontal="center" vertical="center"/>
    </xf>
    <xf numFmtId="0" fontId="8" fillId="5" borderId="2" xfId="11" applyFill="1">
      <alignment horizontal="center" vertical="center"/>
    </xf>
    <xf numFmtId="0" fontId="8" fillId="9"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9" borderId="2" xfId="12" applyFill="1">
      <alignment horizontal="left" vertical="center" indent="2"/>
    </xf>
    <xf numFmtId="0" fontId="8" fillId="0" borderId="2" xfId="12">
      <alignment horizontal="left" vertical="center" indent="2"/>
    </xf>
    <xf numFmtId="0" fontId="8" fillId="0" borderId="0" xfId="8">
      <alignment horizontal="right" indent="1"/>
    </xf>
    <xf numFmtId="0" fontId="8" fillId="0" borderId="7" xfId="8" applyBorder="1">
      <alignment horizontal="right" indent="1"/>
    </xf>
    <xf numFmtId="0" fontId="0" fillId="0" borderId="10" xfId="0" applyBorder="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8" fillId="0" borderId="3" xfId="9">
      <alignment horizontal="center" vertical="center"/>
    </xf>
    <xf numFmtId="0" fontId="9" fillId="0" borderId="0" xfId="6" applyAlignment="1">
      <alignment horizontal="center" vertical="center"/>
    </xf>
    <xf numFmtId="0" fontId="9" fillId="0" borderId="0" xfId="7" applyAlignment="1">
      <alignment horizontal="center" vertical="center"/>
    </xf>
    <xf numFmtId="9" fontId="4" fillId="2" borderId="0" xfId="2" applyFont="1" applyFill="1" applyBorder="1" applyAlignment="1">
      <alignment horizontal="center" vertical="center"/>
    </xf>
    <xf numFmtId="0" fontId="16" fillId="0" borderId="0" xfId="3" applyFont="1" applyAlignment="1"/>
    <xf numFmtId="171" fontId="15" fillId="0" borderId="0" xfId="3" applyNumberFormat="1" applyAlignment="1">
      <alignment wrapText="1"/>
    </xf>
    <xf numFmtId="171" fontId="0" fillId="0" borderId="0" xfId="0" applyNumberFormat="1" applyAlignment="1">
      <alignment horizontal="center"/>
    </xf>
    <xf numFmtId="171" fontId="0" fillId="0" borderId="3" xfId="0" applyNumberFormat="1" applyBorder="1" applyAlignment="1">
      <alignment horizontal="center" vertical="center"/>
    </xf>
    <xf numFmtId="171" fontId="6" fillId="11" borderId="1" xfId="0" applyNumberFormat="1" applyFont="1" applyFill="1" applyBorder="1" applyAlignment="1">
      <alignment horizontal="center" vertical="center" wrapText="1"/>
    </xf>
    <xf numFmtId="171" fontId="0" fillId="0" borderId="0" xfId="0" applyNumberFormat="1"/>
    <xf numFmtId="171" fontId="0" fillId="7" borderId="2" xfId="0" applyNumberFormat="1" applyFill="1" applyBorder="1" applyAlignment="1">
      <alignment horizontal="center" vertical="center"/>
    </xf>
    <xf numFmtId="171" fontId="8" fillId="3" borderId="2" xfId="10" applyNumberFormat="1" applyFill="1">
      <alignment horizontal="center" vertical="center"/>
    </xf>
    <xf numFmtId="171" fontId="0" fillId="8" borderId="2" xfId="0" applyNumberFormat="1" applyFill="1" applyBorder="1" applyAlignment="1">
      <alignment horizontal="center" vertical="center"/>
    </xf>
    <xf numFmtId="171" fontId="8" fillId="4" borderId="2" xfId="10" applyNumberFormat="1" applyFill="1">
      <alignment horizontal="center" vertical="center"/>
    </xf>
    <xf numFmtId="171" fontId="0" fillId="5" borderId="2" xfId="0" applyNumberFormat="1" applyFill="1" applyBorder="1" applyAlignment="1">
      <alignment horizontal="center" vertical="center"/>
    </xf>
    <xf numFmtId="171" fontId="8" fillId="9" borderId="2" xfId="10" applyNumberFormat="1" applyFill="1">
      <alignment horizontal="center" vertical="center"/>
    </xf>
    <xf numFmtId="171" fontId="3" fillId="2" borderId="2" xfId="0" applyNumberFormat="1" applyFont="1" applyFill="1" applyBorder="1" applyAlignment="1">
      <alignment horizontal="left" vertical="center"/>
    </xf>
    <xf numFmtId="171" fontId="4" fillId="7" borderId="2" xfId="0" applyNumberFormat="1" applyFont="1" applyFill="1" applyBorder="1" applyAlignment="1">
      <alignment horizontal="center" vertical="center"/>
    </xf>
    <xf numFmtId="171" fontId="4" fillId="8" borderId="2" xfId="0" applyNumberFormat="1" applyFont="1" applyFill="1" applyBorder="1" applyAlignment="1">
      <alignment horizontal="center" vertical="center"/>
    </xf>
    <xf numFmtId="171" fontId="4" fillId="5" borderId="2" xfId="0" applyNumberFormat="1" applyFont="1" applyFill="1" applyBorder="1" applyAlignment="1">
      <alignment horizontal="center" vertical="center"/>
    </xf>
    <xf numFmtId="171" fontId="4" fillId="2" borderId="2" xfId="0" applyNumberFormat="1" applyFont="1" applyFill="1" applyBorder="1" applyAlignment="1">
      <alignment horizontal="center" vertical="center"/>
    </xf>
    <xf numFmtId="171" fontId="15" fillId="0" borderId="0" xfId="0" applyNumberFormat="1" applyFont="1" applyAlignment="1">
      <alignment horizont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85" zoomScaleNormal="85" zoomScalePageLayoutView="70" workbookViewId="0">
      <pane ySplit="6" topLeftCell="A7" activePane="bottomLeft" state="frozen"/>
      <selection pane="bottomLeft" activeCell="C4" sqref="C4:D4"/>
    </sheetView>
  </sheetViews>
  <sheetFormatPr defaultRowHeight="30" customHeight="1" x14ac:dyDescent="0.3"/>
  <cols>
    <col min="1" max="1" width="2.6640625" style="29" customWidth="1"/>
    <col min="2" max="2" width="28.77734375" customWidth="1"/>
    <col min="3" max="3" width="38.77734375" customWidth="1"/>
    <col min="4" max="4" width="10.6640625" customWidth="1"/>
    <col min="5" max="5" width="10.44140625" style="56" customWidth="1"/>
    <col min="6" max="6" width="10.44140625" style="59" customWidth="1"/>
    <col min="7" max="7" width="2.6640625" customWidth="1"/>
    <col min="8" max="8" width="6.109375" hidden="1" customWidth="1"/>
    <col min="9" max="64" width="2.5546875" customWidth="1"/>
    <col min="69" max="70" width="10.33203125"/>
  </cols>
  <sheetData>
    <row r="1" spans="1:64" ht="30" customHeight="1" x14ac:dyDescent="0.5">
      <c r="A1" s="54" t="s">
        <v>31</v>
      </c>
      <c r="B1" s="30"/>
      <c r="C1" s="30"/>
      <c r="D1" s="30"/>
      <c r="E1" s="55"/>
      <c r="F1" s="55"/>
      <c r="H1" s="1"/>
      <c r="I1" s="10"/>
    </row>
    <row r="2" spans="1:64" ht="30" customHeight="1" x14ac:dyDescent="0.3">
      <c r="A2" s="29" t="s">
        <v>9</v>
      </c>
      <c r="B2" s="51" t="s">
        <v>22</v>
      </c>
      <c r="I2" s="31"/>
    </row>
    <row r="3" spans="1:64" ht="30" customHeight="1" x14ac:dyDescent="0.3">
      <c r="A3" s="29" t="s">
        <v>14</v>
      </c>
      <c r="B3" s="52" t="s">
        <v>43</v>
      </c>
      <c r="C3" s="44" t="s">
        <v>1</v>
      </c>
      <c r="D3" s="45"/>
      <c r="E3" s="50">
        <v>44102</v>
      </c>
      <c r="F3" s="50"/>
    </row>
    <row r="4" spans="1:64" ht="30" customHeight="1" x14ac:dyDescent="0.3">
      <c r="A4" s="30" t="s">
        <v>15</v>
      </c>
      <c r="C4" s="44" t="s">
        <v>7</v>
      </c>
      <c r="D4" s="45"/>
      <c r="E4" s="57">
        <v>1</v>
      </c>
      <c r="I4" s="47">
        <f>I5</f>
        <v>44102</v>
      </c>
      <c r="J4" s="48"/>
      <c r="K4" s="48"/>
      <c r="L4" s="48"/>
      <c r="M4" s="48"/>
      <c r="N4" s="48"/>
      <c r="O4" s="49"/>
      <c r="P4" s="47">
        <f>P5</f>
        <v>44109</v>
      </c>
      <c r="Q4" s="48"/>
      <c r="R4" s="48"/>
      <c r="S4" s="48"/>
      <c r="T4" s="48"/>
      <c r="U4" s="48"/>
      <c r="V4" s="49"/>
      <c r="W4" s="47">
        <f>W5</f>
        <v>44116</v>
      </c>
      <c r="X4" s="48"/>
      <c r="Y4" s="48"/>
      <c r="Z4" s="48"/>
      <c r="AA4" s="48"/>
      <c r="AB4" s="48"/>
      <c r="AC4" s="49"/>
      <c r="AD4" s="47">
        <f>AD5</f>
        <v>44123</v>
      </c>
      <c r="AE4" s="48"/>
      <c r="AF4" s="48"/>
      <c r="AG4" s="48"/>
      <c r="AH4" s="48"/>
      <c r="AI4" s="48"/>
      <c r="AJ4" s="49"/>
      <c r="AK4" s="47">
        <f>AK5</f>
        <v>44130</v>
      </c>
      <c r="AL4" s="48"/>
      <c r="AM4" s="48"/>
      <c r="AN4" s="48"/>
      <c r="AO4" s="48"/>
      <c r="AP4" s="48"/>
      <c r="AQ4" s="49"/>
      <c r="AR4" s="47">
        <f>AR5</f>
        <v>44137</v>
      </c>
      <c r="AS4" s="48"/>
      <c r="AT4" s="48"/>
      <c r="AU4" s="48"/>
      <c r="AV4" s="48"/>
      <c r="AW4" s="48"/>
      <c r="AX4" s="49"/>
      <c r="AY4" s="47">
        <f>AY5</f>
        <v>44144</v>
      </c>
      <c r="AZ4" s="48"/>
      <c r="BA4" s="48"/>
      <c r="BB4" s="48"/>
      <c r="BC4" s="48"/>
      <c r="BD4" s="48"/>
      <c r="BE4" s="49"/>
      <c r="BF4" s="47">
        <f>BF5</f>
        <v>44151</v>
      </c>
      <c r="BG4" s="48"/>
      <c r="BH4" s="48"/>
      <c r="BI4" s="48"/>
      <c r="BJ4" s="48"/>
      <c r="BK4" s="48"/>
      <c r="BL4" s="49"/>
    </row>
    <row r="5" spans="1:64" ht="15" customHeight="1" x14ac:dyDescent="0.3">
      <c r="A5" s="30" t="s">
        <v>16</v>
      </c>
      <c r="B5" s="46"/>
      <c r="C5" s="46"/>
      <c r="D5" s="46"/>
      <c r="E5" s="46"/>
      <c r="F5" s="46"/>
      <c r="G5" s="46"/>
      <c r="I5" s="7">
        <f>Project_Start-WEEKDAY(Project_Start,1)+2+7*(Display_Week-1)</f>
        <v>44102</v>
      </c>
      <c r="J5" s="6">
        <f>I5+1</f>
        <v>44103</v>
      </c>
      <c r="K5" s="6">
        <f t="shared" ref="K5:AX5" si="0">J5+1</f>
        <v>44104</v>
      </c>
      <c r="L5" s="6">
        <f t="shared" si="0"/>
        <v>44105</v>
      </c>
      <c r="M5" s="6">
        <f t="shared" si="0"/>
        <v>44106</v>
      </c>
      <c r="N5" s="6">
        <f t="shared" si="0"/>
        <v>44107</v>
      </c>
      <c r="O5" s="8">
        <f t="shared" si="0"/>
        <v>44108</v>
      </c>
      <c r="P5" s="7">
        <f>O5+1</f>
        <v>44109</v>
      </c>
      <c r="Q5" s="6">
        <f>P5+1</f>
        <v>44110</v>
      </c>
      <c r="R5" s="6">
        <f t="shared" si="0"/>
        <v>44111</v>
      </c>
      <c r="S5" s="6">
        <f t="shared" si="0"/>
        <v>44112</v>
      </c>
      <c r="T5" s="6">
        <f t="shared" si="0"/>
        <v>44113</v>
      </c>
      <c r="U5" s="6">
        <f t="shared" si="0"/>
        <v>44114</v>
      </c>
      <c r="V5" s="8">
        <f t="shared" si="0"/>
        <v>44115</v>
      </c>
      <c r="W5" s="7">
        <f>V5+1</f>
        <v>44116</v>
      </c>
      <c r="X5" s="6">
        <f>W5+1</f>
        <v>44117</v>
      </c>
      <c r="Y5" s="6">
        <f t="shared" si="0"/>
        <v>44118</v>
      </c>
      <c r="Z5" s="6">
        <f t="shared" si="0"/>
        <v>44119</v>
      </c>
      <c r="AA5" s="6">
        <f t="shared" si="0"/>
        <v>44120</v>
      </c>
      <c r="AB5" s="6">
        <f t="shared" si="0"/>
        <v>44121</v>
      </c>
      <c r="AC5" s="8">
        <f t="shared" si="0"/>
        <v>44122</v>
      </c>
      <c r="AD5" s="7">
        <f>AC5+1</f>
        <v>44123</v>
      </c>
      <c r="AE5" s="6">
        <f>AD5+1</f>
        <v>44124</v>
      </c>
      <c r="AF5" s="6">
        <f t="shared" si="0"/>
        <v>44125</v>
      </c>
      <c r="AG5" s="6">
        <f t="shared" si="0"/>
        <v>44126</v>
      </c>
      <c r="AH5" s="6">
        <f t="shared" si="0"/>
        <v>44127</v>
      </c>
      <c r="AI5" s="6">
        <f t="shared" si="0"/>
        <v>44128</v>
      </c>
      <c r="AJ5" s="8">
        <f t="shared" si="0"/>
        <v>44129</v>
      </c>
      <c r="AK5" s="7">
        <f>AJ5+1</f>
        <v>44130</v>
      </c>
      <c r="AL5" s="6">
        <f>AK5+1</f>
        <v>44131</v>
      </c>
      <c r="AM5" s="6">
        <f t="shared" si="0"/>
        <v>44132</v>
      </c>
      <c r="AN5" s="6">
        <f t="shared" si="0"/>
        <v>44133</v>
      </c>
      <c r="AO5" s="6">
        <f t="shared" si="0"/>
        <v>44134</v>
      </c>
      <c r="AP5" s="6">
        <f t="shared" si="0"/>
        <v>44135</v>
      </c>
      <c r="AQ5" s="8">
        <f t="shared" si="0"/>
        <v>44136</v>
      </c>
      <c r="AR5" s="7">
        <f>AQ5+1</f>
        <v>44137</v>
      </c>
      <c r="AS5" s="6">
        <f>AR5+1</f>
        <v>44138</v>
      </c>
      <c r="AT5" s="6">
        <f t="shared" si="0"/>
        <v>44139</v>
      </c>
      <c r="AU5" s="6">
        <f t="shared" si="0"/>
        <v>44140</v>
      </c>
      <c r="AV5" s="6">
        <f t="shared" si="0"/>
        <v>44141</v>
      </c>
      <c r="AW5" s="6">
        <f t="shared" si="0"/>
        <v>44142</v>
      </c>
      <c r="AX5" s="8">
        <f t="shared" si="0"/>
        <v>44143</v>
      </c>
      <c r="AY5" s="7">
        <f>AX5+1</f>
        <v>44144</v>
      </c>
      <c r="AZ5" s="6">
        <f>AY5+1</f>
        <v>44145</v>
      </c>
      <c r="BA5" s="6">
        <f t="shared" ref="BA5:BE5" si="1">AZ5+1</f>
        <v>44146</v>
      </c>
      <c r="BB5" s="6">
        <f t="shared" si="1"/>
        <v>44147</v>
      </c>
      <c r="BC5" s="6">
        <f t="shared" si="1"/>
        <v>44148</v>
      </c>
      <c r="BD5" s="6">
        <f t="shared" si="1"/>
        <v>44149</v>
      </c>
      <c r="BE5" s="8">
        <f t="shared" si="1"/>
        <v>44150</v>
      </c>
      <c r="BF5" s="7">
        <f>BE5+1</f>
        <v>44151</v>
      </c>
      <c r="BG5" s="6">
        <f>BF5+1</f>
        <v>44152</v>
      </c>
      <c r="BH5" s="6">
        <f t="shared" ref="BH5:BL5" si="2">BG5+1</f>
        <v>44153</v>
      </c>
      <c r="BI5" s="6">
        <f t="shared" si="2"/>
        <v>44154</v>
      </c>
      <c r="BJ5" s="6">
        <f t="shared" si="2"/>
        <v>44155</v>
      </c>
      <c r="BK5" s="6">
        <f t="shared" si="2"/>
        <v>44156</v>
      </c>
      <c r="BL5" s="8">
        <f t="shared" si="2"/>
        <v>44157</v>
      </c>
    </row>
    <row r="6" spans="1:64" ht="30" customHeight="1" thickBot="1" x14ac:dyDescent="0.35">
      <c r="A6" s="30" t="s">
        <v>17</v>
      </c>
      <c r="B6" s="4" t="s">
        <v>8</v>
      </c>
      <c r="C6" s="5" t="s">
        <v>3</v>
      </c>
      <c r="D6" s="5" t="s">
        <v>2</v>
      </c>
      <c r="E6" s="58" t="s">
        <v>4</v>
      </c>
      <c r="F6" s="58" t="s">
        <v>5</v>
      </c>
      <c r="G6" s="5"/>
      <c r="H6" s="5" t="s">
        <v>6</v>
      </c>
      <c r="I6" s="9" t="str">
        <f t="shared" ref="I6" si="3">LEFT(TEXT(I5,"ddd"),1)</f>
        <v>M</v>
      </c>
      <c r="J6" s="9" t="str">
        <f t="shared" ref="J6:AR6" si="4">LEFT(TEXT(J5,"ddd"),1)</f>
        <v>T</v>
      </c>
      <c r="K6" s="9" t="str">
        <f t="shared" si="4"/>
        <v>W</v>
      </c>
      <c r="L6" s="9" t="str">
        <f t="shared" si="4"/>
        <v>T</v>
      </c>
      <c r="M6" s="9" t="str">
        <f t="shared" si="4"/>
        <v>F</v>
      </c>
      <c r="N6" s="9" t="str">
        <f t="shared" si="4"/>
        <v>S</v>
      </c>
      <c r="O6" s="9" t="str">
        <f t="shared" si="4"/>
        <v>S</v>
      </c>
      <c r="P6" s="9" t="str">
        <f t="shared" si="4"/>
        <v>M</v>
      </c>
      <c r="Q6" s="9" t="str">
        <f t="shared" si="4"/>
        <v>T</v>
      </c>
      <c r="R6" s="9" t="str">
        <f t="shared" si="4"/>
        <v>W</v>
      </c>
      <c r="S6" s="9" t="str">
        <f t="shared" si="4"/>
        <v>T</v>
      </c>
      <c r="T6" s="9" t="str">
        <f t="shared" si="4"/>
        <v>F</v>
      </c>
      <c r="U6" s="9" t="str">
        <f t="shared" si="4"/>
        <v>S</v>
      </c>
      <c r="V6" s="9" t="str">
        <f t="shared" si="4"/>
        <v>S</v>
      </c>
      <c r="W6" s="9" t="str">
        <f t="shared" si="4"/>
        <v>M</v>
      </c>
      <c r="X6" s="9" t="str">
        <f t="shared" si="4"/>
        <v>T</v>
      </c>
      <c r="Y6" s="9" t="str">
        <f t="shared" si="4"/>
        <v>W</v>
      </c>
      <c r="Z6" s="9" t="str">
        <f t="shared" si="4"/>
        <v>T</v>
      </c>
      <c r="AA6" s="9" t="str">
        <f t="shared" si="4"/>
        <v>F</v>
      </c>
      <c r="AB6" s="9" t="str">
        <f t="shared" si="4"/>
        <v>S</v>
      </c>
      <c r="AC6" s="9" t="str">
        <f t="shared" si="4"/>
        <v>S</v>
      </c>
      <c r="AD6" s="9" t="str">
        <f t="shared" si="4"/>
        <v>M</v>
      </c>
      <c r="AE6" s="9" t="str">
        <f t="shared" si="4"/>
        <v>T</v>
      </c>
      <c r="AF6" s="9" t="str">
        <f t="shared" si="4"/>
        <v>W</v>
      </c>
      <c r="AG6" s="9" t="str">
        <f t="shared" si="4"/>
        <v>T</v>
      </c>
      <c r="AH6" s="9" t="str">
        <f t="shared" si="4"/>
        <v>F</v>
      </c>
      <c r="AI6" s="9" t="str">
        <f t="shared" si="4"/>
        <v>S</v>
      </c>
      <c r="AJ6" s="9" t="str">
        <f t="shared" si="4"/>
        <v>S</v>
      </c>
      <c r="AK6" s="9" t="str">
        <f t="shared" si="4"/>
        <v>M</v>
      </c>
      <c r="AL6" s="9" t="str">
        <f t="shared" si="4"/>
        <v>T</v>
      </c>
      <c r="AM6" s="9" t="str">
        <f t="shared" si="4"/>
        <v>W</v>
      </c>
      <c r="AN6" s="9" t="str">
        <f t="shared" si="4"/>
        <v>T</v>
      </c>
      <c r="AO6" s="9" t="str">
        <f t="shared" si="4"/>
        <v>F</v>
      </c>
      <c r="AP6" s="9" t="str">
        <f t="shared" si="4"/>
        <v>S</v>
      </c>
      <c r="AQ6" s="9" t="str">
        <f t="shared" si="4"/>
        <v>S</v>
      </c>
      <c r="AR6" s="9" t="str">
        <f t="shared" si="4"/>
        <v>M</v>
      </c>
      <c r="AS6" s="9" t="str">
        <f t="shared" ref="AS6:BL6" si="5">LEFT(TEXT(AS5,"ddd"),1)</f>
        <v>T</v>
      </c>
      <c r="AT6" s="9" t="str">
        <f t="shared" si="5"/>
        <v>W</v>
      </c>
      <c r="AU6" s="9" t="str">
        <f t="shared" si="5"/>
        <v>T</v>
      </c>
      <c r="AV6" s="9" t="str">
        <f t="shared" si="5"/>
        <v>F</v>
      </c>
      <c r="AW6" s="9" t="str">
        <f t="shared" si="5"/>
        <v>S</v>
      </c>
      <c r="AX6" s="9" t="str">
        <f t="shared" si="5"/>
        <v>S</v>
      </c>
      <c r="AY6" s="9" t="str">
        <f t="shared" si="5"/>
        <v>M</v>
      </c>
      <c r="AZ6" s="9" t="str">
        <f t="shared" si="5"/>
        <v>T</v>
      </c>
      <c r="BA6" s="9" t="str">
        <f t="shared" si="5"/>
        <v>W</v>
      </c>
      <c r="BB6" s="9" t="str">
        <f t="shared" si="5"/>
        <v>T</v>
      </c>
      <c r="BC6" s="9" t="str">
        <f t="shared" si="5"/>
        <v>F</v>
      </c>
      <c r="BD6" s="9" t="str">
        <f t="shared" si="5"/>
        <v>S</v>
      </c>
      <c r="BE6" s="9" t="str">
        <f t="shared" si="5"/>
        <v>S</v>
      </c>
      <c r="BF6" s="9" t="str">
        <f t="shared" si="5"/>
        <v>M</v>
      </c>
      <c r="BG6" s="9" t="str">
        <f t="shared" si="5"/>
        <v>T</v>
      </c>
      <c r="BH6" s="9" t="str">
        <f t="shared" si="5"/>
        <v>W</v>
      </c>
      <c r="BI6" s="9" t="str">
        <f t="shared" si="5"/>
        <v>T</v>
      </c>
      <c r="BJ6" s="9" t="str">
        <f t="shared" si="5"/>
        <v>F</v>
      </c>
      <c r="BK6" s="9" t="str">
        <f t="shared" si="5"/>
        <v>S</v>
      </c>
      <c r="BL6" s="9" t="str">
        <f t="shared" si="5"/>
        <v>S</v>
      </c>
    </row>
    <row r="7" spans="1:64" ht="30" hidden="1" customHeight="1" thickBot="1" x14ac:dyDescent="0.35">
      <c r="A7" s="29" t="s">
        <v>13</v>
      </c>
      <c r="C7" s="32"/>
      <c r="E7" s="59"/>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pans="1:64" s="2" customFormat="1" ht="30" customHeight="1" thickBot="1" x14ac:dyDescent="0.35">
      <c r="A8" s="30" t="s">
        <v>18</v>
      </c>
      <c r="B8" s="13" t="s">
        <v>23</v>
      </c>
      <c r="C8" s="33"/>
      <c r="D8" s="14"/>
      <c r="E8" s="60"/>
      <c r="F8" s="67"/>
      <c r="G8" s="12"/>
      <c r="H8" s="12" t="str">
        <f t="shared" ref="H8:H28" si="6">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pans="1:64" s="2" customFormat="1" ht="30" customHeight="1" thickBot="1" x14ac:dyDescent="0.35">
      <c r="A9" s="30" t="s">
        <v>19</v>
      </c>
      <c r="B9" s="40" t="s">
        <v>32</v>
      </c>
      <c r="C9" s="34"/>
      <c r="D9" s="15">
        <v>1</v>
      </c>
      <c r="E9" s="61">
        <f>Project_Start</f>
        <v>44102</v>
      </c>
      <c r="F9" s="61">
        <v>44102</v>
      </c>
      <c r="G9" s="12"/>
      <c r="H9" s="12">
        <f t="shared" si="6"/>
        <v>1</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pans="1:64" s="2" customFormat="1" ht="30" customHeight="1" thickBot="1" x14ac:dyDescent="0.35">
      <c r="A10" s="30" t="s">
        <v>20</v>
      </c>
      <c r="B10" s="40" t="s">
        <v>33</v>
      </c>
      <c r="C10" s="34"/>
      <c r="D10" s="15">
        <v>1</v>
      </c>
      <c r="E10" s="61">
        <v>44103</v>
      </c>
      <c r="F10" s="61">
        <v>44103</v>
      </c>
      <c r="G10" s="12"/>
      <c r="H10" s="12">
        <f t="shared" si="6"/>
        <v>1</v>
      </c>
      <c r="I10" s="26"/>
      <c r="J10" s="26"/>
      <c r="K10" s="26"/>
      <c r="L10" s="26"/>
      <c r="M10" s="26"/>
      <c r="N10" s="26"/>
      <c r="O10" s="26"/>
      <c r="P10" s="26"/>
      <c r="Q10" s="26"/>
      <c r="R10" s="26"/>
      <c r="S10" s="26"/>
      <c r="T10" s="26"/>
      <c r="U10" s="27"/>
      <c r="V10" s="27"/>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pans="1:64" s="2" customFormat="1" ht="30" customHeight="1" thickBot="1" x14ac:dyDescent="0.35">
      <c r="A11" s="29"/>
      <c r="B11" s="40" t="s">
        <v>34</v>
      </c>
      <c r="C11" s="34"/>
      <c r="D11" s="15">
        <v>1</v>
      </c>
      <c r="E11" s="61">
        <v>44104</v>
      </c>
      <c r="F11" s="61">
        <v>44104</v>
      </c>
      <c r="G11" s="12"/>
      <c r="H11" s="12">
        <f t="shared" si="6"/>
        <v>1</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pans="1:64" s="2" customFormat="1" ht="30" customHeight="1" thickBot="1" x14ac:dyDescent="0.35">
      <c r="A12" s="29"/>
      <c r="B12" s="40" t="s">
        <v>35</v>
      </c>
      <c r="C12" s="34"/>
      <c r="D12" s="15">
        <v>1</v>
      </c>
      <c r="E12" s="61">
        <f>F11</f>
        <v>44104</v>
      </c>
      <c r="F12" s="61">
        <v>44106</v>
      </c>
      <c r="G12" s="12"/>
      <c r="H12" s="12">
        <f t="shared" si="6"/>
        <v>3</v>
      </c>
      <c r="I12" s="26"/>
      <c r="J12" s="26"/>
      <c r="K12" s="26"/>
      <c r="L12" s="26"/>
      <c r="M12" s="26"/>
      <c r="N12" s="26"/>
      <c r="O12" s="26"/>
      <c r="P12" s="26"/>
      <c r="Q12" s="26"/>
      <c r="R12" s="26"/>
      <c r="S12" s="26"/>
      <c r="T12" s="26"/>
      <c r="U12" s="26"/>
      <c r="V12" s="26"/>
      <c r="W12" s="26"/>
      <c r="X12" s="26"/>
      <c r="Y12" s="27"/>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pans="1:64" s="2" customFormat="1" ht="30" customHeight="1" thickBot="1" x14ac:dyDescent="0.35">
      <c r="A13" s="29"/>
      <c r="B13" s="40" t="s">
        <v>36</v>
      </c>
      <c r="C13" s="34"/>
      <c r="D13" s="15">
        <v>1</v>
      </c>
      <c r="E13" s="61">
        <f>DATE(2020,10,5)</f>
        <v>44109</v>
      </c>
      <c r="F13" s="61">
        <f>DATE(2020,10,5)</f>
        <v>44109</v>
      </c>
      <c r="G13" s="12"/>
      <c r="H13" s="12">
        <f t="shared" si="6"/>
        <v>1</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pans="1:64" s="2" customFormat="1" ht="30" customHeight="1" thickBot="1" x14ac:dyDescent="0.35">
      <c r="A14" s="30" t="s">
        <v>21</v>
      </c>
      <c r="B14" s="16" t="s">
        <v>24</v>
      </c>
      <c r="C14" s="35"/>
      <c r="D14" s="17"/>
      <c r="E14" s="62"/>
      <c r="F14" s="68"/>
      <c r="G14" s="12"/>
      <c r="H14" s="12" t="str">
        <f t="shared" si="6"/>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pans="1:64" s="2" customFormat="1" ht="30" customHeight="1" thickBot="1" x14ac:dyDescent="0.35">
      <c r="A15" s="30"/>
      <c r="B15" s="41" t="s">
        <v>37</v>
      </c>
      <c r="C15" s="36"/>
      <c r="D15" s="18">
        <v>1</v>
      </c>
      <c r="E15" s="63">
        <f>F13+1</f>
        <v>44110</v>
      </c>
      <c r="F15" s="63">
        <f>DATE(2020,10,6)</f>
        <v>44110</v>
      </c>
      <c r="G15" s="12"/>
      <c r="H15" s="12">
        <f t="shared" si="6"/>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pans="1:64" s="2" customFormat="1" ht="30" customHeight="1" thickBot="1" x14ac:dyDescent="0.35">
      <c r="A16" s="29"/>
      <c r="B16" s="41" t="s">
        <v>38</v>
      </c>
      <c r="C16" s="36"/>
      <c r="D16" s="18">
        <v>1</v>
      </c>
      <c r="E16" s="63">
        <f>DATE(2020,10,7)</f>
        <v>44111</v>
      </c>
      <c r="F16" s="63">
        <f>DATE(2020,10,7)</f>
        <v>44111</v>
      </c>
      <c r="G16" s="12"/>
      <c r="H16" s="12">
        <f t="shared" si="6"/>
        <v>1</v>
      </c>
      <c r="I16" s="26"/>
      <c r="J16" s="26"/>
      <c r="K16" s="26"/>
      <c r="L16" s="26"/>
      <c r="M16" s="26"/>
      <c r="N16" s="26"/>
      <c r="O16" s="26"/>
      <c r="P16" s="26"/>
      <c r="Q16" s="26"/>
      <c r="R16" s="26"/>
      <c r="S16" s="26"/>
      <c r="T16" s="26"/>
      <c r="U16" s="27"/>
      <c r="V16" s="27"/>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pans="1:64" s="2" customFormat="1" ht="30" customHeight="1" thickBot="1" x14ac:dyDescent="0.35">
      <c r="A17" s="29"/>
      <c r="B17" s="41" t="s">
        <v>39</v>
      </c>
      <c r="C17" s="36"/>
      <c r="D17" s="18">
        <v>1</v>
      </c>
      <c r="E17" s="63">
        <f>DATE(2020,10,8)</f>
        <v>44112</v>
      </c>
      <c r="F17" s="63">
        <f>DATE(2020,10,8)</f>
        <v>44112</v>
      </c>
      <c r="G17" s="12"/>
      <c r="H17" s="12">
        <f t="shared" si="6"/>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pans="1:64" s="2" customFormat="1" ht="30" customHeight="1" thickBot="1" x14ac:dyDescent="0.35">
      <c r="A18" s="29"/>
      <c r="B18" s="41" t="s">
        <v>40</v>
      </c>
      <c r="C18" s="36"/>
      <c r="D18" s="18">
        <v>1</v>
      </c>
      <c r="E18" s="63">
        <f>DATE(2020,10,9)</f>
        <v>44113</v>
      </c>
      <c r="F18" s="63">
        <f>DATE(2020,10,10)</f>
        <v>44114</v>
      </c>
      <c r="G18" s="12"/>
      <c r="H18" s="12">
        <f t="shared" si="6"/>
        <v>2</v>
      </c>
      <c r="I18" s="26"/>
      <c r="J18" s="26"/>
      <c r="K18" s="26"/>
      <c r="L18" s="26"/>
      <c r="M18" s="26"/>
      <c r="N18" s="26"/>
      <c r="O18" s="26"/>
      <c r="P18" s="26"/>
      <c r="Q18" s="26"/>
      <c r="R18" s="26"/>
      <c r="S18" s="26"/>
      <c r="T18" s="26"/>
      <c r="U18" s="26"/>
      <c r="V18" s="26"/>
      <c r="W18" s="26"/>
      <c r="X18" s="26"/>
      <c r="Y18" s="27"/>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pans="1:64" s="2" customFormat="1" ht="30" customHeight="1" thickBot="1" x14ac:dyDescent="0.35">
      <c r="A19" s="29"/>
      <c r="B19" s="41" t="s">
        <v>41</v>
      </c>
      <c r="C19" s="36"/>
      <c r="D19" s="18">
        <v>1</v>
      </c>
      <c r="E19" s="63">
        <f>DATE(2020,10,12)</f>
        <v>44116</v>
      </c>
      <c r="F19" s="63">
        <f>DATE(2020,10,13)</f>
        <v>44117</v>
      </c>
      <c r="G19" s="12"/>
      <c r="H19" s="12">
        <f t="shared" si="6"/>
        <v>2</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pans="1:64" s="2" customFormat="1" ht="30" customHeight="1" thickBot="1" x14ac:dyDescent="0.35">
      <c r="A20" s="29" t="s">
        <v>10</v>
      </c>
      <c r="B20" s="19" t="s">
        <v>25</v>
      </c>
      <c r="C20" s="37"/>
      <c r="D20" s="20"/>
      <c r="E20" s="64"/>
      <c r="F20" s="69"/>
      <c r="G20" s="12"/>
      <c r="H20" s="12" t="str">
        <f t="shared" si="6"/>
        <v/>
      </c>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pans="1:64" s="2" customFormat="1" ht="30" customHeight="1" thickBot="1" x14ac:dyDescent="0.35">
      <c r="A21" s="29"/>
      <c r="B21" s="42" t="s">
        <v>26</v>
      </c>
      <c r="C21" s="38"/>
      <c r="D21" s="21">
        <v>1</v>
      </c>
      <c r="E21" s="65">
        <f>DATE(2020,10,14)</f>
        <v>44118</v>
      </c>
      <c r="F21" s="65">
        <f>DATE(2020,10,14)</f>
        <v>44118</v>
      </c>
      <c r="G21" s="12"/>
      <c r="H21" s="12">
        <f t="shared" si="6"/>
        <v>1</v>
      </c>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pans="1:64" s="2" customFormat="1" ht="30" customHeight="1" thickBot="1" x14ac:dyDescent="0.35">
      <c r="A22" s="29"/>
      <c r="B22" s="42" t="s">
        <v>27</v>
      </c>
      <c r="C22" s="38"/>
      <c r="D22" s="21">
        <v>1</v>
      </c>
      <c r="E22" s="65">
        <f>DATE(2020,10,15)</f>
        <v>44119</v>
      </c>
      <c r="F22" s="65">
        <f>DATE(2020,10,15)</f>
        <v>44119</v>
      </c>
      <c r="G22" s="12"/>
      <c r="H22" s="12">
        <f t="shared" si="6"/>
        <v>1</v>
      </c>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pans="1:64" s="2" customFormat="1" ht="30" customHeight="1" thickBot="1" x14ac:dyDescent="0.35">
      <c r="A23" s="29"/>
      <c r="B23" s="42" t="s">
        <v>28</v>
      </c>
      <c r="C23" s="38"/>
      <c r="D23" s="21">
        <v>1</v>
      </c>
      <c r="E23" s="65">
        <f>DATE(2020,10,15)</f>
        <v>44119</v>
      </c>
      <c r="F23" s="65">
        <f>DATE(2020,10,15)</f>
        <v>44119</v>
      </c>
      <c r="G23" s="12"/>
      <c r="H23" s="12">
        <f t="shared" si="6"/>
        <v>1</v>
      </c>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pans="1:64" s="2" customFormat="1" ht="30" customHeight="1" thickBot="1" x14ac:dyDescent="0.35">
      <c r="A24" s="29"/>
      <c r="B24" s="42" t="s">
        <v>29</v>
      </c>
      <c r="C24" s="38"/>
      <c r="D24" s="21">
        <v>1</v>
      </c>
      <c r="E24" s="65">
        <f>DATE(2020,10,16)</f>
        <v>44120</v>
      </c>
      <c r="F24" s="65">
        <f>DATE(2020,10,16)</f>
        <v>44120</v>
      </c>
      <c r="G24" s="12"/>
      <c r="H24" s="12">
        <f t="shared" si="6"/>
        <v>1</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pans="1:64" s="2" customFormat="1" ht="30" customHeight="1" thickBot="1" x14ac:dyDescent="0.35">
      <c r="A25" s="29"/>
      <c r="B25" s="42" t="s">
        <v>30</v>
      </c>
      <c r="C25" s="38"/>
      <c r="D25" s="21">
        <v>1</v>
      </c>
      <c r="E25" s="65">
        <f>DATE(2020,10,19)</f>
        <v>44123</v>
      </c>
      <c r="F25" s="65">
        <f>DATE(2020,10,19)</f>
        <v>44123</v>
      </c>
      <c r="G25" s="12"/>
      <c r="H25" s="12">
        <f t="shared" si="6"/>
        <v>1</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pans="1:64" s="2" customFormat="1" ht="30" customHeight="1" thickBot="1" x14ac:dyDescent="0.35">
      <c r="A26" s="29" t="s">
        <v>12</v>
      </c>
      <c r="B26" s="42" t="s">
        <v>42</v>
      </c>
      <c r="C26" s="38"/>
      <c r="D26" s="24">
        <v>1</v>
      </c>
      <c r="E26" s="65">
        <f>DATE(2020,10,20)</f>
        <v>44124</v>
      </c>
      <c r="F26" s="65">
        <f>DATE(2020,10,20)</f>
        <v>44124</v>
      </c>
      <c r="G26" s="12"/>
      <c r="H26" s="12">
        <f t="shared" si="6"/>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pans="1:64" s="2" customFormat="1" ht="30" customHeight="1" thickBot="1" x14ac:dyDescent="0.35">
      <c r="A27" s="29"/>
      <c r="B27" s="43"/>
      <c r="C27" s="39"/>
      <c r="D27" s="53"/>
      <c r="E27" s="65"/>
      <c r="F27" s="65"/>
      <c r="G27" s="12"/>
      <c r="H27" s="12"/>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pans="1:64" s="2" customFormat="1" ht="30" customHeight="1" thickBot="1" x14ac:dyDescent="0.35">
      <c r="A28" s="30" t="s">
        <v>11</v>
      </c>
      <c r="B28" s="22" t="s">
        <v>0</v>
      </c>
      <c r="C28" s="23"/>
      <c r="D28"/>
      <c r="E28" s="66"/>
      <c r="F28" s="70"/>
      <c r="G28" s="25"/>
      <c r="H28" s="25" t="str">
        <f t="shared" si="6"/>
        <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row>
    <row r="29" spans="1:64" ht="30" customHeight="1" x14ac:dyDescent="0.3">
      <c r="G29" s="3"/>
    </row>
    <row r="30" spans="1:64" ht="30" customHeight="1" x14ac:dyDescent="0.3">
      <c r="C30" s="10"/>
      <c r="F30" s="71"/>
    </row>
    <row r="31" spans="1:64" ht="30" customHeight="1" x14ac:dyDescent="0.3">
      <c r="C31" s="11"/>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2020-11-11T15:53:28Z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