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알루미늄 부품" sheetId="1" state="visible" r:id="rId1"/>
    <sheet xmlns:r="http://schemas.openxmlformats.org/officeDocument/2006/relationships" name="링크별 집계" sheetId="2" state="visible" r:id="rId2"/>
  </sheets>
  <definedNames>
    <definedName name="_xlnm._FilterDatabase" localSheetId="0" hidden="1">'알루미늄 부품'!$A$5:$G$86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F6D"/>
      <sz val="10"/>
    </font>
    <font>
      <name val="Arial"/>
      <i val="1"/>
      <color rgb="007A828C"/>
      <sz val="9"/>
    </font>
    <font>
      <name val="Arial"/>
      <color rgb="008A4B0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2F3E50"/>
      </patternFill>
    </fill>
    <fill>
      <patternFill patternType="solid">
        <fgColor rgb="00FFF3B0"/>
      </patternFill>
    </fill>
    <fill>
      <patternFill patternType="solid">
        <fgColor rgb="00F2F4F7"/>
      </patternFill>
    </fill>
    <fill>
      <patternFill patternType="solid">
        <fgColor rgb="00FFD4A8"/>
      </patternFill>
    </fill>
  </fills>
  <borders count="2">
    <border>
      <left/>
      <right/>
      <top/>
      <bottom/>
      <diagonal/>
    </border>
    <border>
      <left style="thin">
        <color rgb="00BFC6CF"/>
      </left>
      <right style="thin">
        <color rgb="00BFC6CF"/>
      </right>
      <top style="thin">
        <color rgb="00BFC6CF"/>
      </top>
      <bottom style="thin">
        <color rgb="00BFC6C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4" fontId="6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0" borderId="0" pivotButton="0" quotePrefix="0" xfId="0"/>
    <xf numFmtId="4" fontId="8" fillId="0" borderId="1" pivotButton="0" quotePrefix="0" xfId="0"/>
    <xf numFmtId="0" fontId="9" fillId="0" borderId="0" pivotButton="0" quotePrefix="0" xfId="0"/>
    <xf numFmtId="165" fontId="6" fillId="0" borderId="1" pivotButton="0" quotePrefix="0" xfId="0"/>
    <xf numFmtId="1" fontId="8" fillId="0" borderId="1" pivotButton="0" quotePrefix="0" xfId="0"/>
    <xf numFmtId="165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485900" cy="111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85900" cy="1114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85900" cy="1114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85900" cy="1114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85900" cy="11144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85900" cy="11144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85900" cy="11144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85900" cy="11144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85900" cy="11144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85900" cy="11144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485900" cy="11144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85900" cy="11144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485900" cy="11144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485900" cy="1114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485900" cy="1114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485900" cy="1114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485900" cy="11144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485900" cy="1114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485900" cy="1114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485900" cy="1114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485900" cy="11144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485900" cy="11144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485900" cy="11144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485900" cy="11144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485900" cy="11144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485900" cy="1114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485900" cy="1114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485900" cy="1114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485900" cy="11144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485900" cy="11144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485900" cy="1114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485900" cy="1114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485900" cy="11144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485900" cy="11144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485900" cy="11144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485900" cy="11144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485900" cy="11144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485900" cy="11144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485900" cy="11144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485900" cy="11144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485900" cy="11144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485900" cy="11144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485900" cy="11144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485900" cy="11144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485900" cy="11144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485900" cy="11144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485900" cy="11144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485900" cy="11144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485900" cy="11144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485900" cy="11144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485900" cy="11144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485900" cy="11144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485900" cy="11144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485900" cy="11144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485900" cy="11144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485900" cy="11144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485900" cy="11144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485900" cy="11144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485900" cy="11144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485900" cy="11144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485900" cy="11144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485900" cy="11144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485900" cy="11144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485900" cy="11144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485900" cy="11144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485900" cy="11144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485900" cy="11144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485900" cy="11144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485900" cy="11144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485900" cy="11144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485900" cy="11144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485900" cy="11144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485900" cy="11144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485900" cy="11144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485900" cy="11144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485900" cy="11144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485900" cy="11144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485900" cy="11144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485900" cy="11144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485900" cy="11144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485900" cy="11144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30" customWidth="1" min="3" max="3"/>
    <col width="17" customWidth="1" min="4" max="4"/>
    <col width="19" customWidth="1" min="5" max="5"/>
    <col width="11" customWidth="1" min="6" max="6"/>
    <col width="58" customWidth="1" min="7" max="7"/>
  </cols>
  <sheetData>
    <row r="1">
      <c r="A1" s="1" t="inlineStr">
        <is>
          <t>Pygmalion 알루미늄 부품 — 3D 프린트 실측 질량 조사</t>
        </is>
      </c>
    </row>
    <row r="2">
      <c r="A2" s="2" t="inlineStr">
        <is>
          <t>노란 칸(E열)에만 입력하세요. 저울로 잰 값을 그램 숫자로 — 예: 78.4  ·  D열은 CAD 형상에 알루미늄 6061(2.70 g/cm³)을 적용한 값입니다.</t>
        </is>
      </c>
    </row>
    <row r="3">
      <c r="A3" s="3" t="inlineStr">
        <is>
          <t>출처: Fusion 360 문서 260819_HumanMesh_wUpper_OMAKASE v4, 살아있는(표시된) 바디 81개 · 사진은 각 바디의 메시를 단독 렌더한 것</t>
        </is>
      </c>
    </row>
    <row r="4">
      <c r="A4" s="4" t="inlineStr">
        <is>
          <t>E열 기입값은 출력물 사진의 손글씨를 읽어 CAD 부품에 대조한 것 — 초록=확실 · 노랑=보통(A/B 짝 미확정) · 주황=불확실(실물 대조 필요). F열이 46 %를 넘으면 빨강: PLA(1.24)/알루(2.70) 물리 상한 초과 = 오독 또는 오배정.</t>
        </is>
      </c>
    </row>
    <row r="5" ht="34" customHeight="1">
      <c r="A5" s="5" t="inlineStr">
        <is>
          <t>소속 링크</t>
        </is>
      </c>
      <c r="B5" s="5" t="inlineStr">
        <is>
          <t>사진</t>
        </is>
      </c>
      <c r="C5" s="5" t="inlineStr">
        <is>
          <t>파츠명</t>
        </is>
      </c>
      <c r="D5" s="5" t="inlineStr">
        <is>
          <t>질량 (알루 6061, g)</t>
        </is>
      </c>
      <c r="E5" s="5" t="inlineStr">
        <is>
          <t>측정 질량 (3D 프린트, g)</t>
        </is>
      </c>
      <c r="F5" s="5" t="inlineStr">
        <is>
          <t>측정/CAD</t>
        </is>
      </c>
      <c r="G5" s="5" t="inlineStr">
        <is>
          <t>비고</t>
        </is>
      </c>
    </row>
    <row r="6" ht="92" customHeight="1">
      <c r="A6" s="6" t="inlineStr">
        <is>
          <t>(미배정)</t>
        </is>
      </c>
      <c r="B6" s="7" t="n"/>
      <c r="C6" s="6" t="inlineStr">
        <is>
          <t>NoSim_2-RSU-Originator / Body1</t>
        </is>
      </c>
      <c r="D6" s="8" t="n">
        <v>54.69</v>
      </c>
      <c r="E6" s="9" t="n"/>
      <c r="F6" s="10">
        <f>IF(E6="","",E6/D6)</f>
        <v/>
      </c>
      <c r="G6" s="11" t="inlineStr">
        <is>
          <t>설계 참조용 (NoSim) — 실물 아님</t>
        </is>
      </c>
    </row>
    <row r="7" ht="92" customHeight="1">
      <c r="A7" s="6" t="inlineStr">
        <is>
          <t>(미배정)</t>
        </is>
      </c>
      <c r="B7" s="7" t="n"/>
      <c r="C7" s="6" t="inlineStr">
        <is>
          <t>NoSim_2-RSU-Originator / Body2</t>
        </is>
      </c>
      <c r="D7" s="8" t="n">
        <v>42.59</v>
      </c>
      <c r="E7" s="9" t="n"/>
      <c r="F7" s="10">
        <f>IF(E7="","",E7/D7)</f>
        <v/>
      </c>
      <c r="G7" s="11" t="inlineStr">
        <is>
          <t>설계 참조용 (NoSim) — 실물 아님</t>
        </is>
      </c>
    </row>
    <row r="8" ht="92" customHeight="1">
      <c r="A8" s="6" t="inlineStr">
        <is>
          <t>ankle_pitch_link</t>
        </is>
      </c>
      <c r="B8" s="7" t="n"/>
      <c r="C8" s="6" t="inlineStr">
        <is>
          <t>Ankle2Feet / AnkleUniversalJointCore</t>
        </is>
      </c>
      <c r="D8" s="8" t="n">
        <v>66.98999999999999</v>
      </c>
      <c r="E8" s="9" t="n"/>
      <c r="F8" s="10">
        <f>IF(E8="","",E8/D8)</f>
        <v/>
      </c>
      <c r="G8" s="6" t="inlineStr"/>
    </row>
    <row r="9" ht="92" customHeight="1">
      <c r="A9" s="6" t="inlineStr">
        <is>
          <t>arm_link (팔)</t>
        </is>
      </c>
      <c r="B9" s="7" t="n"/>
      <c r="C9" s="6" t="inlineStr">
        <is>
          <t>DR2020-375L-ArmR / DR2020-375L (1)</t>
        </is>
      </c>
      <c r="D9" s="8" t="n">
        <v>293.43</v>
      </c>
      <c r="E9" s="9" t="n"/>
      <c r="F9" s="10">
        <f>IF(E9="","",E9/D9)</f>
        <v/>
      </c>
      <c r="G9" s="11" t="inlineStr">
        <is>
          <t>2020 알루미늄 압출 프로파일 (구매품)</t>
        </is>
      </c>
    </row>
    <row r="10" ht="92" customHeight="1">
      <c r="A10" s="6" t="inlineStr">
        <is>
          <t>base_link (골반)</t>
        </is>
      </c>
      <c r="B10" s="7" t="n"/>
      <c r="C10" s="6" t="inlineStr">
        <is>
          <t>CenterParts / BaseLink_Bottom_A</t>
        </is>
      </c>
      <c r="D10" s="8" t="n">
        <v>195.79</v>
      </c>
      <c r="E10" s="9" t="n"/>
      <c r="F10" s="10">
        <f>IF(E10="","",E10/D10)</f>
        <v/>
      </c>
      <c r="G10" s="6" t="inlineStr"/>
    </row>
    <row r="11" ht="92" customHeight="1">
      <c r="A11" s="6" t="inlineStr">
        <is>
          <t>base_link (골반)</t>
        </is>
      </c>
      <c r="B11" s="7" t="n"/>
      <c r="C11" s="6" t="inlineStr">
        <is>
          <t>CenterParts / BaseLink_Bottom_B</t>
        </is>
      </c>
      <c r="D11" s="8" t="n">
        <v>195.28</v>
      </c>
      <c r="E11" s="9" t="n"/>
      <c r="F11" s="10">
        <f>IF(E11="","",E11/D11)</f>
        <v/>
      </c>
      <c r="G11" s="6" t="inlineStr"/>
    </row>
    <row r="12" ht="92" customHeight="1">
      <c r="A12" s="6" t="inlineStr">
        <is>
          <t>base_link (골반)</t>
        </is>
      </c>
      <c r="B12" s="7" t="n"/>
      <c r="C12" s="6" t="inlineStr">
        <is>
          <t>CenterParts / Baselink_toWaistYaw</t>
        </is>
      </c>
      <c r="D12" s="8" t="n">
        <v>192.39</v>
      </c>
      <c r="E12" s="9" t="n"/>
      <c r="F12" s="10">
        <f>IF(E12="","",E12/D12)</f>
        <v/>
      </c>
      <c r="G12" s="6" t="inlineStr"/>
    </row>
    <row r="13" ht="92" customHeight="1">
      <c r="A13" s="6" t="inlineStr">
        <is>
          <t>base_link (골반)</t>
        </is>
      </c>
      <c r="B13" s="7" t="n"/>
      <c r="C13" s="6" t="inlineStr">
        <is>
          <t>CenterParts / Baselink_Connect_Fr</t>
        </is>
      </c>
      <c r="D13" s="8" t="n">
        <v>100.22</v>
      </c>
      <c r="E13" s="9" t="n"/>
      <c r="F13" s="10">
        <f>IF(E13="","",E13/D13)</f>
        <v/>
      </c>
      <c r="G13" s="6" t="inlineStr"/>
    </row>
    <row r="14" ht="92" customHeight="1">
      <c r="A14" s="6" t="inlineStr">
        <is>
          <t>base_link (골반)</t>
        </is>
      </c>
      <c r="B14" s="7" t="n"/>
      <c r="C14" s="6" t="inlineStr">
        <is>
          <t>CenterParts / Baselink_Connect_Ba</t>
        </is>
      </c>
      <c r="D14" s="8" t="n">
        <v>100.22</v>
      </c>
      <c r="E14" s="9" t="n"/>
      <c r="F14" s="10">
        <f>IF(E14="","",E14/D14)</f>
        <v/>
      </c>
      <c r="G14" s="6" t="inlineStr"/>
    </row>
    <row r="15" ht="92" customHeight="1">
      <c r="A15" s="6" t="inlineStr">
        <is>
          <t>foot_link (발)</t>
        </is>
      </c>
      <c r="B15" s="7" t="n"/>
      <c r="C15" s="6" t="inlineStr">
        <is>
          <t>Ankle2Feet / FEET</t>
        </is>
      </c>
      <c r="D15" s="8" t="n">
        <v>616.53</v>
      </c>
      <c r="E15" s="12" t="n">
        <v>119</v>
      </c>
      <c r="F15" s="10">
        <f>IF(E15="","",E15/D15)</f>
        <v/>
      </c>
      <c r="G15" s="11" t="inlineStr">
        <is>
          <t>사진6,7,10 '119 (114? 124?)' · 불확실 · 발판. 세 사진 모두 11x로 읽히나 마지막 자리 불명. 비율 0.19 - 두꺼운 판이라 저충전 출력 가능성</t>
        </is>
      </c>
    </row>
    <row r="16" ht="92" customHeight="1">
      <c r="A16" s="6" t="inlineStr">
        <is>
          <t>foot_link (발)</t>
        </is>
      </c>
      <c r="B16" s="7" t="n"/>
      <c r="C16" s="6" t="inlineStr">
        <is>
          <t>Ankle2Feet / AnkleFeetPillowAB</t>
        </is>
      </c>
      <c r="D16" s="8" t="n">
        <v>105.16</v>
      </c>
      <c r="E16" s="9" t="n"/>
      <c r="F16" s="10">
        <f>IF(E16="","",E16/D16)</f>
        <v/>
      </c>
      <c r="G16" s="6" t="inlineStr"/>
    </row>
    <row r="17" ht="92" customHeight="1">
      <c r="A17" s="6" t="inlineStr">
        <is>
          <t>foot_link (발)</t>
        </is>
      </c>
      <c r="B17" s="7" t="n"/>
      <c r="C17" s="6" t="inlineStr">
        <is>
          <t>Ankle2Feet / AnkleFeetPillowA</t>
        </is>
      </c>
      <c r="D17" s="8" t="n">
        <v>40.88</v>
      </c>
      <c r="E17" s="9" t="n"/>
      <c r="F17" s="10">
        <f>IF(E17="","",E17/D17)</f>
        <v/>
      </c>
      <c r="G17" s="6" t="inlineStr"/>
    </row>
    <row r="18" ht="92" customHeight="1">
      <c r="A18" s="6" t="inlineStr">
        <is>
          <t>foot_link (발)</t>
        </is>
      </c>
      <c r="B18" s="7" t="n"/>
      <c r="C18" s="6" t="inlineStr">
        <is>
          <t>Ankle2Feet / AnkleFeetPillowB</t>
        </is>
      </c>
      <c r="D18" s="8" t="n">
        <v>40.88</v>
      </c>
      <c r="E18" s="9" t="n"/>
      <c r="F18" s="10">
        <f>IF(E18="","",E18/D18)</f>
        <v/>
      </c>
      <c r="G18" s="6" t="inlineStr"/>
    </row>
    <row r="19" ht="92" customHeight="1">
      <c r="A19" s="6" t="inlineStr">
        <is>
          <t>foot_link (발)</t>
        </is>
      </c>
      <c r="B19" s="7" t="n"/>
      <c r="C19" s="6" t="inlineStr">
        <is>
          <t>Ankle2Feet / Ankle_Stopper_Roll</t>
        </is>
      </c>
      <c r="D19" s="8" t="n">
        <v>26.55</v>
      </c>
      <c r="E19" s="9" t="n"/>
      <c r="F19" s="10">
        <f>IF(E19="","",E19/D19)</f>
        <v/>
      </c>
      <c r="G19" s="6" t="inlineStr"/>
    </row>
    <row r="20" ht="92" customHeight="1">
      <c r="A20" s="6" t="inlineStr">
        <is>
          <t>foot_link (발)</t>
        </is>
      </c>
      <c r="B20" s="7" t="n"/>
      <c r="C20" s="6" t="inlineStr">
        <is>
          <t>Flange / 20deg_flangeA</t>
        </is>
      </c>
      <c r="D20" s="8" t="n">
        <v>0.32</v>
      </c>
      <c r="E20" s="9" t="n"/>
      <c r="F20" s="10">
        <f>IF(E20="","",E20/D20)</f>
        <v/>
      </c>
      <c r="G20" s="6" t="inlineStr"/>
    </row>
    <row r="21" ht="92" customHeight="1">
      <c r="A21" s="6" t="inlineStr">
        <is>
          <t>foot_link (발)</t>
        </is>
      </c>
      <c r="B21" s="7" t="n"/>
      <c r="C21" s="6" t="inlineStr">
        <is>
          <t>Flange / 20deg_flangeB</t>
        </is>
      </c>
      <c r="D21" s="8" t="n">
        <v>0.32</v>
      </c>
      <c r="E21" s="9" t="n"/>
      <c r="F21" s="10">
        <f>IF(E21="","",E21/D21)</f>
        <v/>
      </c>
      <c r="G21" s="6" t="inlineStr"/>
    </row>
    <row r="22" ht="92" customHeight="1">
      <c r="A22" s="6" t="inlineStr">
        <is>
          <t>foot_link (발)</t>
        </is>
      </c>
      <c r="B22" s="7" t="n"/>
      <c r="C22" s="6" t="inlineStr">
        <is>
          <t>Flange(Mirror) / 20deg_flangeA</t>
        </is>
      </c>
      <c r="D22" s="8" t="n">
        <v>0.32</v>
      </c>
      <c r="E22" s="9" t="n"/>
      <c r="F22" s="10">
        <f>IF(E22="","",E22/D22)</f>
        <v/>
      </c>
      <c r="G22" s="6" t="inlineStr"/>
    </row>
    <row r="23" ht="92" customHeight="1">
      <c r="A23" s="6" t="inlineStr">
        <is>
          <t>foot_link (발)</t>
        </is>
      </c>
      <c r="B23" s="7" t="n"/>
      <c r="C23" s="6" t="inlineStr">
        <is>
          <t>Flange(Mirror) / 20deg_flangeB</t>
        </is>
      </c>
      <c r="D23" s="8" t="n">
        <v>0.32</v>
      </c>
      <c r="E23" s="9" t="n"/>
      <c r="F23" s="10">
        <f>IF(E23="","",E23/D23)</f>
        <v/>
      </c>
      <c r="G23" s="6" t="inlineStr"/>
    </row>
    <row r="24" ht="92" customHeight="1">
      <c r="A24" s="6" t="inlineStr">
        <is>
          <t>hip_pitch_link</t>
        </is>
      </c>
      <c r="B24" s="7" t="n"/>
      <c r="C24" s="6" t="inlineStr">
        <is>
          <t>HipPitch2Roll / HipPitchRotor</t>
        </is>
      </c>
      <c r="D24" s="8" t="n">
        <v>199.2</v>
      </c>
      <c r="E24" s="12" t="n">
        <v>84.5</v>
      </c>
      <c r="F24" s="10">
        <f>IF(E24="","",E24/D24)</f>
        <v/>
      </c>
      <c r="G24" s="11" t="inlineStr">
        <is>
          <t>사진4,9 '84.5 / '8ㅂ'' · 불확실 · 대안: HipRoll2Yaw_Mount면 0.51로 물리 불가 · 사진9에서는 X-래티스 블록 위에 적힌 것으로 보여 배정이 틀렸을 수 있음. 그러나 84.5 g를 PLA 상한(0.46) 안에서 낼 수 있는 힙 부품은 CAD 199 g인 이 부품뿐</t>
        </is>
      </c>
    </row>
    <row r="25" ht="92" customHeight="1">
      <c r="A25" s="6" t="inlineStr">
        <is>
          <t>hip_pitch_link</t>
        </is>
      </c>
      <c r="B25" s="7" t="n"/>
      <c r="C25" s="6" t="inlineStr">
        <is>
          <t>HipPitch2Roll / HipPitch2Roll_B</t>
        </is>
      </c>
      <c r="D25" s="8" t="n">
        <v>147.98</v>
      </c>
      <c r="E25" s="12" t="n">
        <v>53</v>
      </c>
      <c r="F25" s="10">
        <f>IF(E25="","",E25/D25)</f>
        <v/>
      </c>
      <c r="G25" s="11" t="inlineStr">
        <is>
          <t>사진6 '53.0 (23.0?)' · 불확실 · 대안: HipPitch2Roll_A (128 g, 0.41) · 사진6 좌상단 힙 피치 D판. 비율 0.36</t>
        </is>
      </c>
    </row>
    <row r="26" ht="92" customHeight="1">
      <c r="A26" s="6" t="inlineStr">
        <is>
          <t>hip_pitch_link</t>
        </is>
      </c>
      <c r="B26" s="7" t="n"/>
      <c r="C26" s="6" t="inlineStr">
        <is>
          <t>HipPitch2Roll / HipPitch2Roll_A</t>
        </is>
      </c>
      <c r="D26" s="8" t="n">
        <v>128.16</v>
      </c>
      <c r="E26" s="9" t="n"/>
      <c r="F26" s="10">
        <f>IF(E26="","",E26/D26)</f>
        <v/>
      </c>
      <c r="G26" s="6" t="inlineStr"/>
    </row>
    <row r="27" ht="92" customHeight="1">
      <c r="A27" s="6" t="inlineStr">
        <is>
          <t>hip_pitch_link</t>
        </is>
      </c>
      <c r="B27" s="7" t="n"/>
      <c r="C27" s="6" t="inlineStr">
        <is>
          <t>HipPitch2Roll / HipPitchFlange</t>
        </is>
      </c>
      <c r="D27" s="8" t="n">
        <v>106.97</v>
      </c>
      <c r="E27" s="9" t="n"/>
      <c r="F27" s="10">
        <f>IF(E27="","",E27/D27)</f>
        <v/>
      </c>
      <c r="G27" s="6" t="inlineStr"/>
    </row>
    <row r="28" ht="92" customHeight="1">
      <c r="A28" s="6" t="inlineStr">
        <is>
          <t>hip_roll_link</t>
        </is>
      </c>
      <c r="B28" s="7" t="n"/>
      <c r="C28" s="6" t="inlineStr">
        <is>
          <t>HipRoll2Yaw / HipRoll2YawA</t>
        </is>
      </c>
      <c r="D28" s="8" t="n">
        <v>165.46</v>
      </c>
      <c r="E28" s="9" t="n">
        <v>57.2</v>
      </c>
      <c r="F28" s="10">
        <f>IF(E28="","",E28/D28)</f>
        <v/>
      </c>
      <c r="G28" s="11" t="inlineStr">
        <is>
          <t>사진2,4 '57.2 (두 사진 모두)' · 보통 · 대안: HipRoll2YawB (136 g) · 요 모터 바로 위 둥근 판, 상단 6볼트 로터 패턴. 사진 2와 4에서 같은 값 확인</t>
        </is>
      </c>
    </row>
    <row r="29" ht="92" customHeight="1">
      <c r="A29" s="6" t="inlineStr">
        <is>
          <t>hip_roll_link</t>
        </is>
      </c>
      <c r="B29" s="7" t="n"/>
      <c r="C29" s="6" t="inlineStr">
        <is>
          <t>HipRoll2Yaw / HipRoll2Yaw_Mount</t>
        </is>
      </c>
      <c r="D29" s="8" t="n">
        <v>164.61</v>
      </c>
      <c r="E29" s="9" t="n">
        <v>67.3</v>
      </c>
      <c r="F29" s="10">
        <f>IF(E29="","",E29/D29)</f>
        <v/>
      </c>
      <c r="G29" s="11" t="inlineStr">
        <is>
          <t>사진3,4,8 '67 / 67.3' · 보통 · 대안: HipPitch2Roll_B (148 g, 비율 0.45 - 상한 직전) · 요 모터 둘레 칼라(사진8 '67.3')가 사진3의 '67'과 같은 부품 - 소수점 보정</t>
        </is>
      </c>
    </row>
    <row r="30" ht="92" customHeight="1">
      <c r="A30" s="6" t="inlineStr">
        <is>
          <t>hip_roll_link</t>
        </is>
      </c>
      <c r="B30" s="7" t="n"/>
      <c r="C30" s="6" t="inlineStr">
        <is>
          <t>HipRoll2Yaw / HipRoll2YawB</t>
        </is>
      </c>
      <c r="D30" s="8" t="n">
        <v>135.5</v>
      </c>
      <c r="E30" s="9" t="n"/>
      <c r="F30" s="10">
        <f>IF(E30="","",E30/D30)</f>
        <v/>
      </c>
      <c r="G30" s="6" t="inlineStr"/>
    </row>
    <row r="31" ht="92" customHeight="1">
      <c r="A31" s="6" t="inlineStr">
        <is>
          <t>hip_roll_link</t>
        </is>
      </c>
      <c r="B31" s="7" t="n"/>
      <c r="C31" s="6" t="inlineStr">
        <is>
          <t>HipRoll2Yaw / Body4</t>
        </is>
      </c>
      <c r="D31" s="8" t="n">
        <v>39.27</v>
      </c>
      <c r="E31" s="9" t="n">
        <v>13.4</v>
      </c>
      <c r="F31" s="10">
        <f>IF(E31="","",E31/D31)</f>
        <v/>
      </c>
      <c r="G31" s="11" t="inlineStr">
        <is>
          <t>사진10 '13.4' · 보통 · 힙 요 모터 위 소형 X-래티스 블록(사진10 맨 위). 비율 0.34</t>
        </is>
      </c>
    </row>
    <row r="32" ht="92" customHeight="1">
      <c r="A32" s="6" t="inlineStr">
        <is>
          <t>shin/foot (푸시로드)</t>
        </is>
      </c>
      <c r="B32" s="7" t="n"/>
      <c r="C32" s="6" t="inlineStr">
        <is>
          <t>Ankle2Feet / Arm_A</t>
        </is>
      </c>
      <c r="D32" s="8" t="n">
        <v>54.76</v>
      </c>
      <c r="E32" s="9" t="n"/>
      <c r="F32" s="10">
        <f>IF(E32="","",E32/D32)</f>
        <v/>
      </c>
      <c r="G32" s="6" t="inlineStr"/>
    </row>
    <row r="33" ht="92" customHeight="1">
      <c r="A33" s="6" t="inlineStr">
        <is>
          <t>shin/foot (푸시로드)</t>
        </is>
      </c>
      <c r="B33" s="7" t="n"/>
      <c r="C33" s="6" t="inlineStr">
        <is>
          <t>Ankle2Feet / AnkleBraceA</t>
        </is>
      </c>
      <c r="D33" s="8" t="n">
        <v>40.54</v>
      </c>
      <c r="E33" s="9" t="n"/>
      <c r="F33" s="10">
        <f>IF(E33="","",E33/D33)</f>
        <v/>
      </c>
      <c r="G33" s="6" t="inlineStr"/>
    </row>
    <row r="34" ht="92" customHeight="1">
      <c r="A34" s="6" t="inlineStr">
        <is>
          <t>shin/foot (푸시로드)</t>
        </is>
      </c>
      <c r="B34" s="7" t="n"/>
      <c r="C34" s="6" t="inlineStr">
        <is>
          <t>Ankle2Feet / AnkleBraceB</t>
        </is>
      </c>
      <c r="D34" s="8" t="n">
        <v>40.54</v>
      </c>
      <c r="E34" s="9" t="n"/>
      <c r="F34" s="10">
        <f>IF(E34="","",E34/D34)</f>
        <v/>
      </c>
      <c r="G34" s="6" t="inlineStr"/>
    </row>
    <row r="35" ht="92" customHeight="1">
      <c r="A35" s="6" t="inlineStr">
        <is>
          <t>shin_link (정강이)</t>
        </is>
      </c>
      <c r="B35" s="7" t="n"/>
      <c r="C35" s="6" t="inlineStr">
        <is>
          <t>Ankle2Feet / KneeB2AnkleB</t>
        </is>
      </c>
      <c r="D35" s="8" t="n">
        <v>171.84</v>
      </c>
      <c r="E35" s="9" t="n"/>
      <c r="F35" s="10">
        <f>IF(E35="","",E35/D35)</f>
        <v/>
      </c>
      <c r="G35" s="6" t="inlineStr"/>
    </row>
    <row r="36" ht="92" customHeight="1">
      <c r="A36" s="6" t="inlineStr">
        <is>
          <t>shin_link (정강이)</t>
        </is>
      </c>
      <c r="B36" s="7" t="n"/>
      <c r="C36" s="6" t="inlineStr">
        <is>
          <t>Ankle2Feet / KneeB2AnkleA</t>
        </is>
      </c>
      <c r="D36" s="8" t="n">
        <v>168.52</v>
      </c>
      <c r="E36" s="12" t="n">
        <v>36.9</v>
      </c>
      <c r="F36" s="10">
        <f>IF(E36="","",E36/D36)</f>
        <v/>
      </c>
      <c r="G36" s="11" t="inlineStr">
        <is>
          <t>사진7 '36.9 (56.9?)' · 불확실 · 대안: KneeB2AnkleB (172 g) · 무릎→발목 긴 트러스판. 36.9면 비율 0.22로 다른 부품보다 낮음(충전율 차이 가능) - 56.9면 0.34. 3/5 판독 재확인</t>
        </is>
      </c>
    </row>
    <row r="37" ht="92" customHeight="1">
      <c r="A37" s="6" t="inlineStr">
        <is>
          <t>shin_link (정강이)</t>
        </is>
      </c>
      <c r="B37" s="7" t="n"/>
      <c r="C37" s="6" t="inlineStr">
        <is>
          <t>Knee2Ankle / Knee2Ankle_RotorSide_1</t>
        </is>
      </c>
      <c r="D37" s="8" t="n">
        <v>161.35</v>
      </c>
      <c r="E37" s="9" t="n">
        <v>61.2</v>
      </c>
      <c r="F37" s="10">
        <f>IF(E37="","",E37/D37)</f>
        <v/>
      </c>
      <c r="G37" s="11" t="inlineStr">
        <is>
          <t>사진1 '61.2' · 보통 · D형 판, 중앙 베어링 둘레 8볼트(로터 체결)</t>
        </is>
      </c>
    </row>
    <row r="38" ht="92" customHeight="1">
      <c r="A38" s="6" t="inlineStr">
        <is>
          <t>shin_link (정강이)</t>
        </is>
      </c>
      <c r="B38" s="7" t="n"/>
      <c r="C38" s="6" t="inlineStr">
        <is>
          <t>Knee2Ankle / Knee2Ankle_IdleSide_1</t>
        </is>
      </c>
      <c r="D38" s="8" t="n">
        <v>130.53</v>
      </c>
      <c r="E38" s="9" t="n"/>
      <c r="F38" s="10">
        <f>IF(E38="","",E38/D38)</f>
        <v/>
      </c>
      <c r="G38" s="6" t="inlineStr"/>
    </row>
    <row r="39" ht="92" customHeight="1">
      <c r="A39" s="6" t="inlineStr">
        <is>
          <t>shin_link (정강이)</t>
        </is>
      </c>
      <c r="B39" s="7" t="n"/>
      <c r="C39" s="6" t="inlineStr">
        <is>
          <t>Knee2Ankle / Knee2Ankle_RotorSide_2</t>
        </is>
      </c>
      <c r="D39" s="8" t="n">
        <v>128.76</v>
      </c>
      <c r="E39" s="9" t="n">
        <v>39.2</v>
      </c>
      <c r="F39" s="10">
        <f>IF(E39="","",E39/D39)</f>
        <v/>
      </c>
      <c r="G39" s="11" t="inlineStr">
        <is>
          <t>사진1 '39.2' · 보통 · 61.2 판 아래 X-래티스 판</t>
        </is>
      </c>
    </row>
    <row r="40" ht="92" customHeight="1">
      <c r="A40" s="6" t="inlineStr">
        <is>
          <t>shin_link (정강이)</t>
        </is>
      </c>
      <c r="B40" s="7" t="n"/>
      <c r="C40" s="6" t="inlineStr">
        <is>
          <t>Knee2Ankle / Knee2Ankle_IdleSide_2</t>
        </is>
      </c>
      <c r="D40" s="8" t="n">
        <v>123.63</v>
      </c>
      <c r="E40" s="12" t="n">
        <v>41.1</v>
      </c>
      <c r="F40" s="10">
        <f>IF(E40="","",E40/D40)</f>
        <v/>
      </c>
      <c r="G40" s="11" t="inlineStr">
        <is>
          <t>사진5 '41.1 (91.1?)' · 불확실 · 대안: 91.1이면 Yaw2KneePlateB(297 g, 비율 0.31) · 반대편 X-래티스 판. 첫 글자가 4인지 9인지 불확실</t>
        </is>
      </c>
    </row>
    <row r="41" ht="92" customHeight="1">
      <c r="A41" s="6" t="inlineStr">
        <is>
          <t>shin_link (정강이)</t>
        </is>
      </c>
      <c r="B41" s="7" t="n"/>
      <c r="C41" s="6" t="inlineStr">
        <is>
          <t>Ankle2Feet / Crank_A</t>
        </is>
      </c>
      <c r="D41" s="8" t="n">
        <v>73.89</v>
      </c>
      <c r="E41" s="9" t="n"/>
      <c r="F41" s="10">
        <f>IF(E41="","",E41/D41)</f>
        <v/>
      </c>
      <c r="G41" s="6" t="inlineStr"/>
    </row>
    <row r="42" ht="92" customHeight="1">
      <c r="A42" s="6" t="inlineStr">
        <is>
          <t>shin_link (정강이)</t>
        </is>
      </c>
      <c r="B42" s="7" t="n"/>
      <c r="C42" s="6" t="inlineStr">
        <is>
          <t>Ankle2Feet / Crank_B</t>
        </is>
      </c>
      <c r="D42" s="8" t="n">
        <v>72.17</v>
      </c>
      <c r="E42" s="9" t="n"/>
      <c r="F42" s="10">
        <f>IF(E42="","",E42/D42)</f>
        <v/>
      </c>
      <c r="G42" s="6" t="inlineStr"/>
    </row>
    <row r="43" ht="92" customHeight="1">
      <c r="A43" s="6" t="inlineStr">
        <is>
          <t>shin_link (정강이)</t>
        </is>
      </c>
      <c r="B43" s="7" t="n"/>
      <c r="C43" s="6" t="inlineStr">
        <is>
          <t>Knee2Ankle / Knee2Ankle_Connector_A</t>
        </is>
      </c>
      <c r="D43" s="8" t="n">
        <v>44.62</v>
      </c>
      <c r="E43" s="9" t="n"/>
      <c r="F43" s="10">
        <f>IF(E43="","",E43/D43)</f>
        <v/>
      </c>
      <c r="G43" s="6" t="inlineStr"/>
    </row>
    <row r="44" ht="92" customHeight="1">
      <c r="A44" s="6" t="inlineStr">
        <is>
          <t>shin_link (정강이)</t>
        </is>
      </c>
      <c r="B44" s="7" t="n"/>
      <c r="C44" s="6" t="inlineStr">
        <is>
          <t>Knee2Ankle / Knee2Ankle_Connector_B</t>
        </is>
      </c>
      <c r="D44" s="8" t="n">
        <v>44.62</v>
      </c>
      <c r="E44" s="9" t="n"/>
      <c r="F44" s="10">
        <f>IF(E44="","",E44/D44)</f>
        <v/>
      </c>
      <c r="G44" s="6" t="inlineStr"/>
    </row>
    <row r="45" ht="92" customHeight="1">
      <c r="A45" s="6" t="inlineStr">
        <is>
          <t>shin_link (정강이)</t>
        </is>
      </c>
      <c r="B45" s="7" t="n"/>
      <c r="C45" s="6" t="inlineStr">
        <is>
          <t>Knee2Ankle / AnkleA2B_A_Support</t>
        </is>
      </c>
      <c r="D45" s="8" t="n">
        <v>40.82</v>
      </c>
      <c r="E45" s="9" t="n">
        <v>12.7</v>
      </c>
      <c r="F45" s="10">
        <f>IF(E45="","",E45/D45)</f>
        <v/>
      </c>
      <c r="G45" s="11" t="inlineStr">
        <is>
          <t>사진5 '12.7' · 보통 · 십자나사 4개 사각판, 비율 0.31 정확히 일치</t>
        </is>
      </c>
    </row>
    <row r="46" ht="92" customHeight="1">
      <c r="A46" s="6" t="inlineStr">
        <is>
          <t>shin_link (정강이)</t>
        </is>
      </c>
      <c r="B46" s="7" t="n"/>
      <c r="C46" s="6" t="inlineStr">
        <is>
          <t>Knee2Ankle / AnkleA2B_A_Support (1)</t>
        </is>
      </c>
      <c r="D46" s="8" t="n">
        <v>40.82</v>
      </c>
      <c r="E46" s="9" t="n"/>
      <c r="F46" s="10">
        <f>IF(E46="","",E46/D46)</f>
        <v/>
      </c>
      <c r="G46" s="6" t="inlineStr"/>
    </row>
    <row r="47" ht="92" customHeight="1">
      <c r="A47" s="6" t="inlineStr">
        <is>
          <t>shin_link (정강이)</t>
        </is>
      </c>
      <c r="B47" s="7" t="n"/>
      <c r="C47" s="6" t="inlineStr">
        <is>
          <t>Knee2Ankle / AnkleA2B_A_R</t>
        </is>
      </c>
      <c r="D47" s="8" t="n">
        <v>39.37</v>
      </c>
      <c r="E47" s="12" t="n">
        <v>12</v>
      </c>
      <c r="F47" s="10">
        <f>IF(E47="","",E47/D47)</f>
        <v/>
      </c>
      <c r="G47" s="11" t="inlineStr">
        <is>
          <t>사진5 '12.0' · 불확실 · 대안: Crank_A_Cover (32 g) · 크랭크 옆 3볼트 브래킷</t>
        </is>
      </c>
    </row>
    <row r="48" ht="92" customHeight="1">
      <c r="A48" s="6" t="inlineStr">
        <is>
          <t>shin_link (정강이)</t>
        </is>
      </c>
      <c r="B48" s="7" t="n"/>
      <c r="C48" s="6" t="inlineStr">
        <is>
          <t>Ankle2Feet / Arm_B</t>
        </is>
      </c>
      <c r="D48" s="8" t="n">
        <v>38.77</v>
      </c>
      <c r="E48" s="9" t="n"/>
      <c r="F48" s="10">
        <f>IF(E48="","",E48/D48)</f>
        <v/>
      </c>
      <c r="G48" s="6" t="inlineStr"/>
    </row>
    <row r="49" ht="92" customHeight="1">
      <c r="A49" s="6" t="inlineStr">
        <is>
          <t>shin_link (정강이)</t>
        </is>
      </c>
      <c r="B49" s="7" t="n"/>
      <c r="C49" s="6" t="inlineStr">
        <is>
          <t>Knee2Ankle / AnkleA2B_A_L</t>
        </is>
      </c>
      <c r="D49" s="8" t="n">
        <v>35.22</v>
      </c>
      <c r="E49" s="12" t="n">
        <v>11.3</v>
      </c>
      <c r="F49" s="10">
        <f>IF(E49="","",E49/D49)</f>
        <v/>
      </c>
      <c r="G49" s="11" t="inlineStr">
        <is>
          <t>사진1 '11.3' · 불확실 · 대안: AnkleA2B_A_Support (1) (41 g) · RS03 아래 십자나사 2개 브래킷</t>
        </is>
      </c>
    </row>
    <row r="50" ht="92" customHeight="1">
      <c r="A50" s="6" t="inlineStr">
        <is>
          <t>shin_link (정강이)</t>
        </is>
      </c>
      <c r="B50" s="7" t="n"/>
      <c r="C50" s="6" t="inlineStr">
        <is>
          <t>Knee2Ankle / AnkleA2B_A_R (1)</t>
        </is>
      </c>
      <c r="D50" s="8" t="n">
        <v>32.19</v>
      </c>
      <c r="E50" s="9" t="n">
        <v>10.9</v>
      </c>
      <c r="F50" s="10">
        <f>IF(E50="","",E50/D50)</f>
        <v/>
      </c>
      <c r="G50" s="11" t="inlineStr">
        <is>
          <t>사진7,8 '10.9' · 보통 · 대안: AnkleA2B_A_L (35 g, 0.31) - 같은 계열 4종(32~39 g) 중 어느 것인지는 미확정 · RS03 위쪽 마운트판, 두 사진에서 같은 값. 비율 0.34</t>
        </is>
      </c>
    </row>
    <row r="51" ht="92" customHeight="1">
      <c r="A51" s="6" t="inlineStr">
        <is>
          <t>shin_link (정강이)</t>
        </is>
      </c>
      <c r="B51" s="7" t="n"/>
      <c r="C51" s="6" t="inlineStr">
        <is>
          <t>Knee2Ankle / AnkleA2B_A_L (1)</t>
        </is>
      </c>
      <c r="D51" s="8" t="n">
        <v>32.19</v>
      </c>
      <c r="E51" s="12" t="n">
        <v>10.8</v>
      </c>
      <c r="F51" s="10">
        <f>IF(E51="","",E51/D51)</f>
        <v/>
      </c>
      <c r="G51" s="11" t="inlineStr">
        <is>
          <t>사진7 '10.8' · 불확실 · 대안: 같은 계열 4종 중 하나 · RS03 아래쪽 마운트판. 비율 0.34</t>
        </is>
      </c>
    </row>
    <row r="52" ht="92" customHeight="1">
      <c r="A52" s="6" t="inlineStr">
        <is>
          <t>shin_link (정강이)</t>
        </is>
      </c>
      <c r="B52" s="7" t="n"/>
      <c r="C52" s="6" t="inlineStr">
        <is>
          <t>Ankle2Feet / Crank_A_Cover</t>
        </is>
      </c>
      <c r="D52" s="8" t="n">
        <v>31.63</v>
      </c>
      <c r="E52" s="9" t="n"/>
      <c r="F52" s="10">
        <f>IF(E52="","",E52/D52)</f>
        <v/>
      </c>
      <c r="G52" s="11" t="inlineStr">
        <is>
          <t>사진5 'R-A 라벨 아래 글자 판독 불가' · 미기입 · 둥근 3볼트 덮개판. 질량 미기입</t>
        </is>
      </c>
    </row>
    <row r="53" ht="92" customHeight="1">
      <c r="A53" s="6" t="inlineStr">
        <is>
          <t>shin_link (정강이)</t>
        </is>
      </c>
      <c r="B53" s="7" t="n"/>
      <c r="C53" s="6" t="inlineStr">
        <is>
          <t>Ankle2Feet / Crank_B_Cover</t>
        </is>
      </c>
      <c r="D53" s="8" t="n">
        <v>30.92</v>
      </c>
      <c r="E53" s="9" t="n"/>
      <c r="F53" s="10">
        <f>IF(E53="","",E53/D53)</f>
        <v/>
      </c>
      <c r="G53" s="6" t="inlineStr"/>
    </row>
    <row r="54" ht="92" customHeight="1">
      <c r="A54" s="6" t="inlineStr">
        <is>
          <t>shin_link (정강이)</t>
        </is>
      </c>
      <c r="B54" s="7" t="n"/>
      <c r="C54" s="6" t="inlineStr">
        <is>
          <t>Ankle2Feet / Ankle_Stopper_Pitch</t>
        </is>
      </c>
      <c r="D54" s="8" t="n">
        <v>20.54</v>
      </c>
      <c r="E54" s="12" t="n">
        <v>6</v>
      </c>
      <c r="F54" s="10">
        <f>IF(E54="","",E54/D54)</f>
        <v/>
      </c>
      <c r="G54" s="11" t="inlineStr">
        <is>
          <t>사진1,10 '6.0 (사진10은 6.9?)' · 불확실 · 발목 소형 부품. 비율 0.29~0.34</t>
        </is>
      </c>
    </row>
    <row r="55" ht="92" customHeight="1">
      <c r="A55" s="6" t="inlineStr">
        <is>
          <t>shoulder_pitch_link</t>
        </is>
      </c>
      <c r="B55" s="7" t="n"/>
      <c r="C55" s="6" t="inlineStr">
        <is>
          <t>Shoulder-Pitch2Roll / Body3</t>
        </is>
      </c>
      <c r="D55" s="8" t="n">
        <v>107.17</v>
      </c>
      <c r="E55" s="9" t="n"/>
      <c r="F55" s="10">
        <f>IF(E55="","",E55/D55)</f>
        <v/>
      </c>
      <c r="G55" s="6" t="inlineStr"/>
    </row>
    <row r="56" ht="92" customHeight="1">
      <c r="A56" s="6" t="inlineStr">
        <is>
          <t>shoulder_pitch_link</t>
        </is>
      </c>
      <c r="B56" s="7" t="n"/>
      <c r="C56" s="6" t="inlineStr">
        <is>
          <t>Shoulder-Pitch2Roll / Body4</t>
        </is>
      </c>
      <c r="D56" s="8" t="n">
        <v>107.17</v>
      </c>
      <c r="E56" s="9" t="n"/>
      <c r="F56" s="10">
        <f>IF(E56="","",E56/D56)</f>
        <v/>
      </c>
      <c r="G56" s="6" t="inlineStr"/>
    </row>
    <row r="57" ht="92" customHeight="1">
      <c r="A57" s="6" t="inlineStr">
        <is>
          <t>shoulder_pitch_link</t>
        </is>
      </c>
      <c r="B57" s="7" t="n"/>
      <c r="C57" s="6" t="inlineStr">
        <is>
          <t>Shoulder-Pitch2Roll / Body2</t>
        </is>
      </c>
      <c r="D57" s="8" t="n">
        <v>83.26000000000001</v>
      </c>
      <c r="E57" s="9" t="n"/>
      <c r="F57" s="10">
        <f>IF(E57="","",E57/D57)</f>
        <v/>
      </c>
      <c r="G57" s="6" t="inlineStr"/>
    </row>
    <row r="58" ht="92" customHeight="1">
      <c r="A58" s="6" t="inlineStr">
        <is>
          <t>thigh_link (허벅지)</t>
        </is>
      </c>
      <c r="B58" s="7" t="n"/>
      <c r="C58" s="6" t="inlineStr">
        <is>
          <t>HipYaw2Knee / Yaw2KneePlateA</t>
        </is>
      </c>
      <c r="D58" s="8" t="n">
        <v>321.95</v>
      </c>
      <c r="E58" s="9" t="n">
        <v>98.09999999999999</v>
      </c>
      <c r="F58" s="10">
        <f>IF(E58="","",E58/D58)</f>
        <v/>
      </c>
      <c r="G58" s="11" t="inlineStr">
        <is>
          <t>사진1,8 '98.1 (사진8은 98.4로도 읽힘)' · 보통 · 대안: Yaw2KneePlateB - 반대편 판 값 미확인 · 무릎 로터쪽 허벅지 트러스판. 두 사진 모두 이 판 - 같은 값의 판독 차이</t>
        </is>
      </c>
    </row>
    <row r="59" ht="92" customHeight="1">
      <c r="A59" s="6" t="inlineStr">
        <is>
          <t>thigh_link (허벅지)</t>
        </is>
      </c>
      <c r="B59" s="7" t="n"/>
      <c r="C59" s="6" t="inlineStr">
        <is>
          <t>HipYaw2Knee / HipYaw2Knee_Rotor</t>
        </is>
      </c>
      <c r="D59" s="8" t="n">
        <v>317.19</v>
      </c>
      <c r="E59" s="9" t="n"/>
      <c r="F59" s="10">
        <f>IF(E59="","",E59/D59)</f>
        <v/>
      </c>
      <c r="G59" s="6" t="inlineStr"/>
    </row>
    <row r="60" ht="92" customHeight="1">
      <c r="A60" s="6" t="inlineStr">
        <is>
          <t>thigh_link (허벅지)</t>
        </is>
      </c>
      <c r="B60" s="7" t="n"/>
      <c r="C60" s="6" t="inlineStr">
        <is>
          <t>HipYaw2Knee / Yaw2KneePlateB</t>
        </is>
      </c>
      <c r="D60" s="8" t="n">
        <v>296.74</v>
      </c>
      <c r="E60" s="9" t="n"/>
      <c r="F60" s="10">
        <f>IF(E60="","",E60/D60)</f>
        <v/>
      </c>
      <c r="G60" s="6" t="inlineStr"/>
    </row>
    <row r="61" ht="92" customHeight="1">
      <c r="A61" s="6" t="inlineStr">
        <is>
          <t>thigh_link (허벅지)</t>
        </is>
      </c>
      <c r="B61" s="7" t="n"/>
      <c r="C61" s="6" t="inlineStr">
        <is>
          <t>HipYaw2Knee / HipYaw2Knee_outer</t>
        </is>
      </c>
      <c r="D61" s="8" t="n">
        <v>139.88</v>
      </c>
      <c r="E61" s="9" t="n">
        <v>44.9</v>
      </c>
      <c r="F61" s="10">
        <f>IF(E61="","",E61/D61)</f>
        <v/>
      </c>
      <c r="G61" s="11" t="inlineStr">
        <is>
          <t>사진10 '44.9' · 보통 · 요 모터 바로 아래 흰 링. 비율 0.32</t>
        </is>
      </c>
    </row>
    <row r="62" ht="92" customHeight="1">
      <c r="A62" s="6" t="inlineStr">
        <is>
          <t>thigh_link (허벅지)</t>
        </is>
      </c>
      <c r="B62" s="7" t="n"/>
      <c r="C62" s="6" t="inlineStr">
        <is>
          <t>HipYaw2Knee / SupportA</t>
        </is>
      </c>
      <c r="D62" s="8" t="n">
        <v>106.36</v>
      </c>
      <c r="E62" s="12" t="n">
        <v>40</v>
      </c>
      <c r="F62" s="10">
        <f>IF(E62="","",E62/D62)</f>
        <v/>
      </c>
      <c r="G62" s="11" t="inlineStr">
        <is>
          <t>사진2 ''4.0'' · 불확실 · 허벅지 육각 래티스 스트립. 4.0 g는 물리적으로 불가 - 40으로 해석. 확인 필요</t>
        </is>
      </c>
    </row>
    <row r="63" ht="92" customHeight="1">
      <c r="A63" s="6" t="inlineStr">
        <is>
          <t>thigh_link (허벅지)</t>
        </is>
      </c>
      <c r="B63" s="7" t="n"/>
      <c r="C63" s="6" t="inlineStr">
        <is>
          <t>HipYaw2Knee / SupportB</t>
        </is>
      </c>
      <c r="D63" s="8" t="n">
        <v>87.06999999999999</v>
      </c>
      <c r="E63" s="12" t="n">
        <v>40.5</v>
      </c>
      <c r="F63" s="13">
        <f>IF(E63="","",E63/D63)</f>
        <v/>
      </c>
      <c r="G63" s="11" t="inlineStr">
        <is>
          <t>사진2 ''ㅣ0.5' (10.5? 40.5?)' · 불확실 · 반대편 스트립. 40.5면 비율 0.47로 PLA 상한 초과 → 판독 또는 배정 재확인</t>
        </is>
      </c>
    </row>
    <row r="64" ht="92" customHeight="1">
      <c r="A64" s="6" t="inlineStr">
        <is>
          <t>thigh_link (허벅지)</t>
        </is>
      </c>
      <c r="B64" s="7" t="n"/>
      <c r="C64" s="6" t="inlineStr">
        <is>
          <t>CenterPin_RS03 / 4PI-12mm</t>
        </is>
      </c>
      <c r="D64" s="8" t="n">
        <v>0.4</v>
      </c>
      <c r="E64" s="9" t="n"/>
      <c r="F64" s="10">
        <f>IF(E64="","",E64/D64)</f>
        <v/>
      </c>
      <c r="G64" s="11" t="inlineStr">
        <is>
          <t>ø4 핀 — 출력 대상 아닐 수 있음</t>
        </is>
      </c>
    </row>
    <row r="65" ht="92" customHeight="1">
      <c r="A65" s="6" t="inlineStr">
        <is>
          <t>thigh_link (허벅지)</t>
        </is>
      </c>
      <c r="B65" s="7" t="n"/>
      <c r="C65" s="6" t="inlineStr">
        <is>
          <t>CenterPin_RS03 / 4PI-12mm (2)</t>
        </is>
      </c>
      <c r="D65" s="8" t="n">
        <v>0.4</v>
      </c>
      <c r="E65" s="9" t="n"/>
      <c r="F65" s="10">
        <f>IF(E65="","",E65/D65)</f>
        <v/>
      </c>
      <c r="G65" s="11" t="inlineStr">
        <is>
          <t>ø4 핀 — 출력 대상 아닐 수 있음</t>
        </is>
      </c>
    </row>
    <row r="66" ht="92" customHeight="1">
      <c r="A66" s="6" t="inlineStr">
        <is>
          <t>thigh_link (허벅지)</t>
        </is>
      </c>
      <c r="B66" s="7" t="n"/>
      <c r="C66" s="6" t="inlineStr">
        <is>
          <t>CenterPin_RS03 / 4PI-12mm (1)</t>
        </is>
      </c>
      <c r="D66" s="8" t="n">
        <v>0.4</v>
      </c>
      <c r="E66" s="9" t="n"/>
      <c r="F66" s="10">
        <f>IF(E66="","",E66/D66)</f>
        <v/>
      </c>
      <c r="G66" s="11" t="inlineStr">
        <is>
          <t>ø4 핀 — 출력 대상 아닐 수 있음</t>
        </is>
      </c>
    </row>
    <row r="67" ht="92" customHeight="1">
      <c r="A67" s="6" t="inlineStr">
        <is>
          <t>torso_link (몸통)</t>
        </is>
      </c>
      <c r="B67" s="7" t="n"/>
      <c r="C67" s="6" t="inlineStr">
        <is>
          <t>Waist2Torso / WaistYaw2based</t>
        </is>
      </c>
      <c r="D67" s="8" t="n">
        <v>311.61</v>
      </c>
      <c r="E67" s="9" t="n"/>
      <c r="F67" s="10">
        <f>IF(E67="","",E67/D67)</f>
        <v/>
      </c>
      <c r="G67" s="6" t="inlineStr"/>
    </row>
    <row r="68" ht="92" customHeight="1">
      <c r="A68" s="6" t="inlineStr">
        <is>
          <t>torso_link (몸통)</t>
        </is>
      </c>
      <c r="B68" s="7" t="n"/>
      <c r="C68" s="6" t="inlineStr">
        <is>
          <t>DR2020-375L</t>
        </is>
      </c>
      <c r="D68" s="8" t="n">
        <v>200.06</v>
      </c>
      <c r="E68" s="9" t="n"/>
      <c r="F68" s="10">
        <f>IF(E68="","",E68/D68)</f>
        <v/>
      </c>
      <c r="G68" s="11" t="inlineStr">
        <is>
          <t>2020 알루미늄 압출 프로파일 (구매품)</t>
        </is>
      </c>
    </row>
    <row r="69" ht="92" customHeight="1">
      <c r="A69" s="6" t="inlineStr">
        <is>
          <t>torso_link (몸통)</t>
        </is>
      </c>
      <c r="B69" s="7" t="n"/>
      <c r="C69" s="6" t="inlineStr">
        <is>
          <t>DR2020-375L (1)</t>
        </is>
      </c>
      <c r="D69" s="8" t="n">
        <v>200.06</v>
      </c>
      <c r="E69" s="9" t="n"/>
      <c r="F69" s="10">
        <f>IF(E69="","",E69/D69)</f>
        <v/>
      </c>
      <c r="G69" s="11" t="inlineStr">
        <is>
          <t>2020 알루미늄 압출 프로파일 (구매품)</t>
        </is>
      </c>
    </row>
    <row r="70" ht="92" customHeight="1">
      <c r="A70" s="6" t="inlineStr">
        <is>
          <t>torso_link (몸통)</t>
        </is>
      </c>
      <c r="B70" s="7" t="n"/>
      <c r="C70" s="6" t="inlineStr">
        <is>
          <t>DR2020-375L (3)</t>
        </is>
      </c>
      <c r="D70" s="8" t="n">
        <v>200.06</v>
      </c>
      <c r="E70" s="9" t="n"/>
      <c r="F70" s="10">
        <f>IF(E70="","",E70/D70)</f>
        <v/>
      </c>
      <c r="G70" s="11" t="inlineStr">
        <is>
          <t>2020 알루미늄 압출 프로파일 (구매품)</t>
        </is>
      </c>
    </row>
    <row r="71" ht="92" customHeight="1">
      <c r="A71" s="6" t="inlineStr">
        <is>
          <t>torso_link (몸통)</t>
        </is>
      </c>
      <c r="B71" s="7" t="n"/>
      <c r="C71" s="6" t="inlineStr">
        <is>
          <t>DR2020-375L (2)</t>
        </is>
      </c>
      <c r="D71" s="8" t="n">
        <v>200.06</v>
      </c>
      <c r="E71" s="9" t="n"/>
      <c r="F71" s="10">
        <f>IF(E71="","",E71/D71)</f>
        <v/>
      </c>
      <c r="G71" s="11" t="inlineStr">
        <is>
          <t>2020 알루미늄 압출 프로파일 (구매품)</t>
        </is>
      </c>
    </row>
    <row r="72" ht="92" customHeight="1">
      <c r="A72" s="6" t="inlineStr">
        <is>
          <t>torso_link (몸통)</t>
        </is>
      </c>
      <c r="B72" s="7" t="n"/>
      <c r="C72" s="6" t="inlineStr">
        <is>
          <t>DF2020-160L_1</t>
        </is>
      </c>
      <c r="D72" s="8" t="n">
        <v>85.36</v>
      </c>
      <c r="E72" s="9" t="n"/>
      <c r="F72" s="10">
        <f>IF(E72="","",E72/D72)</f>
        <v/>
      </c>
      <c r="G72" s="11" t="inlineStr">
        <is>
          <t>2020 알루미늄 압출 프로파일 (구매품)</t>
        </is>
      </c>
    </row>
    <row r="73" ht="92" customHeight="1">
      <c r="A73" s="6" t="inlineStr">
        <is>
          <t>torso_link (몸통)</t>
        </is>
      </c>
      <c r="B73" s="7" t="n"/>
      <c r="C73" s="6" t="inlineStr">
        <is>
          <t>DF2020-160L_2</t>
        </is>
      </c>
      <c r="D73" s="8" t="n">
        <v>85.36</v>
      </c>
      <c r="E73" s="9" t="n"/>
      <c r="F73" s="10">
        <f>IF(E73="","",E73/D73)</f>
        <v/>
      </c>
      <c r="G73" s="11" t="inlineStr">
        <is>
          <t>2020 알루미늄 압출 프로파일 (구매품)</t>
        </is>
      </c>
    </row>
    <row r="74" ht="92" customHeight="1">
      <c r="A74" s="6" t="inlineStr">
        <is>
          <t>torso_link (몸통)</t>
        </is>
      </c>
      <c r="B74" s="7" t="n"/>
      <c r="C74" s="6" t="inlineStr">
        <is>
          <t>DF2020-160L_2 (1) / DF2020-160L_2</t>
        </is>
      </c>
      <c r="D74" s="8" t="n">
        <v>64.02</v>
      </c>
      <c r="E74" s="9" t="n"/>
      <c r="F74" s="10">
        <f>IF(E74="","",E74/D74)</f>
        <v/>
      </c>
      <c r="G74" s="11" t="inlineStr">
        <is>
          <t>2020 알루미늄 압출 프로파일 (구매품)</t>
        </is>
      </c>
    </row>
    <row r="75" ht="92" customHeight="1">
      <c r="A75" s="6" t="inlineStr">
        <is>
          <t>torso_link (몸통)</t>
        </is>
      </c>
      <c r="B75" s="7" t="n"/>
      <c r="C75" s="6" t="inlineStr">
        <is>
          <t>DF2020-160L_1 (1) / DF2020-160L_1</t>
        </is>
      </c>
      <c r="D75" s="8" t="n">
        <v>64.02</v>
      </c>
      <c r="E75" s="9" t="n"/>
      <c r="F75" s="10">
        <f>IF(E75="","",E75/D75)</f>
        <v/>
      </c>
      <c r="G75" s="11" t="inlineStr">
        <is>
          <t>2020 알루미늄 압출 프로파일 (구매품)</t>
        </is>
      </c>
    </row>
    <row r="76" ht="92" customHeight="1">
      <c r="A76" s="6" t="inlineStr">
        <is>
          <t>torso_link (몸통)</t>
        </is>
      </c>
      <c r="B76" s="7" t="n"/>
      <c r="C76" s="6" t="inlineStr">
        <is>
          <t>DF2020-85L_1</t>
        </is>
      </c>
      <c r="D76" s="8" t="n">
        <v>45.35</v>
      </c>
      <c r="E76" s="9" t="n"/>
      <c r="F76" s="10">
        <f>IF(E76="","",E76/D76)</f>
        <v/>
      </c>
      <c r="G76" s="11" t="inlineStr">
        <is>
          <t>2020 알루미늄 압출 프로파일 (구매품)</t>
        </is>
      </c>
    </row>
    <row r="77" ht="92" customHeight="1">
      <c r="A77" s="6" t="inlineStr">
        <is>
          <t>torso_link (몸통)</t>
        </is>
      </c>
      <c r="B77" s="7" t="n"/>
      <c r="C77" s="6" t="inlineStr">
        <is>
          <t>DF2020-85L_2</t>
        </is>
      </c>
      <c r="D77" s="8" t="n">
        <v>45.35</v>
      </c>
      <c r="E77" s="9" t="n"/>
      <c r="F77" s="10">
        <f>IF(E77="","",E77/D77)</f>
        <v/>
      </c>
      <c r="G77" s="11" t="inlineStr">
        <is>
          <t>2020 알루미늄 압출 프로파일 (구매품)</t>
        </is>
      </c>
    </row>
    <row r="78" ht="92" customHeight="1">
      <c r="A78" s="6" t="inlineStr">
        <is>
          <t>torso_link (몸통)</t>
        </is>
      </c>
      <c r="B78" s="7" t="n"/>
      <c r="C78" s="6" t="inlineStr">
        <is>
          <t>DF2020-85L_2 (1) / DF2020-85L_2</t>
        </is>
      </c>
      <c r="D78" s="8" t="n">
        <v>45.35</v>
      </c>
      <c r="E78" s="9" t="n"/>
      <c r="F78" s="10">
        <f>IF(E78="","",E78/D78)</f>
        <v/>
      </c>
      <c r="G78" s="11" t="inlineStr">
        <is>
          <t>2020 알루미늄 압출 프로파일 (구매품)</t>
        </is>
      </c>
    </row>
    <row r="79" ht="92" customHeight="1">
      <c r="A79" s="6" t="inlineStr">
        <is>
          <t>torso_link (몸통)</t>
        </is>
      </c>
      <c r="B79" s="7" t="n"/>
      <c r="C79" s="6" t="inlineStr">
        <is>
          <t>DF2020-85L_3 / DF2020-85L_1</t>
        </is>
      </c>
      <c r="D79" s="8" t="n">
        <v>45.35</v>
      </c>
      <c r="E79" s="9" t="n"/>
      <c r="F79" s="10">
        <f>IF(E79="","",E79/D79)</f>
        <v/>
      </c>
      <c r="G79" s="11" t="inlineStr">
        <is>
          <t>2020 알루미늄 압출 프로파일 (구매품)</t>
        </is>
      </c>
    </row>
    <row r="80" ht="92" customHeight="1">
      <c r="A80" s="6" t="inlineStr">
        <is>
          <t>torso_link (몸통)</t>
        </is>
      </c>
      <c r="B80" s="7" t="n"/>
      <c r="C80" s="6" t="inlineStr">
        <is>
          <t>NeckYaw2Pitch / Body4</t>
        </is>
      </c>
      <c r="D80" s="8" t="n">
        <v>42.99</v>
      </c>
      <c r="E80" s="9" t="n"/>
      <c r="F80" s="10">
        <f>IF(E80="","",E80/D80)</f>
        <v/>
      </c>
      <c r="G80" s="6" t="inlineStr"/>
    </row>
    <row r="81" ht="92" customHeight="1">
      <c r="A81" s="6" t="inlineStr">
        <is>
          <t>torso_link (몸통)</t>
        </is>
      </c>
      <c r="B81" s="7" t="n"/>
      <c r="C81" s="6" t="inlineStr">
        <is>
          <t>NeckYaw2Pitch / Body2</t>
        </is>
      </c>
      <c r="D81" s="8" t="n">
        <v>40.66</v>
      </c>
      <c r="E81" s="9" t="n"/>
      <c r="F81" s="10">
        <f>IF(E81="","",E81/D81)</f>
        <v/>
      </c>
      <c r="G81" s="6" t="inlineStr"/>
    </row>
    <row r="82" ht="92" customHeight="1">
      <c r="A82" s="6" t="inlineStr">
        <is>
          <t>torso_link (몸통)</t>
        </is>
      </c>
      <c r="B82" s="7" t="n"/>
      <c r="C82" s="6" t="inlineStr">
        <is>
          <t>NeckYaw2Pitch / Body1</t>
        </is>
      </c>
      <c r="D82" s="8" t="n">
        <v>40.28</v>
      </c>
      <c r="E82" s="9" t="n"/>
      <c r="F82" s="10">
        <f>IF(E82="","",E82/D82)</f>
        <v/>
      </c>
      <c r="G82" s="6" t="inlineStr"/>
    </row>
    <row r="83" ht="92" customHeight="1">
      <c r="A83" s="6" t="inlineStr">
        <is>
          <t>torso_link (몸통)</t>
        </is>
      </c>
      <c r="B83" s="7" t="n"/>
      <c r="C83" s="6" t="inlineStr">
        <is>
          <t>NeckYaw2Pitch / Body5</t>
        </is>
      </c>
      <c r="D83" s="8" t="n">
        <v>40.28</v>
      </c>
      <c r="E83" s="9" t="n"/>
      <c r="F83" s="10">
        <f>IF(E83="","",E83/D83)</f>
        <v/>
      </c>
      <c r="G83" s="6" t="inlineStr"/>
    </row>
    <row r="84" ht="92" customHeight="1">
      <c r="A84" s="6" t="inlineStr">
        <is>
          <t>torso_link (몸통)</t>
        </is>
      </c>
      <c r="B84" s="7" t="n"/>
      <c r="C84" s="6" t="inlineStr">
        <is>
          <t>NeckYaw2Pitch / Body6</t>
        </is>
      </c>
      <c r="D84" s="8" t="n">
        <v>35.74</v>
      </c>
      <c r="E84" s="9" t="n"/>
      <c r="F84" s="10">
        <f>IF(E84="","",E84/D84)</f>
        <v/>
      </c>
      <c r="G84" s="6" t="inlineStr"/>
    </row>
    <row r="85" ht="92" customHeight="1">
      <c r="A85" s="6" t="inlineStr">
        <is>
          <t>torso_link (몸통)</t>
        </is>
      </c>
      <c r="B85" s="7" t="n"/>
      <c r="C85" s="6" t="inlineStr">
        <is>
          <t>NeckYaw2Pitch / Body3</t>
        </is>
      </c>
      <c r="D85" s="8" t="n">
        <v>31.91</v>
      </c>
      <c r="E85" s="9" t="n"/>
      <c r="F85" s="10">
        <f>IF(E85="","",E85/D85)</f>
        <v/>
      </c>
      <c r="G85" s="6" t="inlineStr"/>
    </row>
    <row r="86" ht="92" customHeight="1">
      <c r="A86" s="6" t="inlineStr">
        <is>
          <t>torso_link (몸통)</t>
        </is>
      </c>
      <c r="B86" s="7" t="n"/>
      <c r="C86" s="6" t="inlineStr">
        <is>
          <t>Waist2Torso / WaistYaw-Assist</t>
        </is>
      </c>
      <c r="D86" s="8" t="n">
        <v>14.63</v>
      </c>
      <c r="E86" s="9" t="n"/>
      <c r="F86" s="10">
        <f>IF(E86="","",E86/D86)</f>
        <v/>
      </c>
      <c r="G86" s="6" t="inlineStr"/>
    </row>
    <row r="87">
      <c r="C87" s="14" t="inlineStr">
        <is>
          <t>합계</t>
        </is>
      </c>
      <c r="D87" s="15">
        <f>SUM(D6:D86)</f>
        <v/>
      </c>
      <c r="E87" s="15">
        <f>SUM(E6:E86)</f>
        <v/>
      </c>
    </row>
  </sheetData>
  <autoFilter ref="A5:G86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0" customWidth="1" min="4" max="4"/>
    <col width="14" customWidth="1" min="5" max="5"/>
  </cols>
  <sheetData>
    <row r="1">
      <c r="A1" s="16" t="inlineStr">
        <is>
          <t>링크별 합계 — E열에 측정값을 넣는 대로 자동으로 채워집니다</t>
        </is>
      </c>
    </row>
    <row r="3">
      <c r="A3" s="5" t="inlineStr">
        <is>
          <t>소속 링크</t>
        </is>
      </c>
      <c r="B3" s="5" t="inlineStr">
        <is>
          <t>부품 수</t>
        </is>
      </c>
      <c r="C3" s="5" t="inlineStr">
        <is>
          <t>CAD 알루 질량 (g)</t>
        </is>
      </c>
      <c r="D3" s="5" t="inlineStr">
        <is>
          <t>측정 질량 합 (g)</t>
        </is>
      </c>
      <c r="E3" s="5" t="inlineStr">
        <is>
          <t>측정 완료 수</t>
        </is>
      </c>
    </row>
    <row r="4">
      <c r="A4" s="7" t="inlineStr">
        <is>
          <t>(미배정)</t>
        </is>
      </c>
      <c r="B4" s="7">
        <f>COUNTIF('알루미늄 부품'!$A$6:$A$86,A4)</f>
        <v/>
      </c>
      <c r="C4" s="17">
        <f>SUMIF('알루미늄 부품'!$A$6:$A$86,A4,'알루미늄 부품'!$D$6:$D$86)</f>
        <v/>
      </c>
      <c r="D4" s="17">
        <f>SUMIF('알루미늄 부품'!$A$6:$A$86,A4,'알루미늄 부품'!$E$6:$E$86)</f>
        <v/>
      </c>
      <c r="E4" s="17">
        <f>COUNTIFS('알루미늄 부품'!$A$6:$A$86,A4,'알루미늄 부품'!$E$6:$E$86,"&lt;&gt;")</f>
        <v/>
      </c>
    </row>
    <row r="5">
      <c r="A5" s="7" t="inlineStr">
        <is>
          <t>ankle_pitch_link</t>
        </is>
      </c>
      <c r="B5" s="7">
        <f>COUNTIF('알루미늄 부품'!$A$6:$A$86,A5)</f>
        <v/>
      </c>
      <c r="C5" s="17">
        <f>SUMIF('알루미늄 부품'!$A$6:$A$86,A5,'알루미늄 부품'!$D$6:$D$86)</f>
        <v/>
      </c>
      <c r="D5" s="17">
        <f>SUMIF('알루미늄 부품'!$A$6:$A$86,A5,'알루미늄 부품'!$E$6:$E$86)</f>
        <v/>
      </c>
      <c r="E5" s="17">
        <f>COUNTIFS('알루미늄 부품'!$A$6:$A$86,A5,'알루미늄 부품'!$E$6:$E$86,"&lt;&gt;")</f>
        <v/>
      </c>
    </row>
    <row r="6">
      <c r="A6" s="7" t="inlineStr">
        <is>
          <t>arm_link (팔)</t>
        </is>
      </c>
      <c r="B6" s="7">
        <f>COUNTIF('알루미늄 부품'!$A$6:$A$86,A6)</f>
        <v/>
      </c>
      <c r="C6" s="17">
        <f>SUMIF('알루미늄 부품'!$A$6:$A$86,A6,'알루미늄 부품'!$D$6:$D$86)</f>
        <v/>
      </c>
      <c r="D6" s="17">
        <f>SUMIF('알루미늄 부품'!$A$6:$A$86,A6,'알루미늄 부품'!$E$6:$E$86)</f>
        <v/>
      </c>
      <c r="E6" s="17">
        <f>COUNTIFS('알루미늄 부품'!$A$6:$A$86,A6,'알루미늄 부품'!$E$6:$E$86,"&lt;&gt;")</f>
        <v/>
      </c>
    </row>
    <row r="7">
      <c r="A7" s="7" t="inlineStr">
        <is>
          <t>base_link (골반)</t>
        </is>
      </c>
      <c r="B7" s="7">
        <f>COUNTIF('알루미늄 부품'!$A$6:$A$86,A7)</f>
        <v/>
      </c>
      <c r="C7" s="17">
        <f>SUMIF('알루미늄 부품'!$A$6:$A$86,A7,'알루미늄 부품'!$D$6:$D$86)</f>
        <v/>
      </c>
      <c r="D7" s="17">
        <f>SUMIF('알루미늄 부품'!$A$6:$A$86,A7,'알루미늄 부품'!$E$6:$E$86)</f>
        <v/>
      </c>
      <c r="E7" s="17">
        <f>COUNTIFS('알루미늄 부품'!$A$6:$A$86,A7,'알루미늄 부품'!$E$6:$E$86,"&lt;&gt;")</f>
        <v/>
      </c>
    </row>
    <row r="8">
      <c r="A8" s="7" t="inlineStr">
        <is>
          <t>foot_link (발)</t>
        </is>
      </c>
      <c r="B8" s="7">
        <f>COUNTIF('알루미늄 부품'!$A$6:$A$86,A8)</f>
        <v/>
      </c>
      <c r="C8" s="17">
        <f>SUMIF('알루미늄 부품'!$A$6:$A$86,A8,'알루미늄 부품'!$D$6:$D$86)</f>
        <v/>
      </c>
      <c r="D8" s="17">
        <f>SUMIF('알루미늄 부품'!$A$6:$A$86,A8,'알루미늄 부품'!$E$6:$E$86)</f>
        <v/>
      </c>
      <c r="E8" s="17">
        <f>COUNTIFS('알루미늄 부품'!$A$6:$A$86,A8,'알루미늄 부품'!$E$6:$E$86,"&lt;&gt;")</f>
        <v/>
      </c>
    </row>
    <row r="9">
      <c r="A9" s="7" t="inlineStr">
        <is>
          <t>hip_pitch_link</t>
        </is>
      </c>
      <c r="B9" s="7">
        <f>COUNTIF('알루미늄 부품'!$A$6:$A$86,A9)</f>
        <v/>
      </c>
      <c r="C9" s="17">
        <f>SUMIF('알루미늄 부품'!$A$6:$A$86,A9,'알루미늄 부품'!$D$6:$D$86)</f>
        <v/>
      </c>
      <c r="D9" s="17">
        <f>SUMIF('알루미늄 부품'!$A$6:$A$86,A9,'알루미늄 부품'!$E$6:$E$86)</f>
        <v/>
      </c>
      <c r="E9" s="17">
        <f>COUNTIFS('알루미늄 부품'!$A$6:$A$86,A9,'알루미늄 부품'!$E$6:$E$86,"&lt;&gt;")</f>
        <v/>
      </c>
    </row>
    <row r="10">
      <c r="A10" s="7" t="inlineStr">
        <is>
          <t>hip_roll_link</t>
        </is>
      </c>
      <c r="B10" s="7">
        <f>COUNTIF('알루미늄 부품'!$A$6:$A$86,A10)</f>
        <v/>
      </c>
      <c r="C10" s="17">
        <f>SUMIF('알루미늄 부품'!$A$6:$A$86,A10,'알루미늄 부품'!$D$6:$D$86)</f>
        <v/>
      </c>
      <c r="D10" s="17">
        <f>SUMIF('알루미늄 부품'!$A$6:$A$86,A10,'알루미늄 부품'!$E$6:$E$86)</f>
        <v/>
      </c>
      <c r="E10" s="17">
        <f>COUNTIFS('알루미늄 부품'!$A$6:$A$86,A10,'알루미늄 부품'!$E$6:$E$86,"&lt;&gt;")</f>
        <v/>
      </c>
    </row>
    <row r="11">
      <c r="A11" s="7" t="inlineStr">
        <is>
          <t>shin/foot (푸시로드)</t>
        </is>
      </c>
      <c r="B11" s="7">
        <f>COUNTIF('알루미늄 부품'!$A$6:$A$86,A11)</f>
        <v/>
      </c>
      <c r="C11" s="17">
        <f>SUMIF('알루미늄 부품'!$A$6:$A$86,A11,'알루미늄 부품'!$D$6:$D$86)</f>
        <v/>
      </c>
      <c r="D11" s="17">
        <f>SUMIF('알루미늄 부품'!$A$6:$A$86,A11,'알루미늄 부품'!$E$6:$E$86)</f>
        <v/>
      </c>
      <c r="E11" s="17">
        <f>COUNTIFS('알루미늄 부품'!$A$6:$A$86,A11,'알루미늄 부품'!$E$6:$E$86,"&lt;&gt;")</f>
        <v/>
      </c>
    </row>
    <row r="12">
      <c r="A12" s="7" t="inlineStr">
        <is>
          <t>shin_link (정강이)</t>
        </is>
      </c>
      <c r="B12" s="7">
        <f>COUNTIF('알루미늄 부품'!$A$6:$A$86,A12)</f>
        <v/>
      </c>
      <c r="C12" s="17">
        <f>SUMIF('알루미늄 부품'!$A$6:$A$86,A12,'알루미늄 부품'!$D$6:$D$86)</f>
        <v/>
      </c>
      <c r="D12" s="17">
        <f>SUMIF('알루미늄 부품'!$A$6:$A$86,A12,'알루미늄 부품'!$E$6:$E$86)</f>
        <v/>
      </c>
      <c r="E12" s="17">
        <f>COUNTIFS('알루미늄 부품'!$A$6:$A$86,A12,'알루미늄 부품'!$E$6:$E$86,"&lt;&gt;")</f>
        <v/>
      </c>
    </row>
    <row r="13">
      <c r="A13" s="7" t="inlineStr">
        <is>
          <t>shoulder_pitch_link</t>
        </is>
      </c>
      <c r="B13" s="7">
        <f>COUNTIF('알루미늄 부품'!$A$6:$A$86,A13)</f>
        <v/>
      </c>
      <c r="C13" s="17">
        <f>SUMIF('알루미늄 부품'!$A$6:$A$86,A13,'알루미늄 부품'!$D$6:$D$86)</f>
        <v/>
      </c>
      <c r="D13" s="17">
        <f>SUMIF('알루미늄 부품'!$A$6:$A$86,A13,'알루미늄 부품'!$E$6:$E$86)</f>
        <v/>
      </c>
      <c r="E13" s="17">
        <f>COUNTIFS('알루미늄 부품'!$A$6:$A$86,A13,'알루미늄 부품'!$E$6:$E$86,"&lt;&gt;")</f>
        <v/>
      </c>
    </row>
    <row r="14">
      <c r="A14" s="7" t="inlineStr">
        <is>
          <t>thigh_link (허벅지)</t>
        </is>
      </c>
      <c r="B14" s="7">
        <f>COUNTIF('알루미늄 부품'!$A$6:$A$86,A14)</f>
        <v/>
      </c>
      <c r="C14" s="17">
        <f>SUMIF('알루미늄 부품'!$A$6:$A$86,A14,'알루미늄 부품'!$D$6:$D$86)</f>
        <v/>
      </c>
      <c r="D14" s="17">
        <f>SUMIF('알루미늄 부품'!$A$6:$A$86,A14,'알루미늄 부품'!$E$6:$E$86)</f>
        <v/>
      </c>
      <c r="E14" s="17">
        <f>COUNTIFS('알루미늄 부품'!$A$6:$A$86,A14,'알루미늄 부품'!$E$6:$E$86,"&lt;&gt;")</f>
        <v/>
      </c>
    </row>
    <row r="15">
      <c r="A15" s="7" t="inlineStr">
        <is>
          <t>torso_link (몸통)</t>
        </is>
      </c>
      <c r="B15" s="7">
        <f>COUNTIF('알루미늄 부품'!$A$6:$A$86,A15)</f>
        <v/>
      </c>
      <c r="C15" s="17">
        <f>SUMIF('알루미늄 부품'!$A$6:$A$86,A15,'알루미늄 부품'!$D$6:$D$86)</f>
        <v/>
      </c>
      <c r="D15" s="17">
        <f>SUMIF('알루미늄 부품'!$A$6:$A$86,A15,'알루미늄 부품'!$E$6:$E$86)</f>
        <v/>
      </c>
      <c r="E15" s="17">
        <f>COUNTIFS('알루미늄 부품'!$A$6:$A$86,A15,'알루미늄 부품'!$E$6:$E$86,"&lt;&gt;")</f>
        <v/>
      </c>
    </row>
    <row r="16">
      <c r="A16" s="14" t="inlineStr">
        <is>
          <t>합계</t>
        </is>
      </c>
      <c r="B16" s="18">
        <f>SUM(B4:B15)</f>
        <v/>
      </c>
      <c r="C16" s="19">
        <f>SUM(C4:C15)</f>
        <v/>
      </c>
      <c r="D16" s="19">
        <f>SUM(D4:D15)</f>
        <v/>
      </c>
      <c r="E16" s="19">
        <f>SUM(E4:E15)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2026-08-23T04:31:39Z</dcterms:created>
  <dcterms:modified xmlns:dcterms="http://purl.org/dc/terms/" xmlns:xsi="http://www.w3.org/2001/XMLSchema-instance" xsi:type="dcterms:W3CDTF">2026-08-23T04:31:39Z</dcterms:modified>
</cp:coreProperties>
</file>