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5815" windowHeight="14025" tabRatio="915" activeTab="9"/>
  </bookViews>
  <sheets>
    <sheet name="новая структура" sheetId="25" r:id="rId1"/>
    <sheet name="ТАМПОПЕЧАТЬ_19" sheetId="1" r:id="rId2"/>
    <sheet name="ШЕЛКОГРАФИЯ_19" sheetId="14" r:id="rId3"/>
    <sheet name="УФ (КАЧЕСТВО)_19" sheetId="15" r:id="rId4"/>
    <sheet name="УФ (СТАНДАРТ)_19" sheetId="17" r:id="rId5"/>
    <sheet name="ГРАВИРОВКА_19" sheetId="11" r:id="rId6"/>
    <sheet name="Пакеты ПВД шелкография_19" sheetId="7" r:id="rId7"/>
    <sheet name="ТИСНЕНИЕ_19" sheetId="16" r:id="rId8"/>
    <sheet name="ДЕКОЛЬ_19" sheetId="18" r:id="rId9"/>
    <sheet name="DTG_19" sheetId="8" r:id="rId10"/>
    <sheet name="Закатные значки_19" sheetId="13" r:id="rId11"/>
    <sheet name="Баннеры" sheetId="9" r:id="rId12"/>
    <sheet name="СУБЛИМАЦИЯ_19" sheetId="19" r:id="rId13"/>
    <sheet name="ленты для бейджей (ланъярды)_19" sheetId="20" r:id="rId14"/>
    <sheet name="силиконовые браслеты" sheetId="21" r:id="rId15"/>
    <sheet name="слэп браслеты" sheetId="22" r:id="rId16"/>
    <sheet name="шары" sheetId="23" r:id="rId17"/>
    <sheet name="РОССУВ брелки с поли" sheetId="24" r:id="rId18"/>
  </sheets>
  <calcPr calcId="144525"/>
  <fileRecoveryPr autoRecover="0"/>
</workbook>
</file>

<file path=xl/calcChain.xml><?xml version="1.0" encoding="utf-8"?>
<calcChain xmlns="http://schemas.openxmlformats.org/spreadsheetml/2006/main">
  <c r="O80" i="14" l="1"/>
  <c r="E36" i="16"/>
  <c r="E6" i="16"/>
  <c r="R51" i="18"/>
  <c r="Q61" i="18"/>
  <c r="Q62" i="18"/>
  <c r="Q63" i="18"/>
  <c r="Q64" i="18"/>
  <c r="Q65" i="18"/>
  <c r="Q60" i="18"/>
  <c r="G8" i="11"/>
  <c r="G3" i="11"/>
  <c r="S44" i="18"/>
  <c r="S51" i="18"/>
  <c r="S60" i="18"/>
  <c r="R70" i="18"/>
  <c r="R71" i="18"/>
  <c r="R72" i="18"/>
  <c r="R89" i="18"/>
  <c r="R90" i="18"/>
  <c r="R91" i="18"/>
  <c r="R88" i="18"/>
  <c r="S61" i="18"/>
  <c r="T61" i="18"/>
  <c r="U61" i="18"/>
  <c r="V61" i="18"/>
  <c r="W61" i="18"/>
  <c r="X61" i="18"/>
  <c r="S62" i="18"/>
  <c r="T62" i="18"/>
  <c r="U62" i="18"/>
  <c r="V62" i="18"/>
  <c r="W62" i="18"/>
  <c r="X62" i="18"/>
  <c r="S63" i="18"/>
  <c r="T63" i="18"/>
  <c r="U63" i="18"/>
  <c r="V63" i="18"/>
  <c r="W63" i="18"/>
  <c r="X63" i="18"/>
  <c r="T60" i="18"/>
  <c r="U60" i="18"/>
  <c r="V60" i="18"/>
  <c r="W60" i="18"/>
  <c r="X60" i="18"/>
  <c r="R61" i="18"/>
  <c r="R62" i="18"/>
  <c r="R63" i="18"/>
  <c r="R60" i="18"/>
  <c r="R52" i="18"/>
  <c r="S52" i="18"/>
  <c r="T52" i="18"/>
  <c r="U52" i="18"/>
  <c r="V52" i="18"/>
  <c r="W52" i="18"/>
  <c r="X52" i="18"/>
  <c r="R53" i="18"/>
  <c r="S53" i="18"/>
  <c r="T53" i="18"/>
  <c r="U53" i="18"/>
  <c r="V53" i="18"/>
  <c r="W53" i="18"/>
  <c r="X53" i="18"/>
  <c r="R54" i="18"/>
  <c r="S54" i="18"/>
  <c r="T54" i="18"/>
  <c r="U54" i="18"/>
  <c r="V54" i="18"/>
  <c r="W54" i="18"/>
  <c r="X54" i="18"/>
  <c r="R55" i="18"/>
  <c r="S55" i="18"/>
  <c r="T55" i="18"/>
  <c r="U55" i="18"/>
  <c r="V55" i="18"/>
  <c r="W55" i="18"/>
  <c r="X55" i="18"/>
  <c r="R56" i="18"/>
  <c r="S56" i="18"/>
  <c r="T56" i="18"/>
  <c r="U56" i="18"/>
  <c r="V56" i="18"/>
  <c r="W56" i="18"/>
  <c r="X56" i="18"/>
  <c r="X51" i="18"/>
  <c r="T51" i="18"/>
  <c r="U51" i="18"/>
  <c r="V51" i="18"/>
  <c r="W51" i="18"/>
  <c r="R35" i="18"/>
  <c r="R36" i="18"/>
  <c r="R37" i="18"/>
  <c r="R34" i="18"/>
  <c r="Z44" i="18"/>
  <c r="S45" i="18"/>
  <c r="T45" i="18"/>
  <c r="U45" i="18"/>
  <c r="V45" i="18"/>
  <c r="W45" i="18"/>
  <c r="X45" i="18"/>
  <c r="Y45" i="18"/>
  <c r="Z45" i="18"/>
  <c r="S46" i="18"/>
  <c r="T46" i="18"/>
  <c r="U46" i="18"/>
  <c r="V46" i="18"/>
  <c r="W46" i="18"/>
  <c r="X46" i="18"/>
  <c r="Y46" i="18"/>
  <c r="Z46" i="18"/>
  <c r="S47" i="18"/>
  <c r="T47" i="18"/>
  <c r="U47" i="18"/>
  <c r="V47" i="18"/>
  <c r="W47" i="18"/>
  <c r="X47" i="18"/>
  <c r="Y47" i="18"/>
  <c r="Z47" i="18"/>
  <c r="T44" i="18"/>
  <c r="U44" i="18"/>
  <c r="V44" i="18"/>
  <c r="W44" i="18"/>
  <c r="X44" i="18"/>
  <c r="Y44" i="18"/>
  <c r="R69" i="18"/>
  <c r="R47" i="18"/>
  <c r="R46" i="18"/>
  <c r="R45" i="18"/>
  <c r="R44" i="18"/>
  <c r="R16" i="18"/>
  <c r="R17" i="18"/>
  <c r="R18" i="18"/>
  <c r="R15" i="18"/>
  <c r="L6" i="18"/>
  <c r="L7" i="18"/>
  <c r="L5" i="18"/>
  <c r="J6" i="18"/>
  <c r="J7" i="18"/>
  <c r="J8" i="18"/>
  <c r="J5" i="18"/>
  <c r="K6" i="18"/>
  <c r="K7" i="18"/>
  <c r="K8" i="18"/>
  <c r="K9" i="18"/>
  <c r="K10" i="18"/>
  <c r="K5" i="18"/>
  <c r="L3" i="18"/>
  <c r="L2" i="18"/>
  <c r="F81" i="17"/>
  <c r="G81" i="17"/>
  <c r="F82" i="17"/>
  <c r="G82" i="17"/>
  <c r="G80" i="17"/>
  <c r="F80" i="17"/>
  <c r="AA24" i="17"/>
  <c r="Z24" i="17"/>
  <c r="Y24" i="17"/>
  <c r="X24" i="17"/>
  <c r="W24" i="17"/>
  <c r="V24" i="17"/>
  <c r="U24" i="17"/>
  <c r="T24" i="17"/>
  <c r="S24" i="17"/>
  <c r="R24" i="17"/>
  <c r="Q24" i="17"/>
  <c r="AA23" i="17"/>
  <c r="Z23" i="17"/>
  <c r="Y23" i="17"/>
  <c r="X23" i="17"/>
  <c r="W23" i="17"/>
  <c r="V23" i="17"/>
  <c r="U23" i="17"/>
  <c r="T23" i="17"/>
  <c r="S23" i="17"/>
  <c r="R23" i="17"/>
  <c r="Q23" i="17"/>
  <c r="AA30" i="17"/>
  <c r="Q54" i="17"/>
  <c r="Q53" i="17"/>
  <c r="Q49" i="17"/>
  <c r="Q48" i="17"/>
  <c r="Q43" i="17"/>
  <c r="Q44" i="17"/>
  <c r="Q37" i="17"/>
  <c r="R31" i="17"/>
  <c r="Q31" i="17"/>
  <c r="AA37" i="17"/>
  <c r="R37" i="17"/>
  <c r="S37" i="17"/>
  <c r="T37" i="17"/>
  <c r="U37" i="17"/>
  <c r="V37" i="17"/>
  <c r="W37" i="17"/>
  <c r="X37" i="17"/>
  <c r="Y37" i="17"/>
  <c r="Z37" i="17"/>
  <c r="Q16" i="17"/>
  <c r="Q15" i="17"/>
  <c r="Q36" i="17"/>
  <c r="AA36" i="17"/>
  <c r="Z36" i="17"/>
  <c r="Y36" i="17"/>
  <c r="X36" i="17"/>
  <c r="W36" i="17"/>
  <c r="V36" i="17"/>
  <c r="U36" i="17"/>
  <c r="T36" i="17"/>
  <c r="S36" i="17"/>
  <c r="R36" i="17"/>
  <c r="AA31" i="17"/>
  <c r="Z31" i="17"/>
  <c r="Y31" i="17"/>
  <c r="X31" i="17"/>
  <c r="W31" i="17"/>
  <c r="V31" i="17"/>
  <c r="U31" i="17"/>
  <c r="T31" i="17"/>
  <c r="S31" i="17"/>
  <c r="Z30" i="17"/>
  <c r="Y30" i="17"/>
  <c r="X30" i="17"/>
  <c r="W30" i="17"/>
  <c r="V30" i="17"/>
  <c r="U30" i="17"/>
  <c r="T30" i="17"/>
  <c r="S30" i="17"/>
  <c r="R30" i="17"/>
  <c r="Q30" i="17"/>
  <c r="Q11" i="17"/>
  <c r="Q10" i="17"/>
  <c r="Q6" i="17"/>
  <c r="Q5" i="17"/>
  <c r="E76" i="17"/>
  <c r="E77" i="17"/>
  <c r="E75" i="17"/>
  <c r="R29" i="15"/>
  <c r="R38" i="15"/>
  <c r="R39" i="15"/>
  <c r="R40" i="15"/>
  <c r="R41" i="15"/>
  <c r="R45" i="15"/>
  <c r="R46" i="15"/>
  <c r="R47" i="15"/>
  <c r="R48" i="15"/>
  <c r="R18" i="15"/>
  <c r="R22" i="15"/>
  <c r="R32" i="15"/>
  <c r="Q18" i="15"/>
  <c r="E32" i="15"/>
  <c r="S32" i="15" s="1"/>
  <c r="E22" i="15"/>
  <c r="S22" i="15" s="1"/>
  <c r="AE9" i="1"/>
  <c r="AC11" i="1"/>
  <c r="I32" i="8" l="1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C43" i="8"/>
  <c r="C44" i="8"/>
  <c r="C36" i="8"/>
  <c r="C37" i="8"/>
  <c r="C38" i="8"/>
  <c r="C39" i="8"/>
  <c r="C40" i="8"/>
  <c r="C41" i="8"/>
  <c r="C42" i="8"/>
  <c r="C35" i="8"/>
  <c r="B34" i="8"/>
  <c r="I9" i="8"/>
  <c r="H9" i="8"/>
  <c r="F32" i="8"/>
  <c r="F31" i="8"/>
  <c r="F30" i="8"/>
  <c r="F29" i="8"/>
  <c r="F28" i="8"/>
  <c r="F27" i="8"/>
  <c r="F26" i="8"/>
  <c r="F25" i="8"/>
  <c r="F24" i="8"/>
  <c r="F23" i="8"/>
  <c r="F10" i="8"/>
  <c r="F11" i="8"/>
  <c r="F12" i="8"/>
  <c r="F13" i="8"/>
  <c r="F14" i="8"/>
  <c r="F15" i="8"/>
  <c r="F16" i="8"/>
  <c r="F17" i="8"/>
  <c r="F18" i="8"/>
  <c r="F9" i="8"/>
  <c r="AB65" i="7"/>
  <c r="AB64" i="7"/>
  <c r="AB63" i="7"/>
  <c r="AB62" i="7"/>
  <c r="AB61" i="7"/>
  <c r="AB60" i="7"/>
  <c r="AB38" i="7"/>
  <c r="AB37" i="7"/>
  <c r="AB36" i="7"/>
  <c r="AB35" i="7"/>
  <c r="AB34" i="7"/>
  <c r="AB33" i="7"/>
  <c r="AB18" i="7"/>
  <c r="AB17" i="7"/>
  <c r="AB16" i="7"/>
  <c r="AB15" i="7"/>
  <c r="AB14" i="7"/>
  <c r="AB13" i="7"/>
  <c r="AA65" i="7"/>
  <c r="AA64" i="7"/>
  <c r="AA63" i="7"/>
  <c r="AA62" i="7"/>
  <c r="AA61" i="7"/>
  <c r="AA60" i="7"/>
  <c r="AA38" i="7"/>
  <c r="AA37" i="7"/>
  <c r="AA36" i="7"/>
  <c r="AA35" i="7"/>
  <c r="AA34" i="7"/>
  <c r="AA33" i="7"/>
  <c r="T70" i="7"/>
  <c r="T71" i="7"/>
  <c r="T72" i="7"/>
  <c r="T73" i="7"/>
  <c r="T74" i="7"/>
  <c r="T69" i="7"/>
  <c r="O10" i="13" l="1"/>
  <c r="N10" i="13"/>
  <c r="M10" i="13"/>
  <c r="L10" i="13"/>
  <c r="K10" i="13"/>
  <c r="J10" i="13"/>
  <c r="O9" i="13"/>
  <c r="N9" i="13"/>
  <c r="M9" i="13"/>
  <c r="L9" i="13"/>
  <c r="K9" i="13"/>
  <c r="J9" i="13"/>
  <c r="O15" i="13"/>
  <c r="N15" i="13"/>
  <c r="M15" i="13"/>
  <c r="L15" i="13"/>
  <c r="K15" i="13"/>
  <c r="J15" i="13"/>
  <c r="O14" i="13"/>
  <c r="N14" i="13"/>
  <c r="M14" i="13"/>
  <c r="L14" i="13"/>
  <c r="K14" i="13"/>
  <c r="J14" i="13"/>
  <c r="J5" i="13"/>
  <c r="J4" i="13"/>
  <c r="X18" i="16"/>
  <c r="R18" i="16"/>
  <c r="Q9" i="16"/>
  <c r="Q8" i="16"/>
  <c r="Y19" i="16"/>
  <c r="Y18" i="16"/>
  <c r="D39" i="16"/>
  <c r="D38" i="16"/>
  <c r="D29" i="16"/>
  <c r="X29" i="16" s="1"/>
  <c r="D28" i="16"/>
  <c r="X28" i="16" s="1"/>
  <c r="P3" i="16"/>
  <c r="P2" i="16"/>
  <c r="O1" i="16"/>
  <c r="AA14" i="7"/>
  <c r="AA15" i="7"/>
  <c r="AA16" i="7"/>
  <c r="AA17" i="7"/>
  <c r="AA18" i="7"/>
  <c r="AA13" i="7"/>
  <c r="S68" i="7"/>
  <c r="R46" i="7"/>
  <c r="R45" i="7"/>
  <c r="R44" i="7"/>
  <c r="R43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R5" i="7"/>
  <c r="R6" i="7"/>
  <c r="R7" i="7"/>
  <c r="R4" i="7"/>
  <c r="J13" i="7"/>
  <c r="K38" i="7"/>
  <c r="K37" i="7"/>
  <c r="K36" i="7"/>
  <c r="K35" i="7"/>
  <c r="K34" i="7"/>
  <c r="K33" i="7"/>
  <c r="K14" i="7"/>
  <c r="K15" i="7"/>
  <c r="K16" i="7"/>
  <c r="K17" i="7"/>
  <c r="K18" i="7"/>
  <c r="K13" i="7"/>
  <c r="U48" i="15"/>
  <c r="T48" i="15"/>
  <c r="Q48" i="15"/>
  <c r="U47" i="15"/>
  <c r="T47" i="15"/>
  <c r="Q47" i="15"/>
  <c r="U46" i="15"/>
  <c r="T46" i="15"/>
  <c r="Q46" i="15"/>
  <c r="U45" i="15"/>
  <c r="T45" i="15"/>
  <c r="Q45" i="15"/>
  <c r="Q39" i="15"/>
  <c r="Q40" i="15"/>
  <c r="Q41" i="15"/>
  <c r="Q38" i="15"/>
  <c r="AB32" i="15"/>
  <c r="AA32" i="15"/>
  <c r="Z32" i="15"/>
  <c r="Y32" i="15"/>
  <c r="X32" i="15"/>
  <c r="W32" i="15"/>
  <c r="V32" i="15"/>
  <c r="U32" i="15"/>
  <c r="T32" i="15"/>
  <c r="Q32" i="15"/>
  <c r="Q29" i="15"/>
  <c r="AB22" i="15"/>
  <c r="AA22" i="15"/>
  <c r="Z22" i="15"/>
  <c r="Y22" i="15"/>
  <c r="X22" i="15"/>
  <c r="W22" i="15"/>
  <c r="V22" i="15"/>
  <c r="U22" i="15"/>
  <c r="T22" i="15"/>
  <c r="Q22" i="15"/>
  <c r="U12" i="15"/>
  <c r="AD12" i="15"/>
  <c r="AC12" i="15"/>
  <c r="AB12" i="15"/>
  <c r="AA12" i="15"/>
  <c r="Z12" i="15"/>
  <c r="Y12" i="15"/>
  <c r="X12" i="15"/>
  <c r="W12" i="15"/>
  <c r="V12" i="15"/>
  <c r="T12" i="15"/>
  <c r="S12" i="15"/>
  <c r="R12" i="15"/>
  <c r="Q12" i="15"/>
  <c r="Q8" i="15"/>
  <c r="T45" i="1"/>
  <c r="S45" i="1"/>
  <c r="R45" i="1"/>
  <c r="Q45" i="1"/>
  <c r="P45" i="1"/>
  <c r="O45" i="1"/>
  <c r="T44" i="1"/>
  <c r="S44" i="1"/>
  <c r="R44" i="1"/>
  <c r="Q44" i="1"/>
  <c r="P44" i="1"/>
  <c r="O44" i="1"/>
  <c r="T43" i="1"/>
  <c r="S43" i="1"/>
  <c r="R43" i="1"/>
  <c r="Q43" i="1"/>
  <c r="P43" i="1"/>
  <c r="O43" i="1"/>
  <c r="T42" i="1"/>
  <c r="S42" i="1"/>
  <c r="R42" i="1"/>
  <c r="Q42" i="1"/>
  <c r="P42" i="1"/>
  <c r="O42" i="1"/>
  <c r="W15" i="1"/>
  <c r="V15" i="1"/>
  <c r="U15" i="1"/>
  <c r="T15" i="1"/>
  <c r="S15" i="1"/>
  <c r="R15" i="1"/>
  <c r="Q15" i="1"/>
  <c r="P15" i="1"/>
  <c r="O15" i="1"/>
  <c r="W14" i="1"/>
  <c r="V14" i="1"/>
  <c r="U14" i="1"/>
  <c r="T14" i="1"/>
  <c r="S14" i="1"/>
  <c r="R14" i="1"/>
  <c r="Q14" i="1"/>
  <c r="P14" i="1"/>
  <c r="O14" i="1"/>
  <c r="W13" i="1"/>
  <c r="V13" i="1"/>
  <c r="U13" i="1"/>
  <c r="T13" i="1"/>
  <c r="S13" i="1"/>
  <c r="R13" i="1"/>
  <c r="Q13" i="1"/>
  <c r="P13" i="1"/>
  <c r="O13" i="1"/>
  <c r="W12" i="1"/>
  <c r="V12" i="1"/>
  <c r="U12" i="1"/>
  <c r="T12" i="1"/>
  <c r="S12" i="1"/>
  <c r="R12" i="1"/>
  <c r="Q12" i="1"/>
  <c r="P12" i="1"/>
  <c r="O12" i="1"/>
  <c r="V73" i="14"/>
  <c r="U73" i="14"/>
  <c r="T73" i="14"/>
  <c r="S73" i="14"/>
  <c r="R73" i="14"/>
  <c r="Q73" i="14"/>
  <c r="P73" i="14"/>
  <c r="O73" i="14"/>
  <c r="V72" i="14"/>
  <c r="U72" i="14"/>
  <c r="T72" i="14"/>
  <c r="S72" i="14"/>
  <c r="R72" i="14"/>
  <c r="Q72" i="14"/>
  <c r="P72" i="14"/>
  <c r="O72" i="14"/>
  <c r="V71" i="14"/>
  <c r="U71" i="14"/>
  <c r="T71" i="14"/>
  <c r="S71" i="14"/>
  <c r="R71" i="14"/>
  <c r="Q71" i="14"/>
  <c r="P71" i="14"/>
  <c r="O71" i="14"/>
  <c r="V70" i="14"/>
  <c r="U70" i="14"/>
  <c r="T70" i="14"/>
  <c r="S70" i="14"/>
  <c r="R70" i="14"/>
  <c r="Q70" i="14"/>
  <c r="P70" i="14"/>
  <c r="O70" i="14"/>
  <c r="V66" i="14"/>
  <c r="U66" i="14"/>
  <c r="T66" i="14"/>
  <c r="S66" i="14"/>
  <c r="R66" i="14"/>
  <c r="Q66" i="14"/>
  <c r="P66" i="14"/>
  <c r="O66" i="14"/>
  <c r="V65" i="14"/>
  <c r="U65" i="14"/>
  <c r="T65" i="14"/>
  <c r="S65" i="14"/>
  <c r="R65" i="14"/>
  <c r="Q65" i="14"/>
  <c r="P65" i="14"/>
  <c r="O65" i="14"/>
  <c r="V64" i="14"/>
  <c r="U64" i="14"/>
  <c r="T64" i="14"/>
  <c r="S64" i="14"/>
  <c r="R64" i="14"/>
  <c r="Q64" i="14"/>
  <c r="P64" i="14"/>
  <c r="O64" i="14"/>
  <c r="V63" i="14"/>
  <c r="U63" i="14"/>
  <c r="T63" i="14"/>
  <c r="S63" i="14"/>
  <c r="R63" i="14"/>
  <c r="Q63" i="14"/>
  <c r="P63" i="14"/>
  <c r="O63" i="14"/>
  <c r="N80" i="14"/>
  <c r="N79" i="14"/>
  <c r="N78" i="14"/>
  <c r="N77" i="14"/>
  <c r="N73" i="14"/>
  <c r="N72" i="14"/>
  <c r="N71" i="14"/>
  <c r="N70" i="14"/>
  <c r="N66" i="14"/>
  <c r="N65" i="14"/>
  <c r="N64" i="14"/>
  <c r="N63" i="14"/>
  <c r="N56" i="14"/>
  <c r="N55" i="14"/>
  <c r="N54" i="14"/>
  <c r="N53" i="14"/>
  <c r="N47" i="14"/>
  <c r="N46" i="14"/>
  <c r="N45" i="14"/>
  <c r="N44" i="14"/>
  <c r="N38" i="14"/>
  <c r="N37" i="14"/>
  <c r="N36" i="14"/>
  <c r="N35" i="14"/>
  <c r="N27" i="14"/>
  <c r="N26" i="14"/>
  <c r="N25" i="14"/>
  <c r="N24" i="14"/>
  <c r="N18" i="14"/>
  <c r="N17" i="14"/>
  <c r="N16" i="14"/>
  <c r="N15" i="14"/>
  <c r="N6" i="14"/>
  <c r="N7" i="14"/>
  <c r="N8" i="14"/>
  <c r="N5" i="14"/>
  <c r="B32" i="14"/>
  <c r="N49" i="1"/>
  <c r="N59" i="1"/>
  <c r="N58" i="1"/>
  <c r="N57" i="1"/>
  <c r="N56" i="1"/>
  <c r="N52" i="1"/>
  <c r="N51" i="1"/>
  <c r="N50" i="1"/>
  <c r="N45" i="1"/>
  <c r="N44" i="1"/>
  <c r="N43" i="1"/>
  <c r="N42" i="1"/>
  <c r="N38" i="1"/>
  <c r="N37" i="1"/>
  <c r="N36" i="1"/>
  <c r="N35" i="1"/>
  <c r="N29" i="1"/>
  <c r="N28" i="1"/>
  <c r="N27" i="1"/>
  <c r="N26" i="1"/>
  <c r="N22" i="1"/>
  <c r="N21" i="1"/>
  <c r="N20" i="1"/>
  <c r="N19" i="1"/>
  <c r="N12" i="1"/>
  <c r="N15" i="1"/>
  <c r="N14" i="1"/>
  <c r="N13" i="1"/>
  <c r="N6" i="1"/>
  <c r="N7" i="1"/>
  <c r="N8" i="1"/>
  <c r="N5" i="1"/>
  <c r="W19" i="16" l="1"/>
  <c r="U28" i="16"/>
  <c r="W28" i="16"/>
  <c r="Y28" i="16"/>
  <c r="V29" i="16"/>
  <c r="V18" i="16"/>
  <c r="S18" i="16"/>
  <c r="R19" i="16"/>
  <c r="R28" i="16"/>
  <c r="Q29" i="16"/>
  <c r="Y29" i="16"/>
  <c r="T18" i="16"/>
  <c r="S19" i="16"/>
  <c r="S28" i="16"/>
  <c r="R29" i="16"/>
  <c r="Q39" i="16"/>
  <c r="U18" i="16"/>
  <c r="T19" i="16"/>
  <c r="T28" i="16"/>
  <c r="S29" i="16"/>
  <c r="Q38" i="16"/>
  <c r="U19" i="16"/>
  <c r="T29" i="16"/>
  <c r="Q28" i="16"/>
  <c r="W18" i="16"/>
  <c r="V19" i="16"/>
  <c r="V28" i="16"/>
  <c r="U29" i="16"/>
  <c r="Q18" i="16"/>
  <c r="X19" i="16"/>
  <c r="W29" i="16"/>
  <c r="Q19" i="16"/>
  <c r="AC10" i="1" l="1"/>
  <c r="AD10" i="1" l="1"/>
  <c r="D4" i="19"/>
  <c r="E4" i="19"/>
  <c r="F4" i="19"/>
  <c r="G4" i="19"/>
  <c r="D26" i="19"/>
  <c r="E26" i="19"/>
  <c r="C26" i="19"/>
  <c r="C4" i="19" s="1"/>
  <c r="E10" i="8" l="1"/>
  <c r="E11" i="8"/>
  <c r="E12" i="8"/>
  <c r="E13" i="8"/>
  <c r="E14" i="8"/>
  <c r="E15" i="8"/>
  <c r="E16" i="8"/>
  <c r="E17" i="8"/>
  <c r="E18" i="8"/>
  <c r="E9" i="8"/>
  <c r="B29" i="20"/>
  <c r="B28" i="20"/>
  <c r="B27" i="20"/>
  <c r="E25" i="20"/>
  <c r="D25" i="20"/>
  <c r="C25" i="20"/>
  <c r="B25" i="20"/>
  <c r="E24" i="20"/>
  <c r="D24" i="20"/>
  <c r="C24" i="20"/>
  <c r="B24" i="20"/>
  <c r="E23" i="20"/>
  <c r="D23" i="20"/>
  <c r="C23" i="20"/>
  <c r="B23" i="20"/>
  <c r="E22" i="20"/>
  <c r="D22" i="20"/>
  <c r="C22" i="20"/>
  <c r="B22" i="20"/>
  <c r="E21" i="20"/>
  <c r="D21" i="20"/>
  <c r="C21" i="20"/>
  <c r="B21" i="20"/>
  <c r="E20" i="20"/>
  <c r="D20" i="20"/>
  <c r="C20" i="20"/>
  <c r="B20" i="20"/>
  <c r="E19" i="20"/>
  <c r="D19" i="20"/>
  <c r="C19" i="20"/>
  <c r="B19" i="20"/>
  <c r="B15" i="20"/>
  <c r="B14" i="20"/>
  <c r="B13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E4" i="13"/>
  <c r="L4" i="13" s="1"/>
  <c r="F4" i="13"/>
  <c r="M4" i="13" s="1"/>
  <c r="G4" i="13"/>
  <c r="N4" i="13" s="1"/>
  <c r="H4" i="13"/>
  <c r="O4" i="13" s="1"/>
  <c r="E5" i="13"/>
  <c r="L5" i="13" s="1"/>
  <c r="F5" i="13"/>
  <c r="M5" i="13" s="1"/>
  <c r="G5" i="13"/>
  <c r="N5" i="13" s="1"/>
  <c r="H5" i="13"/>
  <c r="O5" i="13" s="1"/>
  <c r="D5" i="13"/>
  <c r="K5" i="13" s="1"/>
  <c r="D4" i="13"/>
  <c r="K4" i="13" s="1"/>
  <c r="E88" i="18"/>
  <c r="F88" i="18"/>
  <c r="G88" i="18"/>
  <c r="H88" i="18"/>
  <c r="I88" i="18"/>
  <c r="E89" i="18"/>
  <c r="F89" i="18"/>
  <c r="G89" i="18"/>
  <c r="H89" i="18"/>
  <c r="I89" i="18"/>
  <c r="E90" i="18"/>
  <c r="F90" i="18"/>
  <c r="G90" i="18"/>
  <c r="H90" i="18"/>
  <c r="I90" i="18"/>
  <c r="E91" i="18"/>
  <c r="F91" i="18"/>
  <c r="G91" i="18"/>
  <c r="H91" i="18"/>
  <c r="I91" i="18"/>
  <c r="D89" i="18"/>
  <c r="D90" i="18"/>
  <c r="D91" i="18"/>
  <c r="D88" i="18"/>
  <c r="E69" i="18"/>
  <c r="F69" i="18"/>
  <c r="G69" i="18"/>
  <c r="H69" i="18"/>
  <c r="I69" i="18"/>
  <c r="J69" i="18"/>
  <c r="K69" i="18"/>
  <c r="L69" i="18"/>
  <c r="M69" i="18"/>
  <c r="E70" i="18"/>
  <c r="F70" i="18"/>
  <c r="G70" i="18"/>
  <c r="H70" i="18"/>
  <c r="I70" i="18"/>
  <c r="J70" i="18"/>
  <c r="K70" i="18"/>
  <c r="L70" i="18"/>
  <c r="M70" i="18"/>
  <c r="E71" i="18"/>
  <c r="F71" i="18"/>
  <c r="G71" i="18"/>
  <c r="H71" i="18"/>
  <c r="I71" i="18"/>
  <c r="J71" i="18"/>
  <c r="K71" i="18"/>
  <c r="L71" i="18"/>
  <c r="M71" i="18"/>
  <c r="E72" i="18"/>
  <c r="F72" i="18"/>
  <c r="G72" i="18"/>
  <c r="H72" i="18"/>
  <c r="I72" i="18"/>
  <c r="J72" i="18"/>
  <c r="K72" i="18"/>
  <c r="L72" i="18"/>
  <c r="M72" i="18"/>
  <c r="D70" i="18"/>
  <c r="D71" i="18"/>
  <c r="D72" i="18"/>
  <c r="D69" i="18"/>
  <c r="U3" i="18"/>
  <c r="U2" i="18"/>
  <c r="D16" i="18" l="1"/>
  <c r="S16" i="18" s="1"/>
  <c r="S70" i="18"/>
  <c r="J18" i="18"/>
  <c r="Y18" i="18" s="1"/>
  <c r="Y72" i="18"/>
  <c r="F18" i="18"/>
  <c r="U18" i="18" s="1"/>
  <c r="U72" i="18"/>
  <c r="K17" i="18"/>
  <c r="Z17" i="18" s="1"/>
  <c r="Z71" i="18"/>
  <c r="G17" i="18"/>
  <c r="V17" i="18" s="1"/>
  <c r="V71" i="18"/>
  <c r="L16" i="18"/>
  <c r="AA16" i="18" s="1"/>
  <c r="AA70" i="18"/>
  <c r="H16" i="18"/>
  <c r="W16" i="18" s="1"/>
  <c r="W70" i="18"/>
  <c r="M15" i="18"/>
  <c r="AB15" i="18" s="1"/>
  <c r="AB69" i="18"/>
  <c r="I15" i="18"/>
  <c r="X15" i="18" s="1"/>
  <c r="X69" i="18"/>
  <c r="E15" i="18"/>
  <c r="T69" i="18"/>
  <c r="D35" i="18"/>
  <c r="S35" i="18" s="1"/>
  <c r="S89" i="18"/>
  <c r="F37" i="18"/>
  <c r="U37" i="18" s="1"/>
  <c r="U91" i="18"/>
  <c r="G36" i="18"/>
  <c r="V36" i="18" s="1"/>
  <c r="V90" i="18"/>
  <c r="H35" i="18"/>
  <c r="W35" i="18" s="1"/>
  <c r="W89" i="18"/>
  <c r="I34" i="18"/>
  <c r="X34" i="18" s="1"/>
  <c r="X88" i="18"/>
  <c r="E34" i="18"/>
  <c r="T34" i="18" s="1"/>
  <c r="T88" i="18"/>
  <c r="D15" i="18"/>
  <c r="S15" i="18" s="1"/>
  <c r="S69" i="18"/>
  <c r="M18" i="18"/>
  <c r="AB18" i="18" s="1"/>
  <c r="AB72" i="18"/>
  <c r="I18" i="18"/>
  <c r="X18" i="18" s="1"/>
  <c r="X72" i="18"/>
  <c r="E18" i="18"/>
  <c r="T18" i="18" s="1"/>
  <c r="T72" i="18"/>
  <c r="J17" i="18"/>
  <c r="Y17" i="18" s="1"/>
  <c r="Y71" i="18"/>
  <c r="F17" i="18"/>
  <c r="U17" i="18" s="1"/>
  <c r="U71" i="18"/>
  <c r="K16" i="18"/>
  <c r="Z16" i="18" s="1"/>
  <c r="Z70" i="18"/>
  <c r="G16" i="18"/>
  <c r="V16" i="18" s="1"/>
  <c r="V70" i="18"/>
  <c r="L15" i="18"/>
  <c r="AA15" i="18" s="1"/>
  <c r="AA69" i="18"/>
  <c r="H15" i="18"/>
  <c r="W15" i="18" s="1"/>
  <c r="W69" i="18"/>
  <c r="D34" i="18"/>
  <c r="S34" i="18" s="1"/>
  <c r="S88" i="18"/>
  <c r="I37" i="18"/>
  <c r="X37" i="18" s="1"/>
  <c r="X91" i="18"/>
  <c r="E37" i="18"/>
  <c r="T37" i="18" s="1"/>
  <c r="T91" i="18"/>
  <c r="F36" i="18"/>
  <c r="U36" i="18" s="1"/>
  <c r="U90" i="18"/>
  <c r="G35" i="18"/>
  <c r="V35" i="18" s="1"/>
  <c r="V89" i="18"/>
  <c r="H34" i="18"/>
  <c r="W34" i="18" s="1"/>
  <c r="W88" i="18"/>
  <c r="D18" i="18"/>
  <c r="S18" i="18" s="1"/>
  <c r="S72" i="18"/>
  <c r="L18" i="18"/>
  <c r="AA18" i="18" s="1"/>
  <c r="AA72" i="18"/>
  <c r="H18" i="18"/>
  <c r="W18" i="18" s="1"/>
  <c r="W72" i="18"/>
  <c r="M17" i="18"/>
  <c r="AB17" i="18" s="1"/>
  <c r="AB71" i="18"/>
  <c r="I17" i="18"/>
  <c r="X17" i="18" s="1"/>
  <c r="X71" i="18"/>
  <c r="E17" i="18"/>
  <c r="T17" i="18" s="1"/>
  <c r="T71" i="18"/>
  <c r="J16" i="18"/>
  <c r="Y16" i="18" s="1"/>
  <c r="Y70" i="18"/>
  <c r="F16" i="18"/>
  <c r="U16" i="18" s="1"/>
  <c r="U70" i="18"/>
  <c r="K15" i="18"/>
  <c r="Z15" i="18" s="1"/>
  <c r="Z69" i="18"/>
  <c r="G15" i="18"/>
  <c r="V15" i="18" s="1"/>
  <c r="V69" i="18"/>
  <c r="D37" i="18"/>
  <c r="S37" i="18" s="1"/>
  <c r="S91" i="18"/>
  <c r="H37" i="18"/>
  <c r="W37" i="18" s="1"/>
  <c r="W91" i="18"/>
  <c r="I36" i="18"/>
  <c r="X36" i="18" s="1"/>
  <c r="X90" i="18"/>
  <c r="E36" i="18"/>
  <c r="T36" i="18" s="1"/>
  <c r="T90" i="18"/>
  <c r="F35" i="18"/>
  <c r="U35" i="18" s="1"/>
  <c r="U89" i="18"/>
  <c r="G34" i="18"/>
  <c r="V34" i="18" s="1"/>
  <c r="V88" i="18"/>
  <c r="D17" i="18"/>
  <c r="S17" i="18" s="1"/>
  <c r="S71" i="18"/>
  <c r="K18" i="18"/>
  <c r="Z18" i="18" s="1"/>
  <c r="Z72" i="18"/>
  <c r="G18" i="18"/>
  <c r="V18" i="18" s="1"/>
  <c r="V72" i="18"/>
  <c r="L17" i="18"/>
  <c r="AA17" i="18" s="1"/>
  <c r="AA71" i="18"/>
  <c r="H17" i="18"/>
  <c r="W17" i="18" s="1"/>
  <c r="W71" i="18"/>
  <c r="M16" i="18"/>
  <c r="AB16" i="18" s="1"/>
  <c r="AB70" i="18"/>
  <c r="I16" i="18"/>
  <c r="X16" i="18" s="1"/>
  <c r="X70" i="18"/>
  <c r="E16" i="18"/>
  <c r="T16" i="18" s="1"/>
  <c r="T70" i="18"/>
  <c r="J15" i="18"/>
  <c r="Y15" i="18" s="1"/>
  <c r="Y69" i="18"/>
  <c r="F15" i="18"/>
  <c r="U15" i="18" s="1"/>
  <c r="U69" i="18"/>
  <c r="D36" i="18"/>
  <c r="S36" i="18" s="1"/>
  <c r="S90" i="18"/>
  <c r="G37" i="18"/>
  <c r="V37" i="18" s="1"/>
  <c r="V91" i="18"/>
  <c r="H36" i="18"/>
  <c r="W36" i="18" s="1"/>
  <c r="W90" i="18"/>
  <c r="I35" i="18"/>
  <c r="X35" i="18" s="1"/>
  <c r="X89" i="18"/>
  <c r="E35" i="18"/>
  <c r="T35" i="18" s="1"/>
  <c r="T89" i="18"/>
  <c r="F34" i="18"/>
  <c r="U34" i="18" s="1"/>
  <c r="U88" i="18"/>
  <c r="E61" i="17"/>
  <c r="J41" i="1"/>
  <c r="I41" i="1"/>
  <c r="H41" i="1"/>
  <c r="G41" i="1"/>
  <c r="F41" i="1"/>
  <c r="E41" i="1"/>
  <c r="K53" i="17"/>
  <c r="K54" i="17"/>
  <c r="H53" i="17"/>
  <c r="H54" i="17"/>
  <c r="F53" i="17"/>
  <c r="F54" i="17"/>
  <c r="H48" i="17"/>
  <c r="H49" i="17"/>
  <c r="U49" i="17" s="1"/>
  <c r="G43" i="17"/>
  <c r="H43" i="17"/>
  <c r="G44" i="17"/>
  <c r="T44" i="17" s="1"/>
  <c r="H44" i="17"/>
  <c r="E60" i="17"/>
  <c r="E43" i="17" s="1"/>
  <c r="M54" i="17"/>
  <c r="L54" i="17"/>
  <c r="J54" i="17"/>
  <c r="I54" i="17"/>
  <c r="G54" i="17"/>
  <c r="E54" i="17"/>
  <c r="M53" i="17"/>
  <c r="L53" i="17"/>
  <c r="J53" i="17"/>
  <c r="I53" i="17"/>
  <c r="G53" i="17"/>
  <c r="E53" i="17"/>
  <c r="M48" i="17"/>
  <c r="N48" i="17"/>
  <c r="M49" i="17"/>
  <c r="N49" i="17"/>
  <c r="L49" i="17"/>
  <c r="K49" i="17"/>
  <c r="J49" i="17"/>
  <c r="I49" i="17"/>
  <c r="G49" i="17"/>
  <c r="F49" i="17"/>
  <c r="E49" i="17"/>
  <c r="L48" i="17"/>
  <c r="K48" i="17"/>
  <c r="J48" i="17"/>
  <c r="I48" i="17"/>
  <c r="G48" i="17"/>
  <c r="F48" i="17"/>
  <c r="E48" i="17"/>
  <c r="I43" i="17"/>
  <c r="J43" i="17"/>
  <c r="K43" i="17"/>
  <c r="L43" i="17"/>
  <c r="M43" i="17"/>
  <c r="N43" i="17"/>
  <c r="I44" i="17"/>
  <c r="J44" i="17"/>
  <c r="K44" i="17"/>
  <c r="L44" i="17"/>
  <c r="M44" i="17"/>
  <c r="N44" i="17"/>
  <c r="F44" i="17"/>
  <c r="F43" i="17"/>
  <c r="E38" i="16"/>
  <c r="F38" i="16"/>
  <c r="S38" i="16" s="1"/>
  <c r="G38" i="16"/>
  <c r="T38" i="16" s="1"/>
  <c r="H38" i="16"/>
  <c r="U38" i="16" s="1"/>
  <c r="I38" i="16"/>
  <c r="V38" i="16" s="1"/>
  <c r="J38" i="16"/>
  <c r="W38" i="16" s="1"/>
  <c r="K38" i="16"/>
  <c r="X38" i="16" s="1"/>
  <c r="L38" i="16"/>
  <c r="Y38" i="16" s="1"/>
  <c r="F39" i="16"/>
  <c r="S39" i="16" s="1"/>
  <c r="G39" i="16"/>
  <c r="T39" i="16" s="1"/>
  <c r="H39" i="16"/>
  <c r="U39" i="16" s="1"/>
  <c r="I39" i="16"/>
  <c r="V39" i="16" s="1"/>
  <c r="J39" i="16"/>
  <c r="W39" i="16" s="1"/>
  <c r="K39" i="16"/>
  <c r="X39" i="16" s="1"/>
  <c r="L39" i="16"/>
  <c r="Y39" i="16" s="1"/>
  <c r="E39" i="16"/>
  <c r="R39" i="16" s="1"/>
  <c r="L8" i="16"/>
  <c r="Y8" i="16" s="1"/>
  <c r="H9" i="16"/>
  <c r="U9" i="16" s="1"/>
  <c r="L9" i="16"/>
  <c r="Y9" i="16" s="1"/>
  <c r="G9" i="16"/>
  <c r="T9" i="16" s="1"/>
  <c r="K8" i="16"/>
  <c r="X8" i="16" s="1"/>
  <c r="K9" i="16"/>
  <c r="X9" i="16" s="1"/>
  <c r="J14" i="7"/>
  <c r="J15" i="7"/>
  <c r="J16" i="7"/>
  <c r="J17" i="7"/>
  <c r="J18" i="7"/>
  <c r="E43" i="7"/>
  <c r="F43" i="7"/>
  <c r="G43" i="7"/>
  <c r="H43" i="7"/>
  <c r="I43" i="7"/>
  <c r="J43" i="7"/>
  <c r="K43" i="7"/>
  <c r="L43" i="7"/>
  <c r="M43" i="7"/>
  <c r="N43" i="7"/>
  <c r="O43" i="7"/>
  <c r="P43" i="7"/>
  <c r="E44" i="7"/>
  <c r="F44" i="7"/>
  <c r="G44" i="7"/>
  <c r="H44" i="7"/>
  <c r="I44" i="7"/>
  <c r="J44" i="7"/>
  <c r="K44" i="7"/>
  <c r="L44" i="7"/>
  <c r="M44" i="7"/>
  <c r="N44" i="7"/>
  <c r="O44" i="7"/>
  <c r="P44" i="7"/>
  <c r="E45" i="7"/>
  <c r="F45" i="7"/>
  <c r="G45" i="7"/>
  <c r="H45" i="7"/>
  <c r="I45" i="7"/>
  <c r="J45" i="7"/>
  <c r="K45" i="7"/>
  <c r="L45" i="7"/>
  <c r="M45" i="7"/>
  <c r="N45" i="7"/>
  <c r="O45" i="7"/>
  <c r="P45" i="7"/>
  <c r="E46" i="7"/>
  <c r="F46" i="7"/>
  <c r="G46" i="7"/>
  <c r="H46" i="7"/>
  <c r="I46" i="7"/>
  <c r="J46" i="7"/>
  <c r="K46" i="7"/>
  <c r="L46" i="7"/>
  <c r="M46" i="7"/>
  <c r="N46" i="7"/>
  <c r="O46" i="7"/>
  <c r="P46" i="7"/>
  <c r="D44" i="7"/>
  <c r="D45" i="7"/>
  <c r="D46" i="7"/>
  <c r="D43" i="7"/>
  <c r="T15" i="18" l="1"/>
  <c r="E25" i="18"/>
  <c r="H10" i="17"/>
  <c r="U10" i="17" s="1"/>
  <c r="U48" i="17"/>
  <c r="H15" i="17"/>
  <c r="U15" i="17" s="1"/>
  <c r="U53" i="17"/>
  <c r="F6" i="17"/>
  <c r="S6" i="17" s="1"/>
  <c r="S44" i="17"/>
  <c r="I10" i="17"/>
  <c r="V10" i="17" s="1"/>
  <c r="V48" i="17"/>
  <c r="J6" i="17"/>
  <c r="W6" i="17" s="1"/>
  <c r="W44" i="17"/>
  <c r="E10" i="17"/>
  <c r="R10" i="17" s="1"/>
  <c r="R48" i="17"/>
  <c r="F11" i="17"/>
  <c r="S11" i="17" s="1"/>
  <c r="S49" i="17"/>
  <c r="N10" i="17"/>
  <c r="AA10" i="17" s="1"/>
  <c r="AA48" i="17"/>
  <c r="I15" i="17"/>
  <c r="V15" i="17" s="1"/>
  <c r="V53" i="17"/>
  <c r="E16" i="17"/>
  <c r="R16" i="17" s="1"/>
  <c r="R54" i="17"/>
  <c r="L16" i="17"/>
  <c r="Y16" i="17" s="1"/>
  <c r="Y54" i="17"/>
  <c r="M6" i="17"/>
  <c r="Z6" i="17" s="1"/>
  <c r="Z44" i="17"/>
  <c r="I6" i="17"/>
  <c r="V6" i="17" s="1"/>
  <c r="V44" i="17"/>
  <c r="K5" i="17"/>
  <c r="X5" i="17" s="1"/>
  <c r="X43" i="17"/>
  <c r="F10" i="17"/>
  <c r="S10" i="17" s="1"/>
  <c r="S48" i="17"/>
  <c r="K10" i="17"/>
  <c r="X10" i="17" s="1"/>
  <c r="X48" i="17"/>
  <c r="G11" i="17"/>
  <c r="T11" i="17" s="1"/>
  <c r="T49" i="17"/>
  <c r="L11" i="17"/>
  <c r="Y11" i="17" s="1"/>
  <c r="Y49" i="17"/>
  <c r="M10" i="17"/>
  <c r="Z10" i="17" s="1"/>
  <c r="Z48" i="17"/>
  <c r="J15" i="17"/>
  <c r="W15" i="17" s="1"/>
  <c r="W53" i="17"/>
  <c r="G16" i="17"/>
  <c r="T16" i="17" s="1"/>
  <c r="T54" i="17"/>
  <c r="M16" i="17"/>
  <c r="Z16" i="17" s="1"/>
  <c r="Z54" i="17"/>
  <c r="H5" i="17"/>
  <c r="U5" i="17" s="1"/>
  <c r="U43" i="17"/>
  <c r="F16" i="17"/>
  <c r="S16" i="17" s="1"/>
  <c r="S54" i="17"/>
  <c r="K16" i="17"/>
  <c r="X16" i="17" s="1"/>
  <c r="X54" i="17"/>
  <c r="K6" i="17"/>
  <c r="X6" i="17" s="1"/>
  <c r="X44" i="17"/>
  <c r="I5" i="17"/>
  <c r="V5" i="17" s="1"/>
  <c r="V43" i="17"/>
  <c r="N6" i="17"/>
  <c r="AA6" i="17" s="1"/>
  <c r="AA44" i="17"/>
  <c r="L5" i="17"/>
  <c r="Y5" i="17" s="1"/>
  <c r="Y43" i="17"/>
  <c r="J10" i="17"/>
  <c r="W10" i="17" s="1"/>
  <c r="W48" i="17"/>
  <c r="K11" i="17"/>
  <c r="X11" i="17" s="1"/>
  <c r="X49" i="17"/>
  <c r="F5" i="17"/>
  <c r="S5" i="17" s="1"/>
  <c r="S43" i="17"/>
  <c r="L6" i="17"/>
  <c r="Y6" i="17" s="1"/>
  <c r="Y44" i="17"/>
  <c r="N5" i="17"/>
  <c r="AA5" i="17" s="1"/>
  <c r="AA43" i="17"/>
  <c r="J5" i="17"/>
  <c r="W5" i="17" s="1"/>
  <c r="W43" i="17"/>
  <c r="G10" i="17"/>
  <c r="T10" i="17" s="1"/>
  <c r="T48" i="17"/>
  <c r="L10" i="17"/>
  <c r="Y10" i="17" s="1"/>
  <c r="Y48" i="17"/>
  <c r="I11" i="17"/>
  <c r="V11" i="17" s="1"/>
  <c r="V49" i="17"/>
  <c r="N11" i="17"/>
  <c r="AA11" i="17" s="1"/>
  <c r="AA49" i="17"/>
  <c r="E15" i="17"/>
  <c r="R15" i="17" s="1"/>
  <c r="R53" i="17"/>
  <c r="L15" i="17"/>
  <c r="Y15" i="17" s="1"/>
  <c r="Y53" i="17"/>
  <c r="I16" i="17"/>
  <c r="V16" i="17" s="1"/>
  <c r="V54" i="17"/>
  <c r="E5" i="17"/>
  <c r="R5" i="17" s="1"/>
  <c r="R43" i="17"/>
  <c r="G5" i="17"/>
  <c r="T5" i="17" s="1"/>
  <c r="T43" i="17"/>
  <c r="F15" i="17"/>
  <c r="S15" i="17" s="1"/>
  <c r="S53" i="17"/>
  <c r="K15" i="17"/>
  <c r="X15" i="17" s="1"/>
  <c r="X53" i="17"/>
  <c r="G6" i="17"/>
  <c r="T6" i="17" s="1"/>
  <c r="M5" i="17"/>
  <c r="Z5" i="17" s="1"/>
  <c r="Z43" i="17"/>
  <c r="E11" i="17"/>
  <c r="R11" i="17" s="1"/>
  <c r="R49" i="17"/>
  <c r="J11" i="17"/>
  <c r="W11" i="17" s="1"/>
  <c r="W49" i="17"/>
  <c r="M11" i="17"/>
  <c r="Z11" i="17" s="1"/>
  <c r="Z49" i="17"/>
  <c r="G15" i="17"/>
  <c r="T15" i="17" s="1"/>
  <c r="T53" i="17"/>
  <c r="M15" i="17"/>
  <c r="Z15" i="17" s="1"/>
  <c r="Z53" i="17"/>
  <c r="J16" i="17"/>
  <c r="W16" i="17" s="1"/>
  <c r="W54" i="17"/>
  <c r="H6" i="17"/>
  <c r="U6" i="17" s="1"/>
  <c r="U44" i="17"/>
  <c r="H16" i="17"/>
  <c r="U16" i="17" s="1"/>
  <c r="U54" i="17"/>
  <c r="H11" i="17"/>
  <c r="U11" i="17" s="1"/>
  <c r="P7" i="7"/>
  <c r="AE7" i="7" s="1"/>
  <c r="AE46" i="7"/>
  <c r="O7" i="7"/>
  <c r="AD7" i="7" s="1"/>
  <c r="AD46" i="7"/>
  <c r="G7" i="7"/>
  <c r="V7" i="7" s="1"/>
  <c r="V46" i="7"/>
  <c r="O5" i="7"/>
  <c r="AD5" i="7" s="1"/>
  <c r="AD44" i="7"/>
  <c r="K4" i="7"/>
  <c r="Z4" i="7" s="1"/>
  <c r="Z43" i="7"/>
  <c r="K6" i="7"/>
  <c r="Z6" i="7" s="1"/>
  <c r="Z45" i="7"/>
  <c r="G5" i="7"/>
  <c r="V5" i="7" s="1"/>
  <c r="V44" i="7"/>
  <c r="H8" i="16"/>
  <c r="U8" i="16" s="1"/>
  <c r="E8" i="16"/>
  <c r="R8" i="16" s="1"/>
  <c r="R38" i="16"/>
  <c r="N7" i="7"/>
  <c r="AC7" i="7" s="1"/>
  <c r="AC46" i="7"/>
  <c r="F7" i="7"/>
  <c r="U7" i="7" s="1"/>
  <c r="U46" i="7"/>
  <c r="J6" i="7"/>
  <c r="Y6" i="7" s="1"/>
  <c r="Y45" i="7"/>
  <c r="N5" i="7"/>
  <c r="AC5" i="7" s="1"/>
  <c r="AC44" i="7"/>
  <c r="F5" i="7"/>
  <c r="U5" i="7" s="1"/>
  <c r="U44" i="7"/>
  <c r="J4" i="7"/>
  <c r="Y4" i="7" s="1"/>
  <c r="Y43" i="7"/>
  <c r="E7" i="7"/>
  <c r="T7" i="7" s="1"/>
  <c r="T46" i="7"/>
  <c r="M5" i="7"/>
  <c r="AB5" i="7" s="1"/>
  <c r="AB44" i="7"/>
  <c r="E5" i="7"/>
  <c r="T5" i="7" s="1"/>
  <c r="T44" i="7"/>
  <c r="M7" i="7"/>
  <c r="AB7" i="7" s="1"/>
  <c r="AB46" i="7"/>
  <c r="I6" i="7"/>
  <c r="X6" i="7" s="1"/>
  <c r="X45" i="7"/>
  <c r="I4" i="7"/>
  <c r="X4" i="7" s="1"/>
  <c r="X43" i="7"/>
  <c r="D4" i="7"/>
  <c r="S4" i="7" s="1"/>
  <c r="S43" i="7"/>
  <c r="L7" i="7"/>
  <c r="AA7" i="7" s="1"/>
  <c r="AA46" i="7"/>
  <c r="P6" i="7"/>
  <c r="AE6" i="7" s="1"/>
  <c r="AE45" i="7"/>
  <c r="H6" i="7"/>
  <c r="W6" i="7" s="1"/>
  <c r="W45" i="7"/>
  <c r="L5" i="7"/>
  <c r="AA5" i="7" s="1"/>
  <c r="AA44" i="7"/>
  <c r="P4" i="7"/>
  <c r="AE4" i="7" s="1"/>
  <c r="AE43" i="7"/>
  <c r="H4" i="7"/>
  <c r="W4" i="7" s="1"/>
  <c r="W43" i="7"/>
  <c r="D7" i="7"/>
  <c r="S7" i="7" s="1"/>
  <c r="S46" i="7"/>
  <c r="K7" i="7"/>
  <c r="Z7" i="7" s="1"/>
  <c r="Z46" i="7"/>
  <c r="O6" i="7"/>
  <c r="AD6" i="7" s="1"/>
  <c r="AD45" i="7"/>
  <c r="G6" i="7"/>
  <c r="V6" i="7" s="1"/>
  <c r="V45" i="7"/>
  <c r="K5" i="7"/>
  <c r="Z5" i="7" s="1"/>
  <c r="Z44" i="7"/>
  <c r="O4" i="7"/>
  <c r="AD4" i="7" s="1"/>
  <c r="AD43" i="7"/>
  <c r="G4" i="7"/>
  <c r="V4" i="7" s="1"/>
  <c r="V43" i="7"/>
  <c r="D6" i="7"/>
  <c r="S6" i="7" s="1"/>
  <c r="S45" i="7"/>
  <c r="J7" i="7"/>
  <c r="Y7" i="7" s="1"/>
  <c r="Y46" i="7"/>
  <c r="N6" i="7"/>
  <c r="AC6" i="7" s="1"/>
  <c r="AC45" i="7"/>
  <c r="F6" i="7"/>
  <c r="U6" i="7" s="1"/>
  <c r="U45" i="7"/>
  <c r="J5" i="7"/>
  <c r="Y5" i="7" s="1"/>
  <c r="Y44" i="7"/>
  <c r="N4" i="7"/>
  <c r="AC4" i="7" s="1"/>
  <c r="AC43" i="7"/>
  <c r="F4" i="7"/>
  <c r="U4" i="7" s="1"/>
  <c r="U43" i="7"/>
  <c r="D5" i="7"/>
  <c r="S5" i="7" s="1"/>
  <c r="S44" i="7"/>
  <c r="I7" i="7"/>
  <c r="X7" i="7" s="1"/>
  <c r="X46" i="7"/>
  <c r="M6" i="7"/>
  <c r="AB6" i="7" s="1"/>
  <c r="AB45" i="7"/>
  <c r="E6" i="7"/>
  <c r="T6" i="7" s="1"/>
  <c r="T45" i="7"/>
  <c r="I5" i="7"/>
  <c r="X5" i="7" s="1"/>
  <c r="X44" i="7"/>
  <c r="M4" i="7"/>
  <c r="AB4" i="7" s="1"/>
  <c r="AB43" i="7"/>
  <c r="E4" i="7"/>
  <c r="T4" i="7" s="1"/>
  <c r="T43" i="7"/>
  <c r="I9" i="16"/>
  <c r="V9" i="16" s="1"/>
  <c r="H7" i="7"/>
  <c r="W7" i="7" s="1"/>
  <c r="W46" i="7"/>
  <c r="L6" i="7"/>
  <c r="AA6" i="7" s="1"/>
  <c r="AA45" i="7"/>
  <c r="P5" i="7"/>
  <c r="AE5" i="7" s="1"/>
  <c r="AE44" i="7"/>
  <c r="H5" i="7"/>
  <c r="W5" i="7" s="1"/>
  <c r="W44" i="7"/>
  <c r="L4" i="7"/>
  <c r="AA4" i="7" s="1"/>
  <c r="AA43" i="7"/>
  <c r="E44" i="17"/>
  <c r="G8" i="16"/>
  <c r="T8" i="16" s="1"/>
  <c r="E9" i="16"/>
  <c r="R9" i="16" s="1"/>
  <c r="F9" i="16"/>
  <c r="S9" i="16" s="1"/>
  <c r="F8" i="16"/>
  <c r="S8" i="16" s="1"/>
  <c r="J8" i="16"/>
  <c r="W8" i="16" s="1"/>
  <c r="G39" i="15"/>
  <c r="U39" i="15" s="1"/>
  <c r="G40" i="15"/>
  <c r="U40" i="15" s="1"/>
  <c r="G41" i="15"/>
  <c r="U41" i="15" s="1"/>
  <c r="G38" i="15"/>
  <c r="U38" i="15" s="1"/>
  <c r="F39" i="15"/>
  <c r="T39" i="15" s="1"/>
  <c r="F40" i="15"/>
  <c r="T40" i="15" s="1"/>
  <c r="F41" i="15"/>
  <c r="T41" i="15" s="1"/>
  <c r="F38" i="15"/>
  <c r="T38" i="15" s="1"/>
  <c r="G29" i="15"/>
  <c r="U29" i="15" s="1"/>
  <c r="H29" i="15"/>
  <c r="V29" i="15" s="1"/>
  <c r="I29" i="15"/>
  <c r="W29" i="15" s="1"/>
  <c r="J29" i="15"/>
  <c r="X29" i="15" s="1"/>
  <c r="K29" i="15"/>
  <c r="Y29" i="15" s="1"/>
  <c r="L29" i="15"/>
  <c r="Z29" i="15" s="1"/>
  <c r="M29" i="15"/>
  <c r="AA29" i="15" s="1"/>
  <c r="N29" i="15"/>
  <c r="AB29" i="15" s="1"/>
  <c r="F29" i="15"/>
  <c r="T29" i="15" s="1"/>
  <c r="G18" i="15"/>
  <c r="U18" i="15" s="1"/>
  <c r="H18" i="15"/>
  <c r="V18" i="15" s="1"/>
  <c r="I18" i="15"/>
  <c r="W18" i="15" s="1"/>
  <c r="J18" i="15"/>
  <c r="X18" i="15" s="1"/>
  <c r="K18" i="15"/>
  <c r="Y18" i="15" s="1"/>
  <c r="L18" i="15"/>
  <c r="Z18" i="15" s="1"/>
  <c r="M18" i="15"/>
  <c r="AA18" i="15" s="1"/>
  <c r="N18" i="15"/>
  <c r="AB18" i="15" s="1"/>
  <c r="F18" i="15"/>
  <c r="E8" i="15"/>
  <c r="S8" i="15" s="1"/>
  <c r="F8" i="15"/>
  <c r="T8" i="15" s="1"/>
  <c r="G8" i="15"/>
  <c r="U8" i="15" s="1"/>
  <c r="H8" i="15"/>
  <c r="V8" i="15" s="1"/>
  <c r="I8" i="15"/>
  <c r="W8" i="15" s="1"/>
  <c r="J8" i="15"/>
  <c r="X8" i="15" s="1"/>
  <c r="K8" i="15"/>
  <c r="Y8" i="15" s="1"/>
  <c r="L8" i="15"/>
  <c r="Z8" i="15" s="1"/>
  <c r="M8" i="15"/>
  <c r="AA8" i="15" s="1"/>
  <c r="N8" i="15"/>
  <c r="AB8" i="15" s="1"/>
  <c r="O8" i="15"/>
  <c r="AC8" i="15" s="1"/>
  <c r="P8" i="15"/>
  <c r="AD8" i="15" s="1"/>
  <c r="D8" i="15"/>
  <c r="R8" i="15" s="1"/>
  <c r="F77" i="14"/>
  <c r="P77" i="14" s="1"/>
  <c r="G77" i="14"/>
  <c r="Q77" i="14" s="1"/>
  <c r="H77" i="14"/>
  <c r="R77" i="14" s="1"/>
  <c r="I77" i="14"/>
  <c r="S77" i="14" s="1"/>
  <c r="J77" i="14"/>
  <c r="T77" i="14" s="1"/>
  <c r="K77" i="14"/>
  <c r="U77" i="14" s="1"/>
  <c r="L77" i="14"/>
  <c r="V77" i="14" s="1"/>
  <c r="F78" i="14"/>
  <c r="P78" i="14" s="1"/>
  <c r="G78" i="14"/>
  <c r="Q78" i="14" s="1"/>
  <c r="H78" i="14"/>
  <c r="R78" i="14" s="1"/>
  <c r="I78" i="14"/>
  <c r="S78" i="14" s="1"/>
  <c r="J78" i="14"/>
  <c r="T78" i="14" s="1"/>
  <c r="K78" i="14"/>
  <c r="U78" i="14" s="1"/>
  <c r="L78" i="14"/>
  <c r="V78" i="14" s="1"/>
  <c r="F79" i="14"/>
  <c r="P79" i="14" s="1"/>
  <c r="G79" i="14"/>
  <c r="Q79" i="14" s="1"/>
  <c r="H79" i="14"/>
  <c r="R79" i="14" s="1"/>
  <c r="I79" i="14"/>
  <c r="S79" i="14" s="1"/>
  <c r="J79" i="14"/>
  <c r="T79" i="14" s="1"/>
  <c r="K79" i="14"/>
  <c r="U79" i="14" s="1"/>
  <c r="L79" i="14"/>
  <c r="V79" i="14" s="1"/>
  <c r="F80" i="14"/>
  <c r="P80" i="14" s="1"/>
  <c r="G80" i="14"/>
  <c r="Q80" i="14" s="1"/>
  <c r="H80" i="14"/>
  <c r="R80" i="14" s="1"/>
  <c r="I80" i="14"/>
  <c r="S80" i="14" s="1"/>
  <c r="J80" i="14"/>
  <c r="T80" i="14" s="1"/>
  <c r="K80" i="14"/>
  <c r="U80" i="14" s="1"/>
  <c r="L80" i="14"/>
  <c r="V80" i="14" s="1"/>
  <c r="E78" i="14"/>
  <c r="O78" i="14" s="1"/>
  <c r="E79" i="14"/>
  <c r="O79" i="14" s="1"/>
  <c r="E80" i="14"/>
  <c r="E77" i="14"/>
  <c r="O77" i="14" s="1"/>
  <c r="F44" i="14"/>
  <c r="P44" i="14" s="1"/>
  <c r="G44" i="14"/>
  <c r="Q44" i="14" s="1"/>
  <c r="H44" i="14"/>
  <c r="R44" i="14" s="1"/>
  <c r="I44" i="14"/>
  <c r="S44" i="14" s="1"/>
  <c r="J44" i="14"/>
  <c r="T44" i="14" s="1"/>
  <c r="K44" i="14"/>
  <c r="U44" i="14" s="1"/>
  <c r="F45" i="14"/>
  <c r="P45" i="14" s="1"/>
  <c r="G45" i="14"/>
  <c r="Q45" i="14" s="1"/>
  <c r="H45" i="14"/>
  <c r="R45" i="14" s="1"/>
  <c r="I45" i="14"/>
  <c r="S45" i="14" s="1"/>
  <c r="J45" i="14"/>
  <c r="T45" i="14" s="1"/>
  <c r="K45" i="14"/>
  <c r="U45" i="14" s="1"/>
  <c r="F46" i="14"/>
  <c r="P46" i="14" s="1"/>
  <c r="G46" i="14"/>
  <c r="Q46" i="14" s="1"/>
  <c r="H46" i="14"/>
  <c r="R46" i="14" s="1"/>
  <c r="I46" i="14"/>
  <c r="S46" i="14" s="1"/>
  <c r="J46" i="14"/>
  <c r="T46" i="14" s="1"/>
  <c r="K46" i="14"/>
  <c r="U46" i="14" s="1"/>
  <c r="F47" i="14"/>
  <c r="P47" i="14" s="1"/>
  <c r="G47" i="14"/>
  <c r="Q47" i="14" s="1"/>
  <c r="H47" i="14"/>
  <c r="R47" i="14" s="1"/>
  <c r="I47" i="14"/>
  <c r="S47" i="14" s="1"/>
  <c r="J47" i="14"/>
  <c r="T47" i="14" s="1"/>
  <c r="K47" i="14"/>
  <c r="U47" i="14" s="1"/>
  <c r="E169" i="14"/>
  <c r="E47" i="14" s="1"/>
  <c r="O47" i="14" s="1"/>
  <c r="E168" i="14"/>
  <c r="E46" i="14" s="1"/>
  <c r="O46" i="14" s="1"/>
  <c r="E167" i="14"/>
  <c r="E45" i="14" s="1"/>
  <c r="O45" i="14" s="1"/>
  <c r="E166" i="14"/>
  <c r="E44" i="14" s="1"/>
  <c r="O44" i="14" s="1"/>
  <c r="F180" i="14"/>
  <c r="F154" i="14" s="1"/>
  <c r="G180" i="14"/>
  <c r="G53" i="14" s="1"/>
  <c r="Q53" i="14" s="1"/>
  <c r="H180" i="14"/>
  <c r="H154" i="14" s="1"/>
  <c r="I180" i="14"/>
  <c r="I173" i="14" s="1"/>
  <c r="I35" i="14" s="1"/>
  <c r="S35" i="14" s="1"/>
  <c r="J180" i="14"/>
  <c r="J154" i="14" s="1"/>
  <c r="K180" i="14"/>
  <c r="K53" i="14" s="1"/>
  <c r="U53" i="14" s="1"/>
  <c r="F181" i="14"/>
  <c r="F54" i="14" s="1"/>
  <c r="P54" i="14" s="1"/>
  <c r="G181" i="14"/>
  <c r="G155" i="14" s="1"/>
  <c r="H181" i="14"/>
  <c r="H155" i="14" s="1"/>
  <c r="I181" i="14"/>
  <c r="I54" i="14" s="1"/>
  <c r="S54" i="14" s="1"/>
  <c r="J181" i="14"/>
  <c r="J155" i="14" s="1"/>
  <c r="K181" i="14"/>
  <c r="K174" i="14" s="1"/>
  <c r="K36" i="14" s="1"/>
  <c r="U36" i="14" s="1"/>
  <c r="F182" i="14"/>
  <c r="F156" i="14" s="1"/>
  <c r="G182" i="14"/>
  <c r="G55" i="14" s="1"/>
  <c r="Q55" i="14" s="1"/>
  <c r="H182" i="14"/>
  <c r="H175" i="14" s="1"/>
  <c r="H37" i="14" s="1"/>
  <c r="R37" i="14" s="1"/>
  <c r="I182" i="14"/>
  <c r="I175" i="14" s="1"/>
  <c r="I37" i="14" s="1"/>
  <c r="S37" i="14" s="1"/>
  <c r="J182" i="14"/>
  <c r="J156" i="14" s="1"/>
  <c r="K182" i="14"/>
  <c r="K55" i="14" s="1"/>
  <c r="U55" i="14" s="1"/>
  <c r="E181" i="14"/>
  <c r="E54" i="14" s="1"/>
  <c r="O54" i="14" s="1"/>
  <c r="E182" i="14"/>
  <c r="E175" i="14" s="1"/>
  <c r="F190" i="14"/>
  <c r="F183" i="14" s="1"/>
  <c r="F56" i="14" s="1"/>
  <c r="P56" i="14" s="1"/>
  <c r="G190" i="14"/>
  <c r="G183" i="14" s="1"/>
  <c r="G157" i="14" s="1"/>
  <c r="H190" i="14"/>
  <c r="H183" i="14" s="1"/>
  <c r="H56" i="14" s="1"/>
  <c r="R56" i="14" s="1"/>
  <c r="I190" i="14"/>
  <c r="I183" i="14" s="1"/>
  <c r="I56" i="14" s="1"/>
  <c r="S56" i="14" s="1"/>
  <c r="J190" i="14"/>
  <c r="J183" i="14" s="1"/>
  <c r="J176" i="14" s="1"/>
  <c r="J38" i="14" s="1"/>
  <c r="T38" i="14" s="1"/>
  <c r="K190" i="14"/>
  <c r="K183" i="14" s="1"/>
  <c r="K176" i="14" s="1"/>
  <c r="K163" i="14" s="1"/>
  <c r="E190" i="14"/>
  <c r="E183" i="14" s="1"/>
  <c r="E176" i="14" s="1"/>
  <c r="E38" i="14" s="1"/>
  <c r="O38" i="14" s="1"/>
  <c r="F15" i="14"/>
  <c r="P15" i="14" s="1"/>
  <c r="G15" i="14"/>
  <c r="Q15" i="14" s="1"/>
  <c r="H15" i="14"/>
  <c r="R15" i="14" s="1"/>
  <c r="I15" i="14"/>
  <c r="S15" i="14" s="1"/>
  <c r="J15" i="14"/>
  <c r="T15" i="14" s="1"/>
  <c r="K15" i="14"/>
  <c r="U15" i="14" s="1"/>
  <c r="L15" i="14"/>
  <c r="V15" i="14" s="1"/>
  <c r="M15" i="14"/>
  <c r="W15" i="14" s="1"/>
  <c r="F16" i="14"/>
  <c r="P16" i="14" s="1"/>
  <c r="G16" i="14"/>
  <c r="Q16" i="14" s="1"/>
  <c r="H16" i="14"/>
  <c r="R16" i="14" s="1"/>
  <c r="I16" i="14"/>
  <c r="S16" i="14" s="1"/>
  <c r="J16" i="14"/>
  <c r="T16" i="14" s="1"/>
  <c r="K16" i="14"/>
  <c r="U16" i="14" s="1"/>
  <c r="L16" i="14"/>
  <c r="V16" i="14" s="1"/>
  <c r="M16" i="14"/>
  <c r="W16" i="14" s="1"/>
  <c r="F17" i="14"/>
  <c r="P17" i="14" s="1"/>
  <c r="G17" i="14"/>
  <c r="Q17" i="14" s="1"/>
  <c r="H17" i="14"/>
  <c r="R17" i="14" s="1"/>
  <c r="I17" i="14"/>
  <c r="S17" i="14" s="1"/>
  <c r="J17" i="14"/>
  <c r="T17" i="14" s="1"/>
  <c r="K17" i="14"/>
  <c r="U17" i="14" s="1"/>
  <c r="L17" i="14"/>
  <c r="V17" i="14" s="1"/>
  <c r="M17" i="14"/>
  <c r="W17" i="14" s="1"/>
  <c r="F18" i="14"/>
  <c r="P18" i="14" s="1"/>
  <c r="G18" i="14"/>
  <c r="Q18" i="14" s="1"/>
  <c r="H18" i="14"/>
  <c r="R18" i="14" s="1"/>
  <c r="I18" i="14"/>
  <c r="S18" i="14" s="1"/>
  <c r="J18" i="14"/>
  <c r="T18" i="14" s="1"/>
  <c r="K18" i="14"/>
  <c r="U18" i="14" s="1"/>
  <c r="L18" i="14"/>
  <c r="V18" i="14" s="1"/>
  <c r="M18" i="14"/>
  <c r="W18" i="14" s="1"/>
  <c r="J88" i="14"/>
  <c r="J89" i="14"/>
  <c r="J90" i="14"/>
  <c r="J91" i="14"/>
  <c r="H104" i="14"/>
  <c r="I101" i="14"/>
  <c r="J122" i="14"/>
  <c r="J7" i="14" s="1"/>
  <c r="T7" i="14" s="1"/>
  <c r="E116" i="14"/>
  <c r="E115" i="14"/>
  <c r="E17" i="14" s="1"/>
  <c r="O17" i="14" s="1"/>
  <c r="E114" i="14"/>
  <c r="E113" i="14"/>
  <c r="E88" i="14" s="1"/>
  <c r="F127" i="14"/>
  <c r="F101" i="14" s="1"/>
  <c r="G127" i="14"/>
  <c r="G24" i="14" s="1"/>
  <c r="Q24" i="14" s="1"/>
  <c r="H127" i="14"/>
  <c r="H120" i="14" s="1"/>
  <c r="I127" i="14"/>
  <c r="I24" i="14" s="1"/>
  <c r="S24" i="14" s="1"/>
  <c r="J127" i="14"/>
  <c r="J101" i="14" s="1"/>
  <c r="K127" i="14"/>
  <c r="K24" i="14" s="1"/>
  <c r="U24" i="14" s="1"/>
  <c r="L127" i="14"/>
  <c r="L120" i="14" s="1"/>
  <c r="M127" i="14"/>
  <c r="M24" i="14" s="1"/>
  <c r="W24" i="14" s="1"/>
  <c r="F128" i="14"/>
  <c r="G128" i="14"/>
  <c r="G25" i="14" s="1"/>
  <c r="Q25" i="14" s="1"/>
  <c r="H128" i="14"/>
  <c r="H102" i="14" s="1"/>
  <c r="I128" i="14"/>
  <c r="I25" i="14" s="1"/>
  <c r="S25" i="14" s="1"/>
  <c r="J128" i="14"/>
  <c r="J102" i="14" s="1"/>
  <c r="K128" i="14"/>
  <c r="K25" i="14" s="1"/>
  <c r="U25" i="14" s="1"/>
  <c r="L128" i="14"/>
  <c r="L102" i="14" s="1"/>
  <c r="M128" i="14"/>
  <c r="M25" i="14" s="1"/>
  <c r="W25" i="14" s="1"/>
  <c r="F129" i="14"/>
  <c r="F26" i="14" s="1"/>
  <c r="P26" i="14" s="1"/>
  <c r="G129" i="14"/>
  <c r="G122" i="14" s="1"/>
  <c r="G7" i="14" s="1"/>
  <c r="Q7" i="14" s="1"/>
  <c r="H129" i="14"/>
  <c r="H103" i="14" s="1"/>
  <c r="I129" i="14"/>
  <c r="I122" i="14" s="1"/>
  <c r="I109" i="14" s="1"/>
  <c r="J129" i="14"/>
  <c r="J26" i="14" s="1"/>
  <c r="T26" i="14" s="1"/>
  <c r="K129" i="14"/>
  <c r="K122" i="14" s="1"/>
  <c r="K7" i="14" s="1"/>
  <c r="U7" i="14" s="1"/>
  <c r="L129" i="14"/>
  <c r="L26" i="14" s="1"/>
  <c r="V26" i="14" s="1"/>
  <c r="M129" i="14"/>
  <c r="M122" i="14" s="1"/>
  <c r="M109" i="14" s="1"/>
  <c r="F130" i="14"/>
  <c r="F123" i="14" s="1"/>
  <c r="F8" i="14" s="1"/>
  <c r="P8" i="14" s="1"/>
  <c r="G130" i="14"/>
  <c r="G27" i="14" s="1"/>
  <c r="Q27" i="14" s="1"/>
  <c r="H130" i="14"/>
  <c r="H123" i="14" s="1"/>
  <c r="H8" i="14" s="1"/>
  <c r="R8" i="14" s="1"/>
  <c r="I130" i="14"/>
  <c r="I104" i="14" s="1"/>
  <c r="J130" i="14"/>
  <c r="J123" i="14" s="1"/>
  <c r="K130" i="14"/>
  <c r="K27" i="14" s="1"/>
  <c r="U27" i="14" s="1"/>
  <c r="L130" i="14"/>
  <c r="L123" i="14" s="1"/>
  <c r="L8" i="14" s="1"/>
  <c r="V8" i="14" s="1"/>
  <c r="M130" i="14"/>
  <c r="M27" i="14" s="1"/>
  <c r="W27" i="14" s="1"/>
  <c r="E128" i="14"/>
  <c r="E121" i="14" s="1"/>
  <c r="E129" i="14"/>
  <c r="E130" i="14"/>
  <c r="E123" i="14" s="1"/>
  <c r="E110" i="14" s="1"/>
  <c r="E127" i="14"/>
  <c r="E24" i="14" s="1"/>
  <c r="O24" i="14" s="1"/>
  <c r="B2" i="14"/>
  <c r="F88" i="14"/>
  <c r="G88" i="14"/>
  <c r="H88" i="14"/>
  <c r="I88" i="14"/>
  <c r="K88" i="14"/>
  <c r="L88" i="14"/>
  <c r="M88" i="14"/>
  <c r="E89" i="14"/>
  <c r="F89" i="14"/>
  <c r="G89" i="14"/>
  <c r="H89" i="14"/>
  <c r="I89" i="14"/>
  <c r="K89" i="14"/>
  <c r="L89" i="14"/>
  <c r="M89" i="14"/>
  <c r="F90" i="14"/>
  <c r="G90" i="14"/>
  <c r="H90" i="14"/>
  <c r="I90" i="14"/>
  <c r="K90" i="14"/>
  <c r="L90" i="14"/>
  <c r="M90" i="14"/>
  <c r="F91" i="14"/>
  <c r="G91" i="14"/>
  <c r="H91" i="14"/>
  <c r="I91" i="14"/>
  <c r="K91" i="14"/>
  <c r="L91" i="14"/>
  <c r="M91" i="14"/>
  <c r="E180" i="14"/>
  <c r="E53" i="14" s="1"/>
  <c r="O53" i="14" s="1"/>
  <c r="E173" i="14"/>
  <c r="E142" i="14" s="1"/>
  <c r="E27" i="14"/>
  <c r="O27" i="14" s="1"/>
  <c r="E18" i="14"/>
  <c r="O18" i="14" s="1"/>
  <c r="E16" i="14"/>
  <c r="O16" i="14" s="1"/>
  <c r="I141" i="1"/>
  <c r="I128" i="1" s="1"/>
  <c r="I59" i="1"/>
  <c r="S59" i="1" s="1"/>
  <c r="F49" i="1"/>
  <c r="P49" i="1" s="1"/>
  <c r="G49" i="1"/>
  <c r="Q49" i="1" s="1"/>
  <c r="H49" i="1"/>
  <c r="R49" i="1" s="1"/>
  <c r="I49" i="1"/>
  <c r="S49" i="1" s="1"/>
  <c r="J49" i="1"/>
  <c r="T49" i="1" s="1"/>
  <c r="F50" i="1"/>
  <c r="P50" i="1" s="1"/>
  <c r="G50" i="1"/>
  <c r="Q50" i="1" s="1"/>
  <c r="H50" i="1"/>
  <c r="R50" i="1" s="1"/>
  <c r="I50" i="1"/>
  <c r="S50" i="1" s="1"/>
  <c r="J50" i="1"/>
  <c r="T50" i="1" s="1"/>
  <c r="F51" i="1"/>
  <c r="P51" i="1" s="1"/>
  <c r="G51" i="1"/>
  <c r="Q51" i="1" s="1"/>
  <c r="H51" i="1"/>
  <c r="R51" i="1" s="1"/>
  <c r="I51" i="1"/>
  <c r="S51" i="1" s="1"/>
  <c r="J51" i="1"/>
  <c r="T51" i="1" s="1"/>
  <c r="F52" i="1"/>
  <c r="P52" i="1" s="1"/>
  <c r="G52" i="1"/>
  <c r="Q52" i="1" s="1"/>
  <c r="H52" i="1"/>
  <c r="R52" i="1" s="1"/>
  <c r="I52" i="1"/>
  <c r="S52" i="1" s="1"/>
  <c r="J52" i="1"/>
  <c r="T52" i="1" s="1"/>
  <c r="E50" i="1"/>
  <c r="O50" i="1" s="1"/>
  <c r="E51" i="1"/>
  <c r="O51" i="1" s="1"/>
  <c r="E52" i="1"/>
  <c r="O52" i="1" s="1"/>
  <c r="E49" i="1"/>
  <c r="O49" i="1" s="1"/>
  <c r="J55" i="1"/>
  <c r="I55" i="1"/>
  <c r="H55" i="1"/>
  <c r="G55" i="1"/>
  <c r="F55" i="1"/>
  <c r="E55" i="1"/>
  <c r="J48" i="1"/>
  <c r="I48" i="1"/>
  <c r="H48" i="1"/>
  <c r="G48" i="1"/>
  <c r="F48" i="1"/>
  <c r="E48" i="1"/>
  <c r="F34" i="1"/>
  <c r="G34" i="1"/>
  <c r="H34" i="1"/>
  <c r="I34" i="1"/>
  <c r="J34" i="1"/>
  <c r="E34" i="1"/>
  <c r="J148" i="1"/>
  <c r="J122" i="1" s="1"/>
  <c r="I148" i="1"/>
  <c r="I122" i="1" s="1"/>
  <c r="H148" i="1"/>
  <c r="H122" i="1" s="1"/>
  <c r="G148" i="1"/>
  <c r="G122" i="1" s="1"/>
  <c r="F148" i="1"/>
  <c r="F122" i="1" s="1"/>
  <c r="E148" i="1"/>
  <c r="E122" i="1" s="1"/>
  <c r="J147" i="1"/>
  <c r="J121" i="1" s="1"/>
  <c r="I147" i="1"/>
  <c r="I121" i="1" s="1"/>
  <c r="H147" i="1"/>
  <c r="H121" i="1" s="1"/>
  <c r="G147" i="1"/>
  <c r="G121" i="1" s="1"/>
  <c r="F147" i="1"/>
  <c r="F121" i="1" s="1"/>
  <c r="E147" i="1"/>
  <c r="E121" i="1" s="1"/>
  <c r="J146" i="1"/>
  <c r="J139" i="1" s="1"/>
  <c r="J36" i="1" s="1"/>
  <c r="T36" i="1" s="1"/>
  <c r="I146" i="1"/>
  <c r="I120" i="1" s="1"/>
  <c r="H146" i="1"/>
  <c r="H120" i="1" s="1"/>
  <c r="G146" i="1"/>
  <c r="G120" i="1" s="1"/>
  <c r="F146" i="1"/>
  <c r="F120" i="1" s="1"/>
  <c r="E146" i="1"/>
  <c r="E120" i="1" s="1"/>
  <c r="J145" i="1"/>
  <c r="J119" i="1" s="1"/>
  <c r="I145" i="1"/>
  <c r="I119" i="1" s="1"/>
  <c r="H145" i="1"/>
  <c r="H119" i="1" s="1"/>
  <c r="G145" i="1"/>
  <c r="G138" i="1" s="1"/>
  <c r="G35" i="1" s="1"/>
  <c r="Q35" i="1" s="1"/>
  <c r="F145" i="1"/>
  <c r="F119" i="1" s="1"/>
  <c r="E145" i="1"/>
  <c r="E138" i="1" s="1"/>
  <c r="E35" i="1" s="1"/>
  <c r="O35" i="1" s="1"/>
  <c r="F104" i="1"/>
  <c r="F78" i="1" s="1"/>
  <c r="G104" i="1"/>
  <c r="G26" i="1" s="1"/>
  <c r="Q26" i="1" s="1"/>
  <c r="H104" i="1"/>
  <c r="H97" i="1" s="1"/>
  <c r="I104" i="1"/>
  <c r="I97" i="1" s="1"/>
  <c r="J104" i="1"/>
  <c r="K104" i="1"/>
  <c r="K97" i="1" s="1"/>
  <c r="L104" i="1"/>
  <c r="L97" i="1" s="1"/>
  <c r="M104" i="1"/>
  <c r="M97" i="1" s="1"/>
  <c r="F105" i="1"/>
  <c r="F79" i="1" s="1"/>
  <c r="G105" i="1"/>
  <c r="G79" i="1" s="1"/>
  <c r="H105" i="1"/>
  <c r="H79" i="1" s="1"/>
  <c r="I105" i="1"/>
  <c r="I98" i="1" s="1"/>
  <c r="J105" i="1"/>
  <c r="K105" i="1"/>
  <c r="K98" i="1" s="1"/>
  <c r="L105" i="1"/>
  <c r="L79" i="1" s="1"/>
  <c r="M105" i="1"/>
  <c r="M98" i="1" s="1"/>
  <c r="F106" i="1"/>
  <c r="G106" i="1"/>
  <c r="G28" i="1" s="1"/>
  <c r="Q28" i="1" s="1"/>
  <c r="H106" i="1"/>
  <c r="H99" i="1" s="1"/>
  <c r="I106" i="1"/>
  <c r="I99" i="1" s="1"/>
  <c r="J106" i="1"/>
  <c r="J80" i="1" s="1"/>
  <c r="K106" i="1"/>
  <c r="K28" i="1" s="1"/>
  <c r="U28" i="1" s="1"/>
  <c r="L106" i="1"/>
  <c r="L99" i="1" s="1"/>
  <c r="M106" i="1"/>
  <c r="M99" i="1" s="1"/>
  <c r="F107" i="1"/>
  <c r="G107" i="1"/>
  <c r="G29" i="1" s="1"/>
  <c r="Q29" i="1" s="1"/>
  <c r="H107" i="1"/>
  <c r="H81" i="1" s="1"/>
  <c r="I107" i="1"/>
  <c r="I100" i="1" s="1"/>
  <c r="J107" i="1"/>
  <c r="K107" i="1"/>
  <c r="K29" i="1" s="1"/>
  <c r="U29" i="1" s="1"/>
  <c r="L107" i="1"/>
  <c r="L81" i="1" s="1"/>
  <c r="M107" i="1"/>
  <c r="M100" i="1" s="1"/>
  <c r="E106" i="1"/>
  <c r="E80" i="1" s="1"/>
  <c r="E107" i="1"/>
  <c r="E29" i="1" s="1"/>
  <c r="O29" i="1" s="1"/>
  <c r="E105" i="1"/>
  <c r="E79" i="1" s="1"/>
  <c r="E104" i="1"/>
  <c r="E26" i="1" s="1"/>
  <c r="F19" i="1"/>
  <c r="P19" i="1" s="1"/>
  <c r="G19" i="1"/>
  <c r="Q19" i="1" s="1"/>
  <c r="H19" i="1"/>
  <c r="R19" i="1" s="1"/>
  <c r="I19" i="1"/>
  <c r="S19" i="1" s="1"/>
  <c r="J19" i="1"/>
  <c r="T19" i="1" s="1"/>
  <c r="K19" i="1"/>
  <c r="U19" i="1" s="1"/>
  <c r="L19" i="1"/>
  <c r="V19" i="1" s="1"/>
  <c r="M19" i="1"/>
  <c r="W19" i="1" s="1"/>
  <c r="F20" i="1"/>
  <c r="P20" i="1" s="1"/>
  <c r="G20" i="1"/>
  <c r="Q20" i="1" s="1"/>
  <c r="H20" i="1"/>
  <c r="R20" i="1" s="1"/>
  <c r="I20" i="1"/>
  <c r="S20" i="1" s="1"/>
  <c r="J20" i="1"/>
  <c r="T20" i="1" s="1"/>
  <c r="K20" i="1"/>
  <c r="U20" i="1" s="1"/>
  <c r="L20" i="1"/>
  <c r="V20" i="1" s="1"/>
  <c r="M20" i="1"/>
  <c r="W20" i="1" s="1"/>
  <c r="F21" i="1"/>
  <c r="P21" i="1" s="1"/>
  <c r="G21" i="1"/>
  <c r="Q21" i="1" s="1"/>
  <c r="H21" i="1"/>
  <c r="R21" i="1" s="1"/>
  <c r="I21" i="1"/>
  <c r="S21" i="1" s="1"/>
  <c r="J21" i="1"/>
  <c r="T21" i="1" s="1"/>
  <c r="K21" i="1"/>
  <c r="U21" i="1" s="1"/>
  <c r="L21" i="1"/>
  <c r="V21" i="1" s="1"/>
  <c r="M21" i="1"/>
  <c r="W21" i="1" s="1"/>
  <c r="F22" i="1"/>
  <c r="P22" i="1" s="1"/>
  <c r="G22" i="1"/>
  <c r="Q22" i="1" s="1"/>
  <c r="H22" i="1"/>
  <c r="R22" i="1" s="1"/>
  <c r="I22" i="1"/>
  <c r="S22" i="1" s="1"/>
  <c r="J22" i="1"/>
  <c r="T22" i="1" s="1"/>
  <c r="K22" i="1"/>
  <c r="U22" i="1" s="1"/>
  <c r="L22" i="1"/>
  <c r="V22" i="1" s="1"/>
  <c r="M22" i="1"/>
  <c r="W22" i="1" s="1"/>
  <c r="E20" i="1"/>
  <c r="O20" i="1" s="1"/>
  <c r="E21" i="1"/>
  <c r="O21" i="1" s="1"/>
  <c r="E22" i="1"/>
  <c r="O22" i="1" s="1"/>
  <c r="E19" i="1"/>
  <c r="F65" i="1"/>
  <c r="G65" i="1"/>
  <c r="H65" i="1"/>
  <c r="I65" i="1"/>
  <c r="J65" i="1"/>
  <c r="K65" i="1"/>
  <c r="L65" i="1"/>
  <c r="M65" i="1"/>
  <c r="F66" i="1"/>
  <c r="G66" i="1"/>
  <c r="H66" i="1"/>
  <c r="I66" i="1"/>
  <c r="J66" i="1"/>
  <c r="K66" i="1"/>
  <c r="L66" i="1"/>
  <c r="M66" i="1"/>
  <c r="F67" i="1"/>
  <c r="G67" i="1"/>
  <c r="H67" i="1"/>
  <c r="I67" i="1"/>
  <c r="J67" i="1"/>
  <c r="K67" i="1"/>
  <c r="L67" i="1"/>
  <c r="M67" i="1"/>
  <c r="F68" i="1"/>
  <c r="G68" i="1"/>
  <c r="H68" i="1"/>
  <c r="I68" i="1"/>
  <c r="J68" i="1"/>
  <c r="K68" i="1"/>
  <c r="L68" i="1"/>
  <c r="M68" i="1"/>
  <c r="E66" i="1"/>
  <c r="E67" i="1"/>
  <c r="E68" i="1"/>
  <c r="E65" i="1"/>
  <c r="E6" i="17" l="1"/>
  <c r="R6" i="17" s="1"/>
  <c r="R44" i="17"/>
  <c r="T18" i="15"/>
  <c r="E18" i="15"/>
  <c r="S18" i="15" s="1"/>
  <c r="E29" i="15"/>
  <c r="S29" i="15" s="1"/>
  <c r="O26" i="1"/>
  <c r="AC12" i="1"/>
  <c r="I56" i="1"/>
  <c r="S56" i="1" s="1"/>
  <c r="L103" i="14"/>
  <c r="I138" i="1"/>
  <c r="I35" i="1" s="1"/>
  <c r="S35" i="1" s="1"/>
  <c r="E101" i="14"/>
  <c r="E104" i="14"/>
  <c r="O19" i="1"/>
  <c r="H122" i="14"/>
  <c r="H109" i="14" s="1"/>
  <c r="I38" i="1"/>
  <c r="S38" i="1" s="1"/>
  <c r="L101" i="14"/>
  <c r="H26" i="14"/>
  <c r="R26" i="14" s="1"/>
  <c r="L25" i="14"/>
  <c r="V25" i="14" s="1"/>
  <c r="E35" i="14"/>
  <c r="O35" i="14" s="1"/>
  <c r="E25" i="14"/>
  <c r="O25" i="14" s="1"/>
  <c r="E91" i="14"/>
  <c r="L121" i="14"/>
  <c r="L6" i="14" s="1"/>
  <c r="V6" i="14" s="1"/>
  <c r="H101" i="14"/>
  <c r="E15" i="14"/>
  <c r="O15" i="14" s="1"/>
  <c r="L24" i="14"/>
  <c r="V24" i="14" s="1"/>
  <c r="E102" i="14"/>
  <c r="M101" i="14"/>
  <c r="L104" i="14"/>
  <c r="L27" i="14"/>
  <c r="V27" i="14" s="1"/>
  <c r="H24" i="14"/>
  <c r="R24" i="14" s="1"/>
  <c r="E162" i="14"/>
  <c r="E56" i="1"/>
  <c r="O56" i="1" s="1"/>
  <c r="G58" i="1"/>
  <c r="Q58" i="1" s="1"/>
  <c r="G140" i="1"/>
  <c r="G37" i="1" s="1"/>
  <c r="Q37" i="1" s="1"/>
  <c r="E97" i="1"/>
  <c r="E5" i="1" s="1"/>
  <c r="H57" i="1"/>
  <c r="R57" i="1" s="1"/>
  <c r="H139" i="1"/>
  <c r="H36" i="1" s="1"/>
  <c r="R36" i="1" s="1"/>
  <c r="J58" i="1"/>
  <c r="T58" i="1" s="1"/>
  <c r="J140" i="1"/>
  <c r="L100" i="1"/>
  <c r="L98" i="1"/>
  <c r="E59" i="1"/>
  <c r="O59" i="1" s="1"/>
  <c r="F58" i="1"/>
  <c r="P58" i="1" s="1"/>
  <c r="E141" i="1"/>
  <c r="F140" i="1"/>
  <c r="E100" i="1"/>
  <c r="E87" i="1" s="1"/>
  <c r="H100" i="1"/>
  <c r="H98" i="1"/>
  <c r="J141" i="1"/>
  <c r="J38" i="1" s="1"/>
  <c r="T38" i="1" s="1"/>
  <c r="G57" i="1"/>
  <c r="Q57" i="1" s="1"/>
  <c r="H56" i="1"/>
  <c r="R56" i="1" s="1"/>
  <c r="L86" i="1"/>
  <c r="H86" i="1"/>
  <c r="E58" i="1"/>
  <c r="O58" i="1" s="1"/>
  <c r="H59" i="1"/>
  <c r="R59" i="1" s="1"/>
  <c r="I58" i="1"/>
  <c r="S58" i="1" s="1"/>
  <c r="J57" i="1"/>
  <c r="T57" i="1" s="1"/>
  <c r="F57" i="1"/>
  <c r="P57" i="1" s="1"/>
  <c r="G56" i="1"/>
  <c r="Q56" i="1" s="1"/>
  <c r="E140" i="1"/>
  <c r="H141" i="1"/>
  <c r="I140" i="1"/>
  <c r="F139" i="1"/>
  <c r="F36" i="1" s="1"/>
  <c r="P36" i="1" s="1"/>
  <c r="E99" i="1"/>
  <c r="E86" i="1" s="1"/>
  <c r="K100" i="1"/>
  <c r="G100" i="1"/>
  <c r="G87" i="1" s="1"/>
  <c r="K99" i="1"/>
  <c r="G99" i="1"/>
  <c r="G86" i="1" s="1"/>
  <c r="G98" i="1"/>
  <c r="G6" i="1" s="1"/>
  <c r="Q6" i="1" s="1"/>
  <c r="G97" i="1"/>
  <c r="G84" i="1" s="1"/>
  <c r="J126" i="1"/>
  <c r="J59" i="1"/>
  <c r="T59" i="1" s="1"/>
  <c r="F59" i="1"/>
  <c r="P59" i="1" s="1"/>
  <c r="F141" i="1"/>
  <c r="F38" i="1" s="1"/>
  <c r="P38" i="1" s="1"/>
  <c r="G139" i="1"/>
  <c r="G36" i="1" s="1"/>
  <c r="Q36" i="1" s="1"/>
  <c r="H138" i="1"/>
  <c r="H35" i="1" s="1"/>
  <c r="R35" i="1" s="1"/>
  <c r="J78" i="1"/>
  <c r="K85" i="1"/>
  <c r="K5" i="1"/>
  <c r="U5" i="1" s="1"/>
  <c r="G125" i="1"/>
  <c r="E57" i="1"/>
  <c r="O57" i="1" s="1"/>
  <c r="G59" i="1"/>
  <c r="Q59" i="1" s="1"/>
  <c r="H58" i="1"/>
  <c r="R58" i="1" s="1"/>
  <c r="I57" i="1"/>
  <c r="S57" i="1" s="1"/>
  <c r="J56" i="1"/>
  <c r="T56" i="1" s="1"/>
  <c r="F56" i="1"/>
  <c r="P56" i="1" s="1"/>
  <c r="E139" i="1"/>
  <c r="E36" i="1" s="1"/>
  <c r="O36" i="1" s="1"/>
  <c r="G141" i="1"/>
  <c r="H140" i="1"/>
  <c r="I139" i="1"/>
  <c r="I36" i="1" s="1"/>
  <c r="S36" i="1" s="1"/>
  <c r="J138" i="1"/>
  <c r="J35" i="1" s="1"/>
  <c r="T35" i="1" s="1"/>
  <c r="F138" i="1"/>
  <c r="F35" i="1" s="1"/>
  <c r="P35" i="1" s="1"/>
  <c r="E98" i="1"/>
  <c r="J100" i="1"/>
  <c r="J87" i="1" s="1"/>
  <c r="F100" i="1"/>
  <c r="F87" i="1" s="1"/>
  <c r="J99" i="1"/>
  <c r="J7" i="1" s="1"/>
  <c r="T7" i="1" s="1"/>
  <c r="F99" i="1"/>
  <c r="F7" i="1" s="1"/>
  <c r="P7" i="1" s="1"/>
  <c r="J98" i="1"/>
  <c r="J85" i="1" s="1"/>
  <c r="F98" i="1"/>
  <c r="F6" i="1" s="1"/>
  <c r="P6" i="1" s="1"/>
  <c r="J97" i="1"/>
  <c r="J5" i="1" s="1"/>
  <c r="T5" i="1" s="1"/>
  <c r="F97" i="1"/>
  <c r="F5" i="1" s="1"/>
  <c r="P5" i="1" s="1"/>
  <c r="J9" i="16"/>
  <c r="W9" i="16" s="1"/>
  <c r="I8" i="16"/>
  <c r="V8" i="16" s="1"/>
  <c r="J174" i="14"/>
  <c r="J36" i="14" s="1"/>
  <c r="T36" i="14" s="1"/>
  <c r="K38" i="14"/>
  <c r="U38" i="14" s="1"/>
  <c r="K56" i="14"/>
  <c r="U56" i="14" s="1"/>
  <c r="J56" i="14"/>
  <c r="T56" i="14" s="1"/>
  <c r="G56" i="14"/>
  <c r="Q56" i="14" s="1"/>
  <c r="E156" i="14"/>
  <c r="I55" i="14"/>
  <c r="S55" i="14" s="1"/>
  <c r="K54" i="14"/>
  <c r="U54" i="14" s="1"/>
  <c r="I53" i="14"/>
  <c r="S53" i="14" s="1"/>
  <c r="H173" i="14"/>
  <c r="H55" i="14"/>
  <c r="R55" i="14" s="1"/>
  <c r="J54" i="14"/>
  <c r="T54" i="14" s="1"/>
  <c r="H53" i="14"/>
  <c r="R53" i="14" s="1"/>
  <c r="E37" i="14"/>
  <c r="O37" i="14" s="1"/>
  <c r="E55" i="14"/>
  <c r="O55" i="14" s="1"/>
  <c r="G54" i="14"/>
  <c r="Q54" i="14" s="1"/>
  <c r="E56" i="14"/>
  <c r="O56" i="14" s="1"/>
  <c r="J55" i="14"/>
  <c r="T55" i="14" s="1"/>
  <c r="F55" i="14"/>
  <c r="P55" i="14" s="1"/>
  <c r="H54" i="14"/>
  <c r="R54" i="14" s="1"/>
  <c r="J53" i="14"/>
  <c r="T53" i="14" s="1"/>
  <c r="F53" i="14"/>
  <c r="P53" i="14" s="1"/>
  <c r="H5" i="14"/>
  <c r="R5" i="14" s="1"/>
  <c r="H107" i="14"/>
  <c r="I144" i="14"/>
  <c r="I162" i="14"/>
  <c r="K161" i="14"/>
  <c r="K143" i="14"/>
  <c r="I160" i="14"/>
  <c r="I142" i="14"/>
  <c r="H162" i="14"/>
  <c r="H144" i="14"/>
  <c r="L5" i="14"/>
  <c r="V5" i="14" s="1"/>
  <c r="L107" i="14"/>
  <c r="E145" i="14"/>
  <c r="E163" i="14"/>
  <c r="E103" i="14"/>
  <c r="I156" i="14"/>
  <c r="G174" i="14"/>
  <c r="G36" i="14" s="1"/>
  <c r="Q36" i="14" s="1"/>
  <c r="H156" i="14"/>
  <c r="E154" i="14"/>
  <c r="M120" i="14"/>
  <c r="I120" i="14"/>
  <c r="K123" i="14"/>
  <c r="L122" i="14"/>
  <c r="L109" i="14" s="1"/>
  <c r="H121" i="14"/>
  <c r="H6" i="14" s="1"/>
  <c r="R6" i="14" s="1"/>
  <c r="K101" i="14"/>
  <c r="G101" i="14"/>
  <c r="G104" i="14"/>
  <c r="H7" i="14"/>
  <c r="R7" i="14" s="1"/>
  <c r="H27" i="14"/>
  <c r="R27" i="14" s="1"/>
  <c r="H25" i="14"/>
  <c r="R25" i="14" s="1"/>
  <c r="J24" i="14"/>
  <c r="T24" i="14" s="1"/>
  <c r="F24" i="14"/>
  <c r="P24" i="14" s="1"/>
  <c r="F174" i="14"/>
  <c r="F36" i="14" s="1"/>
  <c r="P36" i="14" s="1"/>
  <c r="K155" i="14"/>
  <c r="I154" i="14"/>
  <c r="E144" i="14"/>
  <c r="K120" i="14"/>
  <c r="G120" i="14"/>
  <c r="J161" i="14"/>
  <c r="K145" i="14"/>
  <c r="E90" i="14"/>
  <c r="J120" i="14"/>
  <c r="F120" i="14"/>
  <c r="K121" i="14"/>
  <c r="J103" i="14"/>
  <c r="E8" i="14"/>
  <c r="O8" i="14" s="1"/>
  <c r="F155" i="14"/>
  <c r="J145" i="14"/>
  <c r="J143" i="14"/>
  <c r="G123" i="14"/>
  <c r="G110" i="14" s="1"/>
  <c r="F122" i="14"/>
  <c r="F7" i="14" s="1"/>
  <c r="P7" i="14" s="1"/>
  <c r="H110" i="14"/>
  <c r="F103" i="14"/>
  <c r="E108" i="14"/>
  <c r="E6" i="14"/>
  <c r="O6" i="14" s="1"/>
  <c r="J8" i="14"/>
  <c r="T8" i="14" s="1"/>
  <c r="J110" i="14"/>
  <c r="H157" i="14"/>
  <c r="H176" i="14"/>
  <c r="H38" i="14" s="1"/>
  <c r="R38" i="14" s="1"/>
  <c r="M123" i="14"/>
  <c r="I121" i="14"/>
  <c r="M104" i="14"/>
  <c r="I7" i="14"/>
  <c r="S7" i="14" s="1"/>
  <c r="H174" i="14"/>
  <c r="K157" i="14"/>
  <c r="M121" i="14"/>
  <c r="L110" i="14"/>
  <c r="J109" i="14"/>
  <c r="M7" i="14"/>
  <c r="W7" i="14" s="1"/>
  <c r="I176" i="14"/>
  <c r="I38" i="14" s="1"/>
  <c r="S38" i="14" s="1"/>
  <c r="I157" i="14"/>
  <c r="G176" i="14"/>
  <c r="G38" i="14" s="1"/>
  <c r="Q38" i="14" s="1"/>
  <c r="F175" i="14"/>
  <c r="J163" i="14"/>
  <c r="J157" i="14"/>
  <c r="E122" i="14"/>
  <c r="E26" i="14"/>
  <c r="O26" i="14" s="1"/>
  <c r="K103" i="14"/>
  <c r="K26" i="14"/>
  <c r="U26" i="14" s="1"/>
  <c r="G103" i="14"/>
  <c r="G26" i="14"/>
  <c r="Q26" i="14" s="1"/>
  <c r="G121" i="14"/>
  <c r="L108" i="14"/>
  <c r="K104" i="14"/>
  <c r="I103" i="14"/>
  <c r="M102" i="14"/>
  <c r="G102" i="14"/>
  <c r="L7" i="14"/>
  <c r="V7" i="14" s="1"/>
  <c r="E174" i="14"/>
  <c r="J175" i="14"/>
  <c r="F173" i="14"/>
  <c r="K109" i="14"/>
  <c r="F110" i="14"/>
  <c r="I102" i="14"/>
  <c r="I27" i="14"/>
  <c r="S27" i="14" s="1"/>
  <c r="I26" i="14"/>
  <c r="S26" i="14" s="1"/>
  <c r="F176" i="14"/>
  <c r="J27" i="14"/>
  <c r="T27" i="14" s="1"/>
  <c r="J104" i="14"/>
  <c r="F27" i="14"/>
  <c r="P27" i="14" s="1"/>
  <c r="F104" i="14"/>
  <c r="J25" i="14"/>
  <c r="T25" i="14" s="1"/>
  <c r="J121" i="14"/>
  <c r="F25" i="14"/>
  <c r="P25" i="14" s="1"/>
  <c r="F121" i="14"/>
  <c r="I123" i="14"/>
  <c r="G109" i="14"/>
  <c r="M103" i="14"/>
  <c r="K102" i="14"/>
  <c r="F102" i="14"/>
  <c r="G8" i="14"/>
  <c r="Q8" i="14" s="1"/>
  <c r="M26" i="14"/>
  <c r="W26" i="14" s="1"/>
  <c r="K175" i="14"/>
  <c r="K37" i="14" s="1"/>
  <c r="U37" i="14" s="1"/>
  <c r="K156" i="14"/>
  <c r="G175" i="14"/>
  <c r="G156" i="14"/>
  <c r="I174" i="14"/>
  <c r="I36" i="14" s="1"/>
  <c r="S36" i="14" s="1"/>
  <c r="I155" i="14"/>
  <c r="K173" i="14"/>
  <c r="K35" i="14" s="1"/>
  <c r="U35" i="14" s="1"/>
  <c r="K154" i="14"/>
  <c r="G173" i="14"/>
  <c r="G154" i="14"/>
  <c r="J173" i="14"/>
  <c r="F157" i="14"/>
  <c r="E160" i="14"/>
  <c r="E157" i="14"/>
  <c r="E155" i="14"/>
  <c r="E120" i="14"/>
  <c r="E5" i="14" s="1"/>
  <c r="O5" i="14" s="1"/>
  <c r="J128" i="1"/>
  <c r="E125" i="1"/>
  <c r="H29" i="1"/>
  <c r="R29" i="1" s="1"/>
  <c r="E28" i="1"/>
  <c r="O28" i="1" s="1"/>
  <c r="J81" i="1"/>
  <c r="I29" i="1"/>
  <c r="S29" i="1" s="1"/>
  <c r="K78" i="1"/>
  <c r="I27" i="1"/>
  <c r="S27" i="1" s="1"/>
  <c r="H27" i="1"/>
  <c r="R27" i="1" s="1"/>
  <c r="E119" i="1"/>
  <c r="I28" i="1"/>
  <c r="S28" i="1" s="1"/>
  <c r="I26" i="1"/>
  <c r="S26" i="1" s="1"/>
  <c r="J120" i="1"/>
  <c r="G119" i="1"/>
  <c r="H28" i="1"/>
  <c r="R28" i="1" s="1"/>
  <c r="H26" i="1"/>
  <c r="R26" i="1" s="1"/>
  <c r="H6" i="1"/>
  <c r="R6" i="1" s="1"/>
  <c r="M28" i="1"/>
  <c r="W28" i="1" s="1"/>
  <c r="M27" i="1"/>
  <c r="W27" i="1" s="1"/>
  <c r="M26" i="1"/>
  <c r="W26" i="1" s="1"/>
  <c r="H126" i="1"/>
  <c r="I125" i="1"/>
  <c r="G80" i="1"/>
  <c r="M29" i="1"/>
  <c r="W29" i="1" s="1"/>
  <c r="L28" i="1"/>
  <c r="V28" i="1" s="1"/>
  <c r="L27" i="1"/>
  <c r="V27" i="1" s="1"/>
  <c r="L26" i="1"/>
  <c r="V26" i="1" s="1"/>
  <c r="H125" i="1"/>
  <c r="E8" i="1"/>
  <c r="O8" i="1" s="1"/>
  <c r="K7" i="1"/>
  <c r="U7" i="1" s="1"/>
  <c r="G81" i="1"/>
  <c r="L87" i="1"/>
  <c r="E81" i="1"/>
  <c r="K80" i="1"/>
  <c r="J79" i="1"/>
  <c r="G78" i="1"/>
  <c r="L29" i="1"/>
  <c r="V29" i="1" s="1"/>
  <c r="K27" i="1"/>
  <c r="U27" i="1" s="1"/>
  <c r="G27" i="1"/>
  <c r="Q27" i="1" s="1"/>
  <c r="K26" i="1"/>
  <c r="U26" i="1" s="1"/>
  <c r="E126" i="1"/>
  <c r="F125" i="1"/>
  <c r="K79" i="1"/>
  <c r="K87" i="1"/>
  <c r="K81" i="1"/>
  <c r="F29" i="1"/>
  <c r="P29" i="1" s="1"/>
  <c r="J28" i="1"/>
  <c r="T28" i="1" s="1"/>
  <c r="F28" i="1"/>
  <c r="P28" i="1" s="1"/>
  <c r="J27" i="1"/>
  <c r="T27" i="1" s="1"/>
  <c r="F27" i="1"/>
  <c r="P27" i="1" s="1"/>
  <c r="J26" i="1"/>
  <c r="T26" i="1" s="1"/>
  <c r="F26" i="1"/>
  <c r="P26" i="1" s="1"/>
  <c r="J29" i="1"/>
  <c r="T29" i="1" s="1"/>
  <c r="F81" i="1"/>
  <c r="F80" i="1"/>
  <c r="L85" i="1"/>
  <c r="M81" i="1"/>
  <c r="I81" i="1"/>
  <c r="M80" i="1"/>
  <c r="I80" i="1"/>
  <c r="M79" i="1"/>
  <c r="I79" i="1"/>
  <c r="M78" i="1"/>
  <c r="I78" i="1"/>
  <c r="E85" i="1"/>
  <c r="H87" i="1"/>
  <c r="L80" i="1"/>
  <c r="H80" i="1"/>
  <c r="L78" i="1"/>
  <c r="H78" i="1"/>
  <c r="J86" i="1"/>
  <c r="K84" i="1"/>
  <c r="J84" i="1"/>
  <c r="H5" i="1"/>
  <c r="R5" i="1" s="1"/>
  <c r="H84" i="1"/>
  <c r="L5" i="1"/>
  <c r="V5" i="1" s="1"/>
  <c r="L84" i="1"/>
  <c r="E84" i="1"/>
  <c r="E78" i="1"/>
  <c r="I87" i="1"/>
  <c r="I8" i="1"/>
  <c r="S8" i="1" s="1"/>
  <c r="M85" i="1"/>
  <c r="M6" i="1"/>
  <c r="W6" i="1" s="1"/>
  <c r="I85" i="1"/>
  <c r="I6" i="1"/>
  <c r="S6" i="1" s="1"/>
  <c r="M86" i="1"/>
  <c r="M7" i="1"/>
  <c r="W7" i="1" s="1"/>
  <c r="M5" i="1"/>
  <c r="W5" i="1" s="1"/>
  <c r="M84" i="1"/>
  <c r="M87" i="1"/>
  <c r="M8" i="1"/>
  <c r="W8" i="1" s="1"/>
  <c r="I86" i="1"/>
  <c r="I7" i="1"/>
  <c r="S7" i="1" s="1"/>
  <c r="I5" i="1"/>
  <c r="S5" i="1" s="1"/>
  <c r="I84" i="1"/>
  <c r="F8" i="1"/>
  <c r="P8" i="1" s="1"/>
  <c r="F86" i="1"/>
  <c r="L7" i="1"/>
  <c r="V7" i="1" s="1"/>
  <c r="H7" i="1"/>
  <c r="R7" i="1" s="1"/>
  <c r="K8" i="1"/>
  <c r="U8" i="1" s="1"/>
  <c r="K6" i="1"/>
  <c r="U6" i="1" s="1"/>
  <c r="E27" i="1"/>
  <c r="O27" i="1" s="1"/>
  <c r="J125" i="1" l="1"/>
  <c r="O5" i="1"/>
  <c r="AC9" i="1"/>
  <c r="G126" i="1"/>
  <c r="AD12" i="1"/>
  <c r="AE10" i="1"/>
  <c r="AD11" i="1"/>
  <c r="AE11" i="1"/>
  <c r="F109" i="14"/>
  <c r="J37" i="1"/>
  <c r="T37" i="1" s="1"/>
  <c r="J127" i="1"/>
  <c r="F126" i="1"/>
  <c r="F37" i="1"/>
  <c r="P37" i="1" s="1"/>
  <c r="F127" i="1"/>
  <c r="G127" i="1"/>
  <c r="E38" i="1"/>
  <c r="O38" i="1" s="1"/>
  <c r="E128" i="1"/>
  <c r="I127" i="1"/>
  <c r="I37" i="1"/>
  <c r="S37" i="1" s="1"/>
  <c r="G5" i="1"/>
  <c r="Q5" i="1" s="1"/>
  <c r="H127" i="1"/>
  <c r="H37" i="1"/>
  <c r="R37" i="1" s="1"/>
  <c r="H128" i="1"/>
  <c r="H38" i="1"/>
  <c r="R38" i="1" s="1"/>
  <c r="J8" i="1"/>
  <c r="T8" i="1" s="1"/>
  <c r="J6" i="1"/>
  <c r="T6" i="1" s="1"/>
  <c r="I126" i="1"/>
  <c r="F128" i="1"/>
  <c r="G38" i="1"/>
  <c r="Q38" i="1" s="1"/>
  <c r="G128" i="1"/>
  <c r="E127" i="1"/>
  <c r="E37" i="1"/>
  <c r="O37" i="1" s="1"/>
  <c r="F84" i="1"/>
  <c r="J144" i="14"/>
  <c r="J37" i="14"/>
  <c r="T37" i="14" s="1"/>
  <c r="H160" i="14"/>
  <c r="H35" i="14"/>
  <c r="R35" i="14" s="1"/>
  <c r="G142" i="14"/>
  <c r="G35" i="14"/>
  <c r="Q35" i="14" s="1"/>
  <c r="F145" i="14"/>
  <c r="F38" i="14"/>
  <c r="P38" i="14" s="1"/>
  <c r="E143" i="14"/>
  <c r="E36" i="14"/>
  <c r="O36" i="14" s="1"/>
  <c r="F144" i="14"/>
  <c r="F37" i="14"/>
  <c r="P37" i="14" s="1"/>
  <c r="H143" i="14"/>
  <c r="H36" i="14"/>
  <c r="R36" i="14" s="1"/>
  <c r="H142" i="14"/>
  <c r="J142" i="14"/>
  <c r="J35" i="14"/>
  <c r="T35" i="14" s="1"/>
  <c r="G144" i="14"/>
  <c r="G37" i="14"/>
  <c r="Q37" i="14" s="1"/>
  <c r="F142" i="14"/>
  <c r="F35" i="14"/>
  <c r="P35" i="14" s="1"/>
  <c r="I163" i="14"/>
  <c r="I145" i="14"/>
  <c r="F161" i="14"/>
  <c r="F143" i="14"/>
  <c r="I107" i="14"/>
  <c r="I5" i="14"/>
  <c r="S5" i="14" s="1"/>
  <c r="K162" i="14"/>
  <c r="K144" i="14"/>
  <c r="K108" i="14"/>
  <c r="K6" i="14"/>
  <c r="U6" i="14" s="1"/>
  <c r="M107" i="14"/>
  <c r="M5" i="14"/>
  <c r="W5" i="14" s="1"/>
  <c r="G163" i="14"/>
  <c r="G145" i="14"/>
  <c r="F5" i="14"/>
  <c r="P5" i="14" s="1"/>
  <c r="F107" i="14"/>
  <c r="G161" i="14"/>
  <c r="G143" i="14"/>
  <c r="K107" i="14"/>
  <c r="K5" i="14"/>
  <c r="U5" i="14" s="1"/>
  <c r="I161" i="14"/>
  <c r="I143" i="14"/>
  <c r="K160" i="14"/>
  <c r="K142" i="14"/>
  <c r="H108" i="14"/>
  <c r="H163" i="14"/>
  <c r="H145" i="14"/>
  <c r="J5" i="14"/>
  <c r="T5" i="14" s="1"/>
  <c r="J107" i="14"/>
  <c r="G107" i="14"/>
  <c r="G5" i="14"/>
  <c r="Q5" i="14" s="1"/>
  <c r="K110" i="14"/>
  <c r="K8" i="14"/>
  <c r="U8" i="14" s="1"/>
  <c r="J162" i="14"/>
  <c r="M110" i="14"/>
  <c r="M8" i="14"/>
  <c r="W8" i="14" s="1"/>
  <c r="J160" i="14"/>
  <c r="G162" i="14"/>
  <c r="E161" i="14"/>
  <c r="I110" i="14"/>
  <c r="I8" i="14"/>
  <c r="S8" i="14" s="1"/>
  <c r="E7" i="14"/>
  <c r="O7" i="14" s="1"/>
  <c r="E109" i="14"/>
  <c r="F163" i="14"/>
  <c r="G6" i="14"/>
  <c r="Q6" i="14" s="1"/>
  <c r="G108" i="14"/>
  <c r="M108" i="14"/>
  <c r="M6" i="14"/>
  <c r="W6" i="14" s="1"/>
  <c r="J108" i="14"/>
  <c r="J6" i="14"/>
  <c r="T6" i="14" s="1"/>
  <c r="G160" i="14"/>
  <c r="F108" i="14"/>
  <c r="F6" i="14"/>
  <c r="P6" i="14" s="1"/>
  <c r="F160" i="14"/>
  <c r="F162" i="14"/>
  <c r="H161" i="14"/>
  <c r="I108" i="14"/>
  <c r="I6" i="14"/>
  <c r="S6" i="14" s="1"/>
  <c r="E107" i="14"/>
  <c r="G8" i="1"/>
  <c r="Q8" i="1" s="1"/>
  <c r="G7" i="1"/>
  <c r="Q7" i="1" s="1"/>
  <c r="L6" i="1"/>
  <c r="V6" i="1" s="1"/>
  <c r="K86" i="1"/>
  <c r="H8" i="1"/>
  <c r="R8" i="1" s="1"/>
  <c r="H85" i="1"/>
  <c r="G85" i="1"/>
  <c r="F85" i="1"/>
  <c r="L8" i="1"/>
  <c r="V8" i="1" s="1"/>
  <c r="E7" i="1"/>
  <c r="O7" i="1" s="1"/>
  <c r="E6" i="1"/>
  <c r="O6" i="1" s="1"/>
  <c r="AD9" i="1" l="1"/>
</calcChain>
</file>

<file path=xl/sharedStrings.xml><?xml version="1.0" encoding="utf-8"?>
<sst xmlns="http://schemas.openxmlformats.org/spreadsheetml/2006/main" count="1480" uniqueCount="444">
  <si>
    <t>1.1.Маркировка ручек, зажигалок, брелоков (мелкие изделия из пластика)</t>
  </si>
  <si>
    <t>Цвет/тираж</t>
  </si>
  <si>
    <t>1 цвет</t>
  </si>
  <si>
    <t>2 цвета</t>
  </si>
  <si>
    <t>3 цвета</t>
  </si>
  <si>
    <t>4 цвета</t>
  </si>
  <si>
    <t>1.2.Маркировка керамики, металла, стекла: кружки, пепельницы, бокалы и т.д.</t>
  </si>
  <si>
    <t>Тираж</t>
  </si>
  <si>
    <t>Тираж / цвет</t>
  </si>
  <si>
    <t>4.2. Шелкография на цветные футболки и др. Текстиль</t>
  </si>
  <si>
    <t>Размер, толщина</t>
  </si>
  <si>
    <t>Цвета в наличии</t>
  </si>
  <si>
    <t>Цена, руб./шт.</t>
  </si>
  <si>
    <t>20х30, 50 мкм</t>
  </si>
  <si>
    <t>молочный</t>
  </si>
  <si>
    <t>30х40, 60 мкм</t>
  </si>
  <si>
    <t>40х50, 60 мкм</t>
  </si>
  <si>
    <t>Прайс-лист 
на услуги печатного производства</t>
  </si>
  <si>
    <t>Широкоформатная печать</t>
  </si>
  <si>
    <t>№</t>
  </si>
  <si>
    <t>Наименование материала</t>
  </si>
  <si>
    <t>540dpi
Стоимость 1 м.кв., руб.</t>
  </si>
  <si>
    <t>720dpi
Стоимость 1 м.кв., руб.</t>
  </si>
  <si>
    <t>Баннер ламинированный</t>
  </si>
  <si>
    <t>320г/м.кв.</t>
  </si>
  <si>
    <t>440г/м.кв.</t>
  </si>
  <si>
    <t>Баннер литой (для зимы)</t>
  </si>
  <si>
    <t>450г/м.кв.</t>
  </si>
  <si>
    <t>Баннер литой транслюцент (для коробов)</t>
  </si>
  <si>
    <t>510г/м.кв.</t>
  </si>
  <si>
    <t xml:space="preserve">Сетка </t>
  </si>
  <si>
    <t>370 г/м.кв.</t>
  </si>
  <si>
    <t>Важно!</t>
  </si>
  <si>
    <t>1. Если при единовременном заказе изображение меньше 1 кв.м., то стоимость считается, как за 1 кв.м.</t>
  </si>
  <si>
    <t>2. Бесплатная цветопроба: до 0,2 м.кв., фрагменты картинки.</t>
  </si>
  <si>
    <t>Интерьерная печать</t>
  </si>
  <si>
    <t>720dpi
Стоимость 1м.кв., руб.</t>
  </si>
  <si>
    <t>1440dpi
Стоимость 1м.кв., руб.</t>
  </si>
  <si>
    <t>320 г/м.кв.</t>
  </si>
  <si>
    <t>440 г/м.кв.</t>
  </si>
  <si>
    <t>450гр/м.кв.</t>
  </si>
  <si>
    <t>Пленка с/к Китай</t>
  </si>
  <si>
    <t>белая, прозрачная</t>
  </si>
  <si>
    <t>Пленка с/к перфорированная Китай</t>
  </si>
  <si>
    <t>160мкр.</t>
  </si>
  <si>
    <t>Бэклит (для световых панно)</t>
  </si>
  <si>
    <t>без клеевого слоя</t>
  </si>
  <si>
    <t>Бумага постерная</t>
  </si>
  <si>
    <t>150 г/м.кв.</t>
  </si>
  <si>
    <t>Холст полиэстровый (синт.)</t>
  </si>
  <si>
    <t>210 г/м.кв.</t>
  </si>
  <si>
    <t>Постпечатная подготовка</t>
  </si>
  <si>
    <t>Ед. изм</t>
  </si>
  <si>
    <t>Стоимость, 
руб./ед. изм.</t>
  </si>
  <si>
    <t>Стыковка. Поля по 50мм</t>
  </si>
  <si>
    <t>-</t>
  </si>
  <si>
    <t>Люверсы д. 10мм</t>
  </si>
  <si>
    <t>шт.</t>
  </si>
  <si>
    <t>Проклейка края баннера</t>
  </si>
  <si>
    <t>м.п.</t>
  </si>
  <si>
    <t>Проклейка края сетки</t>
  </si>
  <si>
    <t>Проклейка края баннера с веревкой</t>
  </si>
  <si>
    <t>Проклейка края сетки с веревкой</t>
  </si>
  <si>
    <t>Карманы</t>
  </si>
  <si>
    <t>Обрезка в край</t>
  </si>
  <si>
    <t>Ламинирование Китай</t>
  </si>
  <si>
    <t>м.кв.</t>
  </si>
  <si>
    <t>Хар-ки</t>
  </si>
  <si>
    <t xml:space="preserve">При печати на синтетических тканях (сумки, плащевки, зонты) +50%. </t>
  </si>
  <si>
    <t>цветность/тираж</t>
  </si>
  <si>
    <t>Цветность любая</t>
  </si>
  <si>
    <t>Размер запечатки</t>
  </si>
  <si>
    <t>&gt;50 %</t>
  </si>
  <si>
    <t>&lt; 50 %</t>
  </si>
  <si>
    <t>56 мм</t>
  </si>
  <si>
    <t>37 мм</t>
  </si>
  <si>
    <t>25 </t>
  </si>
  <si>
    <t>50 </t>
  </si>
  <si>
    <t>100 </t>
  </si>
  <si>
    <t>200 </t>
  </si>
  <si>
    <t>300 </t>
  </si>
  <si>
    <t>500 </t>
  </si>
  <si>
    <t>700 </t>
  </si>
  <si>
    <t>1000 </t>
  </si>
  <si>
    <t>размер</t>
  </si>
  <si>
    <t xml:space="preserve">       Цвет \ тираж</t>
  </si>
  <si>
    <t>200</t>
  </si>
  <si>
    <t>300</t>
  </si>
  <si>
    <t>400</t>
  </si>
  <si>
    <t>500</t>
  </si>
  <si>
    <t>600</t>
  </si>
  <si>
    <t>700</t>
  </si>
  <si>
    <t>13,9</t>
  </si>
  <si>
    <t>8,2</t>
  </si>
  <si>
    <t>7,1</t>
  </si>
  <si>
    <t>6,0</t>
  </si>
  <si>
    <t>5,0</t>
  </si>
  <si>
    <t>4,0</t>
  </si>
  <si>
    <t>3,9</t>
  </si>
  <si>
    <t>16,3</t>
  </si>
  <si>
    <t>10,7</t>
  </si>
  <si>
    <t>9,6</t>
  </si>
  <si>
    <t>8,5</t>
  </si>
  <si>
    <t>7,2</t>
  </si>
  <si>
    <t>6,4</t>
  </si>
  <si>
    <t>6,1</t>
  </si>
  <si>
    <t>18,7</t>
  </si>
  <si>
    <t>13,0</t>
  </si>
  <si>
    <t>11,9</t>
  </si>
  <si>
    <t>9,0</t>
  </si>
  <si>
    <t>8,7</t>
  </si>
  <si>
    <t>8,6</t>
  </si>
  <si>
    <t>21,5</t>
  </si>
  <si>
    <t>15,7</t>
  </si>
  <si>
    <t>14,5</t>
  </si>
  <si>
    <t>13,3</t>
  </si>
  <si>
    <t>12,1</t>
  </si>
  <si>
    <t>11,3</t>
  </si>
  <si>
    <t>11,1</t>
  </si>
  <si>
    <t>800</t>
  </si>
  <si>
    <t>900</t>
  </si>
  <si>
    <t>1000</t>
  </si>
  <si>
    <t>3,7</t>
  </si>
  <si>
    <t>3,8</t>
  </si>
  <si>
    <t>11,0</t>
  </si>
  <si>
    <t>РРЦ</t>
  </si>
  <si>
    <t>ПЛАНОВАЯ СС</t>
  </si>
  <si>
    <t>НЕ ДЛЯ КАЛЬКУЛЯТОРА</t>
  </si>
  <si>
    <t>ААА</t>
  </si>
  <si>
    <t>разница с ААА</t>
  </si>
  <si>
    <t>маржа с ценами ААА</t>
  </si>
  <si>
    <t>РРЦ 1,5</t>
  </si>
  <si>
    <t>цены "РРЦ 1,5"</t>
  </si>
  <si>
    <t>цены "ААА"</t>
  </si>
  <si>
    <t>Маркировка ручек, зажигалок, брелоков (мелкие изделия из пластика)</t>
  </si>
  <si>
    <t>ДЛЯ КАЛЬКУЛЯТОРА</t>
  </si>
  <si>
    <t>27,1</t>
  </si>
  <si>
    <t>23,4</t>
  </si>
  <si>
    <t>19,3</t>
  </si>
  <si>
    <t>11,7</t>
  </si>
  <si>
    <t>9,7</t>
  </si>
  <si>
    <t>9,1</t>
  </si>
  <si>
    <t>54,4</t>
  </si>
  <si>
    <t>46,5</t>
  </si>
  <si>
    <t>31,1</t>
  </si>
  <si>
    <t>18,6</t>
  </si>
  <si>
    <t>15,4</t>
  </si>
  <si>
    <t>14,7</t>
  </si>
  <si>
    <t>81,7</t>
  </si>
  <si>
    <t>70,1</t>
  </si>
  <si>
    <t>42,8</t>
  </si>
  <si>
    <t>25,6</t>
  </si>
  <si>
    <t>21,4</t>
  </si>
  <si>
    <t>20,4</t>
  </si>
  <si>
    <t>104,0</t>
  </si>
  <si>
    <t>93,4</t>
  </si>
  <si>
    <t>32,6</t>
  </si>
  <si>
    <t>27,2</t>
  </si>
  <si>
    <t>25,8</t>
  </si>
  <si>
    <t>50</t>
  </si>
  <si>
    <t>100</t>
  </si>
  <si>
    <t>501</t>
  </si>
  <si>
    <t>9,2</t>
  </si>
  <si>
    <t>14,8</t>
  </si>
  <si>
    <t>20,5</t>
  </si>
  <si>
    <t>25,9</t>
  </si>
  <si>
    <t>Маркировка керамики, металла, стекла: кружки, пепельницы, бокалы и т.д.</t>
  </si>
  <si>
    <t>Шелкография на белые футболки и светлый текстиль</t>
  </si>
  <si>
    <t>25</t>
  </si>
  <si>
    <t>72</t>
  </si>
  <si>
    <t>49,6</t>
  </si>
  <si>
    <t>28,2</t>
  </si>
  <si>
    <t>26,0</t>
  </si>
  <si>
    <t>24,7</t>
  </si>
  <si>
    <t>21,2</t>
  </si>
  <si>
    <t>19,5</t>
  </si>
  <si>
    <t>17,6</t>
  </si>
  <si>
    <t>85</t>
  </si>
  <si>
    <t>56,6</t>
  </si>
  <si>
    <t>35,4</t>
  </si>
  <si>
    <t>31,9</t>
  </si>
  <si>
    <t>28,9</t>
  </si>
  <si>
    <t>26,5</t>
  </si>
  <si>
    <t>24,8</t>
  </si>
  <si>
    <t>105</t>
  </si>
  <si>
    <t>63,8</t>
  </si>
  <si>
    <t>46,0</t>
  </si>
  <si>
    <t>42,4</t>
  </si>
  <si>
    <t>38,9</t>
  </si>
  <si>
    <t>33,6</t>
  </si>
  <si>
    <t>31,8</t>
  </si>
  <si>
    <t>125</t>
  </si>
  <si>
    <t>70,7</t>
  </si>
  <si>
    <t>53,1</t>
  </si>
  <si>
    <t>48,5</t>
  </si>
  <si>
    <t>45,7</t>
  </si>
  <si>
    <t>40,7</t>
  </si>
  <si>
    <t>19,6</t>
  </si>
  <si>
    <t>26,6</t>
  </si>
  <si>
    <t>33,7</t>
  </si>
  <si>
    <t>40,8</t>
  </si>
  <si>
    <t>При печати на темных футболках + 1 цвет (подложка).Просушка  за каждую сторону +2р</t>
  </si>
  <si>
    <t>Печать изображения форматами; А3 коэф-1,2; А4 коэф-1</t>
  </si>
  <si>
    <t>Шелкография на цветные футболки и др. Текстиль</t>
  </si>
  <si>
    <t>Печать на бейсболки</t>
  </si>
  <si>
    <t>любая цветность, в т.ч. с белой подложкой</t>
  </si>
  <si>
    <t>Индивидуальная персонализация тиражной продукции + 30 % к стоимости</t>
  </si>
  <si>
    <t>индивидуально по макету</t>
  </si>
  <si>
    <t>40*100мм</t>
  </si>
  <si>
    <t>Немного технических моментов</t>
  </si>
  <si>
    <t xml:space="preserve">Область печати до 610х420 мм.
Само изделие может быть больше, до 700х500 мм.
Толщина (высота) изделия до 150 мм. (15 см.).
Макеты в работу принимаются в векторном формате с обязательной визуализацией желаемого результата. Шрифты и обводки в кривых. Цветовая схема CMYK.
Из-за особенностей цветопередачи при прямой печати, реальные цвета уф-печати могут незначительно отличаться от цветов на мониторе и заданных в оригинал-макете.
В случае высоких требований к цветопередаче, настоятельно рекомендуем согласовывать цветопробы, без которых претензии по несоответствию цвета не принимаются.
</t>
  </si>
  <si>
    <t>ЦЕНА РРЦ 1,5</t>
  </si>
  <si>
    <t>ПЛАНОВАЯ сс</t>
  </si>
  <si>
    <r>
      <t xml:space="preserve">МИНИМАЛЬНАЯ СУММА ЗАКАЗА   </t>
    </r>
    <r>
      <rPr>
        <b/>
        <sz val="18"/>
        <rFont val="Arial"/>
        <family val="2"/>
        <charset val="204"/>
      </rPr>
      <t>1000РУБ</t>
    </r>
  </si>
  <si>
    <t>При размере изображения для гравировки менее 2 кв.см., стоимость рассчитывается как за 2 кв.см.!</t>
  </si>
  <si>
    <t>7,5 руб./кв.см (+ 450 руб. приладка/на тираж) - гавировка плоской поверхности</t>
  </si>
  <si>
    <t>11 руб./кв.см (+ 450 руб. приладка/на тираж) - гравировка круглых поверхностей (с использованием вращателя)</t>
  </si>
  <si>
    <t>5 руб./кв.см (+ 300 руб. приладка/на тираж) - гавировка плоской поверхности</t>
  </si>
  <si>
    <t>7 руб./кв.см (+ 300 руб. приладка/на тираж) - гравировка круглых поверхностей (с использованием вращателя)</t>
  </si>
  <si>
    <t xml:space="preserve">МИНИМАЛЬНАЯ СУММА ЗАКАЗА  от 1000 </t>
  </si>
  <si>
    <t>Цена ААА</t>
  </si>
  <si>
    <r>
      <rPr>
        <b/>
        <u/>
        <sz val="16"/>
        <color rgb="FFC00000"/>
        <rFont val="Times New Roman"/>
        <family val="1"/>
        <charset val="204"/>
      </rPr>
      <t>7 руб./кв.см</t>
    </r>
    <r>
      <rPr>
        <b/>
        <sz val="16"/>
        <rFont val="Times New Roman"/>
        <family val="1"/>
        <charset val="204"/>
      </rPr>
      <t xml:space="preserve"> + 350 руб. наладка оборудования на тираж</t>
    </r>
  </si>
  <si>
    <t>10,5 руб./кв.см (+ 350 руб. приладка/на тираж) - гравировка круглых поверхностей (с использованием вращателя)</t>
  </si>
  <si>
    <t>Активированные п/эт пакеты под нанесение</t>
  </si>
  <si>
    <r>
      <rPr>
        <i/>
        <sz val="11"/>
        <color rgb="FFC00000"/>
        <rFont val="Times New Roman"/>
        <family val="1"/>
        <charset val="204"/>
      </rPr>
      <t>При поле запечатки более 30%, коэффициент 1,25</t>
    </r>
    <r>
      <rPr>
        <i/>
        <sz val="11"/>
        <color theme="1"/>
        <rFont val="Times New Roman"/>
        <family val="1"/>
        <charset val="204"/>
      </rPr>
      <t xml:space="preserve"> (площадь нанесения на пакет 40х50 – более 300 кв.см, 35х45 – более 250 кв.см, 30х40 – более 200 кв.см, 20х30 – более 150 кв.см).</t>
    </r>
  </si>
  <si>
    <t xml:space="preserve">Печать полноцветом возможна только на белых пакетах 20х30 и 30х40 с одной стороны (4+0), максимальный размер нанесения 23х24 см. Плотность пакета желательно 80 мкм (на менее плотных пакетах возможно небольшое смещение четвертого цвета).
</t>
  </si>
  <si>
    <t>При печати на цветных и темных пакетах требуется белая подложка - плюс 1 цвет.</t>
  </si>
  <si>
    <t>ЦЕНА ААА</t>
  </si>
  <si>
    <t>НЕ ДЛЯ КАЛЬКУЛЯТОРА!</t>
  </si>
  <si>
    <t>цветной (по запросу)</t>
  </si>
  <si>
    <t xml:space="preserve">Стоимость клише: </t>
  </si>
  <si>
    <t xml:space="preserve">Стоимость тиснения: </t>
  </si>
  <si>
    <t>Блинтовое тиснение</t>
  </si>
  <si>
    <t>Фольгированное тиснение (серебро, золото)</t>
  </si>
  <si>
    <t>31-40 кв.см  1000 руб.</t>
  </si>
  <si>
    <t xml:space="preserve">до 30 кв.см  - 850 руб </t>
  </si>
  <si>
    <t>41-50 кв.см  - 1300 руб.</t>
  </si>
  <si>
    <t>свыше 50 кв.см  – плюс 18 р./кв.см</t>
  </si>
  <si>
    <t xml:space="preserve">до 30 кв.см  - 1200 руб </t>
  </si>
  <si>
    <t>31-50 кв.см  - 1550 руб.</t>
  </si>
  <si>
    <t xml:space="preserve">до 30 кв.см  - 1080 руб </t>
  </si>
  <si>
    <t>31-50 кв.см  - 1400 руб.</t>
  </si>
  <si>
    <t>айсберг</t>
  </si>
  <si>
    <t>АРС</t>
  </si>
  <si>
    <r>
      <t xml:space="preserve">UV1: </t>
    </r>
    <r>
      <rPr>
        <sz val="11"/>
        <color theme="1"/>
        <rFont val="Calibri"/>
        <family val="2"/>
        <charset val="204"/>
        <scheme val="minor"/>
      </rPr>
      <t>Нанесение на ручки, флешки, брелки. Площадь нанесения не более 5 кв.см.</t>
    </r>
  </si>
  <si>
    <t>CMYK</t>
  </si>
  <si>
    <t>CMYK+W</t>
  </si>
  <si>
    <r>
      <t xml:space="preserve">UV2: </t>
    </r>
    <r>
      <rPr>
        <sz val="11"/>
        <color theme="1"/>
        <rFont val="Calibri"/>
        <family val="2"/>
        <charset val="204"/>
        <scheme val="minor"/>
      </rPr>
      <t>Нанесение на прочие изделия. Площадь нанесения не более 40 кв.см.</t>
    </r>
  </si>
  <si>
    <r>
      <t xml:space="preserve">UV3: </t>
    </r>
    <r>
      <rPr>
        <sz val="11"/>
        <color theme="1"/>
        <rFont val="Calibri"/>
        <family val="2"/>
        <charset val="204"/>
        <scheme val="minor"/>
      </rPr>
      <t>Нанесение на крупногабаритные изделия. Площадь нанесения не более 100 кв.см.</t>
    </r>
  </si>
  <si>
    <t>Размер печати: на ручки до 7см х 0,7см, на зажигалки, флешки - до 40% от размера сувенира</t>
  </si>
  <si>
    <t>Нанесение на крупногабаритные изделия (напр бутылки). Площадь нанесения не более 100 кв.см.</t>
  </si>
  <si>
    <t>CMYK (белый сувенир, плоская поверхность) ,  с учетом приладки</t>
  </si>
  <si>
    <t>CMYK+w, (цветной сувенир, плоская поверхность) ,  с учетом приладки</t>
  </si>
  <si>
    <t>Нанесение на ручки, флешки, брелки. Площадь нанесения не более 5 кв.см.</t>
  </si>
  <si>
    <t>Нанесение на прочие изделия. Площадь нанесения не более 40 кв.см.</t>
  </si>
  <si>
    <t>цены "АртСУВЕНИР"</t>
  </si>
  <si>
    <t>Блинтовое</t>
  </si>
  <si>
    <t>Фольга</t>
  </si>
  <si>
    <t>ЦЕНА Арт СУВЕНИР</t>
  </si>
  <si>
    <t>1000 руб</t>
  </si>
  <si>
    <t>ЦЕНА АртСУВЕНИР</t>
  </si>
  <si>
    <t>Деколь</t>
  </si>
  <si>
    <t>Справочник</t>
  </si>
  <si>
    <t>Вид посуды</t>
  </si>
  <si>
    <t>Количество цветов</t>
  </si>
  <si>
    <t>Площадь лого, кв.см.</t>
  </si>
  <si>
    <t>Печать золотой краской</t>
  </si>
  <si>
    <t>да</t>
  </si>
  <si>
    <t>(для тарелок) Диаметр основы тарелки</t>
  </si>
  <si>
    <t>нет</t>
  </si>
  <si>
    <t>до 20</t>
  </si>
  <si>
    <t>Кружки, рюмки, бокалы</t>
  </si>
  <si>
    <t>20-24</t>
  </si>
  <si>
    <t>Нанесение + обжиг (стекло, фарфор)</t>
  </si>
  <si>
    <t>от 24</t>
  </si>
  <si>
    <t>цвет\тираж</t>
  </si>
  <si>
    <t>Коэф. наценки на тираж   в зависимости  от площади логотипа</t>
  </si>
  <si>
    <t>тираж</t>
  </si>
  <si>
    <t>до 50 кв.см</t>
  </si>
  <si>
    <t>51-100 кв.см</t>
  </si>
  <si>
    <t>101-150 кв.см</t>
  </si>
  <si>
    <t>151-200 кв.см</t>
  </si>
  <si>
    <t>коэффиц.</t>
  </si>
  <si>
    <t>Печать золотой краской: +4р/кв.см</t>
  </si>
  <si>
    <t xml:space="preserve">        -фарфор   Допустимый бой до 3%</t>
  </si>
  <si>
    <t xml:space="preserve">        -стекло   Допустимый бой до 5%</t>
  </si>
  <si>
    <t>В процессе обжига кружки, изображение на них может менять свой цвет,</t>
  </si>
  <si>
    <t>поэтому допускается несовпадение цвета до 15 %</t>
  </si>
  <si>
    <t>Тарелки</t>
  </si>
  <si>
    <t>Стекло, фарфор. Основа диаметр 20 см.</t>
  </si>
  <si>
    <t>Основа: диаметр 12-17 см. - коэффициент наценки 0.8</t>
  </si>
  <si>
    <t>Основа: диаметр 24 см. - коэффициент наценки 1.1</t>
  </si>
  <si>
    <t xml:space="preserve">выбор </t>
  </si>
  <si>
    <t xml:space="preserve">ручной ввод в поле </t>
  </si>
  <si>
    <t>галкой</t>
  </si>
  <si>
    <t>рекламист</t>
  </si>
  <si>
    <t>НАНЕСЕНИЕ НА ТАРЕЛКИ</t>
  </si>
  <si>
    <t>5 цветов</t>
  </si>
  <si>
    <t>6 цветов</t>
  </si>
  <si>
    <t>38 мм</t>
  </si>
  <si>
    <t>МИКС</t>
  </si>
  <si>
    <t>ЦЕНА АРТСУВЕНИР</t>
  </si>
  <si>
    <t>Срок изготовления – от 5-ти рабочих дней.</t>
  </si>
  <si>
    <t>Срок изготовления – от 2-х рабочих дней.</t>
  </si>
  <si>
    <t>Срок изготовления – от 3-х рабочих дней.</t>
  </si>
  <si>
    <t>НАНЕСЕНИЕ НА КРУЖКИ</t>
  </si>
  <si>
    <t>Стоимость</t>
  </si>
  <si>
    <t>Стоимость указана без учета кружек. Максимальный формат нанесения: 200х90 мм.</t>
  </si>
  <si>
    <t>НАНЕСЕНИЕ НА СУБЛИМАЦИОННЫЙ ТЕКСТИЛЬ</t>
  </si>
  <si>
    <t>До А5</t>
  </si>
  <si>
    <t>До А4</t>
  </si>
  <si>
    <t xml:space="preserve">Стоимость, руб. </t>
  </si>
  <si>
    <t>8.2.3. Нанесение на сублимационный текстиль методом сублимации (без стоимости носителя)</t>
  </si>
  <si>
    <t>до А4 (202х287)</t>
  </si>
  <si>
    <t>до А5 (140х202)</t>
  </si>
  <si>
    <t>СУБЛИМАЦИЯ ПОЛЦНОВЕТ</t>
  </si>
  <si>
    <t>Количество</t>
  </si>
  <si>
    <t>15мм</t>
  </si>
  <si>
    <t>20мм</t>
  </si>
  <si>
    <t>25мм</t>
  </si>
  <si>
    <r>
      <t>премиум крепление</t>
    </r>
    <r>
      <rPr>
        <sz val="12"/>
        <color rgb="FFFF3877"/>
        <rFont val="Tahoma"/>
        <family val="2"/>
        <charset val="204"/>
      </rPr>
      <t>*</t>
    </r>
  </si>
  <si>
    <t>замок обрыва</t>
  </si>
  <si>
    <t>межуровневый замок</t>
  </si>
  <si>
    <t>ШЕЛКОГРАФИЯ</t>
  </si>
  <si>
    <t>12мм</t>
  </si>
  <si>
    <t>Дополнительные опции</t>
  </si>
  <si>
    <r>
      <t>премиум крепление</t>
    </r>
    <r>
      <rPr>
        <sz val="11"/>
        <color rgb="FFFF3877"/>
        <rFont val="Calibri"/>
        <family val="2"/>
        <charset val="204"/>
        <scheme val="minor"/>
      </rPr>
      <t>*</t>
    </r>
  </si>
  <si>
    <t>СРОК ИЗГОТОВЛЕНИЯ 10-14 РАБОЧИХ ДНЕЙ</t>
  </si>
  <si>
    <t>А6</t>
  </si>
  <si>
    <t>Цветной</t>
  </si>
  <si>
    <t>А5</t>
  </si>
  <si>
    <t>А4</t>
  </si>
  <si>
    <t>А3</t>
  </si>
  <si>
    <t>40х50 см</t>
  </si>
  <si>
    <t xml:space="preserve">размер </t>
  </si>
  <si>
    <t>ЦЕНА</t>
  </si>
  <si>
    <t>СРОК ИЗГОТОВЛЕНИЯ от 3-х РАБОЧИХ ДНЕЙ</t>
  </si>
  <si>
    <t>Прямая печать отлично ложится на белый текстиль: футболки, поло, офисные рубашки, спортивную форму. Наилучшего качества изображения можно добиться на гладких, неворсистых поверхностях: изделиях из гребенного хлопка, из хлопка с добавлением искусственных волокон, а также на синтетических материалах.</t>
  </si>
  <si>
    <t>Краска не ложится на изделия из флиса, а также на ветровки из нейлона.</t>
  </si>
  <si>
    <t>Печать по цветному текстилю требует использования белой подложки. Красочный слой получается плотнее на ощупь. Как и при печати на белых поверхностях, ровнее всего изображение выходит на гладких тканях.</t>
  </si>
  <si>
    <r>
      <t>Если трикотаж толстовки ворсистый или недостаточно гладкий, печать может выглядеть несколько неровной</t>
    </r>
    <r>
      <rPr>
        <sz val="10"/>
        <color rgb="FF435158"/>
        <rFont val="Arial"/>
        <family val="2"/>
        <charset val="204"/>
      </rPr>
      <t>.</t>
    </r>
  </si>
  <si>
    <t>Силиконовый браслет</t>
  </si>
  <si>
    <t>браслет шелкография 1цв</t>
  </si>
  <si>
    <t>Цена</t>
  </si>
  <si>
    <t>Дополнительно можно</t>
  </si>
  <si>
    <t>добавить ещё один цвет нанесения</t>
  </si>
  <si>
    <t>добавить колечко на браслет</t>
  </si>
  <si>
    <t>сделать браслет светонакопительным</t>
  </si>
  <si>
    <t>упаковать каждый браслет в отдельный пакетик</t>
  </si>
  <si>
    <t>браслеты c выпуклыми прокрашенным логотипом</t>
  </si>
  <si>
    <t>сегментировать браслет</t>
  </si>
  <si>
    <t>слэп (slap) браслеты</t>
  </si>
  <si>
    <t>Светоотражающие с лого 1 цв</t>
  </si>
  <si>
    <t>выполнить полноцветное нанесение</t>
  </si>
  <si>
    <t>Силиконовые с лого 1 цв</t>
  </si>
  <si>
    <t>Шары</t>
  </si>
  <si>
    <t xml:space="preserve">шар "Пастель" </t>
  </si>
  <si>
    <t>1 цвет 1 сторона</t>
  </si>
  <si>
    <t>33.8</t>
  </si>
  <si>
    <t>23.3</t>
  </si>
  <si>
    <t>20.3</t>
  </si>
  <si>
    <t>14.7</t>
  </si>
  <si>
    <t>12.9</t>
  </si>
  <si>
    <t>12.3</t>
  </si>
  <si>
    <t>11.3</t>
  </si>
  <si>
    <t>10.8</t>
  </si>
  <si>
    <t>9.8</t>
  </si>
  <si>
    <t>1 цвет  2 стороны</t>
  </si>
  <si>
    <t>44.3</t>
  </si>
  <si>
    <t>35.3</t>
  </si>
  <si>
    <t>29.3</t>
  </si>
  <si>
    <t>24.8</t>
  </si>
  <si>
    <t>18.8</t>
  </si>
  <si>
    <t>15.8</t>
  </si>
  <si>
    <t>15</t>
  </si>
  <si>
    <t>13.5</t>
  </si>
  <si>
    <t>12.8</t>
  </si>
  <si>
    <t>Шар "Металлик" дороже на 1,5 рубля</t>
  </si>
  <si>
    <t>галки</t>
  </si>
  <si>
    <t>палочка с розеткой 4 рубля</t>
  </si>
  <si>
    <t>СРОК ИЗГОТОВЛЕНИЯ 5-7 рабочих дней</t>
  </si>
  <si>
    <t>202х12х2 (стандарт)</t>
  </si>
  <si>
    <t>202х20х2</t>
  </si>
  <si>
    <t>202х25х2</t>
  </si>
  <si>
    <t>202х6х2 (тонкий)</t>
  </si>
  <si>
    <t>5-7 раб дней</t>
  </si>
  <si>
    <t>16-20 раб дней</t>
  </si>
  <si>
    <r>
      <t xml:space="preserve">Брелок пластиковый прозрачный </t>
    </r>
    <r>
      <rPr>
        <i/>
        <sz val="10"/>
        <color indexed="20"/>
        <rFont val="Arial"/>
        <family val="2"/>
        <charset val="204"/>
      </rPr>
      <t>(полиграфическая вставка)</t>
    </r>
  </si>
  <si>
    <t>цвет \ тираж</t>
  </si>
  <si>
    <t>3000</t>
  </si>
  <si>
    <t>полноцвет</t>
  </si>
  <si>
    <t xml:space="preserve">Формы брелоков: круг D-40мм, прямоугольник - 57х40 мм... сердце, квадрат и другие </t>
  </si>
  <si>
    <t>Стоимость указана с учетом полноцветной полиграфической вставки.</t>
  </si>
  <si>
    <t>вставить эту картинку</t>
  </si>
  <si>
    <t>злато</t>
  </si>
  <si>
    <t>до А3 (202х287)</t>
  </si>
  <si>
    <t>плановая сс</t>
  </si>
  <si>
    <t>структура калькулятора</t>
  </si>
  <si>
    <t>нанесение логотипа</t>
  </si>
  <si>
    <t>DTG (прямая печать на ткани)</t>
  </si>
  <si>
    <t>гравировка</t>
  </si>
  <si>
    <t>деколь</t>
  </si>
  <si>
    <t xml:space="preserve">сублимация </t>
  </si>
  <si>
    <t>тампопечать</t>
  </si>
  <si>
    <t>тиснение</t>
  </si>
  <si>
    <t>уф печать</t>
  </si>
  <si>
    <t>шелкография</t>
  </si>
  <si>
    <t>широкоформатная и интерьерная печать (вместо баннеры)</t>
  </si>
  <si>
    <t>готовая продукция</t>
  </si>
  <si>
    <t>браслеты силиконовые</t>
  </si>
  <si>
    <t>браслеты слэп</t>
  </si>
  <si>
    <t>брелки с полиграфической вставкой</t>
  </si>
  <si>
    <t>диски с записью и печатью</t>
  </si>
  <si>
    <t>значки закатные</t>
  </si>
  <si>
    <t>ленты для бейджей с логотипом</t>
  </si>
  <si>
    <t>шары с логотипом</t>
  </si>
  <si>
    <t>пакеты</t>
  </si>
  <si>
    <t>пакеты ПВД с шелкографией</t>
  </si>
  <si>
    <t>пакеты бумажные</t>
  </si>
  <si>
    <t>полиграфия (оперативка)</t>
  </si>
  <si>
    <t>Блокнот фА3</t>
  </si>
  <si>
    <t>Блокнот фА4</t>
  </si>
  <si>
    <t>Блокнот фА5</t>
  </si>
  <si>
    <t>Блокнот фА6</t>
  </si>
  <si>
    <t>Блокнот фА7</t>
  </si>
  <si>
    <t>Блокнот индивидуальный</t>
  </si>
  <si>
    <t>Листовая продукция</t>
  </si>
  <si>
    <t>ПРИМЕР РАСЧЕТА</t>
  </si>
  <si>
    <t>АртСУВЕНИР</t>
  </si>
  <si>
    <t>Плановая СС</t>
  </si>
  <si>
    <t>% маржи</t>
  </si>
  <si>
    <t>За ед.</t>
  </si>
  <si>
    <t>Всего</t>
  </si>
  <si>
    <t>1</t>
  </si>
  <si>
    <t>10</t>
  </si>
  <si>
    <t>3</t>
  </si>
  <si>
    <t>insert into Category (parentId,tip) values(172,'40*100мм');</t>
  </si>
  <si>
    <t>белый</t>
  </si>
  <si>
    <t>цветной</t>
  </si>
  <si>
    <t>Ежедневники 172</t>
  </si>
  <si>
    <t>Пластиковые ручки, зажигалки, брелоки,169</t>
  </si>
  <si>
    <r>
      <t xml:space="preserve">Флешки-кредитки, </t>
    </r>
    <r>
      <rPr>
        <b/>
        <i/>
        <sz val="12"/>
        <color rgb="FF008000"/>
        <rFont val="Tahoma"/>
        <family val="2"/>
        <charset val="204"/>
      </rPr>
      <t>или изделия размером близким к 10х7 см. 170</t>
    </r>
  </si>
  <si>
    <r>
      <t xml:space="preserve">Бейджи, номерки </t>
    </r>
    <r>
      <rPr>
        <b/>
        <i/>
        <sz val="12"/>
        <color rgb="FF008000"/>
        <rFont val="Tahoma"/>
        <family val="2"/>
        <charset val="204"/>
      </rPr>
      <t>, или изделия размером близким к 7х4 см. 171</t>
    </r>
  </si>
  <si>
    <t>Нанесение на крупногабаритные изделия. Площадь нанесения не более 100 кв.см.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</si>
</sst>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₽&quot;_-;\-* #,##0.00\ &quot;₽&quot;_-;_-* &quot;-&quot;??\ &quot;₽&quot;_-;_-@_-"/>
    <numFmt numFmtId="164" formatCode="0.0"/>
    <numFmt numFmtId="165" formatCode="#,##0.0"/>
    <numFmt numFmtId="166" formatCode="#,##0&quot;р.&quot;;[Red]\-#,##0&quot;р.&quot;"/>
  </numFmts>
  <fonts count="9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1"/>
      <color rgb="FFD60093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6"/>
      <color rgb="FFC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20"/>
      <color theme="1"/>
      <name val="Jura"/>
      <charset val="204"/>
    </font>
    <font>
      <sz val="11"/>
      <color theme="1"/>
      <name val="Jura"/>
      <charset val="204"/>
    </font>
    <font>
      <b/>
      <sz val="12"/>
      <color theme="1"/>
      <name val="Jura"/>
      <charset val="204"/>
    </font>
    <font>
      <b/>
      <sz val="10"/>
      <color theme="1"/>
      <name val="Jura"/>
      <charset val="204"/>
    </font>
    <font>
      <sz val="10"/>
      <color theme="1"/>
      <name val="Jura"/>
      <charset val="204"/>
    </font>
    <font>
      <b/>
      <u/>
      <sz val="11"/>
      <color rgb="FFFF0000"/>
      <name val="Jura"/>
      <charset val="204"/>
    </font>
    <font>
      <u/>
      <sz val="11"/>
      <color theme="1"/>
      <name val="Jura"/>
      <charset val="204"/>
    </font>
    <font>
      <b/>
      <i/>
      <sz val="18"/>
      <color rgb="FF008000"/>
      <name val="Tahoma"/>
      <family val="2"/>
      <charset val="204"/>
    </font>
    <font>
      <sz val="10"/>
      <color rgb="FF800080"/>
      <name val="Times New Roman"/>
      <family val="1"/>
      <charset val="204"/>
    </font>
    <font>
      <b/>
      <sz val="10"/>
      <color rgb="FF800080"/>
      <name val="Times New Roman"/>
      <family val="1"/>
      <charset val="204"/>
    </font>
    <font>
      <b/>
      <sz val="9.9"/>
      <name val="Arial"/>
      <family val="2"/>
      <charset val="204"/>
    </font>
    <font>
      <sz val="8"/>
      <color indexed="20"/>
      <name val="Arial"/>
      <family val="2"/>
      <charset val="204"/>
    </font>
    <font>
      <sz val="8"/>
      <name val="Arial Cyr"/>
      <charset val="204"/>
    </font>
    <font>
      <b/>
      <i/>
      <sz val="8"/>
      <name val="Arial"/>
      <family val="2"/>
      <charset val="204"/>
    </font>
    <font>
      <sz val="8"/>
      <name val="Arial"/>
      <family val="2"/>
      <charset val="204"/>
    </font>
    <font>
      <sz val="16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i/>
      <sz val="8"/>
      <color indexed="10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color rgb="FF800080"/>
      <name val="Arial Cyr"/>
      <family val="2"/>
      <charset val="204"/>
    </font>
    <font>
      <b/>
      <sz val="18"/>
      <color theme="4" tint="-0.249977111117893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rgb="FF800080"/>
      <name val="Times New Roman"/>
      <family val="1"/>
      <charset val="204"/>
    </font>
    <font>
      <b/>
      <i/>
      <u/>
      <sz val="10"/>
      <color rgb="FFFF0000"/>
      <name val="Cambria"/>
      <family val="1"/>
      <charset val="204"/>
    </font>
    <font>
      <b/>
      <i/>
      <sz val="10"/>
      <color rgb="FF800080"/>
      <name val="Cambria"/>
      <family val="1"/>
      <charset val="204"/>
    </font>
    <font>
      <i/>
      <sz val="10"/>
      <color rgb="FF800080"/>
      <name val="Cambria"/>
      <family val="1"/>
      <charset val="204"/>
    </font>
    <font>
      <b/>
      <i/>
      <sz val="12"/>
      <color rgb="FF008000"/>
      <name val="Tahoma"/>
      <family val="2"/>
      <charset val="204"/>
    </font>
    <font>
      <b/>
      <i/>
      <sz val="18"/>
      <color rgb="FF800080"/>
      <name val="Times New Roman"/>
      <family val="1"/>
      <charset val="204"/>
    </font>
    <font>
      <b/>
      <i/>
      <sz val="10"/>
      <color rgb="FFFF0000"/>
      <name val="Cambria"/>
      <family val="1"/>
      <charset val="204"/>
    </font>
    <font>
      <i/>
      <sz val="10"/>
      <color rgb="FFFF0000"/>
      <name val="Cambria"/>
      <family val="1"/>
      <charset val="204"/>
    </font>
    <font>
      <b/>
      <i/>
      <sz val="16"/>
      <color rgb="FF800080"/>
      <name val="Times New Roman"/>
      <family val="1"/>
      <charset val="204"/>
    </font>
    <font>
      <b/>
      <sz val="10"/>
      <color rgb="FF800080"/>
      <name val="Arial Cyr"/>
      <family val="2"/>
      <charset val="204"/>
    </font>
    <font>
      <b/>
      <sz val="14"/>
      <name val="Arial Cyr"/>
      <charset val="204"/>
    </font>
    <font>
      <b/>
      <sz val="10"/>
      <name val="Arial Cyr"/>
      <charset val="204"/>
    </font>
    <font>
      <sz val="18"/>
      <name val="Arial"/>
      <family val="2"/>
      <charset val="204"/>
    </font>
    <font>
      <b/>
      <sz val="18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sz val="10"/>
      <name val="Arial"/>
      <family val="2"/>
      <charset val="204"/>
    </font>
    <font>
      <sz val="16"/>
      <name val="Times New Roman"/>
      <family val="1"/>
      <charset val="204"/>
    </font>
    <font>
      <b/>
      <u/>
      <sz val="16"/>
      <color rgb="FFC00000"/>
      <name val="Times New Roman"/>
      <family val="1"/>
      <charset val="204"/>
    </font>
    <font>
      <i/>
      <sz val="11"/>
      <color rgb="FFC00000"/>
      <name val="Times New Roman"/>
      <family val="1"/>
      <charset val="204"/>
    </font>
    <font>
      <b/>
      <sz val="11"/>
      <color rgb="FFC00000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color rgb="FF006FC0"/>
      <name val="Arial"/>
      <family val="2"/>
      <charset val="204"/>
    </font>
    <font>
      <sz val="48"/>
      <color rgb="FF800080"/>
      <name val="Arial Cyr"/>
      <family val="2"/>
      <charset val="204"/>
    </font>
    <font>
      <sz val="20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12"/>
      <color indexed="20"/>
      <name val="AG Foreigner"/>
      <family val="2"/>
    </font>
    <font>
      <b/>
      <u/>
      <sz val="10"/>
      <name val="Arial Cyr"/>
      <family val="2"/>
      <charset val="204"/>
    </font>
    <font>
      <b/>
      <sz val="8"/>
      <color indexed="8"/>
      <name val="Arial Cyr"/>
      <family val="2"/>
      <charset val="204"/>
    </font>
    <font>
      <b/>
      <sz val="12"/>
      <color indexed="10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family val="2"/>
      <charset val="204"/>
    </font>
    <font>
      <b/>
      <u/>
      <sz val="10"/>
      <color indexed="20"/>
      <name val="Arial Cyr"/>
      <family val="2"/>
      <charset val="204"/>
    </font>
    <font>
      <sz val="10"/>
      <color indexed="20"/>
      <name val="Arial Cyr"/>
      <family val="2"/>
      <charset val="204"/>
    </font>
    <font>
      <sz val="10"/>
      <color indexed="10"/>
      <name val="Arial Cyr"/>
      <charset val="204"/>
    </font>
    <font>
      <i/>
      <sz val="9"/>
      <color theme="1"/>
      <name val="Trebuchet MS"/>
      <family val="2"/>
      <charset val="204"/>
    </font>
    <font>
      <i/>
      <sz val="10"/>
      <color theme="1"/>
      <name val="Trebuchet MS"/>
      <family val="2"/>
      <charset val="204"/>
    </font>
    <font>
      <sz val="12"/>
      <color rgb="FF666666"/>
      <name val="Tahoma"/>
      <family val="2"/>
      <charset val="204"/>
    </font>
    <font>
      <sz val="12"/>
      <color rgb="FF999999"/>
      <name val="Tahoma"/>
      <family val="2"/>
      <charset val="204"/>
    </font>
    <font>
      <sz val="12"/>
      <color rgb="FFFF3877"/>
      <name val="Tahoma"/>
      <family val="2"/>
      <charset val="204"/>
    </font>
    <font>
      <sz val="11"/>
      <color rgb="FFFF3877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0"/>
      <color rgb="FF435158"/>
      <name val="Arial"/>
      <family val="2"/>
      <charset val="204"/>
    </font>
    <font>
      <sz val="11"/>
      <color rgb="FF999999"/>
      <name val="Calibri"/>
      <family val="2"/>
      <charset val="204"/>
      <scheme val="minor"/>
    </font>
    <font>
      <b/>
      <i/>
      <sz val="10"/>
      <color indexed="20"/>
      <name val="Arial"/>
      <family val="2"/>
      <charset val="204"/>
    </font>
    <font>
      <i/>
      <sz val="10"/>
      <color indexed="20"/>
      <name val="Arial"/>
      <family val="2"/>
      <charset val="204"/>
    </font>
    <font>
      <i/>
      <sz val="8"/>
      <color indexed="10"/>
      <name val="Arial"/>
      <family val="2"/>
      <charset val="204"/>
    </font>
    <font>
      <b/>
      <sz val="8"/>
      <color indexed="10"/>
      <name val="Arial"/>
      <family val="2"/>
      <charset val="204"/>
    </font>
    <font>
      <sz val="8"/>
      <color indexed="10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1972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CC2E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</fills>
  <borders count="10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008000"/>
      </left>
      <right/>
      <top/>
      <bottom/>
      <diagonal/>
    </border>
    <border>
      <left style="medium">
        <color rgb="FF008000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 style="thin">
        <color rgb="FF339966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339966"/>
      </right>
      <top/>
      <bottom style="thin">
        <color rgb="FF008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39966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339966"/>
      </right>
      <top/>
      <bottom style="thin">
        <color rgb="FF339966"/>
      </bottom>
      <diagonal/>
    </border>
    <border>
      <left style="thin">
        <color rgb="FF339966"/>
      </left>
      <right style="thin">
        <color rgb="FF339966"/>
      </right>
      <top/>
      <bottom style="thin">
        <color rgb="FF339966"/>
      </bottom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008000"/>
      </left>
      <right style="thin">
        <color rgb="FF339966"/>
      </right>
      <top style="medium">
        <color rgb="FF008000"/>
      </top>
      <bottom style="thin">
        <color rgb="FF339966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339966"/>
      </left>
      <right style="thin">
        <color rgb="FF339966"/>
      </right>
      <top/>
      <bottom style="thin">
        <color rgb="FF008000"/>
      </bottom>
      <diagonal/>
    </border>
    <border>
      <left/>
      <right style="thin">
        <color rgb="FF339966"/>
      </right>
      <top/>
      <bottom style="thin">
        <color rgb="FF008000"/>
      </bottom>
      <diagonal/>
    </border>
    <border>
      <left/>
      <right style="medium">
        <color rgb="FF008000"/>
      </right>
      <top/>
      <bottom style="thin">
        <color rgb="FF008000"/>
      </bottom>
      <diagonal/>
    </border>
    <border>
      <left style="medium">
        <color rgb="FF008000"/>
      </left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auto="1"/>
      </right>
      <top style="medium">
        <color rgb="FF008000"/>
      </top>
      <bottom style="medium">
        <color rgb="FF008000"/>
      </bottom>
      <diagonal/>
    </border>
    <border>
      <left style="thin">
        <color auto="1"/>
      </left>
      <right/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/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008000"/>
      </right>
      <top/>
      <bottom style="thin">
        <color rgb="FF008000"/>
      </bottom>
      <diagonal/>
    </border>
    <border>
      <left/>
      <right/>
      <top style="medium">
        <color rgb="FF008000"/>
      </top>
      <bottom/>
      <diagonal/>
    </border>
    <border>
      <left style="medium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/>
      <top style="thin">
        <color rgb="FF008000"/>
      </top>
      <bottom style="thin">
        <color rgb="FF008000"/>
      </bottom>
      <diagonal/>
    </border>
    <border>
      <left style="medium">
        <color rgb="FF008000"/>
      </left>
      <right style="thin">
        <color rgb="FF008000"/>
      </right>
      <top style="thin">
        <color rgb="FF008000"/>
      </top>
      <bottom style="medium">
        <color rgb="FF008000"/>
      </bottom>
      <diagonal/>
    </border>
    <border>
      <left style="thin">
        <color rgb="FF008000"/>
      </left>
      <right/>
      <top style="thin">
        <color rgb="FF008000"/>
      </top>
      <bottom style="medium">
        <color rgb="FF008000"/>
      </bottom>
      <diagonal/>
    </border>
    <border>
      <left/>
      <right/>
      <top/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888888"/>
      </bottom>
      <diagonal/>
    </border>
    <border>
      <left/>
      <right/>
      <top/>
      <bottom style="thick">
        <color rgb="FFF1F1F1"/>
      </bottom>
      <diagonal/>
    </border>
    <border>
      <left/>
      <right/>
      <top style="thick">
        <color rgb="FFF1F1F1"/>
      </top>
      <bottom style="thick">
        <color rgb="FF88888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/>
      <right style="thin">
        <color rgb="FF008000"/>
      </right>
      <top/>
      <bottom style="thin">
        <color rgb="FF008000"/>
      </bottom>
      <diagonal/>
    </border>
    <border>
      <left/>
      <right/>
      <top style="thin">
        <color rgb="FF008000"/>
      </top>
      <bottom style="thin">
        <color rgb="FF008000"/>
      </bottom>
      <diagonal/>
    </border>
    <border>
      <left/>
      <right style="thin">
        <color rgb="FF008000"/>
      </right>
      <top style="thin">
        <color rgb="FF008000"/>
      </top>
      <bottom style="thin">
        <color rgb="FF008000"/>
      </bottom>
      <diagonal/>
    </border>
    <border>
      <left/>
      <right style="thin">
        <color auto="1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/>
      <top style="medium">
        <color rgb="FF008000"/>
      </top>
      <bottom style="thin">
        <color rgb="FF008000"/>
      </bottom>
      <diagonal/>
    </border>
    <border>
      <left/>
      <right style="thin">
        <color auto="1"/>
      </right>
      <top style="medium">
        <color rgb="FF008000"/>
      </top>
      <bottom style="thin">
        <color rgb="FF008000"/>
      </bottom>
      <diagonal/>
    </border>
    <border>
      <left/>
      <right style="thin">
        <color auto="1"/>
      </right>
      <top style="thin">
        <color rgb="FF008000"/>
      </top>
      <bottom style="thin">
        <color rgb="FF008000"/>
      </bottom>
      <diagonal/>
    </border>
    <border>
      <left/>
      <right style="thin">
        <color auto="1"/>
      </right>
      <top style="thin">
        <color rgb="FF008000"/>
      </top>
      <bottom style="medium">
        <color rgb="FF008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9" fillId="0" borderId="0"/>
  </cellStyleXfs>
  <cellXfs count="670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8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13" fillId="0" borderId="0" xfId="0" applyFont="1"/>
    <xf numFmtId="0" fontId="4" fillId="0" borderId="0" xfId="0" applyFont="1"/>
    <xf numFmtId="0" fontId="20" fillId="7" borderId="0" xfId="0" applyFont="1" applyFill="1" applyAlignment="1">
      <alignment horizontal="center"/>
    </xf>
    <xf numFmtId="0" fontId="22" fillId="4" borderId="2" xfId="0" applyFont="1" applyFill="1" applyBorder="1" applyAlignment="1">
      <alignment horizontal="center"/>
    </xf>
    <xf numFmtId="0" fontId="23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/>
    <xf numFmtId="0" fontId="9" fillId="0" borderId="0" xfId="0" applyFont="1"/>
    <xf numFmtId="0" fontId="9" fillId="0" borderId="0" xfId="0" applyFont="1" applyAlignment="1">
      <alignment vertical="top" wrapText="1"/>
    </xf>
    <xf numFmtId="0" fontId="7" fillId="8" borderId="2" xfId="0" applyFont="1" applyFill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wrapText="1"/>
    </xf>
    <xf numFmtId="0" fontId="17" fillId="0" borderId="0" xfId="0" applyFont="1"/>
    <xf numFmtId="0" fontId="0" fillId="0" borderId="0" xfId="0" applyAlignment="1">
      <alignment vertical="center" wrapText="1"/>
    </xf>
    <xf numFmtId="44" fontId="13" fillId="8" borderId="2" xfId="1" applyFont="1" applyFill="1" applyBorder="1" applyAlignment="1">
      <alignment horizontal="center"/>
    </xf>
    <xf numFmtId="44" fontId="8" fillId="0" borderId="2" xfId="1" applyFont="1" applyBorder="1" applyAlignment="1">
      <alignment horizontal="center" vertical="center" wrapText="1"/>
    </xf>
    <xf numFmtId="44" fontId="0" fillId="8" borderId="2" xfId="1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 wrapText="1"/>
    </xf>
    <xf numFmtId="0" fontId="29" fillId="8" borderId="2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0" fontId="22" fillId="4" borderId="2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2" fillId="4" borderId="2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30" fillId="9" borderId="0" xfId="0" applyFont="1" applyFill="1"/>
    <xf numFmtId="0" fontId="31" fillId="9" borderId="0" xfId="0" applyFont="1" applyFill="1"/>
    <xf numFmtId="49" fontId="32" fillId="10" borderId="6" xfId="0" applyNumberFormat="1" applyFont="1" applyFill="1" applyBorder="1"/>
    <xf numFmtId="49" fontId="32" fillId="10" borderId="2" xfId="0" applyNumberFormat="1" applyFont="1" applyFill="1" applyBorder="1" applyAlignment="1">
      <alignment horizontal="center"/>
    </xf>
    <xf numFmtId="49" fontId="32" fillId="10" borderId="14" xfId="0" applyNumberFormat="1" applyFont="1" applyFill="1" applyBorder="1" applyAlignment="1">
      <alignment horizontal="center"/>
    </xf>
    <xf numFmtId="49" fontId="32" fillId="0" borderId="6" xfId="0" applyNumberFormat="1" applyFont="1" applyBorder="1"/>
    <xf numFmtId="49" fontId="33" fillId="0" borderId="2" xfId="0" applyNumberFormat="1" applyFont="1" applyBorder="1" applyAlignment="1">
      <alignment horizontal="center"/>
    </xf>
    <xf numFmtId="49" fontId="33" fillId="0" borderId="14" xfId="0" applyNumberFormat="1" applyFont="1" applyBorder="1" applyAlignment="1">
      <alignment horizontal="center"/>
    </xf>
    <xf numFmtId="49" fontId="32" fillId="0" borderId="1" xfId="0" applyNumberFormat="1" applyFont="1" applyBorder="1"/>
    <xf numFmtId="49" fontId="33" fillId="0" borderId="0" xfId="0" applyNumberFormat="1" applyFont="1" applyAlignment="1">
      <alignment horizontal="center"/>
    </xf>
    <xf numFmtId="2" fontId="33" fillId="0" borderId="2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/>
    </xf>
    <xf numFmtId="0" fontId="18" fillId="11" borderId="1" xfId="0" applyFont="1" applyFill="1" applyBorder="1" applyAlignment="1">
      <alignment horizontal="left"/>
    </xf>
    <xf numFmtId="0" fontId="30" fillId="11" borderId="0" xfId="0" applyFont="1" applyFill="1"/>
    <xf numFmtId="0" fontId="31" fillId="11" borderId="0" xfId="0" applyFont="1" applyFill="1"/>
    <xf numFmtId="0" fontId="0" fillId="11" borderId="0" xfId="0" applyFill="1"/>
    <xf numFmtId="49" fontId="32" fillId="11" borderId="6" xfId="0" applyNumberFormat="1" applyFont="1" applyFill="1" applyBorder="1"/>
    <xf numFmtId="49" fontId="32" fillId="11" borderId="2" xfId="0" applyNumberFormat="1" applyFont="1" applyFill="1" applyBorder="1" applyAlignment="1">
      <alignment horizontal="center"/>
    </xf>
    <xf numFmtId="49" fontId="32" fillId="11" borderId="14" xfId="0" applyNumberFormat="1" applyFont="1" applyFill="1" applyBorder="1" applyAlignment="1">
      <alignment horizontal="center"/>
    </xf>
    <xf numFmtId="49" fontId="33" fillId="11" borderId="2" xfId="0" applyNumberFormat="1" applyFont="1" applyFill="1" applyBorder="1" applyAlignment="1">
      <alignment horizontal="center"/>
    </xf>
    <xf numFmtId="49" fontId="33" fillId="11" borderId="14" xfId="0" applyNumberFormat="1" applyFont="1" applyFill="1" applyBorder="1" applyAlignment="1">
      <alignment horizontal="center"/>
    </xf>
    <xf numFmtId="9" fontId="13" fillId="8" borderId="2" xfId="2" applyFont="1" applyFill="1" applyBorder="1" applyAlignment="1">
      <alignment horizontal="center"/>
    </xf>
    <xf numFmtId="44" fontId="13" fillId="0" borderId="2" xfId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2" fontId="8" fillId="0" borderId="2" xfId="0" applyNumberFormat="1" applyFont="1" applyBorder="1" applyAlignment="1">
      <alignment horizontal="center" vertical="center" wrapText="1"/>
    </xf>
    <xf numFmtId="9" fontId="8" fillId="0" borderId="2" xfId="2" applyFont="1" applyBorder="1" applyAlignment="1">
      <alignment horizontal="center" vertical="center" wrapText="1"/>
    </xf>
    <xf numFmtId="49" fontId="32" fillId="0" borderId="0" xfId="0" applyNumberFormat="1" applyFont="1"/>
    <xf numFmtId="0" fontId="8" fillId="0" borderId="39" xfId="0" applyFont="1" applyBorder="1" applyAlignment="1">
      <alignment horizontal="center" vertical="center" wrapText="1"/>
    </xf>
    <xf numFmtId="49" fontId="32" fillId="0" borderId="6" xfId="0" applyNumberFormat="1" applyFont="1" applyBorder="1" applyAlignment="1">
      <alignment horizontal="center"/>
    </xf>
    <xf numFmtId="0" fontId="4" fillId="5" borderId="0" xfId="0" applyFont="1" applyFill="1" applyAlignment="1">
      <alignment wrapText="1"/>
    </xf>
    <xf numFmtId="0" fontId="18" fillId="5" borderId="1" xfId="0" applyFont="1" applyFill="1" applyBorder="1" applyAlignment="1">
      <alignment horizontal="left"/>
    </xf>
    <xf numFmtId="49" fontId="32" fillId="0" borderId="0" xfId="0" applyNumberFormat="1" applyFont="1" applyAlignment="1">
      <alignment horizontal="center"/>
    </xf>
    <xf numFmtId="0" fontId="31" fillId="0" borderId="0" xfId="0" applyFont="1"/>
    <xf numFmtId="49" fontId="32" fillId="10" borderId="2" xfId="0" applyNumberFormat="1" applyFont="1" applyFill="1" applyBorder="1"/>
    <xf numFmtId="0" fontId="18" fillId="0" borderId="0" xfId="0" applyFont="1"/>
    <xf numFmtId="0" fontId="0" fillId="12" borderId="0" xfId="0" applyFill="1"/>
    <xf numFmtId="0" fontId="4" fillId="12" borderId="0" xfId="0" applyFont="1" applyFill="1" applyAlignment="1">
      <alignment wrapText="1"/>
    </xf>
    <xf numFmtId="49" fontId="32" fillId="12" borderId="6" xfId="0" applyNumberFormat="1" applyFont="1" applyFill="1" applyBorder="1"/>
    <xf numFmtId="0" fontId="34" fillId="12" borderId="0" xfId="0" applyFont="1" applyFill="1" applyAlignment="1">
      <alignment wrapText="1"/>
    </xf>
    <xf numFmtId="0" fontId="3" fillId="12" borderId="3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left"/>
    </xf>
    <xf numFmtId="0" fontId="30" fillId="12" borderId="0" xfId="0" applyFont="1" applyFill="1"/>
    <xf numFmtId="0" fontId="31" fillId="12" borderId="0" xfId="0" applyFont="1" applyFill="1"/>
    <xf numFmtId="2" fontId="33" fillId="12" borderId="0" xfId="0" applyNumberFormat="1" applyFont="1" applyFill="1" applyAlignment="1">
      <alignment horizontal="center"/>
    </xf>
    <xf numFmtId="0" fontId="8" fillId="12" borderId="0" xfId="0" applyFont="1" applyFill="1" applyAlignment="1">
      <alignment horizontal="center" vertical="center" wrapText="1"/>
    </xf>
    <xf numFmtId="0" fontId="13" fillId="12" borderId="0" xfId="0" applyFont="1" applyFill="1"/>
    <xf numFmtId="0" fontId="3" fillId="12" borderId="4" xfId="0" applyFont="1" applyFill="1" applyBorder="1" applyAlignment="1">
      <alignment horizontal="center" vertical="center" wrapText="1"/>
    </xf>
    <xf numFmtId="9" fontId="8" fillId="12" borderId="2" xfId="2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2" fontId="8" fillId="12" borderId="2" xfId="0" applyNumberFormat="1" applyFont="1" applyFill="1" applyBorder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35" fillId="12" borderId="0" xfId="0" applyFont="1" applyFill="1" applyAlignment="1">
      <alignment horizontal="center" vertical="center" wrapText="1"/>
    </xf>
    <xf numFmtId="49" fontId="32" fillId="12" borderId="1" xfId="0" applyNumberFormat="1" applyFont="1" applyFill="1" applyBorder="1"/>
    <xf numFmtId="49" fontId="33" fillId="12" borderId="0" xfId="0" applyNumberFormat="1" applyFont="1" applyFill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49" fontId="33" fillId="0" borderId="15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0" fillId="0" borderId="0" xfId="0" applyFont="1"/>
    <xf numFmtId="0" fontId="9" fillId="0" borderId="2" xfId="0" applyFont="1" applyBorder="1"/>
    <xf numFmtId="49" fontId="37" fillId="9" borderId="0" xfId="0" applyNumberFormat="1" applyFont="1" applyFill="1"/>
    <xf numFmtId="0" fontId="3" fillId="0" borderId="2" xfId="0" applyFont="1" applyBorder="1" applyAlignment="1">
      <alignment horizontal="center" vertical="center" wrapText="1"/>
    </xf>
    <xf numFmtId="9" fontId="13" fillId="0" borderId="2" xfId="2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32" fillId="0" borderId="2" xfId="0" applyNumberFormat="1" applyFont="1" applyBorder="1" applyAlignment="1">
      <alignment horizontal="center"/>
    </xf>
    <xf numFmtId="49" fontId="32" fillId="0" borderId="14" xfId="0" applyNumberFormat="1" applyFont="1" applyBorder="1" applyAlignment="1">
      <alignment horizontal="center"/>
    </xf>
    <xf numFmtId="49" fontId="32" fillId="0" borderId="15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49" fontId="37" fillId="0" borderId="0" xfId="0" applyNumberFormat="1" applyFont="1"/>
    <xf numFmtId="44" fontId="8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textRotation="255"/>
    </xf>
    <xf numFmtId="0" fontId="7" fillId="0" borderId="0" xfId="0" applyFont="1" applyAlignment="1">
      <alignment horizontal="center" vertical="center"/>
    </xf>
    <xf numFmtId="0" fontId="39" fillId="0" borderId="0" xfId="3"/>
    <xf numFmtId="0" fontId="42" fillId="0" borderId="0" xfId="3" applyFont="1"/>
    <xf numFmtId="0" fontId="41" fillId="0" borderId="0" xfId="3" applyFont="1" applyAlignment="1">
      <alignment horizontal="center" vertical="center"/>
    </xf>
    <xf numFmtId="0" fontId="27" fillId="0" borderId="0" xfId="3" applyFont="1" applyAlignment="1">
      <alignment horizontal="center"/>
    </xf>
    <xf numFmtId="0" fontId="28" fillId="0" borderId="0" xfId="3" applyFont="1" applyAlignment="1">
      <alignment horizontal="center"/>
    </xf>
    <xf numFmtId="0" fontId="27" fillId="0" borderId="0" xfId="3" applyFont="1"/>
    <xf numFmtId="0" fontId="28" fillId="0" borderId="26" xfId="3" applyFont="1" applyBorder="1" applyAlignment="1">
      <alignment horizontal="center"/>
    </xf>
    <xf numFmtId="0" fontId="28" fillId="0" borderId="27" xfId="3" applyFont="1" applyBorder="1" applyAlignment="1">
      <alignment horizontal="center"/>
    </xf>
    <xf numFmtId="0" fontId="28" fillId="0" borderId="41" xfId="3" applyFont="1" applyBorder="1" applyAlignment="1">
      <alignment horizontal="center"/>
    </xf>
    <xf numFmtId="0" fontId="28" fillId="0" borderId="42" xfId="3" applyFont="1" applyBorder="1" applyAlignment="1">
      <alignment horizontal="center" wrapText="1"/>
    </xf>
    <xf numFmtId="2" fontId="28" fillId="0" borderId="43" xfId="3" applyNumberFormat="1" applyFont="1" applyBorder="1" applyAlignment="1">
      <alignment horizontal="center" vertical="center"/>
    </xf>
    <xf numFmtId="2" fontId="28" fillId="0" borderId="44" xfId="3" applyNumberFormat="1" applyFont="1" applyBorder="1" applyAlignment="1">
      <alignment horizontal="center" vertical="center"/>
    </xf>
    <xf numFmtId="2" fontId="28" fillId="0" borderId="45" xfId="3" applyNumberFormat="1" applyFont="1" applyBorder="1" applyAlignment="1">
      <alignment horizontal="center" vertical="center"/>
    </xf>
    <xf numFmtId="0" fontId="44" fillId="0" borderId="0" xfId="3" applyFont="1" applyAlignment="1">
      <alignment horizontal="left"/>
    </xf>
    <xf numFmtId="0" fontId="45" fillId="0" borderId="0" xfId="3" applyFont="1" applyAlignment="1">
      <alignment horizontal="left"/>
    </xf>
    <xf numFmtId="0" fontId="46" fillId="0" borderId="0" xfId="3" applyFont="1" applyAlignment="1">
      <alignment horizontal="center"/>
    </xf>
    <xf numFmtId="0" fontId="45" fillId="0" borderId="0" xfId="3" applyFont="1"/>
    <xf numFmtId="0" fontId="28" fillId="0" borderId="0" xfId="3" applyFont="1"/>
    <xf numFmtId="0" fontId="28" fillId="0" borderId="27" xfId="3" applyFont="1" applyBorder="1" applyAlignment="1">
      <alignment horizontal="center" vertical="center"/>
    </xf>
    <xf numFmtId="0" fontId="28" fillId="0" borderId="28" xfId="3" applyFont="1" applyBorder="1" applyAlignment="1">
      <alignment horizontal="center" vertical="center"/>
    </xf>
    <xf numFmtId="0" fontId="28" fillId="0" borderId="29" xfId="3" applyFont="1" applyBorder="1" applyAlignment="1">
      <alignment horizontal="center" vertical="center"/>
    </xf>
    <xf numFmtId="0" fontId="28" fillId="0" borderId="30" xfId="3" applyFont="1" applyBorder="1" applyAlignment="1">
      <alignment horizontal="center" vertical="center"/>
    </xf>
    <xf numFmtId="0" fontId="43" fillId="0" borderId="31" xfId="3" applyFont="1" applyBorder="1" applyAlignment="1">
      <alignment horizontal="center" vertical="center"/>
    </xf>
    <xf numFmtId="1" fontId="28" fillId="0" borderId="47" xfId="3" applyNumberFormat="1" applyFont="1" applyBorder="1" applyAlignment="1">
      <alignment horizontal="center" vertical="center"/>
    </xf>
    <xf numFmtId="1" fontId="28" fillId="0" borderId="48" xfId="3" applyNumberFormat="1" applyFont="1" applyBorder="1" applyAlignment="1">
      <alignment horizontal="center" vertical="center"/>
    </xf>
    <xf numFmtId="1" fontId="28" fillId="0" borderId="49" xfId="3" applyNumberFormat="1" applyFont="1" applyBorder="1" applyAlignment="1">
      <alignment horizontal="center" vertical="center"/>
    </xf>
    <xf numFmtId="0" fontId="48" fillId="0" borderId="0" xfId="3" applyFont="1" applyAlignment="1">
      <alignment horizontal="center"/>
    </xf>
    <xf numFmtId="0" fontId="28" fillId="0" borderId="50" xfId="3" applyFont="1" applyBorder="1" applyAlignment="1">
      <alignment horizontal="center"/>
    </xf>
    <xf numFmtId="0" fontId="28" fillId="0" borderId="29" xfId="3" applyFont="1" applyBorder="1" applyAlignment="1">
      <alignment horizontal="center"/>
    </xf>
    <xf numFmtId="0" fontId="28" fillId="0" borderId="30" xfId="3" applyFont="1" applyBorder="1" applyAlignment="1">
      <alignment horizontal="center"/>
    </xf>
    <xf numFmtId="0" fontId="40" fillId="0" borderId="0" xfId="3" applyFont="1" applyAlignment="1">
      <alignment horizontal="center" wrapText="1"/>
    </xf>
    <xf numFmtId="0" fontId="40" fillId="0" borderId="0" xfId="3" applyFont="1"/>
    <xf numFmtId="0" fontId="49" fillId="0" borderId="0" xfId="3" applyFont="1"/>
    <xf numFmtId="0" fontId="50" fillId="0" borderId="0" xfId="3" applyFont="1" applyAlignment="1">
      <alignment horizontal="center"/>
    </xf>
    <xf numFmtId="0" fontId="49" fillId="0" borderId="0" xfId="3" applyFont="1" applyAlignment="1">
      <alignment horizontal="center"/>
    </xf>
    <xf numFmtId="0" fontId="51" fillId="0" borderId="0" xfId="3" applyFont="1"/>
    <xf numFmtId="0" fontId="40" fillId="0" borderId="0" xfId="3" applyFont="1" applyAlignment="1">
      <alignment horizontal="center"/>
    </xf>
    <xf numFmtId="0" fontId="52" fillId="0" borderId="0" xfId="3" applyFont="1" applyAlignment="1">
      <alignment horizontal="center"/>
    </xf>
    <xf numFmtId="9" fontId="28" fillId="0" borderId="54" xfId="3" applyNumberFormat="1" applyFont="1" applyBorder="1" applyAlignment="1">
      <alignment horizontal="center"/>
    </xf>
    <xf numFmtId="0" fontId="28" fillId="0" borderId="56" xfId="3" applyFont="1" applyBorder="1" applyAlignment="1">
      <alignment horizontal="center"/>
    </xf>
    <xf numFmtId="0" fontId="27" fillId="14" borderId="0" xfId="3" applyFont="1" applyFill="1"/>
    <xf numFmtId="0" fontId="28" fillId="0" borderId="58" xfId="3" applyFont="1" applyBorder="1" applyAlignment="1">
      <alignment horizontal="center"/>
    </xf>
    <xf numFmtId="0" fontId="4" fillId="5" borderId="0" xfId="0" applyFont="1" applyFill="1"/>
    <xf numFmtId="1" fontId="28" fillId="0" borderId="0" xfId="3" applyNumberFormat="1" applyFont="1" applyAlignment="1">
      <alignment horizontal="center" vertical="center"/>
    </xf>
    <xf numFmtId="0" fontId="26" fillId="15" borderId="46" xfId="3" applyFont="1" applyFill="1" applyBorder="1"/>
    <xf numFmtId="0" fontId="55" fillId="14" borderId="0" xfId="3" applyFont="1" applyFill="1"/>
    <xf numFmtId="0" fontId="57" fillId="0" borderId="0" xfId="3" applyFont="1" applyAlignment="1">
      <alignment horizontal="center" vertical="top"/>
    </xf>
    <xf numFmtId="0" fontId="43" fillId="0" borderId="50" xfId="3" applyFont="1" applyBorder="1" applyAlignment="1">
      <alignment horizontal="center" vertical="center"/>
    </xf>
    <xf numFmtId="1" fontId="43" fillId="0" borderId="52" xfId="3" applyNumberFormat="1" applyFont="1" applyBorder="1" applyAlignment="1">
      <alignment horizontal="center" vertical="center" wrapText="1"/>
    </xf>
    <xf numFmtId="1" fontId="43" fillId="0" borderId="29" xfId="3" applyNumberFormat="1" applyFont="1" applyBorder="1" applyAlignment="1">
      <alignment horizontal="center" vertical="center" wrapText="1"/>
    </xf>
    <xf numFmtId="2" fontId="43" fillId="0" borderId="29" xfId="3" applyNumberFormat="1" applyFont="1" applyBorder="1" applyAlignment="1">
      <alignment horizontal="center" vertical="center" wrapText="1"/>
    </xf>
    <xf numFmtId="1" fontId="43" fillId="0" borderId="53" xfId="3" applyNumberFormat="1" applyFont="1" applyBorder="1" applyAlignment="1">
      <alignment horizontal="center" vertical="center" wrapText="1"/>
    </xf>
    <xf numFmtId="2" fontId="43" fillId="0" borderId="53" xfId="3" applyNumberFormat="1" applyFont="1" applyBorder="1" applyAlignment="1">
      <alignment horizontal="center" vertical="center" wrapText="1"/>
    </xf>
    <xf numFmtId="0" fontId="26" fillId="0" borderId="61" xfId="3" applyFont="1" applyBorder="1" applyAlignment="1">
      <alignment horizontal="center"/>
    </xf>
    <xf numFmtId="0" fontId="26" fillId="0" borderId="25" xfId="3" applyFont="1" applyBorder="1" applyAlignment="1">
      <alignment horizontal="center"/>
    </xf>
    <xf numFmtId="1" fontId="27" fillId="0" borderId="0" xfId="3" applyNumberFormat="1" applyFont="1"/>
    <xf numFmtId="1" fontId="28" fillId="0" borderId="0" xfId="3" applyNumberFormat="1" applyFont="1"/>
    <xf numFmtId="0" fontId="28" fillId="0" borderId="2" xfId="3" applyFont="1" applyBorder="1" applyAlignment="1">
      <alignment horizontal="center"/>
    </xf>
    <xf numFmtId="2" fontId="28" fillId="0" borderId="2" xfId="3" applyNumberFormat="1" applyFont="1" applyBorder="1" applyAlignment="1">
      <alignment horizontal="center"/>
    </xf>
    <xf numFmtId="1" fontId="28" fillId="0" borderId="2" xfId="3" applyNumberFormat="1" applyFont="1" applyBorder="1" applyAlignment="1">
      <alignment horizontal="center"/>
    </xf>
    <xf numFmtId="1" fontId="28" fillId="0" borderId="2" xfId="3" applyNumberFormat="1" applyFont="1" applyBorder="1"/>
    <xf numFmtId="0" fontId="40" fillId="0" borderId="2" xfId="3" applyFont="1" applyBorder="1" applyAlignment="1">
      <alignment horizontal="center"/>
    </xf>
    <xf numFmtId="0" fontId="48" fillId="0" borderId="2" xfId="3" applyFont="1" applyBorder="1" applyAlignment="1">
      <alignment horizontal="center"/>
    </xf>
    <xf numFmtId="0" fontId="59" fillId="0" borderId="0" xfId="0" applyFont="1" applyAlignment="1">
      <alignment horizontal="center" vertical="top"/>
    </xf>
    <xf numFmtId="0" fontId="60" fillId="5" borderId="0" xfId="0" applyFont="1" applyFill="1"/>
    <xf numFmtId="0" fontId="55" fillId="14" borderId="0" xfId="0" applyFont="1" applyFill="1" applyAlignment="1">
      <alignment vertical="center"/>
    </xf>
    <xf numFmtId="0" fontId="3" fillId="2" borderId="7" xfId="0" applyFont="1" applyFill="1" applyBorder="1" applyAlignment="1">
      <alignment horizontal="center"/>
    </xf>
    <xf numFmtId="0" fontId="3" fillId="3" borderId="4" xfId="0" applyFont="1" applyFill="1" applyBorder="1"/>
    <xf numFmtId="0" fontId="13" fillId="0" borderId="2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0" fillId="0" borderId="64" xfId="0" applyBorder="1"/>
    <xf numFmtId="0" fontId="11" fillId="0" borderId="39" xfId="0" applyFont="1" applyBorder="1" applyAlignment="1">
      <alignment horizontal="center"/>
    </xf>
    <xf numFmtId="0" fontId="9" fillId="0" borderId="0" xfId="0" applyFont="1" applyAlignment="1">
      <alignment wrapText="1"/>
    </xf>
    <xf numFmtId="0" fontId="9" fillId="16" borderId="63" xfId="0" applyFont="1" applyFill="1" applyBorder="1" applyAlignment="1">
      <alignment horizontal="left"/>
    </xf>
    <xf numFmtId="0" fontId="9" fillId="16" borderId="35" xfId="0" applyFont="1" applyFill="1" applyBorder="1" applyAlignment="1">
      <alignment horizontal="left"/>
    </xf>
    <xf numFmtId="0" fontId="9" fillId="16" borderId="0" xfId="0" applyFont="1" applyFill="1" applyAlignment="1">
      <alignment horizontal="left"/>
    </xf>
    <xf numFmtId="0" fontId="60" fillId="12" borderId="0" xfId="0" applyFont="1" applyFill="1"/>
    <xf numFmtId="0" fontId="3" fillId="12" borderId="3" xfId="0" applyFont="1" applyFill="1" applyBorder="1"/>
    <xf numFmtId="0" fontId="3" fillId="12" borderId="7" xfId="0" applyFont="1" applyFill="1" applyBorder="1" applyAlignment="1">
      <alignment horizontal="center"/>
    </xf>
    <xf numFmtId="0" fontId="3" fillId="12" borderId="4" xfId="0" applyFont="1" applyFill="1" applyBorder="1"/>
    <xf numFmtId="44" fontId="33" fillId="12" borderId="2" xfId="1" applyFont="1" applyFill="1" applyBorder="1" applyAlignment="1">
      <alignment horizontal="center"/>
    </xf>
    <xf numFmtId="44" fontId="33" fillId="12" borderId="14" xfId="1" applyFont="1" applyFill="1" applyBorder="1" applyAlignment="1">
      <alignment horizontal="center"/>
    </xf>
    <xf numFmtId="0" fontId="60" fillId="5" borderId="32" xfId="0" applyFont="1" applyFill="1" applyBorder="1"/>
    <xf numFmtId="0" fontId="0" fillId="0" borderId="66" xfId="0" applyBorder="1"/>
    <xf numFmtId="0" fontId="0" fillId="0" borderId="67" xfId="0" applyBorder="1"/>
    <xf numFmtId="0" fontId="9" fillId="16" borderId="68" xfId="0" applyFont="1" applyFill="1" applyBorder="1" applyAlignment="1">
      <alignment horizontal="left"/>
    </xf>
    <xf numFmtId="0" fontId="9" fillId="16" borderId="34" xfId="0" applyFont="1" applyFill="1" applyBorder="1" applyAlignment="1">
      <alignment horizontal="left"/>
    </xf>
    <xf numFmtId="0" fontId="9" fillId="16" borderId="17" xfId="0" applyFont="1" applyFill="1" applyBorder="1" applyAlignment="1">
      <alignment horizontal="left"/>
    </xf>
    <xf numFmtId="0" fontId="0" fillId="0" borderId="34" xfId="0" applyBorder="1"/>
    <xf numFmtId="0" fontId="0" fillId="0" borderId="69" xfId="0" applyBorder="1"/>
    <xf numFmtId="0" fontId="60" fillId="0" borderId="64" xfId="0" applyFont="1" applyBorder="1"/>
    <xf numFmtId="0" fontId="11" fillId="0" borderId="33" xfId="0" applyFont="1" applyBorder="1" applyAlignment="1">
      <alignment horizontal="center" vertical="center"/>
    </xf>
    <xf numFmtId="0" fontId="14" fillId="0" borderId="9" xfId="0" applyFont="1" applyBorder="1"/>
    <xf numFmtId="44" fontId="0" fillId="0" borderId="9" xfId="1" applyFont="1" applyBorder="1" applyAlignment="1">
      <alignment horizontal="center" vertical="center"/>
    </xf>
    <xf numFmtId="0" fontId="0" fillId="0" borderId="33" xfId="0" applyBorder="1"/>
    <xf numFmtId="0" fontId="3" fillId="2" borderId="3" xfId="0" applyFont="1" applyFill="1" applyBorder="1" applyAlignment="1">
      <alignment vertical="center"/>
    </xf>
    <xf numFmtId="0" fontId="3" fillId="3" borderId="65" xfId="0" applyFont="1" applyFill="1" applyBorder="1" applyAlignment="1">
      <alignment horizontal="center" vertical="center" wrapText="1"/>
    </xf>
    <xf numFmtId="0" fontId="0" fillId="4" borderId="65" xfId="0" applyFill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4" borderId="70" xfId="0" applyFont="1" applyFill="1" applyBorder="1" applyAlignment="1">
      <alignment horizontal="center" vertical="center" wrapText="1"/>
    </xf>
    <xf numFmtId="0" fontId="13" fillId="0" borderId="72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/>
    </xf>
    <xf numFmtId="0" fontId="3" fillId="0" borderId="34" xfId="0" applyFont="1" applyBorder="1" applyAlignment="1">
      <alignment horizontal="center" vertical="center" wrapText="1"/>
    </xf>
    <xf numFmtId="0" fontId="3" fillId="4" borderId="73" xfId="0" applyFont="1" applyFill="1" applyBorder="1" applyAlignment="1">
      <alignment vertical="center" wrapText="1"/>
    </xf>
    <xf numFmtId="0" fontId="12" fillId="3" borderId="74" xfId="0" applyFont="1" applyFill="1" applyBorder="1" applyAlignment="1">
      <alignment vertical="center" wrapText="1"/>
    </xf>
    <xf numFmtId="0" fontId="5" fillId="0" borderId="65" xfId="0" applyFont="1" applyBorder="1" applyAlignment="1">
      <alignment vertical="center" wrapText="1"/>
    </xf>
    <xf numFmtId="0" fontId="5" fillId="0" borderId="75" xfId="0" applyFont="1" applyBorder="1" applyAlignment="1">
      <alignment horizontal="center" vertical="center" wrapText="1"/>
    </xf>
    <xf numFmtId="0" fontId="1" fillId="0" borderId="76" xfId="0" applyFont="1" applyBorder="1" applyAlignment="1">
      <alignment vertical="center" wrapText="1"/>
    </xf>
    <xf numFmtId="0" fontId="0" fillId="0" borderId="69" xfId="0" applyBorder="1" applyAlignment="1">
      <alignment horizontal="center" vertical="center" wrapText="1"/>
    </xf>
    <xf numFmtId="0" fontId="1" fillId="4" borderId="65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64" fillId="0" borderId="0" xfId="0" applyFont="1" applyAlignment="1">
      <alignment vertical="center"/>
    </xf>
    <xf numFmtId="0" fontId="7" fillId="4" borderId="65" xfId="0" applyFont="1" applyFill="1" applyBorder="1" applyAlignment="1">
      <alignment vertical="center"/>
    </xf>
    <xf numFmtId="0" fontId="7" fillId="4" borderId="7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vertical="center" wrapText="1"/>
    </xf>
    <xf numFmtId="0" fontId="8" fillId="0" borderId="7" xfId="0" applyFont="1" applyBorder="1" applyAlignment="1">
      <alignment horizontal="center" vertical="center"/>
    </xf>
    <xf numFmtId="0" fontId="11" fillId="3" borderId="4" xfId="0" applyFont="1" applyFill="1" applyBorder="1" applyAlignment="1">
      <alignment vertical="center" wrapText="1"/>
    </xf>
    <xf numFmtId="0" fontId="9" fillId="16" borderId="34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/>
    </xf>
    <xf numFmtId="0" fontId="40" fillId="0" borderId="0" xfId="3" applyFont="1" applyAlignment="1">
      <alignment horizontal="left"/>
    </xf>
    <xf numFmtId="0" fontId="65" fillId="17" borderId="37" xfId="0" applyFont="1" applyFill="1" applyBorder="1" applyAlignment="1">
      <alignment horizontal="right" vertical="center" wrapText="1"/>
    </xf>
    <xf numFmtId="0" fontId="65" fillId="17" borderId="70" xfId="0" applyFont="1" applyFill="1" applyBorder="1" applyAlignment="1">
      <alignment horizontal="center" vertical="center" wrapText="1"/>
    </xf>
    <xf numFmtId="0" fontId="65" fillId="17" borderId="70" xfId="0" applyFont="1" applyFill="1" applyBorder="1" applyAlignment="1">
      <alignment horizontal="left" vertical="center" wrapText="1" indent="2"/>
    </xf>
    <xf numFmtId="0" fontId="65" fillId="17" borderId="70" xfId="0" applyFont="1" applyFill="1" applyBorder="1" applyAlignment="1">
      <alignment horizontal="right" vertical="center" wrapText="1"/>
    </xf>
    <xf numFmtId="0" fontId="66" fillId="0" borderId="71" xfId="0" applyFont="1" applyBorder="1" applyAlignment="1">
      <alignment horizontal="left" vertical="center" wrapText="1"/>
    </xf>
    <xf numFmtId="0" fontId="66" fillId="0" borderId="72" xfId="0" applyFont="1" applyBorder="1" applyAlignment="1">
      <alignment horizontal="center" vertical="center" wrapText="1"/>
    </xf>
    <xf numFmtId="0" fontId="66" fillId="0" borderId="72" xfId="0" applyFont="1" applyBorder="1" applyAlignment="1">
      <alignment horizontal="left" vertical="center" wrapText="1" indent="2"/>
    </xf>
    <xf numFmtId="0" fontId="66" fillId="0" borderId="72" xfId="0" applyFont="1" applyBorder="1" applyAlignment="1">
      <alignment horizontal="right" vertical="center" wrapText="1"/>
    </xf>
    <xf numFmtId="0" fontId="67" fillId="0" borderId="0" xfId="0" applyFont="1" applyAlignment="1">
      <alignment horizontal="left" vertical="center" indent="3"/>
    </xf>
    <xf numFmtId="0" fontId="65" fillId="17" borderId="37" xfId="0" applyFont="1" applyFill="1" applyBorder="1" applyAlignment="1">
      <alignment horizontal="center" vertical="center" wrapText="1"/>
    </xf>
    <xf numFmtId="0" fontId="65" fillId="17" borderId="70" xfId="0" applyFont="1" applyFill="1" applyBorder="1" applyAlignment="1">
      <alignment horizontal="left" vertical="center" wrapText="1" indent="1"/>
    </xf>
    <xf numFmtId="0" fontId="66" fillId="0" borderId="72" xfId="0" applyFont="1" applyBorder="1" applyAlignment="1">
      <alignment horizontal="left" vertical="center" wrapText="1" indent="1"/>
    </xf>
    <xf numFmtId="0" fontId="66" fillId="0" borderId="38" xfId="0" applyFont="1" applyBorder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  <xf numFmtId="0" fontId="66" fillId="0" borderId="0" xfId="0" applyFont="1" applyAlignment="1">
      <alignment horizontal="left" vertical="center" wrapText="1" indent="1"/>
    </xf>
    <xf numFmtId="0" fontId="65" fillId="0" borderId="0" xfId="0" applyFont="1" applyAlignment="1">
      <alignment horizontal="center" vertical="center" wrapText="1"/>
    </xf>
    <xf numFmtId="0" fontId="65" fillId="0" borderId="0" xfId="0" applyFont="1" applyAlignment="1">
      <alignment horizontal="left" vertical="center" wrapText="1" indent="1"/>
    </xf>
    <xf numFmtId="0" fontId="66" fillId="0" borderId="72" xfId="0" applyFont="1" applyBorder="1" applyAlignment="1">
      <alignment horizontal="left" vertical="center" wrapText="1" indent="3"/>
    </xf>
    <xf numFmtId="0" fontId="72" fillId="9" borderId="0" xfId="0" applyFont="1" applyFill="1" applyAlignment="1">
      <alignment horizontal="center"/>
    </xf>
    <xf numFmtId="0" fontId="0" fillId="9" borderId="0" xfId="0" applyFill="1"/>
    <xf numFmtId="0" fontId="73" fillId="9" borderId="0" xfId="0" applyFont="1" applyFill="1"/>
    <xf numFmtId="0" fontId="74" fillId="10" borderId="2" xfId="0" applyFont="1" applyFill="1" applyBorder="1" applyAlignment="1">
      <alignment horizontal="center" vertical="justify"/>
    </xf>
    <xf numFmtId="0" fontId="0" fillId="10" borderId="7" xfId="0" applyFill="1" applyBorder="1" applyAlignment="1">
      <alignment horizontal="center" vertical="justify"/>
    </xf>
    <xf numFmtId="0" fontId="0" fillId="10" borderId="2" xfId="0" applyFill="1" applyBorder="1" applyAlignment="1">
      <alignment horizontal="center" vertical="justify"/>
    </xf>
    <xf numFmtId="0" fontId="0" fillId="0" borderId="4" xfId="0" applyBorder="1" applyAlignment="1">
      <alignment horizontal="center" vertical="justify"/>
    </xf>
    <xf numFmtId="0" fontId="0" fillId="0" borderId="2" xfId="0" applyBorder="1" applyAlignment="1">
      <alignment horizontal="center" vertical="justify"/>
    </xf>
    <xf numFmtId="0" fontId="0" fillId="0" borderId="40" xfId="0" applyBorder="1" applyAlignment="1">
      <alignment horizontal="center" vertical="justify"/>
    </xf>
    <xf numFmtId="0" fontId="0" fillId="9" borderId="0" xfId="0" applyFill="1" applyAlignment="1">
      <alignment horizontal="center" vertical="justify"/>
    </xf>
    <xf numFmtId="0" fontId="75" fillId="9" borderId="0" xfId="0" applyFont="1" applyFill="1"/>
    <xf numFmtId="0" fontId="76" fillId="9" borderId="0" xfId="0" applyFont="1" applyFill="1"/>
    <xf numFmtId="0" fontId="77" fillId="10" borderId="2" xfId="0" applyFont="1" applyFill="1" applyBorder="1" applyAlignment="1">
      <alignment horizontal="center"/>
    </xf>
    <xf numFmtId="0" fontId="0" fillId="8" borderId="0" xfId="0" applyFill="1"/>
    <xf numFmtId="0" fontId="77" fillId="10" borderId="2" xfId="0" applyFont="1" applyFill="1" applyBorder="1"/>
    <xf numFmtId="0" fontId="76" fillId="9" borderId="0" xfId="0" applyFont="1" applyFill="1" applyAlignment="1">
      <alignment vertical="top" wrapText="1" shrinkToFit="1"/>
    </xf>
    <xf numFmtId="0" fontId="78" fillId="9" borderId="0" xfId="0" applyFont="1" applyFill="1" applyAlignment="1">
      <alignment horizontal="left"/>
    </xf>
    <xf numFmtId="0" fontId="79" fillId="9" borderId="0" xfId="0" applyFont="1" applyFill="1" applyAlignment="1">
      <alignment horizontal="left"/>
    </xf>
    <xf numFmtId="0" fontId="77" fillId="9" borderId="0" xfId="0" applyFont="1" applyFill="1"/>
    <xf numFmtId="0" fontId="0" fillId="10" borderId="3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9" borderId="2" xfId="0" applyFill="1" applyBorder="1"/>
    <xf numFmtId="0" fontId="0" fillId="0" borderId="5" xfId="0" applyBorder="1" applyAlignment="1">
      <alignment horizontal="center"/>
    </xf>
    <xf numFmtId="0" fontId="80" fillId="9" borderId="0" xfId="0" applyFont="1" applyFill="1"/>
    <xf numFmtId="164" fontId="0" fillId="0" borderId="2" xfId="0" applyNumberFormat="1" applyBorder="1" applyAlignment="1">
      <alignment horizontal="center" vertical="justify"/>
    </xf>
    <xf numFmtId="165" fontId="0" fillId="0" borderId="2" xfId="0" applyNumberFormat="1" applyBorder="1" applyAlignment="1">
      <alignment horizontal="center" vertical="justify"/>
    </xf>
    <xf numFmtId="0" fontId="0" fillId="0" borderId="40" xfId="0" applyBorder="1" applyAlignment="1">
      <alignment horizontal="center"/>
    </xf>
    <xf numFmtId="0" fontId="72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65" fillId="17" borderId="37" xfId="0" applyFont="1" applyFill="1" applyBorder="1" applyAlignment="1">
      <alignment horizontal="left" vertical="center" wrapText="1" indent="3"/>
    </xf>
    <xf numFmtId="0" fontId="65" fillId="17" borderId="80" xfId="0" applyFont="1" applyFill="1" applyBorder="1" applyAlignment="1">
      <alignment horizontal="center" vertical="center" wrapText="1"/>
    </xf>
    <xf numFmtId="0" fontId="65" fillId="0" borderId="0" xfId="0" applyFont="1" applyAlignment="1">
      <alignment horizontal="right" vertical="center" wrapText="1"/>
    </xf>
    <xf numFmtId="0" fontId="66" fillId="0" borderId="0" xfId="0" applyFont="1" applyAlignment="1">
      <alignment horizontal="right" vertical="center" wrapText="1"/>
    </xf>
    <xf numFmtId="0" fontId="66" fillId="0" borderId="71" xfId="0" applyFont="1" applyBorder="1" applyAlignment="1">
      <alignment horizontal="center" vertical="center" wrapText="1"/>
    </xf>
    <xf numFmtId="0" fontId="81" fillId="0" borderId="0" xfId="0" applyFont="1" applyAlignment="1">
      <alignment horizontal="left" vertical="center" indent="3"/>
    </xf>
    <xf numFmtId="0" fontId="82" fillId="0" borderId="0" xfId="0" applyFont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8" fillId="5" borderId="1" xfId="0" applyFont="1" applyFill="1" applyBorder="1"/>
    <xf numFmtId="0" fontId="18" fillId="5" borderId="0" xfId="0" applyFont="1" applyFill="1"/>
    <xf numFmtId="0" fontId="69" fillId="0" borderId="0" xfId="0" applyFont="1"/>
    <xf numFmtId="0" fontId="83" fillId="6" borderId="81" xfId="0" applyFont="1" applyFill="1" applyBorder="1" applyAlignment="1">
      <alignment horizontal="left" vertical="center" wrapText="1"/>
    </xf>
    <xf numFmtId="0" fontId="83" fillId="6" borderId="0" xfId="0" applyFont="1" applyFill="1" applyAlignment="1">
      <alignment horizontal="left" vertical="center" wrapText="1"/>
    </xf>
    <xf numFmtId="0" fontId="83" fillId="6" borderId="82" xfId="0" applyFont="1" applyFill="1" applyBorder="1" applyAlignment="1">
      <alignment horizontal="left" vertical="center" wrapText="1"/>
    </xf>
    <xf numFmtId="0" fontId="84" fillId="6" borderId="82" xfId="0" applyFont="1" applyFill="1" applyBorder="1" applyAlignment="1">
      <alignment horizontal="left" vertical="center" wrapText="1"/>
    </xf>
    <xf numFmtId="0" fontId="0" fillId="0" borderId="81" xfId="0" applyBorder="1" applyAlignment="1">
      <alignment horizontal="left" vertical="center" wrapText="1"/>
    </xf>
    <xf numFmtId="0" fontId="0" fillId="0" borderId="8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87" fillId="0" borderId="0" xfId="0" applyFont="1" applyAlignment="1">
      <alignment horizontal="left" vertical="center" indent="3"/>
    </xf>
    <xf numFmtId="0" fontId="84" fillId="6" borderId="0" xfId="0" applyFont="1" applyFill="1" applyAlignment="1">
      <alignment horizontal="left" vertical="center" wrapText="1"/>
    </xf>
    <xf numFmtId="0" fontId="89" fillId="0" borderId="82" xfId="0" applyFont="1" applyBorder="1" applyAlignment="1">
      <alignment horizontal="left" vertical="center" wrapText="1"/>
    </xf>
    <xf numFmtId="0" fontId="0" fillId="6" borderId="81" xfId="0" applyFill="1" applyBorder="1" applyAlignment="1">
      <alignment horizontal="left" vertical="center" wrapText="1"/>
    </xf>
    <xf numFmtId="0" fontId="0" fillId="6" borderId="82" xfId="0" applyFill="1" applyBorder="1" applyAlignment="1">
      <alignment horizontal="left" vertical="center" wrapText="1"/>
    </xf>
    <xf numFmtId="0" fontId="89" fillId="6" borderId="82" xfId="0" applyFont="1" applyFill="1" applyBorder="1" applyAlignment="1">
      <alignment horizontal="left" vertical="center" wrapText="1"/>
    </xf>
    <xf numFmtId="0" fontId="57" fillId="9" borderId="84" xfId="0" applyFont="1" applyFill="1" applyBorder="1" applyAlignment="1">
      <alignment horizontal="center" vertical="center" wrapText="1"/>
    </xf>
    <xf numFmtId="0" fontId="57" fillId="9" borderId="85" xfId="0" applyFont="1" applyFill="1" applyBorder="1" applyAlignment="1">
      <alignment horizontal="center" vertical="center" wrapText="1"/>
    </xf>
    <xf numFmtId="3" fontId="0" fillId="0" borderId="86" xfId="0" applyNumberFormat="1" applyBorder="1" applyAlignment="1">
      <alignment horizontal="center" vertical="center" wrapText="1"/>
    </xf>
    <xf numFmtId="3" fontId="0" fillId="0" borderId="65" xfId="0" applyNumberFormat="1" applyBorder="1" applyAlignment="1">
      <alignment horizontal="center" vertical="center" wrapText="1"/>
    </xf>
    <xf numFmtId="0" fontId="57" fillId="19" borderId="24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8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49" fontId="0" fillId="0" borderId="40" xfId="0" applyNumberFormat="1" applyBorder="1" applyAlignment="1">
      <alignment horizontal="center" vertical="center"/>
    </xf>
    <xf numFmtId="49" fontId="0" fillId="0" borderId="89" xfId="0" applyNumberFormat="1" applyBorder="1" applyAlignment="1">
      <alignment horizontal="center" vertical="center"/>
    </xf>
    <xf numFmtId="0" fontId="57" fillId="19" borderId="0" xfId="0" applyFont="1" applyFill="1"/>
    <xf numFmtId="0" fontId="83" fillId="6" borderId="83" xfId="0" applyFont="1" applyFill="1" applyBorder="1" applyAlignment="1">
      <alignment vertical="center" wrapText="1"/>
    </xf>
    <xf numFmtId="0" fontId="83" fillId="6" borderId="81" xfId="0" applyFont="1" applyFill="1" applyBorder="1" applyAlignment="1">
      <alignment vertical="center" wrapText="1"/>
    </xf>
    <xf numFmtId="0" fontId="83" fillId="6" borderId="81" xfId="0" applyFont="1" applyFill="1" applyBorder="1" applyAlignment="1">
      <alignment horizontal="left" vertical="center"/>
    </xf>
    <xf numFmtId="0" fontId="83" fillId="6" borderId="82" xfId="0" applyFont="1" applyFill="1" applyBorder="1" applyAlignment="1">
      <alignment horizontal="left" vertical="center"/>
    </xf>
    <xf numFmtId="0" fontId="84" fillId="6" borderId="82" xfId="0" applyFont="1" applyFill="1" applyBorder="1" applyAlignment="1">
      <alignment horizontal="right" vertical="center" wrapText="1"/>
    </xf>
    <xf numFmtId="49" fontId="90" fillId="9" borderId="0" xfId="0" applyNumberFormat="1" applyFont="1" applyFill="1"/>
    <xf numFmtId="49" fontId="30" fillId="9" borderId="0" xfId="0" applyNumberFormat="1" applyFont="1" applyFill="1"/>
    <xf numFmtId="49" fontId="37" fillId="9" borderId="0" xfId="0" applyNumberFormat="1" applyFont="1" applyFill="1" applyAlignment="1">
      <alignment horizontal="left"/>
    </xf>
    <xf numFmtId="49" fontId="92" fillId="9" borderId="0" xfId="0" applyNumberFormat="1" applyFont="1" applyFill="1" applyAlignment="1">
      <alignment horizontal="center"/>
    </xf>
    <xf numFmtId="49" fontId="93" fillId="9" borderId="0" xfId="0" applyNumberFormat="1" applyFont="1" applyFill="1" applyAlignment="1">
      <alignment horizontal="center"/>
    </xf>
    <xf numFmtId="49" fontId="37" fillId="9" borderId="0" xfId="0" applyNumberFormat="1" applyFont="1" applyFill="1" applyAlignment="1">
      <alignment horizontal="center"/>
    </xf>
    <xf numFmtId="49" fontId="94" fillId="9" borderId="0" xfId="0" applyNumberFormat="1" applyFont="1" applyFill="1" applyAlignment="1">
      <alignment horizontal="center"/>
    </xf>
    <xf numFmtId="0" fontId="1" fillId="0" borderId="0" xfId="0" applyFont="1"/>
    <xf numFmtId="0" fontId="95" fillId="0" borderId="0" xfId="0" applyFont="1"/>
    <xf numFmtId="0" fontId="95" fillId="8" borderId="0" xfId="0" applyFont="1" applyFill="1"/>
    <xf numFmtId="0" fontId="95" fillId="8" borderId="0" xfId="0" applyFont="1" applyFill="1" applyAlignment="1">
      <alignment horizontal="left"/>
    </xf>
    <xf numFmtId="0" fontId="0" fillId="0" borderId="2" xfId="0" applyBorder="1"/>
    <xf numFmtId="2" fontId="0" fillId="0" borderId="2" xfId="0" applyNumberFormat="1" applyBorder="1"/>
    <xf numFmtId="9" fontId="0" fillId="0" borderId="2" xfId="2" applyFont="1" applyBorder="1"/>
    <xf numFmtId="0" fontId="70" fillId="11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13" fillId="0" borderId="0" xfId="0" applyFont="1"/>
    <xf numFmtId="0" fontId="0" fillId="0" borderId="0" xfId="0"/>
    <xf numFmtId="0" fontId="3" fillId="2" borderId="11" xfId="0" applyFont="1" applyFill="1" applyBorder="1" applyAlignment="1">
      <alignment vertical="center"/>
    </xf>
    <xf numFmtId="0" fontId="3" fillId="2" borderId="11" xfId="0" applyFont="1" applyFill="1" applyBorder="1"/>
    <xf numFmtId="49" fontId="32" fillId="0" borderId="6" xfId="0" applyNumberFormat="1" applyFont="1" applyBorder="1" applyAlignment="1">
      <alignment horizontal="center"/>
    </xf>
    <xf numFmtId="44" fontId="0" fillId="0" borderId="2" xfId="1" applyFont="1" applyBorder="1"/>
    <xf numFmtId="0" fontId="0" fillId="0" borderId="32" xfId="0" applyBorder="1"/>
    <xf numFmtId="0" fontId="0" fillId="0" borderId="0" xfId="0" applyAlignment="1">
      <alignment horizontal="center"/>
    </xf>
    <xf numFmtId="0" fontId="65" fillId="17" borderId="0" xfId="0" applyFont="1" applyFill="1" applyBorder="1" applyAlignment="1">
      <alignment horizontal="right" vertical="center" wrapText="1"/>
    </xf>
    <xf numFmtId="0" fontId="66" fillId="0" borderId="72" xfId="0" applyFont="1" applyBorder="1" applyAlignment="1">
      <alignment horizontal="left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left"/>
    </xf>
    <xf numFmtId="0" fontId="65" fillId="17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9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left"/>
    </xf>
    <xf numFmtId="49" fontId="32" fillId="0" borderId="0" xfId="0" applyNumberFormat="1" applyFont="1" applyBorder="1"/>
    <xf numFmtId="0" fontId="18" fillId="11" borderId="0" xfId="0" applyFont="1" applyFill="1" applyBorder="1" applyAlignment="1">
      <alignment horizontal="left"/>
    </xf>
    <xf numFmtId="49" fontId="32" fillId="10" borderId="0" xfId="0" applyNumberFormat="1" applyFont="1" applyFill="1" applyBorder="1" applyAlignment="1">
      <alignment horizontal="center"/>
    </xf>
    <xf numFmtId="2" fontId="33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/>
    <xf numFmtId="44" fontId="13" fillId="8" borderId="0" xfId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9" fontId="13" fillId="8" borderId="0" xfId="2" applyFont="1" applyFill="1" applyBorder="1" applyAlignment="1">
      <alignment horizontal="center"/>
    </xf>
    <xf numFmtId="9" fontId="8" fillId="0" borderId="0" xfId="2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49" fontId="32" fillId="11" borderId="0" xfId="0" applyNumberFormat="1" applyFont="1" applyFill="1" applyBorder="1" applyAlignment="1">
      <alignment horizontal="center"/>
    </xf>
    <xf numFmtId="49" fontId="33" fillId="11" borderId="0" xfId="0" applyNumberFormat="1" applyFont="1" applyFill="1" applyBorder="1" applyAlignment="1">
      <alignment horizontal="center"/>
    </xf>
    <xf numFmtId="49" fontId="33" fillId="0" borderId="0" xfId="0" applyNumberFormat="1" applyFont="1" applyBorder="1" applyAlignment="1">
      <alignment horizontal="center"/>
    </xf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3" fillId="0" borderId="0" xfId="0" applyFont="1"/>
    <xf numFmtId="0" fontId="4" fillId="0" borderId="0" xfId="0" applyFont="1"/>
    <xf numFmtId="0" fontId="0" fillId="8" borderId="0" xfId="0" applyFill="1"/>
    <xf numFmtId="0" fontId="7" fillId="4" borderId="2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0" xfId="0" applyFont="1" applyAlignment="1">
      <alignment wrapText="1"/>
    </xf>
    <xf numFmtId="0" fontId="66" fillId="0" borderId="0" xfId="0" applyFont="1" applyBorder="1" applyAlignment="1">
      <alignment horizontal="left" vertical="center" wrapText="1"/>
    </xf>
    <xf numFmtId="0" fontId="65" fillId="8" borderId="0" xfId="0" applyFont="1" applyFill="1" applyAlignment="1">
      <alignment horizontal="center" vertical="center" wrapText="1"/>
    </xf>
    <xf numFmtId="0" fontId="34" fillId="8" borderId="0" xfId="0" applyFont="1" applyFill="1" applyAlignment="1">
      <alignment wrapText="1"/>
    </xf>
    <xf numFmtId="49" fontId="32" fillId="8" borderId="0" xfId="0" applyNumberFormat="1" applyFont="1" applyFill="1" applyAlignment="1">
      <alignment horizontal="center"/>
    </xf>
    <xf numFmtId="0" fontId="9" fillId="0" borderId="0" xfId="0" applyFont="1" applyBorder="1"/>
    <xf numFmtId="0" fontId="3" fillId="0" borderId="22" xfId="0" applyFont="1" applyBorder="1" applyAlignment="1">
      <alignment horizontal="center" vertical="center" wrapText="1"/>
    </xf>
    <xf numFmtId="49" fontId="32" fillId="0" borderId="21" xfId="0" applyNumberFormat="1" applyFont="1" applyBorder="1"/>
    <xf numFmtId="0" fontId="7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3" fillId="12" borderId="2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18" fillId="12" borderId="0" xfId="0" applyFont="1" applyFill="1" applyBorder="1" applyAlignment="1">
      <alignment horizontal="left"/>
    </xf>
    <xf numFmtId="49" fontId="32" fillId="12" borderId="0" xfId="0" applyNumberFormat="1" applyFont="1" applyFill="1" applyBorder="1"/>
    <xf numFmtId="0" fontId="28" fillId="0" borderId="91" xfId="3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28" fillId="0" borderId="92" xfId="3" applyFont="1" applyBorder="1" applyAlignment="1">
      <alignment horizontal="center" wrapText="1"/>
    </xf>
    <xf numFmtId="0" fontId="43" fillId="0" borderId="48" xfId="3" applyFont="1" applyBorder="1" applyAlignment="1">
      <alignment horizontal="center" vertical="center"/>
    </xf>
    <xf numFmtId="0" fontId="28" fillId="0" borderId="93" xfId="3" applyFont="1" applyBorder="1" applyAlignment="1">
      <alignment horizontal="center"/>
    </xf>
    <xf numFmtId="0" fontId="43" fillId="0" borderId="28" xfId="3" applyFont="1" applyBorder="1" applyAlignment="1">
      <alignment horizontal="center" vertical="center"/>
    </xf>
    <xf numFmtId="0" fontId="28" fillId="0" borderId="94" xfId="3" applyNumberFormat="1" applyFont="1" applyBorder="1" applyAlignment="1">
      <alignment horizontal="center"/>
    </xf>
    <xf numFmtId="0" fontId="40" fillId="0" borderId="0" xfId="3" applyNumberFormat="1" applyFont="1"/>
    <xf numFmtId="0" fontId="4" fillId="5" borderId="0" xfId="0" applyNumberFormat="1" applyFont="1" applyFill="1"/>
    <xf numFmtId="0" fontId="28" fillId="0" borderId="93" xfId="3" applyNumberFormat="1" applyFont="1" applyBorder="1" applyAlignment="1">
      <alignment horizontal="center"/>
    </xf>
    <xf numFmtId="49" fontId="32" fillId="0" borderId="78" xfId="0" applyNumberFormat="1" applyFont="1" applyBorder="1" applyAlignment="1">
      <alignment vertical="center"/>
    </xf>
    <xf numFmtId="0" fontId="0" fillId="0" borderId="0" xfId="0"/>
    <xf numFmtId="0" fontId="0" fillId="0" borderId="0" xfId="0" applyBorder="1"/>
    <xf numFmtId="0" fontId="0" fillId="8" borderId="0" xfId="0" applyFill="1"/>
    <xf numFmtId="0" fontId="0" fillId="0" borderId="0" xfId="0" applyAlignment="1">
      <alignment vertical="center" wrapText="1"/>
    </xf>
    <xf numFmtId="0" fontId="3" fillId="2" borderId="12" xfId="0" applyFont="1" applyFill="1" applyBorder="1"/>
    <xf numFmtId="0" fontId="0" fillId="0" borderId="0" xfId="0" applyFill="1"/>
    <xf numFmtId="0" fontId="65" fillId="0" borderId="0" xfId="0" applyFont="1" applyFill="1" applyAlignment="1">
      <alignment horizontal="left" vertical="center" wrapText="1" indent="1"/>
    </xf>
    <xf numFmtId="0" fontId="66" fillId="0" borderId="0" xfId="0" applyFont="1" applyFill="1" applyAlignment="1">
      <alignment horizontal="left" vertical="center" wrapText="1" indent="1"/>
    </xf>
    <xf numFmtId="0" fontId="0" fillId="20" borderId="0" xfId="0" applyFill="1"/>
    <xf numFmtId="0" fontId="27" fillId="20" borderId="0" xfId="3" applyFont="1" applyFill="1"/>
    <xf numFmtId="0" fontId="39" fillId="20" borderId="0" xfId="3" applyFill="1"/>
    <xf numFmtId="0" fontId="26" fillId="20" borderId="61" xfId="3" applyFont="1" applyFill="1" applyBorder="1" applyAlignment="1">
      <alignment horizontal="center"/>
    </xf>
    <xf numFmtId="0" fontId="28" fillId="20" borderId="29" xfId="3" applyFont="1" applyFill="1" applyBorder="1" applyAlignment="1">
      <alignment horizontal="center"/>
    </xf>
    <xf numFmtId="2" fontId="28" fillId="20" borderId="51" xfId="3" applyNumberFormat="1" applyFont="1" applyFill="1" applyBorder="1" applyAlignment="1">
      <alignment horizontal="center" vertical="center" wrapText="1"/>
    </xf>
    <xf numFmtId="2" fontId="28" fillId="20" borderId="53" xfId="3" applyNumberFormat="1" applyFont="1" applyFill="1" applyBorder="1" applyAlignment="1">
      <alignment horizontal="center" vertical="center" wrapText="1"/>
    </xf>
    <xf numFmtId="0" fontId="28" fillId="20" borderId="27" xfId="3" applyFont="1" applyFill="1" applyBorder="1" applyAlignment="1">
      <alignment horizontal="center" vertical="center"/>
    </xf>
    <xf numFmtId="2" fontId="28" fillId="20" borderId="47" xfId="3" applyNumberFormat="1" applyFont="1" applyFill="1" applyBorder="1" applyAlignment="1">
      <alignment horizontal="center" vertical="center"/>
    </xf>
    <xf numFmtId="0" fontId="40" fillId="20" borderId="0" xfId="3" applyFont="1" applyFill="1" applyAlignment="1">
      <alignment horizontal="center"/>
    </xf>
    <xf numFmtId="0" fontId="48" fillId="20" borderId="0" xfId="3" applyFont="1" applyFill="1" applyAlignment="1">
      <alignment horizontal="center"/>
    </xf>
    <xf numFmtId="0" fontId="40" fillId="20" borderId="0" xfId="3" applyFont="1" applyFill="1"/>
    <xf numFmtId="0" fontId="60" fillId="5" borderId="64" xfId="0" applyFont="1" applyFill="1" applyBorder="1"/>
    <xf numFmtId="0" fontId="3" fillId="5" borderId="15" xfId="0" applyFont="1" applyFill="1" applyBorder="1"/>
    <xf numFmtId="0" fontId="9" fillId="16" borderId="64" xfId="0" applyFont="1" applyFill="1" applyBorder="1" applyAlignment="1">
      <alignment horizontal="left"/>
    </xf>
    <xf numFmtId="0" fontId="9" fillId="16" borderId="0" xfId="0" applyFont="1" applyFill="1" applyBorder="1" applyAlignment="1">
      <alignment horizontal="left"/>
    </xf>
    <xf numFmtId="0" fontId="11" fillId="3" borderId="18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3" fillId="3" borderId="15" xfId="0" applyFont="1" applyFill="1" applyBorder="1"/>
    <xf numFmtId="0" fontId="3" fillId="12" borderId="12" xfId="0" applyFont="1" applyFill="1" applyBorder="1"/>
    <xf numFmtId="0" fontId="3" fillId="12" borderId="15" xfId="0" applyFont="1" applyFill="1" applyBorder="1"/>
    <xf numFmtId="0" fontId="11" fillId="3" borderId="13" xfId="0" applyFont="1" applyFill="1" applyBorder="1" applyAlignment="1">
      <alignment vertical="center"/>
    </xf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3" fillId="0" borderId="0" xfId="0" applyFont="1"/>
    <xf numFmtId="0" fontId="9" fillId="0" borderId="0" xfId="0" applyFont="1" applyAlignment="1">
      <alignment vertical="top" wrapText="1"/>
    </xf>
    <xf numFmtId="0" fontId="0" fillId="8" borderId="0" xfId="0" applyFill="1"/>
    <xf numFmtId="0" fontId="11" fillId="20" borderId="18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4" borderId="70" xfId="0" applyFont="1" applyFill="1" applyBorder="1" applyAlignment="1">
      <alignment vertical="center" wrapText="1"/>
    </xf>
    <xf numFmtId="0" fontId="12" fillId="3" borderId="72" xfId="0" applyFont="1" applyFill="1" applyBorder="1" applyAlignment="1">
      <alignment vertical="center" wrapText="1"/>
    </xf>
    <xf numFmtId="0" fontId="60" fillId="5" borderId="0" xfId="0" applyFont="1" applyFill="1" applyBorder="1"/>
    <xf numFmtId="0" fontId="5" fillId="0" borderId="75" xfId="0" applyFont="1" applyBorder="1" applyAlignment="1">
      <alignment vertical="center" wrapText="1"/>
    </xf>
    <xf numFmtId="0" fontId="12" fillId="3" borderId="0" xfId="0" applyFont="1" applyFill="1" applyBorder="1" applyAlignment="1">
      <alignment vertical="center" wrapText="1"/>
    </xf>
    <xf numFmtId="0" fontId="12" fillId="20" borderId="72" xfId="0" applyFont="1" applyFill="1" applyBorder="1" applyAlignment="1">
      <alignment vertical="center" wrapText="1"/>
    </xf>
    <xf numFmtId="0" fontId="18" fillId="5" borderId="0" xfId="0" applyFont="1" applyFill="1" applyBorder="1"/>
    <xf numFmtId="0" fontId="3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0" fillId="0" borderId="0" xfId="0"/>
    <xf numFmtId="0" fontId="3" fillId="5" borderId="2" xfId="0" applyFont="1" applyFill="1" applyBorder="1" applyAlignment="1">
      <alignment horizontal="center" vertical="center" wrapText="1"/>
    </xf>
    <xf numFmtId="0" fontId="0" fillId="8" borderId="0" xfId="0" applyFill="1"/>
    <xf numFmtId="0" fontId="0" fillId="0" borderId="0" xfId="0"/>
    <xf numFmtId="2" fontId="28" fillId="20" borderId="0" xfId="3" applyNumberFormat="1" applyFont="1" applyFill="1" applyAlignment="1">
      <alignment horizontal="center" vertical="center"/>
    </xf>
    <xf numFmtId="0" fontId="28" fillId="0" borderId="0" xfId="3" applyFont="1" applyAlignment="1">
      <alignment horizontal="center"/>
    </xf>
    <xf numFmtId="0" fontId="17" fillId="8" borderId="0" xfId="0" applyFont="1" applyFill="1"/>
    <xf numFmtId="0" fontId="3" fillId="2" borderId="0" xfId="0" applyFont="1" applyFill="1" applyBorder="1" applyAlignment="1">
      <alignment horizontal="center"/>
    </xf>
    <xf numFmtId="44" fontId="0" fillId="8" borderId="0" xfId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44" fontId="33" fillId="12" borderId="0" xfId="1" applyFont="1" applyFill="1" applyBorder="1" applyAlignment="1">
      <alignment horizontal="center"/>
    </xf>
    <xf numFmtId="0" fontId="5" fillId="21" borderId="75" xfId="0" applyFont="1" applyFill="1" applyBorder="1" applyAlignment="1">
      <alignment horizontal="center" vertical="center" wrapText="1"/>
    </xf>
    <xf numFmtId="0" fontId="40" fillId="21" borderId="0" xfId="3" applyFont="1" applyFill="1"/>
    <xf numFmtId="0" fontId="0" fillId="18" borderId="0" xfId="0" applyFill="1" applyAlignment="1">
      <alignment vertical="center"/>
    </xf>
    <xf numFmtId="0" fontId="38" fillId="0" borderId="0" xfId="0" applyFont="1" applyAlignment="1">
      <alignment horizontal="center"/>
    </xf>
    <xf numFmtId="0" fontId="70" fillId="11" borderId="0" xfId="0" applyFont="1" applyFill="1" applyAlignment="1">
      <alignment horizontal="center"/>
    </xf>
    <xf numFmtId="0" fontId="6" fillId="8" borderId="0" xfId="0" applyFont="1" applyFill="1" applyAlignment="1">
      <alignment horizontal="center" textRotation="255"/>
    </xf>
    <xf numFmtId="0" fontId="36" fillId="13" borderId="0" xfId="0" applyFont="1" applyFill="1" applyAlignment="1">
      <alignment horizontal="center" textRotation="255"/>
    </xf>
    <xf numFmtId="0" fontId="36" fillId="12" borderId="0" xfId="0" applyFont="1" applyFill="1" applyAlignment="1">
      <alignment horizontal="center" textRotation="255"/>
    </xf>
    <xf numFmtId="0" fontId="18" fillId="0" borderId="0" xfId="0" applyFont="1" applyAlignment="1">
      <alignment horizontal="left"/>
    </xf>
    <xf numFmtId="49" fontId="32" fillId="0" borderId="78" xfId="0" applyNumberFormat="1" applyFont="1" applyBorder="1" applyAlignment="1">
      <alignment horizontal="center" vertical="center"/>
    </xf>
    <xf numFmtId="0" fontId="18" fillId="12" borderId="0" xfId="0" applyFont="1" applyFill="1" applyAlignment="1">
      <alignment horizontal="left"/>
    </xf>
    <xf numFmtId="0" fontId="4" fillId="0" borderId="0" xfId="0" applyFont="1" applyAlignment="1">
      <alignment wrapText="1"/>
    </xf>
    <xf numFmtId="0" fontId="13" fillId="0" borderId="0" xfId="0" applyFont="1"/>
    <xf numFmtId="0" fontId="38" fillId="0" borderId="0" xfId="0" applyFont="1" applyAlignment="1">
      <alignment wrapText="1"/>
    </xf>
    <xf numFmtId="0" fontId="0" fillId="0" borderId="0" xfId="0"/>
    <xf numFmtId="0" fontId="26" fillId="15" borderId="25" xfId="3" applyFont="1" applyFill="1" applyBorder="1" applyAlignment="1">
      <alignment horizontal="left"/>
    </xf>
    <xf numFmtId="0" fontId="26" fillId="15" borderId="0" xfId="3" applyFont="1" applyFill="1" applyBorder="1" applyAlignment="1">
      <alignment horizontal="left"/>
    </xf>
    <xf numFmtId="0" fontId="26" fillId="15" borderId="0" xfId="3" applyFont="1" applyFill="1" applyAlignment="1">
      <alignment horizontal="left"/>
    </xf>
    <xf numFmtId="0" fontId="53" fillId="0" borderId="0" xfId="3" applyFont="1" applyAlignment="1">
      <alignment horizontal="center" vertical="center" wrapText="1"/>
    </xf>
    <xf numFmtId="0" fontId="53" fillId="0" borderId="0" xfId="3" applyFont="1" applyAlignment="1">
      <alignment horizontal="center" vertical="center"/>
    </xf>
    <xf numFmtId="0" fontId="54" fillId="0" borderId="0" xfId="3" applyFont="1" applyAlignment="1">
      <alignment horizontal="left" vertical="center" wrapText="1"/>
    </xf>
    <xf numFmtId="0" fontId="54" fillId="0" borderId="0" xfId="3" applyFont="1" applyAlignment="1">
      <alignment horizontal="left" vertical="center"/>
    </xf>
    <xf numFmtId="2" fontId="28" fillId="0" borderId="0" xfId="3" applyNumberFormat="1" applyFont="1" applyAlignment="1">
      <alignment horizontal="center" vertical="center"/>
    </xf>
    <xf numFmtId="2" fontId="28" fillId="20" borderId="55" xfId="3" applyNumberFormat="1" applyFont="1" applyFill="1" applyBorder="1" applyAlignment="1">
      <alignment horizontal="center" vertical="center"/>
    </xf>
    <xf numFmtId="2" fontId="28" fillId="20" borderId="0" xfId="3" applyNumberFormat="1" applyFont="1" applyFill="1" applyAlignment="1">
      <alignment horizontal="center" vertical="center"/>
    </xf>
    <xf numFmtId="2" fontId="28" fillId="20" borderId="60" xfId="3" applyNumberFormat="1" applyFont="1" applyFill="1" applyBorder="1" applyAlignment="1">
      <alignment horizontal="center" vertical="center"/>
    </xf>
    <xf numFmtId="0" fontId="26" fillId="15" borderId="46" xfId="3" applyFont="1" applyFill="1" applyBorder="1" applyAlignment="1">
      <alignment horizontal="center"/>
    </xf>
    <xf numFmtId="0" fontId="28" fillId="0" borderId="0" xfId="3" applyFont="1" applyAlignment="1">
      <alignment horizontal="center"/>
    </xf>
    <xf numFmtId="0" fontId="28" fillId="20" borderId="28" xfId="3" applyFont="1" applyFill="1" applyBorder="1" applyAlignment="1">
      <alignment horizontal="center"/>
    </xf>
    <xf numFmtId="0" fontId="68" fillId="8" borderId="0" xfId="3" applyFont="1" applyFill="1" applyAlignment="1">
      <alignment horizontal="center" textRotation="255"/>
    </xf>
    <xf numFmtId="0" fontId="60" fillId="0" borderId="2" xfId="0" applyFont="1" applyBorder="1" applyAlignment="1">
      <alignment horizontal="left" vertical="center" wrapText="1"/>
    </xf>
    <xf numFmtId="0" fontId="14" fillId="0" borderId="6" xfId="0" applyFont="1" applyBorder="1"/>
    <xf numFmtId="0" fontId="14" fillId="0" borderId="14" xfId="0" applyFont="1" applyBorder="1"/>
    <xf numFmtId="0" fontId="14" fillId="0" borderId="15" xfId="0" applyFont="1" applyBorder="1"/>
    <xf numFmtId="0" fontId="11" fillId="3" borderId="13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0" fillId="0" borderId="9" xfId="0" applyFont="1" applyBorder="1" applyAlignment="1">
      <alignment horizontal="center"/>
    </xf>
    <xf numFmtId="0" fontId="63" fillId="0" borderId="9" xfId="0" applyFont="1" applyBorder="1" applyAlignment="1">
      <alignment horizontal="center"/>
    </xf>
    <xf numFmtId="0" fontId="10" fillId="20" borderId="33" xfId="0" applyFont="1" applyFill="1" applyBorder="1" applyAlignment="1">
      <alignment horizontal="center"/>
    </xf>
    <xf numFmtId="0" fontId="10" fillId="20" borderId="9" xfId="0" applyFont="1" applyFill="1" applyBorder="1" applyAlignment="1">
      <alignment horizontal="center"/>
    </xf>
    <xf numFmtId="0" fontId="63" fillId="20" borderId="9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71" fillId="8" borderId="0" xfId="0" applyFont="1" applyFill="1" applyAlignment="1">
      <alignment horizontal="center" textRotation="255"/>
    </xf>
    <xf numFmtId="0" fontId="1" fillId="4" borderId="65" xfId="0" applyFont="1" applyFill="1" applyBorder="1" applyAlignment="1">
      <alignment horizontal="center" vertical="center" wrapText="1"/>
    </xf>
    <xf numFmtId="0" fontId="0" fillId="4" borderId="65" xfId="0" applyFill="1" applyBorder="1" applyAlignment="1">
      <alignment wrapText="1"/>
    </xf>
    <xf numFmtId="0" fontId="1" fillId="3" borderId="65" xfId="0" applyFont="1" applyFill="1" applyBorder="1" applyAlignment="1">
      <alignment horizontal="center" vertical="center" wrapText="1"/>
    </xf>
    <xf numFmtId="0" fontId="0" fillId="3" borderId="65" xfId="0" applyFill="1" applyBorder="1" applyAlignment="1">
      <alignment wrapText="1"/>
    </xf>
    <xf numFmtId="0" fontId="1" fillId="4" borderId="77" xfId="0" applyFont="1" applyFill="1" applyBorder="1" applyAlignment="1">
      <alignment horizontal="center" vertical="center" wrapText="1"/>
    </xf>
    <xf numFmtId="0" fontId="1" fillId="4" borderId="7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6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79" xfId="0" applyFill="1" applyBorder="1" applyAlignment="1">
      <alignment horizontal="center" vertical="center"/>
    </xf>
    <xf numFmtId="0" fontId="72" fillId="9" borderId="0" xfId="0" applyFont="1" applyFill="1" applyAlignment="1">
      <alignment horizontal="center"/>
    </xf>
    <xf numFmtId="0" fontId="0" fillId="0" borderId="78" xfId="0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2" fillId="0" borderId="0" xfId="0" applyFont="1" applyAlignment="1">
      <alignment horizontal="left"/>
    </xf>
    <xf numFmtId="0" fontId="20" fillId="7" borderId="0" xfId="0" applyFont="1" applyFill="1" applyAlignment="1">
      <alignment horizontal="center"/>
    </xf>
    <xf numFmtId="0" fontId="21" fillId="5" borderId="1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2" fillId="4" borderId="20" xfId="0" applyFont="1" applyFill="1" applyBorder="1" applyAlignment="1">
      <alignment horizontal="center" vertical="center" wrapText="1"/>
    </xf>
    <xf numFmtId="0" fontId="22" fillId="4" borderId="2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/>
    </xf>
    <xf numFmtId="0" fontId="22" fillId="4" borderId="20" xfId="0" applyFont="1" applyFill="1" applyBorder="1" applyAlignment="1">
      <alignment horizontal="center" vertical="center"/>
    </xf>
    <xf numFmtId="0" fontId="22" fillId="4" borderId="2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1" fillId="0" borderId="9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83" xfId="0" applyBorder="1" applyAlignment="1">
      <alignment horizontal="left" vertical="center" wrapText="1"/>
    </xf>
    <xf numFmtId="0" fontId="83" fillId="6" borderId="83" xfId="0" applyFont="1" applyFill="1" applyBorder="1" applyAlignment="1">
      <alignment horizontal="left" vertical="center" wrapText="1"/>
    </xf>
    <xf numFmtId="0" fontId="83" fillId="6" borderId="81" xfId="0" applyFont="1" applyFill="1" applyBorder="1" applyAlignment="1">
      <alignment horizontal="left" vertical="center" wrapText="1"/>
    </xf>
    <xf numFmtId="0" fontId="0" fillId="11" borderId="0" xfId="0" applyFill="1" applyAlignment="1">
      <alignment horizontal="center"/>
    </xf>
    <xf numFmtId="49" fontId="32" fillId="10" borderId="6" xfId="0" applyNumberFormat="1" applyFont="1" applyFill="1" applyBorder="1" applyAlignment="1">
      <alignment horizontal="center"/>
    </xf>
    <xf numFmtId="49" fontId="32" fillId="10" borderId="15" xfId="0" applyNumberFormat="1" applyFont="1" applyFill="1" applyBorder="1" applyAlignment="1">
      <alignment horizontal="center"/>
    </xf>
    <xf numFmtId="49" fontId="32" fillId="0" borderId="6" xfId="0" applyNumberFormat="1" applyFont="1" applyBorder="1" applyAlignment="1">
      <alignment horizontal="center"/>
    </xf>
    <xf numFmtId="49" fontId="32" fillId="0" borderId="15" xfId="0" applyNumberFormat="1" applyFont="1" applyBorder="1" applyAlignment="1">
      <alignment horizontal="center"/>
    </xf>
    <xf numFmtId="0" fontId="26" fillId="15" borderId="57" xfId="3" applyFont="1" applyFill="1" applyBorder="1" applyAlignment="1"/>
    <xf numFmtId="0" fontId="26" fillId="15" borderId="95" xfId="3" applyFont="1" applyFill="1" applyBorder="1" applyAlignment="1"/>
    <xf numFmtId="0" fontId="26" fillId="15" borderId="96" xfId="3" applyFont="1" applyFill="1" applyBorder="1" applyAlignment="1"/>
    <xf numFmtId="0" fontId="28" fillId="20" borderId="53" xfId="3" applyFont="1" applyFill="1" applyBorder="1" applyAlignment="1">
      <alignment vertical="center"/>
    </xf>
    <xf numFmtId="0" fontId="28" fillId="20" borderId="97" xfId="3" applyFont="1" applyFill="1" applyBorder="1" applyAlignment="1">
      <alignment vertical="center"/>
    </xf>
    <xf numFmtId="2" fontId="28" fillId="20" borderId="98" xfId="3" applyNumberFormat="1" applyFont="1" applyFill="1" applyBorder="1" applyAlignment="1">
      <alignment vertical="center"/>
    </xf>
    <xf numFmtId="2" fontId="28" fillId="20" borderId="99" xfId="3" applyNumberFormat="1" applyFont="1" applyFill="1" applyBorder="1" applyAlignment="1">
      <alignment vertical="center"/>
    </xf>
    <xf numFmtId="2" fontId="28" fillId="20" borderId="57" xfId="3" applyNumberFormat="1" applyFont="1" applyFill="1" applyBorder="1" applyAlignment="1">
      <alignment vertical="center"/>
    </xf>
    <xf numFmtId="2" fontId="28" fillId="20" borderId="100" xfId="3" applyNumberFormat="1" applyFont="1" applyFill="1" applyBorder="1" applyAlignment="1">
      <alignment vertical="center"/>
    </xf>
    <xf numFmtId="2" fontId="28" fillId="20" borderId="59" xfId="3" applyNumberFormat="1" applyFont="1" applyFill="1" applyBorder="1" applyAlignment="1">
      <alignment vertical="center"/>
    </xf>
    <xf numFmtId="2" fontId="28" fillId="20" borderId="101" xfId="3" applyNumberFormat="1" applyFont="1" applyFill="1" applyBorder="1" applyAlignment="1">
      <alignment vertical="center"/>
    </xf>
    <xf numFmtId="0" fontId="11" fillId="3" borderId="0" xfId="0" applyFont="1" applyFill="1" applyBorder="1" applyAlignment="1">
      <alignment vertical="center" wrapText="1"/>
    </xf>
    <xf numFmtId="0" fontId="7" fillId="4" borderId="75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 wrapText="1"/>
    </xf>
    <xf numFmtId="0" fontId="11" fillId="3" borderId="22" xfId="0" applyFont="1" applyFill="1" applyBorder="1" applyAlignment="1">
      <alignment vertical="center" wrapText="1"/>
    </xf>
    <xf numFmtId="0" fontId="9" fillId="16" borderId="0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69" xfId="0" applyFont="1" applyBorder="1" applyAlignment="1">
      <alignment vertical="center" wrapText="1"/>
    </xf>
    <xf numFmtId="0" fontId="40" fillId="0" borderId="34" xfId="3" applyFont="1" applyBorder="1" applyAlignment="1">
      <alignment vertical="center"/>
    </xf>
    <xf numFmtId="0" fontId="40" fillId="0" borderId="0" xfId="3" applyFont="1" applyFill="1"/>
    <xf numFmtId="0" fontId="70" fillId="11" borderId="0" xfId="0" applyFont="1" applyFill="1" applyAlignment="1"/>
    <xf numFmtId="0" fontId="74" fillId="10" borderId="102" xfId="0" applyFont="1" applyFill="1" applyBorder="1" applyAlignment="1">
      <alignment horizontal="center" vertical="justify"/>
    </xf>
    <xf numFmtId="0" fontId="0" fillId="0" borderId="15" xfId="0" applyBorder="1" applyAlignment="1">
      <alignment horizontal="center" vertical="justify"/>
    </xf>
    <xf numFmtId="0" fontId="77" fillId="10" borderId="6" xfId="0" applyFont="1" applyFill="1" applyBorder="1" applyAlignment="1">
      <alignment horizontal="center"/>
    </xf>
    <xf numFmtId="0" fontId="77" fillId="10" borderId="6" xfId="0" applyFont="1" applyFill="1" applyBorder="1"/>
    <xf numFmtId="0" fontId="0" fillId="10" borderId="1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65" fillId="17" borderId="70" xfId="0" applyFont="1" applyFill="1" applyBorder="1" applyAlignment="1">
      <alignment horizontal="left" vertical="center" wrapText="1" indent="3"/>
    </xf>
    <xf numFmtId="0" fontId="7" fillId="3" borderId="15" xfId="0" applyFont="1" applyFill="1" applyBorder="1" applyAlignment="1">
      <alignment horizontal="center" vertical="center" wrapText="1"/>
    </xf>
    <xf numFmtId="0" fontId="0" fillId="0" borderId="90" xfId="0" applyBorder="1" applyAlignment="1">
      <alignment horizontal="center"/>
    </xf>
    <xf numFmtId="0" fontId="95" fillId="20" borderId="0" xfId="0" applyFont="1" applyFill="1"/>
    <xf numFmtId="164" fontId="27" fillId="0" borderId="0" xfId="3" applyNumberFormat="1" applyFont="1"/>
    <xf numFmtId="164" fontId="28" fillId="0" borderId="47" xfId="3" applyNumberFormat="1" applyFont="1" applyBorder="1" applyAlignment="1">
      <alignment horizontal="center" vertical="center"/>
    </xf>
    <xf numFmtId="164" fontId="28" fillId="0" borderId="0" xfId="3" applyNumberFormat="1" applyFont="1" applyAlignment="1">
      <alignment horizontal="center" vertical="center"/>
    </xf>
    <xf numFmtId="164" fontId="28" fillId="0" borderId="27" xfId="3" applyNumberFormat="1" applyFont="1" applyBorder="1" applyAlignment="1">
      <alignment horizontal="center" vertical="center"/>
    </xf>
    <xf numFmtId="164" fontId="40" fillId="0" borderId="0" xfId="3" applyNumberFormat="1" applyFont="1" applyAlignment="1">
      <alignment horizontal="center"/>
    </xf>
    <xf numFmtId="164" fontId="46" fillId="0" borderId="0" xfId="3" applyNumberFormat="1" applyFont="1" applyAlignment="1">
      <alignment horizontal="center"/>
    </xf>
    <xf numFmtId="164" fontId="27" fillId="0" borderId="0" xfId="3" applyNumberFormat="1" applyFont="1" applyAlignment="1">
      <alignment horizontal="center"/>
    </xf>
    <xf numFmtId="164" fontId="26" fillId="15" borderId="95" xfId="3" applyNumberFormat="1" applyFont="1" applyFill="1" applyBorder="1" applyAlignment="1"/>
    <xf numFmtId="164" fontId="26" fillId="0" borderId="61" xfId="3" applyNumberFormat="1" applyFont="1" applyBorder="1" applyAlignment="1">
      <alignment horizontal="center"/>
    </xf>
    <xf numFmtId="164" fontId="28" fillId="0" borderId="29" xfId="3" applyNumberFormat="1" applyFont="1" applyBorder="1" applyAlignment="1">
      <alignment horizontal="center"/>
    </xf>
    <xf numFmtId="164" fontId="43" fillId="0" borderId="52" xfId="3" applyNumberFormat="1" applyFont="1" applyBorder="1" applyAlignment="1">
      <alignment horizontal="center" vertical="center" wrapText="1"/>
    </xf>
    <xf numFmtId="164" fontId="43" fillId="0" borderId="28" xfId="3" applyNumberFormat="1" applyFont="1" applyBorder="1" applyAlignment="1">
      <alignment horizontal="center" vertical="center" wrapText="1"/>
    </xf>
  </cellXfs>
  <cellStyles count="4">
    <cellStyle name="Денежный" xfId="1" builtinId="4"/>
    <cellStyle name="Обычный" xfId="0" builtinId="0"/>
    <cellStyle name="Обычный 2" xfId="3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200268</xdr:colOff>
      <xdr:row>0</xdr:row>
      <xdr:rowOff>405423</xdr:rowOff>
    </xdr:from>
    <xdr:to>
      <xdr:col>30</xdr:col>
      <xdr:colOff>274764</xdr:colOff>
      <xdr:row>4</xdr:row>
      <xdr:rowOff>180731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2BC9F4AD-2EA0-4735-8F89-F3B0E3E86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576" y="405423"/>
          <a:ext cx="2785457" cy="864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117400</xdr:colOff>
      <xdr:row>66</xdr:row>
      <xdr:rowOff>154214</xdr:rowOff>
    </xdr:from>
    <xdr:to>
      <xdr:col>14</xdr:col>
      <xdr:colOff>422542</xdr:colOff>
      <xdr:row>83</xdr:row>
      <xdr:rowOff>27214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00" y="13833928"/>
          <a:ext cx="9916054" cy="2957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239058</xdr:colOff>
      <xdr:row>4</xdr:row>
      <xdr:rowOff>7472</xdr:rowOff>
    </xdr:from>
    <xdr:to>
      <xdr:col>12</xdr:col>
      <xdr:colOff>7471</xdr:colOff>
      <xdr:row>12</xdr:row>
      <xdr:rowOff>195915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5999" y="1038413"/>
          <a:ext cx="2831354" cy="17946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10</xdr:row>
          <xdr:rowOff>9525</xdr:rowOff>
        </xdr:from>
        <xdr:to>
          <xdr:col>7</xdr:col>
          <xdr:colOff>171450</xdr:colOff>
          <xdr:row>25</xdr:row>
          <xdr:rowOff>85725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27" sqref="D26:D27"/>
    </sheetView>
  </sheetViews>
  <sheetFormatPr defaultRowHeight="15"/>
  <cols>
    <col min="2" max="2" width="32.5703125" style="364" customWidth="1"/>
  </cols>
  <sheetData>
    <row r="1" spans="1:4" ht="21">
      <c r="A1" s="526" t="s">
        <v>397</v>
      </c>
      <c r="B1" s="526"/>
      <c r="C1" s="526"/>
      <c r="D1" s="526"/>
    </row>
    <row r="2" spans="1:4">
      <c r="A2" s="363" t="s">
        <v>398</v>
      </c>
    </row>
    <row r="3" spans="1:4">
      <c r="B3" s="364" t="s">
        <v>399</v>
      </c>
    </row>
    <row r="4" spans="1:4">
      <c r="B4" s="364" t="s">
        <v>400</v>
      </c>
    </row>
    <row r="5" spans="1:4">
      <c r="B5" s="365" t="s">
        <v>401</v>
      </c>
    </row>
    <row r="6" spans="1:4">
      <c r="B6" s="657" t="s">
        <v>402</v>
      </c>
    </row>
    <row r="7" spans="1:4">
      <c r="B7" s="364" t="s">
        <v>403</v>
      </c>
    </row>
    <row r="8" spans="1:4">
      <c r="B8" s="364" t="s">
        <v>404</v>
      </c>
    </row>
    <row r="9" spans="1:4">
      <c r="B9" s="364" t="s">
        <v>405</v>
      </c>
    </row>
    <row r="10" spans="1:4">
      <c r="B10" s="364" t="s">
        <v>406</v>
      </c>
    </row>
    <row r="11" spans="1:4">
      <c r="A11" s="363" t="s">
        <v>407</v>
      </c>
    </row>
    <row r="12" spans="1:4">
      <c r="A12" s="363" t="s">
        <v>408</v>
      </c>
    </row>
    <row r="13" spans="1:4">
      <c r="B13" s="364" t="s">
        <v>409</v>
      </c>
    </row>
    <row r="14" spans="1:4">
      <c r="B14" s="364" t="s">
        <v>410</v>
      </c>
    </row>
    <row r="15" spans="1:4">
      <c r="B15" s="365" t="s">
        <v>411</v>
      </c>
    </row>
    <row r="16" spans="1:4">
      <c r="B16" s="364" t="s">
        <v>412</v>
      </c>
    </row>
    <row r="17" spans="1:2">
      <c r="B17" s="364" t="s">
        <v>413</v>
      </c>
    </row>
    <row r="18" spans="1:2">
      <c r="B18" s="364" t="s">
        <v>414</v>
      </c>
    </row>
    <row r="19" spans="1:2">
      <c r="B19" s="364" t="s">
        <v>415</v>
      </c>
    </row>
    <row r="20" spans="1:2">
      <c r="A20" s="363" t="s">
        <v>416</v>
      </c>
    </row>
    <row r="21" spans="1:2">
      <c r="B21" s="364" t="s">
        <v>417</v>
      </c>
    </row>
    <row r="22" spans="1:2">
      <c r="B22" s="364" t="s">
        <v>418</v>
      </c>
    </row>
    <row r="23" spans="1:2">
      <c r="A23" s="363" t="s">
        <v>419</v>
      </c>
    </row>
    <row r="24" spans="1:2">
      <c r="B24" s="366" t="s">
        <v>420</v>
      </c>
    </row>
    <row r="25" spans="1:2">
      <c r="B25" s="366" t="s">
        <v>421</v>
      </c>
    </row>
    <row r="26" spans="1:2">
      <c r="B26" s="366" t="s">
        <v>422</v>
      </c>
    </row>
    <row r="27" spans="1:2">
      <c r="B27" s="366" t="s">
        <v>423</v>
      </c>
    </row>
    <row r="28" spans="1:2">
      <c r="B28" s="366" t="s">
        <v>424</v>
      </c>
    </row>
    <row r="29" spans="1:2">
      <c r="B29" s="366" t="s">
        <v>425</v>
      </c>
    </row>
    <row r="30" spans="1:2">
      <c r="B30" s="366" t="s">
        <v>426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45"/>
  <sheetViews>
    <sheetView tabSelected="1" zoomScale="115" zoomScaleNormal="115" workbookViewId="0">
      <selection activeCell="N18" sqref="N18"/>
    </sheetView>
  </sheetViews>
  <sheetFormatPr defaultRowHeight="15"/>
  <cols>
    <col min="3" max="4" width="9.140625" style="511"/>
  </cols>
  <sheetData>
    <row r="1" spans="1:13" ht="33.75">
      <c r="A1" s="527" t="s">
        <v>336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</row>
    <row r="2" spans="1:13">
      <c r="A2" s="331" t="s">
        <v>337</v>
      </c>
    </row>
    <row r="3" spans="1:13">
      <c r="A3" s="331" t="s">
        <v>338</v>
      </c>
    </row>
    <row r="4" spans="1:13">
      <c r="A4" s="331" t="s">
        <v>339</v>
      </c>
    </row>
    <row r="5" spans="1:13">
      <c r="A5" s="331" t="s">
        <v>340</v>
      </c>
    </row>
    <row r="6" spans="1:13">
      <c r="A6" s="331"/>
    </row>
    <row r="7" spans="1:13" ht="18.75">
      <c r="A7" s="318" t="s">
        <v>211</v>
      </c>
    </row>
    <row r="8" spans="1:13">
      <c r="A8" t="s">
        <v>334</v>
      </c>
      <c r="B8" t="s">
        <v>329</v>
      </c>
      <c r="E8" t="s">
        <v>335</v>
      </c>
    </row>
    <row r="9" spans="1:13">
      <c r="A9" s="244" t="s">
        <v>328</v>
      </c>
      <c r="B9" s="242" t="s">
        <v>437</v>
      </c>
      <c r="C9" s="379">
        <v>1</v>
      </c>
      <c r="D9" s="379">
        <v>288</v>
      </c>
      <c r="E9" s="328">
        <f>E23*1.5</f>
        <v>210</v>
      </c>
      <c r="F9" t="str">
        <f>A9&amp;" "&amp;B9</f>
        <v>А6 белый</v>
      </c>
      <c r="H9" s="511" t="str">
        <f>"delete price where catId="&amp;D9&amp;" and firma="&amp;C9&amp;";"</f>
        <v>delete price where catId=288 and firma=1;</v>
      </c>
      <c r="I9" s="513" t="str">
        <f>"insert into price (firma,catId,tiraz,cena) values ("&amp;C9&amp;","&amp;D9&amp;","&amp;0&amp;","&amp;SUBSTITUTE(TEXT(E9,"0,00"),",",".")&amp;");"</f>
        <v>insert into price (firma,catId,tiraz,cena) values (1,288,0,210.00);</v>
      </c>
    </row>
    <row r="10" spans="1:13">
      <c r="A10" s="244" t="s">
        <v>328</v>
      </c>
      <c r="B10" s="329" t="s">
        <v>438</v>
      </c>
      <c r="C10" s="379">
        <v>1</v>
      </c>
      <c r="D10" s="329">
        <v>289</v>
      </c>
      <c r="E10" s="328">
        <f t="shared" ref="E10:E18" si="0">E24*1.5</f>
        <v>300</v>
      </c>
      <c r="F10" s="511" t="str">
        <f t="shared" ref="F10:F18" si="1">A10&amp;" "&amp;B10</f>
        <v>А6 цветной</v>
      </c>
      <c r="H10" s="511" t="str">
        <f t="shared" ref="H10:H18" si="2">"delete price where catId="&amp;D10&amp;" and firma="&amp;C10&amp;";"</f>
        <v>delete price where catId=289 and firma=1;</v>
      </c>
      <c r="I10" s="513" t="str">
        <f t="shared" ref="I10:I18" si="3">"insert into price (firma,catId,tiraz,cena) values ("&amp;C10&amp;","&amp;D10&amp;","&amp;0&amp;","&amp;SUBSTITUTE(TEXT(E10,"0,00"),",",".")&amp;");"</f>
        <v>insert into price (firma,catId,tiraz,cena) values (1,289,0,300.00);</v>
      </c>
    </row>
    <row r="11" spans="1:13">
      <c r="A11" s="525" t="s">
        <v>330</v>
      </c>
      <c r="B11" s="379" t="s">
        <v>437</v>
      </c>
      <c r="C11" s="379">
        <v>1</v>
      </c>
      <c r="D11" s="379">
        <v>290</v>
      </c>
      <c r="E11" s="328">
        <f t="shared" si="0"/>
        <v>255</v>
      </c>
      <c r="F11" s="511" t="str">
        <f t="shared" si="1"/>
        <v>А5 белый</v>
      </c>
      <c r="H11" s="511" t="str">
        <f t="shared" si="2"/>
        <v>delete price where catId=290 and firma=1;</v>
      </c>
      <c r="I11" s="513" t="str">
        <f t="shared" si="3"/>
        <v>insert into price (firma,catId,tiraz,cena) values (1,290,0,255.00);</v>
      </c>
    </row>
    <row r="12" spans="1:13">
      <c r="A12" s="525" t="s">
        <v>330</v>
      </c>
      <c r="B12" s="329" t="s">
        <v>438</v>
      </c>
      <c r="C12" s="379">
        <v>1</v>
      </c>
      <c r="D12" s="329">
        <v>291</v>
      </c>
      <c r="E12" s="328">
        <f t="shared" si="0"/>
        <v>375</v>
      </c>
      <c r="F12" s="511" t="str">
        <f t="shared" si="1"/>
        <v>А5 цветной</v>
      </c>
      <c r="H12" s="511" t="str">
        <f t="shared" si="2"/>
        <v>delete price where catId=291 and firma=1;</v>
      </c>
      <c r="I12" s="513" t="str">
        <f t="shared" si="3"/>
        <v>insert into price (firma,catId,tiraz,cena) values (1,291,0,375.00);</v>
      </c>
    </row>
    <row r="13" spans="1:13">
      <c r="A13" s="244" t="s">
        <v>331</v>
      </c>
      <c r="B13" s="379" t="s">
        <v>437</v>
      </c>
      <c r="C13" s="379">
        <v>1</v>
      </c>
      <c r="D13" s="379">
        <v>292</v>
      </c>
      <c r="E13" s="328">
        <f t="shared" si="0"/>
        <v>300</v>
      </c>
      <c r="F13" s="511" t="str">
        <f t="shared" si="1"/>
        <v>А4 белый</v>
      </c>
      <c r="H13" s="511" t="str">
        <f t="shared" si="2"/>
        <v>delete price where catId=292 and firma=1;</v>
      </c>
      <c r="I13" s="513" t="str">
        <f t="shared" si="3"/>
        <v>insert into price (firma,catId,tiraz,cena) values (1,292,0,300.00);</v>
      </c>
    </row>
    <row r="14" spans="1:13">
      <c r="A14" s="244" t="s">
        <v>331</v>
      </c>
      <c r="B14" s="329" t="s">
        <v>438</v>
      </c>
      <c r="C14" s="379">
        <v>1</v>
      </c>
      <c r="D14" s="329">
        <v>293</v>
      </c>
      <c r="E14" s="328">
        <f t="shared" si="0"/>
        <v>525</v>
      </c>
      <c r="F14" s="511" t="str">
        <f t="shared" si="1"/>
        <v>А4 цветной</v>
      </c>
      <c r="H14" s="511" t="str">
        <f t="shared" si="2"/>
        <v>delete price where catId=293 and firma=1;</v>
      </c>
      <c r="I14" s="513" t="str">
        <f t="shared" si="3"/>
        <v>insert into price (firma,catId,tiraz,cena) values (1,293,0,525.00);</v>
      </c>
    </row>
    <row r="15" spans="1:13">
      <c r="A15" s="525" t="s">
        <v>332</v>
      </c>
      <c r="B15" s="379" t="s">
        <v>437</v>
      </c>
      <c r="C15" s="379">
        <v>1</v>
      </c>
      <c r="D15" s="379">
        <v>294</v>
      </c>
      <c r="E15" s="328">
        <f t="shared" si="0"/>
        <v>375</v>
      </c>
      <c r="F15" s="511" t="str">
        <f t="shared" si="1"/>
        <v>А3 белый</v>
      </c>
      <c r="H15" s="511" t="str">
        <f t="shared" si="2"/>
        <v>delete price where catId=294 and firma=1;</v>
      </c>
      <c r="I15" s="513" t="str">
        <f t="shared" si="3"/>
        <v>insert into price (firma,catId,tiraz,cena) values (1,294,0,375.00);</v>
      </c>
    </row>
    <row r="16" spans="1:13">
      <c r="A16" s="525" t="s">
        <v>332</v>
      </c>
      <c r="B16" s="329" t="s">
        <v>438</v>
      </c>
      <c r="C16" s="379">
        <v>1</v>
      </c>
      <c r="D16" s="329">
        <v>295</v>
      </c>
      <c r="E16" s="328">
        <f t="shared" si="0"/>
        <v>600</v>
      </c>
      <c r="F16" s="511" t="str">
        <f t="shared" si="1"/>
        <v>А3 цветной</v>
      </c>
      <c r="H16" s="511" t="str">
        <f t="shared" si="2"/>
        <v>delete price where catId=295 and firma=1;</v>
      </c>
      <c r="I16" s="513" t="str">
        <f t="shared" si="3"/>
        <v>insert into price (firma,catId,tiraz,cena) values (1,295,0,600.00);</v>
      </c>
    </row>
    <row r="17" spans="1:9">
      <c r="A17" s="244" t="s">
        <v>333</v>
      </c>
      <c r="B17" s="379" t="s">
        <v>437</v>
      </c>
      <c r="C17" s="379">
        <v>1</v>
      </c>
      <c r="D17" s="379">
        <v>296</v>
      </c>
      <c r="E17" s="328">
        <f t="shared" si="0"/>
        <v>600</v>
      </c>
      <c r="F17" s="511" t="str">
        <f t="shared" si="1"/>
        <v>40х50 см белый</v>
      </c>
      <c r="H17" s="511" t="str">
        <f t="shared" si="2"/>
        <v>delete price where catId=296 and firma=1;</v>
      </c>
      <c r="I17" s="513" t="str">
        <f t="shared" si="3"/>
        <v>insert into price (firma,catId,tiraz,cena) values (1,296,0,600.00);</v>
      </c>
    </row>
    <row r="18" spans="1:9">
      <c r="A18" s="244" t="s">
        <v>333</v>
      </c>
      <c r="B18" s="329" t="s">
        <v>438</v>
      </c>
      <c r="C18" s="379">
        <v>1</v>
      </c>
      <c r="D18" s="329">
        <v>297</v>
      </c>
      <c r="E18" s="328">
        <f t="shared" si="0"/>
        <v>825</v>
      </c>
      <c r="F18" s="511" t="str">
        <f t="shared" si="1"/>
        <v>40х50 см цветной</v>
      </c>
      <c r="H18" s="511" t="str">
        <f t="shared" si="2"/>
        <v>delete price where catId=297 and firma=1;</v>
      </c>
      <c r="I18" s="513" t="str">
        <f t="shared" si="3"/>
        <v>insert into price (firma,catId,tiraz,cena) values (1,297,0,825.00);</v>
      </c>
    </row>
    <row r="20" spans="1:9" ht="15.75" thickBot="1"/>
    <row r="21" spans="1:9" ht="20.25">
      <c r="A21" s="214" t="s">
        <v>126</v>
      </c>
    </row>
    <row r="22" spans="1:9">
      <c r="A22" t="s">
        <v>334</v>
      </c>
      <c r="B22" t="s">
        <v>329</v>
      </c>
      <c r="E22" t="s">
        <v>335</v>
      </c>
    </row>
    <row r="23" spans="1:9">
      <c r="A23" s="244" t="s">
        <v>328</v>
      </c>
      <c r="B23" s="379" t="s">
        <v>437</v>
      </c>
      <c r="C23" s="379">
        <v>10</v>
      </c>
      <c r="D23" s="379">
        <v>288</v>
      </c>
      <c r="E23" s="328">
        <v>140</v>
      </c>
      <c r="F23" s="511" t="str">
        <f>A23&amp;" "&amp;B23</f>
        <v>А6 белый</v>
      </c>
      <c r="H23" s="511" t="str">
        <f>"delete price where catId="&amp;D23&amp;" and firma="&amp;C23&amp;";"</f>
        <v>delete price where catId=288 and firma=10;</v>
      </c>
      <c r="I23" s="513" t="str">
        <f>"insert into price (firma,catId,tiraz,cena) values ("&amp;C23&amp;","&amp;D23&amp;","&amp;0&amp;","&amp;SUBSTITUTE(TEXT(E23,"0,00"),",",".")&amp;");"</f>
        <v>insert into price (firma,catId,tiraz,cena) values (10,288,0,140.00);</v>
      </c>
    </row>
    <row r="24" spans="1:9">
      <c r="A24" s="244" t="s">
        <v>328</v>
      </c>
      <c r="B24" s="329" t="s">
        <v>438</v>
      </c>
      <c r="C24" s="379">
        <v>10</v>
      </c>
      <c r="D24" s="329">
        <v>289</v>
      </c>
      <c r="E24" s="330">
        <v>200</v>
      </c>
      <c r="F24" s="511" t="str">
        <f t="shared" ref="F24:F32" si="4">A24&amp;" "&amp;B24</f>
        <v>А6 цветной</v>
      </c>
      <c r="H24" s="511" t="str">
        <f t="shared" ref="H24:H32" si="5">"delete price where catId="&amp;D24&amp;" and firma="&amp;C24&amp;";"</f>
        <v>delete price where catId=289 and firma=10;</v>
      </c>
      <c r="I24" s="513" t="str">
        <f t="shared" ref="I24:I32" si="6">"insert into price (firma,catId,tiraz,cena) values ("&amp;C24&amp;","&amp;D24&amp;","&amp;0&amp;","&amp;SUBSTITUTE(TEXT(E24,"0,00"),",",".")&amp;");"</f>
        <v>insert into price (firma,catId,tiraz,cena) values (10,289,0,200.00);</v>
      </c>
    </row>
    <row r="25" spans="1:9">
      <c r="A25" s="525" t="s">
        <v>330</v>
      </c>
      <c r="B25" s="379" t="s">
        <v>437</v>
      </c>
      <c r="C25" s="379">
        <v>10</v>
      </c>
      <c r="D25" s="379">
        <v>290</v>
      </c>
      <c r="E25" s="328">
        <v>170</v>
      </c>
      <c r="F25" s="511" t="str">
        <f t="shared" si="4"/>
        <v>А5 белый</v>
      </c>
      <c r="H25" s="511" t="str">
        <f t="shared" si="5"/>
        <v>delete price where catId=290 and firma=10;</v>
      </c>
      <c r="I25" s="513" t="str">
        <f t="shared" si="6"/>
        <v>insert into price (firma,catId,tiraz,cena) values (10,290,0,170.00);</v>
      </c>
    </row>
    <row r="26" spans="1:9">
      <c r="A26" s="525" t="s">
        <v>330</v>
      </c>
      <c r="B26" s="329" t="s">
        <v>438</v>
      </c>
      <c r="C26" s="379">
        <v>10</v>
      </c>
      <c r="D26" s="329">
        <v>291</v>
      </c>
      <c r="E26" s="330">
        <v>250</v>
      </c>
      <c r="F26" s="511" t="str">
        <f t="shared" si="4"/>
        <v>А5 цветной</v>
      </c>
      <c r="H26" s="511" t="str">
        <f t="shared" si="5"/>
        <v>delete price where catId=291 and firma=10;</v>
      </c>
      <c r="I26" s="513" t="str">
        <f t="shared" si="6"/>
        <v>insert into price (firma,catId,tiraz,cena) values (10,291,0,250.00);</v>
      </c>
    </row>
    <row r="27" spans="1:9">
      <c r="A27" s="244" t="s">
        <v>331</v>
      </c>
      <c r="B27" s="379" t="s">
        <v>437</v>
      </c>
      <c r="C27" s="379">
        <v>10</v>
      </c>
      <c r="D27" s="379">
        <v>292</v>
      </c>
      <c r="E27" s="328">
        <v>200</v>
      </c>
      <c r="F27" s="511" t="str">
        <f t="shared" si="4"/>
        <v>А4 белый</v>
      </c>
      <c r="H27" s="511" t="str">
        <f t="shared" si="5"/>
        <v>delete price where catId=292 and firma=10;</v>
      </c>
      <c r="I27" s="513" t="str">
        <f t="shared" si="6"/>
        <v>insert into price (firma,catId,tiraz,cena) values (10,292,0,200.00);</v>
      </c>
    </row>
    <row r="28" spans="1:9">
      <c r="A28" s="244" t="s">
        <v>331</v>
      </c>
      <c r="B28" s="329" t="s">
        <v>438</v>
      </c>
      <c r="C28" s="379">
        <v>10</v>
      </c>
      <c r="D28" s="329">
        <v>293</v>
      </c>
      <c r="E28" s="330">
        <v>350</v>
      </c>
      <c r="F28" s="511" t="str">
        <f t="shared" si="4"/>
        <v>А4 цветной</v>
      </c>
      <c r="H28" s="511" t="str">
        <f t="shared" si="5"/>
        <v>delete price where catId=293 and firma=10;</v>
      </c>
      <c r="I28" s="513" t="str">
        <f t="shared" si="6"/>
        <v>insert into price (firma,catId,tiraz,cena) values (10,293,0,350.00);</v>
      </c>
    </row>
    <row r="29" spans="1:9">
      <c r="A29" s="525" t="s">
        <v>332</v>
      </c>
      <c r="B29" s="379" t="s">
        <v>437</v>
      </c>
      <c r="C29" s="379">
        <v>10</v>
      </c>
      <c r="D29" s="379">
        <v>294</v>
      </c>
      <c r="E29" s="328">
        <v>250</v>
      </c>
      <c r="F29" s="511" t="str">
        <f t="shared" si="4"/>
        <v>А3 белый</v>
      </c>
      <c r="H29" s="511" t="str">
        <f t="shared" si="5"/>
        <v>delete price where catId=294 and firma=10;</v>
      </c>
      <c r="I29" s="513" t="str">
        <f t="shared" si="6"/>
        <v>insert into price (firma,catId,tiraz,cena) values (10,294,0,250.00);</v>
      </c>
    </row>
    <row r="30" spans="1:9">
      <c r="A30" s="525" t="s">
        <v>332</v>
      </c>
      <c r="B30" s="329" t="s">
        <v>438</v>
      </c>
      <c r="C30" s="379">
        <v>10</v>
      </c>
      <c r="D30" s="329">
        <v>295</v>
      </c>
      <c r="E30" s="330">
        <v>400</v>
      </c>
      <c r="F30" s="511" t="str">
        <f t="shared" si="4"/>
        <v>А3 цветной</v>
      </c>
      <c r="H30" s="511" t="str">
        <f t="shared" si="5"/>
        <v>delete price where catId=295 and firma=10;</v>
      </c>
      <c r="I30" s="513" t="str">
        <f t="shared" si="6"/>
        <v>insert into price (firma,catId,tiraz,cena) values (10,295,0,400.00);</v>
      </c>
    </row>
    <row r="31" spans="1:9">
      <c r="A31" s="244" t="s">
        <v>333</v>
      </c>
      <c r="B31" s="379" t="s">
        <v>437</v>
      </c>
      <c r="C31" s="379">
        <v>10</v>
      </c>
      <c r="D31" s="379">
        <v>296</v>
      </c>
      <c r="E31" s="328">
        <v>400</v>
      </c>
      <c r="F31" s="511" t="str">
        <f t="shared" si="4"/>
        <v>40х50 см белый</v>
      </c>
      <c r="H31" s="511" t="str">
        <f t="shared" si="5"/>
        <v>delete price where catId=296 and firma=10;</v>
      </c>
      <c r="I31" s="513" t="str">
        <f t="shared" si="6"/>
        <v>insert into price (firma,catId,tiraz,cena) values (10,296,0,400.00);</v>
      </c>
    </row>
    <row r="32" spans="1:9">
      <c r="A32" s="244" t="s">
        <v>333</v>
      </c>
      <c r="B32" s="329" t="s">
        <v>438</v>
      </c>
      <c r="C32" s="379">
        <v>10</v>
      </c>
      <c r="D32" s="329">
        <v>297</v>
      </c>
      <c r="E32" s="330">
        <v>550</v>
      </c>
      <c r="F32" s="511" t="str">
        <f t="shared" si="4"/>
        <v>40х50 см цветной</v>
      </c>
      <c r="H32" s="511" t="str">
        <f t="shared" si="5"/>
        <v>delete price where catId=297 and firma=10;</v>
      </c>
      <c r="I32" s="513" t="str">
        <f t="shared" si="6"/>
        <v>insert into price (firma,catId,tiraz,cena) values (10,297,0,550.00);</v>
      </c>
    </row>
    <row r="34" spans="1:5">
      <c r="A34" s="511"/>
      <c r="B34" s="467" t="str">
        <f>"delete Category where parentId="&amp;415&amp;";"</f>
        <v>delete Category where parentId=415;</v>
      </c>
      <c r="E34" s="511"/>
    </row>
    <row r="35" spans="1:5">
      <c r="A35" s="511"/>
      <c r="B35" s="511"/>
      <c r="C35" s="467" t="str">
        <f>"insert into Category (parentId,tip) values("&amp;415&amp;",'"&amp;F23&amp;"');"</f>
        <v>insert into Category (parentId,tip) values(415,'А6 белый');</v>
      </c>
      <c r="D35" s="467"/>
      <c r="E35" s="467"/>
    </row>
    <row r="36" spans="1:5">
      <c r="A36" s="511"/>
      <c r="B36" s="511"/>
      <c r="C36" s="467" t="str">
        <f t="shared" ref="C36:C44" si="7">"insert into Category (parentId,tip) values("&amp;415&amp;",'"&amp;F24&amp;"');"</f>
        <v>insert into Category (parentId,tip) values(415,'А6 цветной');</v>
      </c>
      <c r="E36" s="511"/>
    </row>
    <row r="37" spans="1:5">
      <c r="A37" s="511"/>
      <c r="B37" s="511"/>
      <c r="C37" s="467" t="str">
        <f t="shared" si="7"/>
        <v>insert into Category (parentId,tip) values(415,'А5 белый');</v>
      </c>
      <c r="E37" s="511"/>
    </row>
    <row r="38" spans="1:5">
      <c r="A38" s="511"/>
      <c r="B38" s="511"/>
      <c r="C38" s="467" t="str">
        <f t="shared" si="7"/>
        <v>insert into Category (parentId,tip) values(415,'А5 цветной');</v>
      </c>
      <c r="E38" s="511"/>
    </row>
    <row r="39" spans="1:5">
      <c r="A39" s="511"/>
      <c r="B39" s="511"/>
      <c r="C39" s="467" t="str">
        <f t="shared" si="7"/>
        <v>insert into Category (parentId,tip) values(415,'А4 белый');</v>
      </c>
      <c r="E39" s="511"/>
    </row>
    <row r="40" spans="1:5">
      <c r="A40" s="511"/>
      <c r="B40" s="511"/>
      <c r="C40" s="467" t="str">
        <f t="shared" si="7"/>
        <v>insert into Category (parentId,tip) values(415,'А4 цветной');</v>
      </c>
      <c r="E40" s="511"/>
    </row>
    <row r="41" spans="1:5">
      <c r="A41" s="511"/>
      <c r="B41" s="511"/>
      <c r="C41" s="467" t="str">
        <f t="shared" si="7"/>
        <v>insert into Category (parentId,tip) values(415,'А3 белый');</v>
      </c>
      <c r="E41" s="511"/>
    </row>
    <row r="42" spans="1:5">
      <c r="C42" s="467" t="str">
        <f t="shared" si="7"/>
        <v>insert into Category (parentId,tip) values(415,'А3 цветной');</v>
      </c>
    </row>
    <row r="43" spans="1:5">
      <c r="C43" s="467" t="str">
        <f>"insert into Category (parentId,tip) values("&amp;415&amp;",'"&amp;F31&amp;"');"</f>
        <v>insert into Category (parentId,tip) values(415,'40х50 см белый');</v>
      </c>
    </row>
    <row r="44" spans="1:5">
      <c r="C44" s="467" t="str">
        <f t="shared" si="7"/>
        <v>insert into Category (parentId,tip) values(415,'40х50 см цветной');</v>
      </c>
    </row>
    <row r="45" spans="1:5">
      <c r="C45" s="467"/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7"/>
  <sheetViews>
    <sheetView zoomScale="85" zoomScaleNormal="85" workbookViewId="0">
      <selection activeCell="S46" sqref="S46"/>
    </sheetView>
  </sheetViews>
  <sheetFormatPr defaultRowHeight="15"/>
  <cols>
    <col min="1" max="1" width="16.28515625" customWidth="1"/>
    <col min="2" max="3" width="16.28515625" style="491" customWidth="1"/>
    <col min="4" max="4" width="16.28515625" customWidth="1"/>
    <col min="5" max="5" width="11.7109375" customWidth="1"/>
    <col min="6" max="6" width="9.5703125" bestFit="1" customWidth="1"/>
    <col min="7" max="7" width="11.28515625" bestFit="1" customWidth="1"/>
    <col min="8" max="8" width="9.28515625" bestFit="1" customWidth="1"/>
  </cols>
  <sheetData>
    <row r="1" spans="1:15" ht="33.75">
      <c r="A1" s="527" t="s">
        <v>304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</row>
    <row r="2" spans="1:15" ht="18.75">
      <c r="A2" s="318" t="s">
        <v>211</v>
      </c>
      <c r="B2" s="508"/>
      <c r="C2" s="508"/>
      <c r="D2" s="319"/>
      <c r="E2" s="319"/>
      <c r="F2" s="319"/>
      <c r="G2" s="319"/>
      <c r="H2" s="319"/>
    </row>
    <row r="3" spans="1:15" ht="15.75">
      <c r="A3" s="1" t="s">
        <v>84</v>
      </c>
      <c r="B3" s="492"/>
      <c r="C3" s="492"/>
      <c r="D3" s="34">
        <v>20</v>
      </c>
      <c r="E3" s="33">
        <v>100</v>
      </c>
      <c r="F3" s="33">
        <v>250</v>
      </c>
      <c r="G3" s="33">
        <v>500</v>
      </c>
      <c r="H3" s="33">
        <v>1000</v>
      </c>
    </row>
    <row r="4" spans="1:15" ht="15.75">
      <c r="A4" s="9" t="s">
        <v>75</v>
      </c>
      <c r="B4" s="493">
        <v>1</v>
      </c>
      <c r="C4" s="509">
        <v>203</v>
      </c>
      <c r="D4" s="30">
        <f>D14*1.5</f>
        <v>52.5</v>
      </c>
      <c r="E4" s="30">
        <f t="shared" ref="E4:H4" si="0">E14*1.5</f>
        <v>30</v>
      </c>
      <c r="F4" s="30">
        <f t="shared" si="0"/>
        <v>27</v>
      </c>
      <c r="G4" s="30">
        <f t="shared" si="0"/>
        <v>24</v>
      </c>
      <c r="H4" s="30">
        <f t="shared" si="0"/>
        <v>21</v>
      </c>
      <c r="J4" s="491" t="str">
        <f>"delete price where catId="&amp;C4&amp;" and firma="&amp;B4&amp;";"</f>
        <v>delete price where catId=203 and firma=1;</v>
      </c>
      <c r="K4" s="496" t="str">
        <f>"insert into price (firma,catId,tiraz,cena) values ("&amp;$B4&amp;","&amp;$C4&amp;","&amp;D$3&amp;","&amp;SUBSTITUTE(TEXT(D4,"0,00"),",",".")&amp;");"</f>
        <v>insert into price (firma,catId,tiraz,cena) values (1,203,20,52.50);</v>
      </c>
      <c r="L4" s="513" t="str">
        <f t="shared" ref="L4:N4" si="1">"insert into price (firma,catId,tiraz,cena) values ("&amp;$B4&amp;","&amp;$C4&amp;","&amp;E$3&amp;","&amp;SUBSTITUTE(TEXT(E4,"0,00"),",",".")&amp;");"</f>
        <v>insert into price (firma,catId,tiraz,cena) values (1,203,100,30.00);</v>
      </c>
      <c r="M4" s="513" t="str">
        <f t="shared" si="1"/>
        <v>insert into price (firma,catId,tiraz,cena) values (1,203,250,27.00);</v>
      </c>
      <c r="N4" s="513" t="str">
        <f t="shared" si="1"/>
        <v>insert into price (firma,catId,tiraz,cena) values (1,203,500,24.00);</v>
      </c>
      <c r="O4" s="513" t="str">
        <f>"insert into price (firma,catId,tiraz,cena) values ("&amp;$B4&amp;","&amp;$C4&amp;","&amp;H$3&amp;","&amp;SUBSTITUTE(TEXT(H4,"0,00"),",",".")&amp;");"</f>
        <v>insert into price (firma,catId,tiraz,cena) values (1,203,1000,21.00);</v>
      </c>
    </row>
    <row r="5" spans="1:15" ht="15.75">
      <c r="A5" s="9" t="s">
        <v>74</v>
      </c>
      <c r="B5" s="493">
        <v>1</v>
      </c>
      <c r="C5" s="509">
        <v>204</v>
      </c>
      <c r="D5" s="30">
        <f>D15*1.5</f>
        <v>60</v>
      </c>
      <c r="E5" s="30">
        <f t="shared" ref="E5:H5" si="2">E15*1.5</f>
        <v>37.5</v>
      </c>
      <c r="F5" s="30">
        <f t="shared" si="2"/>
        <v>33</v>
      </c>
      <c r="G5" s="30">
        <f t="shared" si="2"/>
        <v>30</v>
      </c>
      <c r="H5" s="30">
        <f t="shared" si="2"/>
        <v>28.5</v>
      </c>
      <c r="J5" s="511" t="str">
        <f>"delete price where catId="&amp;C5&amp;" and firma="&amp;B5&amp;";"</f>
        <v>delete price where catId=204 and firma=1;</v>
      </c>
      <c r="K5" s="513" t="str">
        <f>"insert into price (firma,catId,tiraz,cena) values ("&amp;$B5&amp;","&amp;$C5&amp;","&amp;D$3&amp;","&amp;SUBSTITUTE(TEXT(D5,"0,00"),",",".")&amp;");"</f>
        <v>insert into price (firma,catId,tiraz,cena) values (1,204,20,60.00);</v>
      </c>
      <c r="L5" s="513" t="str">
        <f t="shared" ref="L5" si="3">"insert into price (firma,catId,tiraz,cena) values ("&amp;$B5&amp;","&amp;$C5&amp;","&amp;E$3&amp;","&amp;SUBSTITUTE(TEXT(E5,"0,00"),",",".")&amp;");"</f>
        <v>insert into price (firma,catId,tiraz,cena) values (1,204,100,37.50);</v>
      </c>
      <c r="M5" s="513" t="str">
        <f t="shared" ref="M5" si="4">"insert into price (firma,catId,tiraz,cena) values ("&amp;$B5&amp;","&amp;$C5&amp;","&amp;F$3&amp;","&amp;SUBSTITUTE(TEXT(F5,"0,00"),",",".")&amp;");"</f>
        <v>insert into price (firma,catId,tiraz,cena) values (1,204,250,33.00);</v>
      </c>
      <c r="N5" s="513" t="str">
        <f t="shared" ref="N5" si="5">"insert into price (firma,catId,tiraz,cena) values ("&amp;$B5&amp;","&amp;$C5&amp;","&amp;G$3&amp;","&amp;SUBSTITUTE(TEXT(G5,"0,00"),",",".")&amp;");"</f>
        <v>insert into price (firma,catId,tiraz,cena) values (1,204,500,30.00);</v>
      </c>
      <c r="O5" s="513" t="str">
        <f>"insert into price (firma,catId,tiraz,cena) values ("&amp;$B5&amp;","&amp;$C5&amp;","&amp;H$3&amp;","&amp;SUBSTITUTE(TEXT(H5,"0,00"),",",".")&amp;");"</f>
        <v>insert into price (firma,catId,tiraz,cena) values (1,204,1000,28.50);</v>
      </c>
    </row>
    <row r="6" spans="1:15" ht="15.75" thickBot="1">
      <c r="A6" s="13"/>
      <c r="B6" s="494"/>
      <c r="C6" s="494"/>
      <c r="D6" s="13"/>
      <c r="E6" s="13"/>
      <c r="F6" s="13"/>
      <c r="G6" s="13"/>
      <c r="H6" s="13"/>
    </row>
    <row r="7" spans="1:15" ht="21" thickBot="1">
      <c r="A7" s="214" t="s">
        <v>301</v>
      </c>
      <c r="B7" s="504"/>
      <c r="C7" s="504"/>
      <c r="D7" s="13"/>
      <c r="E7" s="13"/>
      <c r="F7" s="13"/>
      <c r="G7" s="13"/>
      <c r="H7" s="13"/>
    </row>
    <row r="8" spans="1:15" ht="15" customHeight="1" thickBot="1">
      <c r="A8" s="264" t="s">
        <v>7</v>
      </c>
      <c r="B8" s="256"/>
      <c r="C8" s="256"/>
      <c r="D8" s="256">
        <v>20</v>
      </c>
      <c r="E8" s="256">
        <v>100</v>
      </c>
      <c r="F8" s="256">
        <v>250</v>
      </c>
      <c r="G8" s="256">
        <v>500</v>
      </c>
      <c r="H8" s="265">
        <v>1000</v>
      </c>
    </row>
    <row r="9" spans="1:15" ht="16.5" thickBot="1">
      <c r="A9" s="259" t="s">
        <v>299</v>
      </c>
      <c r="B9" s="381">
        <v>2</v>
      </c>
      <c r="C9" s="510">
        <v>203</v>
      </c>
      <c r="D9" s="260">
        <v>50</v>
      </c>
      <c r="E9" s="260">
        <v>19</v>
      </c>
      <c r="F9" s="260">
        <v>17</v>
      </c>
      <c r="G9" s="260">
        <v>15</v>
      </c>
      <c r="H9" s="266">
        <v>11</v>
      </c>
      <c r="J9" s="511" t="str">
        <f>"delete price where catId="&amp;C9&amp;" and firma="&amp;B9&amp;";"</f>
        <v>delete price where catId=203 and firma=2;</v>
      </c>
      <c r="K9" s="513" t="str">
        <f>"insert into price (firma,catId,tiraz,cena) values ("&amp;$B9&amp;","&amp;$C9&amp;","&amp;D$3&amp;","&amp;SUBSTITUTE(TEXT(D9,"0,00"),",",".")&amp;");"</f>
        <v>insert into price (firma,catId,tiraz,cena) values (2,203,20,50.00);</v>
      </c>
      <c r="L9" s="513" t="str">
        <f t="shared" ref="L9:L10" si="6">"insert into price (firma,catId,tiraz,cena) values ("&amp;$B9&amp;","&amp;$C9&amp;","&amp;E$3&amp;","&amp;SUBSTITUTE(TEXT(E9,"0,00"),",",".")&amp;");"</f>
        <v>insert into price (firma,catId,tiraz,cena) values (2,203,100,19.00);</v>
      </c>
      <c r="M9" s="513" t="str">
        <f t="shared" ref="M9:M10" si="7">"insert into price (firma,catId,tiraz,cena) values ("&amp;$B9&amp;","&amp;$C9&amp;","&amp;F$3&amp;","&amp;SUBSTITUTE(TEXT(F9,"0,00"),",",".")&amp;");"</f>
        <v>insert into price (firma,catId,tiraz,cena) values (2,203,250,17.00);</v>
      </c>
      <c r="N9" s="513" t="str">
        <f t="shared" ref="N9:N10" si="8">"insert into price (firma,catId,tiraz,cena) values ("&amp;$B9&amp;","&amp;$C9&amp;","&amp;G$3&amp;","&amp;SUBSTITUTE(TEXT(G9,"0,00"),",",".")&amp;");"</f>
        <v>insert into price (firma,catId,tiraz,cena) values (2,203,500,15.00);</v>
      </c>
      <c r="O9" s="513" t="str">
        <f>"insert into price (firma,catId,tiraz,cena) values ("&amp;$B9&amp;","&amp;$C9&amp;","&amp;H$3&amp;","&amp;SUBSTITUTE(TEXT(H9,"0,00"),",",".")&amp;");"</f>
        <v>insert into price (firma,catId,tiraz,cena) values (2,203,1000,11.00);</v>
      </c>
    </row>
    <row r="10" spans="1:15" ht="16.5" thickBot="1">
      <c r="A10" s="259" t="s">
        <v>74</v>
      </c>
      <c r="B10" s="381">
        <v>2</v>
      </c>
      <c r="C10" s="510">
        <v>204</v>
      </c>
      <c r="D10" s="260">
        <v>55</v>
      </c>
      <c r="E10" s="260">
        <v>21</v>
      </c>
      <c r="F10" s="260">
        <v>19</v>
      </c>
      <c r="G10" s="260">
        <v>17</v>
      </c>
      <c r="H10" s="266">
        <v>13</v>
      </c>
      <c r="J10" s="511" t="str">
        <f>"delete price where catId="&amp;C10&amp;" and firma="&amp;B10&amp;";"</f>
        <v>delete price where catId=204 and firma=2;</v>
      </c>
      <c r="K10" s="513" t="str">
        <f>"insert into price (firma,catId,tiraz,cena) values ("&amp;$B10&amp;","&amp;$C10&amp;","&amp;D$3&amp;","&amp;SUBSTITUTE(TEXT(D10,"0,00"),",",".")&amp;");"</f>
        <v>insert into price (firma,catId,tiraz,cena) values (2,204,20,55.00);</v>
      </c>
      <c r="L10" s="513" t="str">
        <f t="shared" si="6"/>
        <v>insert into price (firma,catId,tiraz,cena) values (2,204,100,21.00);</v>
      </c>
      <c r="M10" s="513" t="str">
        <f t="shared" si="7"/>
        <v>insert into price (firma,catId,tiraz,cena) values (2,204,250,19.00);</v>
      </c>
      <c r="N10" s="513" t="str">
        <f t="shared" si="8"/>
        <v>insert into price (firma,catId,tiraz,cena) values (2,204,500,17.00);</v>
      </c>
      <c r="O10" s="513" t="str">
        <f>"insert into price (firma,catId,tiraz,cena) values ("&amp;$B10&amp;","&amp;$C10&amp;","&amp;H$3&amp;","&amp;SUBSTITUTE(TEXT(H10,"0,00"),",",".")&amp;");"</f>
        <v>insert into price (firma,catId,tiraz,cena) values (2,204,1000,13.00);</v>
      </c>
    </row>
    <row r="11" spans="1:15" ht="15.75" thickBot="1">
      <c r="A11" s="24"/>
      <c r="B11" s="495"/>
      <c r="C11" s="495"/>
      <c r="D11" s="24"/>
      <c r="E11" s="24"/>
      <c r="F11" s="24"/>
      <c r="G11" s="24"/>
      <c r="H11" s="24"/>
    </row>
    <row r="12" spans="1:15" ht="20.25">
      <c r="A12" s="214" t="s">
        <v>126</v>
      </c>
      <c r="B12" s="504"/>
      <c r="C12" s="504"/>
      <c r="D12" s="24"/>
      <c r="E12" s="24"/>
      <c r="F12" s="24"/>
      <c r="G12" s="24"/>
      <c r="H12" s="24"/>
    </row>
    <row r="13" spans="1:15" ht="15.75">
      <c r="A13" s="1" t="s">
        <v>84</v>
      </c>
      <c r="B13" s="492"/>
      <c r="C13" s="492"/>
      <c r="D13" s="34">
        <v>20</v>
      </c>
      <c r="E13" s="33">
        <v>100</v>
      </c>
      <c r="F13" s="33">
        <v>250</v>
      </c>
      <c r="G13" s="33">
        <v>500</v>
      </c>
      <c r="H13" s="33">
        <v>1000</v>
      </c>
      <c r="I13" s="590" t="s">
        <v>300</v>
      </c>
    </row>
    <row r="14" spans="1:15" ht="15.75">
      <c r="A14" s="9" t="s">
        <v>75</v>
      </c>
      <c r="B14" s="493">
        <v>10</v>
      </c>
      <c r="C14" s="512">
        <v>203</v>
      </c>
      <c r="D14" s="30">
        <v>35</v>
      </c>
      <c r="E14" s="30">
        <v>20</v>
      </c>
      <c r="F14" s="30">
        <v>18</v>
      </c>
      <c r="G14" s="30">
        <v>16</v>
      </c>
      <c r="H14" s="30">
        <v>14</v>
      </c>
      <c r="I14" s="590"/>
      <c r="J14" s="511" t="str">
        <f>"delete price where catId="&amp;C14&amp;" and firma="&amp;B14&amp;";"</f>
        <v>delete price where catId=203 and firma=10;</v>
      </c>
      <c r="K14" s="513" t="str">
        <f>"insert into price (firma,catId,tiraz,cena) values ("&amp;$B14&amp;","&amp;$C14&amp;","&amp;D$3&amp;","&amp;SUBSTITUTE(TEXT(D14,"0,00"),",",".")&amp;");"</f>
        <v>insert into price (firma,catId,tiraz,cena) values (10,203,20,35.00);</v>
      </c>
      <c r="L14" s="513" t="str">
        <f t="shared" ref="L14:L15" si="9">"insert into price (firma,catId,tiraz,cena) values ("&amp;$B14&amp;","&amp;$C14&amp;","&amp;E$3&amp;","&amp;SUBSTITUTE(TEXT(E14,"0,00"),",",".")&amp;");"</f>
        <v>insert into price (firma,catId,tiraz,cena) values (10,203,100,20.00);</v>
      </c>
      <c r="M14" s="513" t="str">
        <f t="shared" ref="M14:M15" si="10">"insert into price (firma,catId,tiraz,cena) values ("&amp;$B14&amp;","&amp;$C14&amp;","&amp;F$3&amp;","&amp;SUBSTITUTE(TEXT(F14,"0,00"),",",".")&amp;");"</f>
        <v>insert into price (firma,catId,tiraz,cena) values (10,203,250,18.00);</v>
      </c>
      <c r="N14" s="513" t="str">
        <f t="shared" ref="N14:N15" si="11">"insert into price (firma,catId,tiraz,cena) values ("&amp;$B14&amp;","&amp;$C14&amp;","&amp;G$3&amp;","&amp;SUBSTITUTE(TEXT(G14,"0,00"),",",".")&amp;");"</f>
        <v>insert into price (firma,catId,tiraz,cena) values (10,203,500,16.00);</v>
      </c>
      <c r="O14" s="513" t="str">
        <f>"insert into price (firma,catId,tiraz,cena) values ("&amp;$B14&amp;","&amp;$C14&amp;","&amp;H$3&amp;","&amp;SUBSTITUTE(TEXT(H14,"0,00"),",",".")&amp;");"</f>
        <v>insert into price (firma,catId,tiraz,cena) values (10,203,1000,14.00);</v>
      </c>
    </row>
    <row r="15" spans="1:15" ht="15.75">
      <c r="A15" s="9" t="s">
        <v>74</v>
      </c>
      <c r="B15" s="493">
        <v>10</v>
      </c>
      <c r="C15" s="512">
        <v>204</v>
      </c>
      <c r="D15" s="30">
        <v>40</v>
      </c>
      <c r="E15" s="30">
        <v>25</v>
      </c>
      <c r="F15" s="30">
        <v>22</v>
      </c>
      <c r="G15" s="30">
        <v>20</v>
      </c>
      <c r="H15" s="30">
        <v>19</v>
      </c>
      <c r="I15" s="590"/>
      <c r="J15" s="511" t="str">
        <f>"delete price where catId="&amp;C15&amp;" and firma="&amp;B15&amp;";"</f>
        <v>delete price where catId=204 and firma=10;</v>
      </c>
      <c r="K15" s="513" t="str">
        <f>"insert into price (firma,catId,tiraz,cena) values ("&amp;$B15&amp;","&amp;$C15&amp;","&amp;D$3&amp;","&amp;SUBSTITUTE(TEXT(D15,"0,00"),",",".")&amp;");"</f>
        <v>insert into price (firma,catId,tiraz,cena) values (10,204,20,40.00);</v>
      </c>
      <c r="L15" s="513" t="str">
        <f t="shared" si="9"/>
        <v>insert into price (firma,catId,tiraz,cena) values (10,204,100,25.00);</v>
      </c>
      <c r="M15" s="513" t="str">
        <f t="shared" si="10"/>
        <v>insert into price (firma,catId,tiraz,cena) values (10,204,250,22.00);</v>
      </c>
      <c r="N15" s="513" t="str">
        <f t="shared" si="11"/>
        <v>insert into price (firma,catId,tiraz,cena) values (10,204,500,20.00);</v>
      </c>
      <c r="O15" s="513" t="str">
        <f>"insert into price (firma,catId,tiraz,cena) values ("&amp;$B15&amp;","&amp;$C15&amp;","&amp;H$3&amp;","&amp;SUBSTITUTE(TEXT(H15,"0,00"),",",".")&amp;");"</f>
        <v>insert into price (firma,catId,tiraz,cena) values (10,204,1000,19.00);</v>
      </c>
    </row>
    <row r="16" spans="1:15">
      <c r="A16" s="24"/>
      <c r="B16" s="495"/>
      <c r="C16" s="495"/>
      <c r="D16" s="24"/>
      <c r="E16" s="24"/>
      <c r="F16" s="24"/>
      <c r="G16" s="24"/>
    </row>
    <row r="17" spans="1:7">
      <c r="A17" s="24"/>
      <c r="B17" s="495"/>
      <c r="C17" s="495"/>
      <c r="D17" s="24"/>
      <c r="E17" s="24"/>
      <c r="F17" s="24"/>
      <c r="G17" s="24"/>
    </row>
  </sheetData>
  <mergeCells count="2">
    <mergeCell ref="I13:I15"/>
    <mergeCell ref="A1:M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48"/>
  <sheetViews>
    <sheetView topLeftCell="A2" zoomScaleNormal="100" workbookViewId="0">
      <selection activeCell="C19" sqref="C19:C20"/>
    </sheetView>
  </sheetViews>
  <sheetFormatPr defaultRowHeight="15"/>
  <cols>
    <col min="1" max="1" width="3" customWidth="1"/>
    <col min="2" max="2" width="4" bestFit="1" customWidth="1"/>
    <col min="3" max="3" width="35.28515625" bestFit="1" customWidth="1"/>
    <col min="4" max="4" width="16.28515625" bestFit="1" customWidth="1"/>
    <col min="5" max="5" width="7.5703125" customWidth="1"/>
    <col min="6" max="6" width="6" customWidth="1"/>
    <col min="7" max="7" width="5.5703125" customWidth="1"/>
    <col min="8" max="8" width="7.5703125" customWidth="1"/>
    <col min="9" max="9" width="6" customWidth="1"/>
    <col min="10" max="10" width="5.5703125" customWidth="1"/>
    <col min="11" max="11" width="1.140625" customWidth="1"/>
  </cols>
  <sheetData>
    <row r="1" spans="1:10" ht="55.5" customHeight="1">
      <c r="A1" s="591" t="s">
        <v>17</v>
      </c>
      <c r="B1" s="591"/>
      <c r="C1" s="591"/>
      <c r="D1" s="591"/>
      <c r="E1" s="591"/>
      <c r="F1" s="591"/>
      <c r="G1" s="591"/>
      <c r="H1" s="591"/>
      <c r="I1" s="591"/>
      <c r="J1" s="591"/>
    </row>
    <row r="2" spans="1:10" ht="31.5" customHeight="1">
      <c r="A2" s="591"/>
      <c r="B2" s="591"/>
      <c r="C2" s="591"/>
      <c r="D2" s="591"/>
      <c r="E2" s="591"/>
      <c r="F2" s="591"/>
      <c r="G2" s="591"/>
      <c r="H2" s="591"/>
      <c r="I2" s="591"/>
      <c r="J2" s="591"/>
    </row>
    <row r="3" spans="1:10" ht="2.25" customHeight="1">
      <c r="A3" s="599"/>
      <c r="B3" s="599"/>
      <c r="C3" s="599"/>
      <c r="D3" s="599"/>
      <c r="E3" s="599"/>
      <c r="F3" s="599"/>
      <c r="G3" s="599"/>
      <c r="H3" s="15"/>
      <c r="I3" s="15"/>
      <c r="J3" s="15"/>
    </row>
    <row r="4" spans="1:10" ht="15.75">
      <c r="A4" s="600" t="s">
        <v>18</v>
      </c>
      <c r="B4" s="600"/>
      <c r="C4" s="600"/>
      <c r="D4" s="600"/>
      <c r="E4" s="600"/>
      <c r="F4" s="600"/>
      <c r="G4" s="600"/>
      <c r="H4" s="600"/>
      <c r="I4" s="600"/>
      <c r="J4" s="600"/>
    </row>
    <row r="5" spans="1:10" ht="15" customHeight="1">
      <c r="A5" s="601" t="s">
        <v>19</v>
      </c>
      <c r="B5" s="35"/>
      <c r="C5" s="596" t="s">
        <v>20</v>
      </c>
      <c r="D5" s="596" t="s">
        <v>67</v>
      </c>
      <c r="E5" s="602" t="s">
        <v>21</v>
      </c>
      <c r="F5" s="608"/>
      <c r="G5" s="609"/>
      <c r="H5" s="602" t="s">
        <v>22</v>
      </c>
      <c r="I5" s="608"/>
      <c r="J5" s="609"/>
    </row>
    <row r="6" spans="1:10" ht="30" customHeight="1">
      <c r="A6" s="601"/>
      <c r="B6" s="35"/>
      <c r="C6" s="596"/>
      <c r="D6" s="596"/>
      <c r="E6" s="610"/>
      <c r="F6" s="611"/>
      <c r="G6" s="612"/>
      <c r="H6" s="610"/>
      <c r="I6" s="611"/>
      <c r="J6" s="612"/>
    </row>
    <row r="7" spans="1:10" ht="30" customHeight="1">
      <c r="A7" s="35"/>
      <c r="B7" s="35"/>
      <c r="C7" s="36"/>
      <c r="D7" s="36"/>
      <c r="E7" s="37">
        <v>143</v>
      </c>
      <c r="F7" s="38"/>
      <c r="G7" s="39"/>
      <c r="H7" s="37">
        <v>144</v>
      </c>
      <c r="I7" s="38"/>
      <c r="J7" s="39"/>
    </row>
    <row r="8" spans="1:10">
      <c r="A8" s="16">
        <v>1</v>
      </c>
      <c r="B8" s="16">
        <v>130</v>
      </c>
      <c r="C8" s="17" t="s">
        <v>23</v>
      </c>
      <c r="D8" s="18" t="s">
        <v>24</v>
      </c>
      <c r="E8" s="592">
        <v>165</v>
      </c>
      <c r="F8" s="593"/>
      <c r="G8" s="594"/>
      <c r="H8" s="592">
        <v>192</v>
      </c>
      <c r="I8" s="593"/>
      <c r="J8" s="594"/>
    </row>
    <row r="9" spans="1:10">
      <c r="A9" s="16">
        <v>2</v>
      </c>
      <c r="B9" s="16">
        <v>131</v>
      </c>
      <c r="C9" s="17" t="s">
        <v>23</v>
      </c>
      <c r="D9" s="18" t="s">
        <v>25</v>
      </c>
      <c r="E9" s="592">
        <v>192</v>
      </c>
      <c r="F9" s="593"/>
      <c r="G9" s="594"/>
      <c r="H9" s="592">
        <v>220</v>
      </c>
      <c r="I9" s="593"/>
      <c r="J9" s="594"/>
    </row>
    <row r="10" spans="1:10">
      <c r="A10" s="16">
        <v>3</v>
      </c>
      <c r="B10" s="16">
        <v>132</v>
      </c>
      <c r="C10" s="17" t="s">
        <v>26</v>
      </c>
      <c r="D10" s="18" t="s">
        <v>27</v>
      </c>
      <c r="E10" s="592">
        <v>302</v>
      </c>
      <c r="F10" s="593"/>
      <c r="G10" s="594"/>
      <c r="H10" s="592">
        <v>329</v>
      </c>
      <c r="I10" s="593"/>
      <c r="J10" s="594"/>
    </row>
    <row r="11" spans="1:10">
      <c r="A11" s="16">
        <v>4</v>
      </c>
      <c r="B11" s="16">
        <v>133</v>
      </c>
      <c r="C11" s="17" t="s">
        <v>28</v>
      </c>
      <c r="D11" s="18" t="s">
        <v>29</v>
      </c>
      <c r="E11" s="592">
        <v>439</v>
      </c>
      <c r="F11" s="593"/>
      <c r="G11" s="594"/>
      <c r="H11" s="592">
        <v>466</v>
      </c>
      <c r="I11" s="593"/>
      <c r="J11" s="594"/>
    </row>
    <row r="12" spans="1:10">
      <c r="A12" s="16">
        <v>5</v>
      </c>
      <c r="B12" s="16">
        <v>134</v>
      </c>
      <c r="C12" s="17" t="s">
        <v>30</v>
      </c>
      <c r="D12" s="18" t="s">
        <v>31</v>
      </c>
      <c r="E12" s="592">
        <v>295</v>
      </c>
      <c r="F12" s="593"/>
      <c r="G12" s="594"/>
      <c r="H12" s="592">
        <v>322</v>
      </c>
      <c r="I12" s="593"/>
      <c r="J12" s="594"/>
    </row>
    <row r="13" spans="1:10">
      <c r="A13" s="613" t="s">
        <v>32</v>
      </c>
      <c r="B13" s="613"/>
      <c r="C13" s="614"/>
      <c r="D13" s="614"/>
      <c r="E13" s="614"/>
      <c r="F13" s="614"/>
      <c r="G13" s="614"/>
      <c r="H13" s="19"/>
      <c r="I13" s="19"/>
      <c r="J13" s="19"/>
    </row>
    <row r="14" spans="1:10" ht="15" customHeight="1">
      <c r="A14" s="595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</row>
    <row r="15" spans="1:10">
      <c r="A15" s="598" t="s">
        <v>34</v>
      </c>
      <c r="B15" s="598"/>
      <c r="C15" s="598"/>
      <c r="D15" s="598"/>
      <c r="E15" s="598"/>
      <c r="F15" s="598"/>
      <c r="G15" s="598"/>
      <c r="H15" s="20"/>
      <c r="I15" s="20"/>
      <c r="J15" s="20"/>
    </row>
    <row r="16" spans="1:10">
      <c r="A16" s="615"/>
      <c r="B16" s="615"/>
      <c r="C16" s="615"/>
      <c r="D16" s="615"/>
      <c r="E16" s="615"/>
      <c r="F16" s="615"/>
      <c r="G16" s="615"/>
      <c r="H16" s="21"/>
      <c r="I16" s="21"/>
      <c r="J16" s="21"/>
    </row>
    <row r="17" spans="1:10" ht="2.25" customHeight="1">
      <c r="A17" s="599"/>
      <c r="B17" s="599"/>
      <c r="C17" s="599"/>
      <c r="D17" s="599"/>
      <c r="E17" s="599"/>
      <c r="F17" s="599"/>
      <c r="G17" s="599"/>
      <c r="H17" s="15"/>
      <c r="I17" s="15"/>
      <c r="J17" s="15"/>
    </row>
    <row r="18" spans="1:10" ht="15.75">
      <c r="A18" s="600" t="s">
        <v>35</v>
      </c>
      <c r="B18" s="600"/>
      <c r="C18" s="600"/>
      <c r="D18" s="600"/>
      <c r="E18" s="600"/>
      <c r="F18" s="600"/>
      <c r="G18" s="600"/>
      <c r="H18" s="600"/>
      <c r="I18" s="600"/>
      <c r="J18" s="600"/>
    </row>
    <row r="19" spans="1:10" ht="15" customHeight="1">
      <c r="A19" s="601" t="s">
        <v>19</v>
      </c>
      <c r="B19" s="35"/>
      <c r="C19" s="596" t="s">
        <v>20</v>
      </c>
      <c r="D19" s="596" t="s">
        <v>67</v>
      </c>
      <c r="E19" s="602" t="s">
        <v>36</v>
      </c>
      <c r="F19" s="603"/>
      <c r="G19" s="604"/>
      <c r="H19" s="602" t="s">
        <v>37</v>
      </c>
      <c r="I19" s="603"/>
      <c r="J19" s="604"/>
    </row>
    <row r="20" spans="1:10" ht="30.75" customHeight="1">
      <c r="A20" s="601"/>
      <c r="B20" s="35"/>
      <c r="C20" s="596"/>
      <c r="D20" s="596"/>
      <c r="E20" s="605"/>
      <c r="F20" s="606"/>
      <c r="G20" s="607"/>
      <c r="H20" s="605"/>
      <c r="I20" s="606"/>
      <c r="J20" s="607"/>
    </row>
    <row r="21" spans="1:10" ht="30.75" customHeight="1">
      <c r="A21" s="35"/>
      <c r="B21" s="35"/>
      <c r="C21" s="36"/>
      <c r="D21" s="36"/>
      <c r="E21" s="40">
        <v>145</v>
      </c>
      <c r="F21" s="41"/>
      <c r="G21" s="42"/>
      <c r="H21" s="40">
        <v>146</v>
      </c>
      <c r="I21" s="41"/>
      <c r="J21" s="42"/>
    </row>
    <row r="22" spans="1:10">
      <c r="A22" s="16">
        <v>1</v>
      </c>
      <c r="B22" s="16">
        <v>135</v>
      </c>
      <c r="C22" s="17" t="s">
        <v>23</v>
      </c>
      <c r="D22" s="18" t="s">
        <v>38</v>
      </c>
      <c r="E22" s="592">
        <v>329</v>
      </c>
      <c r="F22" s="593"/>
      <c r="G22" s="594"/>
      <c r="H22" s="592">
        <v>370</v>
      </c>
      <c r="I22" s="593"/>
      <c r="J22" s="594"/>
    </row>
    <row r="23" spans="1:10">
      <c r="A23" s="16">
        <v>2</v>
      </c>
      <c r="B23" s="16">
        <v>136</v>
      </c>
      <c r="C23" s="17" t="s">
        <v>23</v>
      </c>
      <c r="D23" s="18" t="s">
        <v>39</v>
      </c>
      <c r="E23" s="592">
        <v>357</v>
      </c>
      <c r="F23" s="593"/>
      <c r="G23" s="594"/>
      <c r="H23" s="592">
        <v>398</v>
      </c>
      <c r="I23" s="593"/>
      <c r="J23" s="594"/>
    </row>
    <row r="24" spans="1:10">
      <c r="A24" s="16">
        <v>3</v>
      </c>
      <c r="B24" s="16">
        <v>137</v>
      </c>
      <c r="C24" s="17" t="s">
        <v>26</v>
      </c>
      <c r="D24" s="18" t="s">
        <v>40</v>
      </c>
      <c r="E24" s="592">
        <v>432</v>
      </c>
      <c r="F24" s="593"/>
      <c r="G24" s="594"/>
      <c r="H24" s="592">
        <v>473</v>
      </c>
      <c r="I24" s="593"/>
      <c r="J24" s="594"/>
    </row>
    <row r="25" spans="1:10">
      <c r="A25" s="16">
        <v>4</v>
      </c>
      <c r="B25" s="16">
        <v>138</v>
      </c>
      <c r="C25" s="17" t="s">
        <v>41</v>
      </c>
      <c r="D25" s="18" t="s">
        <v>42</v>
      </c>
      <c r="E25" s="592">
        <v>343</v>
      </c>
      <c r="F25" s="593"/>
      <c r="G25" s="594"/>
      <c r="H25" s="592">
        <v>370</v>
      </c>
      <c r="I25" s="593"/>
      <c r="J25" s="594"/>
    </row>
    <row r="26" spans="1:10">
      <c r="A26" s="16">
        <v>5</v>
      </c>
      <c r="B26" s="16">
        <v>139</v>
      </c>
      <c r="C26" s="17" t="s">
        <v>43</v>
      </c>
      <c r="D26" s="18" t="s">
        <v>44</v>
      </c>
      <c r="E26" s="592">
        <v>569</v>
      </c>
      <c r="F26" s="593"/>
      <c r="G26" s="594"/>
      <c r="H26" s="592">
        <v>603</v>
      </c>
      <c r="I26" s="593"/>
      <c r="J26" s="594"/>
    </row>
    <row r="27" spans="1:10">
      <c r="A27" s="16">
        <v>6</v>
      </c>
      <c r="B27" s="16">
        <v>140</v>
      </c>
      <c r="C27" s="17" t="s">
        <v>45</v>
      </c>
      <c r="D27" s="18" t="s">
        <v>46</v>
      </c>
      <c r="E27" s="592">
        <v>781</v>
      </c>
      <c r="F27" s="593"/>
      <c r="G27" s="594"/>
      <c r="H27" s="592">
        <v>822</v>
      </c>
      <c r="I27" s="593"/>
      <c r="J27" s="594"/>
    </row>
    <row r="28" spans="1:10">
      <c r="A28" s="16">
        <v>7</v>
      </c>
      <c r="B28" s="16">
        <v>141</v>
      </c>
      <c r="C28" s="17" t="s">
        <v>47</v>
      </c>
      <c r="D28" s="18" t="s">
        <v>48</v>
      </c>
      <c r="E28" s="592">
        <v>295</v>
      </c>
      <c r="F28" s="593"/>
      <c r="G28" s="594"/>
      <c r="H28" s="592">
        <v>343</v>
      </c>
      <c r="I28" s="593"/>
      <c r="J28" s="594"/>
    </row>
    <row r="29" spans="1:10">
      <c r="A29" s="16">
        <v>8</v>
      </c>
      <c r="B29" s="16">
        <v>142</v>
      </c>
      <c r="C29" s="17" t="s">
        <v>49</v>
      </c>
      <c r="D29" s="18" t="s">
        <v>50</v>
      </c>
      <c r="E29" s="592">
        <v>822</v>
      </c>
      <c r="F29" s="593"/>
      <c r="G29" s="594"/>
      <c r="H29" s="592">
        <v>891</v>
      </c>
      <c r="I29" s="593"/>
      <c r="J29" s="594"/>
    </row>
    <row r="30" spans="1:10">
      <c r="A30" s="613" t="s">
        <v>32</v>
      </c>
      <c r="B30" s="613"/>
      <c r="C30" s="614"/>
      <c r="D30" s="614"/>
      <c r="E30" s="614"/>
      <c r="F30" s="614"/>
      <c r="G30" s="614"/>
      <c r="H30" s="19"/>
      <c r="I30" s="19"/>
      <c r="J30" s="19"/>
    </row>
    <row r="31" spans="1:10" ht="15" customHeight="1">
      <c r="A31" s="595" t="s">
        <v>33</v>
      </c>
      <c r="B31" s="595"/>
      <c r="C31" s="595"/>
      <c r="D31" s="595"/>
      <c r="E31" s="595"/>
      <c r="F31" s="595"/>
      <c r="G31" s="595"/>
      <c r="H31" s="595"/>
      <c r="I31" s="595"/>
      <c r="J31" s="595"/>
    </row>
    <row r="32" spans="1:10">
      <c r="A32" s="598" t="s">
        <v>34</v>
      </c>
      <c r="B32" s="598"/>
      <c r="C32" s="598"/>
      <c r="D32" s="598"/>
      <c r="E32" s="598"/>
      <c r="F32" s="598"/>
      <c r="G32" s="598"/>
      <c r="H32" s="20"/>
      <c r="I32" s="20"/>
      <c r="J32" s="20"/>
    </row>
    <row r="33" spans="1:11">
      <c r="A33" s="22"/>
      <c r="B33" s="22"/>
      <c r="C33" s="22"/>
      <c r="D33" s="22"/>
      <c r="E33" s="22"/>
      <c r="F33" s="22"/>
      <c r="G33" s="22"/>
      <c r="H33" s="22"/>
      <c r="I33" s="22"/>
      <c r="J33" s="22"/>
    </row>
    <row r="34" spans="1:11" ht="2.25" customHeight="1">
      <c r="A34" s="599"/>
      <c r="B34" s="599"/>
      <c r="C34" s="599"/>
      <c r="D34" s="599"/>
      <c r="E34" s="599"/>
      <c r="F34" s="599"/>
      <c r="G34" s="599"/>
      <c r="H34" s="15"/>
      <c r="I34" s="15"/>
      <c r="J34" s="15"/>
    </row>
    <row r="35" spans="1:11" ht="15.75">
      <c r="A35" s="600" t="s">
        <v>51</v>
      </c>
      <c r="B35" s="600"/>
      <c r="C35" s="600"/>
      <c r="D35" s="600"/>
      <c r="E35" s="600"/>
      <c r="F35" s="600"/>
      <c r="G35" s="600"/>
      <c r="H35" s="600"/>
      <c r="I35" s="600"/>
      <c r="J35" s="600"/>
    </row>
    <row r="36" spans="1:11" ht="15" customHeight="1">
      <c r="A36" s="601" t="s">
        <v>19</v>
      </c>
      <c r="B36" s="35"/>
      <c r="C36" s="596" t="s">
        <v>20</v>
      </c>
      <c r="D36" s="596" t="s">
        <v>52</v>
      </c>
      <c r="E36" s="602" t="s">
        <v>53</v>
      </c>
      <c r="F36" s="603"/>
      <c r="G36" s="603"/>
      <c r="H36" s="603"/>
      <c r="I36" s="603"/>
      <c r="J36" s="604"/>
    </row>
    <row r="37" spans="1:11">
      <c r="A37" s="601"/>
      <c r="B37" s="35"/>
      <c r="C37" s="596"/>
      <c r="D37" s="596"/>
      <c r="E37" s="605"/>
      <c r="F37" s="606"/>
      <c r="G37" s="606"/>
      <c r="H37" s="606"/>
      <c r="I37" s="606"/>
      <c r="J37" s="607"/>
    </row>
    <row r="38" spans="1:11">
      <c r="A38" s="16">
        <v>1</v>
      </c>
      <c r="B38" s="16">
        <v>600</v>
      </c>
      <c r="C38" s="17" t="s">
        <v>54</v>
      </c>
      <c r="D38" s="18" t="s">
        <v>55</v>
      </c>
      <c r="E38" s="592">
        <v>0</v>
      </c>
      <c r="F38" s="593"/>
      <c r="G38" s="593"/>
      <c r="H38" s="593"/>
      <c r="I38" s="593"/>
      <c r="J38" s="594"/>
    </row>
    <row r="39" spans="1:11">
      <c r="A39" s="16">
        <v>2</v>
      </c>
      <c r="B39" s="16">
        <v>601</v>
      </c>
      <c r="C39" s="17" t="s">
        <v>56</v>
      </c>
      <c r="D39" s="18" t="s">
        <v>57</v>
      </c>
      <c r="E39" s="592">
        <v>7</v>
      </c>
      <c r="F39" s="593"/>
      <c r="G39" s="593"/>
      <c r="H39" s="593"/>
      <c r="I39" s="593"/>
      <c r="J39" s="594"/>
    </row>
    <row r="40" spans="1:11">
      <c r="A40" s="16">
        <v>3</v>
      </c>
      <c r="B40" s="16">
        <v>602</v>
      </c>
      <c r="C40" s="17" t="s">
        <v>58</v>
      </c>
      <c r="D40" s="18" t="s">
        <v>59</v>
      </c>
      <c r="E40" s="592">
        <v>21</v>
      </c>
      <c r="F40" s="593"/>
      <c r="G40" s="593"/>
      <c r="H40" s="593"/>
      <c r="I40" s="593"/>
      <c r="J40" s="594"/>
    </row>
    <row r="41" spans="1:11">
      <c r="A41" s="16">
        <v>4</v>
      </c>
      <c r="B41" s="16">
        <v>603</v>
      </c>
      <c r="C41" s="17" t="s">
        <v>60</v>
      </c>
      <c r="D41" s="18" t="s">
        <v>59</v>
      </c>
      <c r="E41" s="592">
        <v>42</v>
      </c>
      <c r="F41" s="593"/>
      <c r="G41" s="593"/>
      <c r="H41" s="593"/>
      <c r="I41" s="593"/>
      <c r="J41" s="594"/>
    </row>
    <row r="42" spans="1:11">
      <c r="A42" s="16">
        <v>5</v>
      </c>
      <c r="B42" s="16">
        <v>604</v>
      </c>
      <c r="C42" s="17" t="s">
        <v>61</v>
      </c>
      <c r="D42" s="18" t="s">
        <v>59</v>
      </c>
      <c r="E42" s="592">
        <v>62</v>
      </c>
      <c r="F42" s="593"/>
      <c r="G42" s="593"/>
      <c r="H42" s="593"/>
      <c r="I42" s="593"/>
      <c r="J42" s="594"/>
    </row>
    <row r="43" spans="1:11">
      <c r="A43" s="16">
        <v>6</v>
      </c>
      <c r="B43" s="16">
        <v>605</v>
      </c>
      <c r="C43" s="17" t="s">
        <v>62</v>
      </c>
      <c r="D43" s="18" t="s">
        <v>59</v>
      </c>
      <c r="E43" s="592">
        <v>76</v>
      </c>
      <c r="F43" s="593"/>
      <c r="G43" s="593"/>
      <c r="H43" s="593"/>
      <c r="I43" s="593"/>
      <c r="J43" s="594"/>
    </row>
    <row r="44" spans="1:11">
      <c r="A44" s="16">
        <v>7</v>
      </c>
      <c r="B44" s="16">
        <v>606</v>
      </c>
      <c r="C44" s="17" t="s">
        <v>63</v>
      </c>
      <c r="D44" s="18" t="s">
        <v>59</v>
      </c>
      <c r="E44" s="592">
        <v>21</v>
      </c>
      <c r="F44" s="593"/>
      <c r="G44" s="593"/>
      <c r="H44" s="593"/>
      <c r="I44" s="593"/>
      <c r="J44" s="594"/>
    </row>
    <row r="45" spans="1:11">
      <c r="A45" s="16">
        <v>8</v>
      </c>
      <c r="B45" s="16">
        <v>607</v>
      </c>
      <c r="C45" s="17" t="s">
        <v>64</v>
      </c>
      <c r="D45" s="18" t="s">
        <v>59</v>
      </c>
      <c r="E45" s="592">
        <v>10</v>
      </c>
      <c r="F45" s="593"/>
      <c r="G45" s="593"/>
      <c r="H45" s="593"/>
      <c r="I45" s="593"/>
      <c r="J45" s="594"/>
    </row>
    <row r="46" spans="1:11">
      <c r="A46" s="16">
        <v>9</v>
      </c>
      <c r="B46" s="16">
        <v>608</v>
      </c>
      <c r="C46" s="17" t="s">
        <v>65</v>
      </c>
      <c r="D46" s="18" t="s">
        <v>66</v>
      </c>
      <c r="E46" s="592">
        <v>192</v>
      </c>
      <c r="F46" s="593"/>
      <c r="G46" s="593"/>
      <c r="H46" s="593"/>
      <c r="I46" s="593"/>
      <c r="J46" s="594"/>
    </row>
    <row r="48" spans="1:11" ht="18.75">
      <c r="A48" s="597"/>
      <c r="B48" s="597"/>
      <c r="C48" s="597"/>
      <c r="D48" s="597"/>
      <c r="E48" s="597"/>
      <c r="F48" s="597"/>
      <c r="G48" s="597"/>
      <c r="H48" s="597"/>
      <c r="I48" s="597"/>
      <c r="J48" s="597"/>
      <c r="K48" s="597"/>
    </row>
  </sheetData>
  <mergeCells count="64">
    <mergeCell ref="E9:G9"/>
    <mergeCell ref="H9:J9"/>
    <mergeCell ref="A30:G30"/>
    <mergeCell ref="A31:J31"/>
    <mergeCell ref="A15:G15"/>
    <mergeCell ref="A16:G16"/>
    <mergeCell ref="A17:G17"/>
    <mergeCell ref="A18:J18"/>
    <mergeCell ref="A19:A20"/>
    <mergeCell ref="C19:C20"/>
    <mergeCell ref="E19:G20"/>
    <mergeCell ref="H19:J20"/>
    <mergeCell ref="A13:G13"/>
    <mergeCell ref="H23:J23"/>
    <mergeCell ref="E24:G24"/>
    <mergeCell ref="H24:J24"/>
    <mergeCell ref="E8:G8"/>
    <mergeCell ref="A3:G3"/>
    <mergeCell ref="A4:J4"/>
    <mergeCell ref="A5:A6"/>
    <mergeCell ref="C5:C6"/>
    <mergeCell ref="D5:D6"/>
    <mergeCell ref="E5:G6"/>
    <mergeCell ref="H5:J6"/>
    <mergeCell ref="H8:J8"/>
    <mergeCell ref="A48:K48"/>
    <mergeCell ref="E38:J38"/>
    <mergeCell ref="E39:J39"/>
    <mergeCell ref="A32:G32"/>
    <mergeCell ref="A34:G34"/>
    <mergeCell ref="A35:J35"/>
    <mergeCell ref="A36:A37"/>
    <mergeCell ref="C36:C37"/>
    <mergeCell ref="D36:D37"/>
    <mergeCell ref="E36:J37"/>
    <mergeCell ref="E45:J45"/>
    <mergeCell ref="E46:J46"/>
    <mergeCell ref="E25:G25"/>
    <mergeCell ref="H25:J25"/>
    <mergeCell ref="D19:D20"/>
    <mergeCell ref="E22:G22"/>
    <mergeCell ref="H22:J22"/>
    <mergeCell ref="E10:G10"/>
    <mergeCell ref="H10:J10"/>
    <mergeCell ref="E11:G11"/>
    <mergeCell ref="H11:J11"/>
    <mergeCell ref="E12:G12"/>
    <mergeCell ref="H12:J12"/>
    <mergeCell ref="A1:J2"/>
    <mergeCell ref="E44:J44"/>
    <mergeCell ref="E29:G29"/>
    <mergeCell ref="H29:J29"/>
    <mergeCell ref="E26:G26"/>
    <mergeCell ref="H26:J26"/>
    <mergeCell ref="E27:G27"/>
    <mergeCell ref="H27:J27"/>
    <mergeCell ref="E28:G28"/>
    <mergeCell ref="H28:J28"/>
    <mergeCell ref="A14:J14"/>
    <mergeCell ref="E40:J40"/>
    <mergeCell ref="E41:J41"/>
    <mergeCell ref="E42:J42"/>
    <mergeCell ref="E43:J43"/>
    <mergeCell ref="E23:G23"/>
  </mergeCells>
  <pageMargins left="0.25" right="0.25" top="0.75" bottom="0.75" header="0.3" footer="0.3"/>
  <pageSetup paperSize="9" scale="9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opLeftCell="A6" workbookViewId="0">
      <selection activeCell="J4" sqref="J4"/>
    </sheetView>
  </sheetViews>
  <sheetFormatPr defaultRowHeight="15"/>
  <cols>
    <col min="2" max="2" width="10.140625" customWidth="1"/>
  </cols>
  <sheetData>
    <row r="1" spans="2:7" ht="18.75">
      <c r="B1" s="318" t="s">
        <v>211</v>
      </c>
    </row>
    <row r="2" spans="2:7" ht="16.5" thickBot="1">
      <c r="B2" s="263" t="s">
        <v>305</v>
      </c>
    </row>
    <row r="3" spans="2:7" ht="15.75" thickBot="1">
      <c r="B3" s="264" t="s">
        <v>7</v>
      </c>
      <c r="C3" s="256">
        <v>5</v>
      </c>
      <c r="D3" s="256">
        <v>10</v>
      </c>
      <c r="E3" s="256">
        <v>50</v>
      </c>
      <c r="F3" s="256">
        <v>100</v>
      </c>
      <c r="G3" s="258">
        <v>300</v>
      </c>
    </row>
    <row r="4" spans="2:7" ht="15.75" thickBot="1">
      <c r="B4" s="308" t="s">
        <v>306</v>
      </c>
      <c r="C4" s="260">
        <f>C26*1.8</f>
        <v>135</v>
      </c>
      <c r="D4" s="260">
        <f t="shared" ref="D4:G4" si="0">D26*1.8</f>
        <v>108</v>
      </c>
      <c r="E4" s="260">
        <f t="shared" si="0"/>
        <v>63</v>
      </c>
      <c r="F4" s="260">
        <f t="shared" si="0"/>
        <v>54</v>
      </c>
      <c r="G4" s="260">
        <f t="shared" si="0"/>
        <v>45</v>
      </c>
    </row>
    <row r="5" spans="2:7">
      <c r="B5" s="309" t="s">
        <v>307</v>
      </c>
    </row>
    <row r="6" spans="2:7">
      <c r="B6" s="310"/>
    </row>
    <row r="7" spans="2:7" ht="16.5" thickBot="1">
      <c r="B7" s="263" t="s">
        <v>308</v>
      </c>
    </row>
    <row r="8" spans="2:7" ht="15.75" thickBot="1">
      <c r="B8" s="264" t="s">
        <v>7</v>
      </c>
      <c r="C8" s="256">
        <v>5</v>
      </c>
      <c r="D8" s="256">
        <v>10</v>
      </c>
      <c r="E8" s="256">
        <v>50</v>
      </c>
      <c r="F8" s="256">
        <v>100</v>
      </c>
      <c r="G8" s="258">
        <v>300</v>
      </c>
    </row>
    <row r="9" spans="2:7" ht="15.75" thickBot="1">
      <c r="B9" s="259" t="s">
        <v>309</v>
      </c>
      <c r="C9" s="260"/>
      <c r="D9" s="260"/>
      <c r="E9" s="262"/>
      <c r="F9" s="260"/>
      <c r="G9" s="262"/>
    </row>
    <row r="10" spans="2:7" ht="15.75" thickBot="1">
      <c r="B10" s="259" t="s">
        <v>310</v>
      </c>
      <c r="C10" s="260"/>
      <c r="D10" s="260"/>
      <c r="E10" s="262"/>
      <c r="F10" s="260"/>
      <c r="G10" s="262"/>
    </row>
    <row r="11" spans="2:7" ht="15.75" thickBot="1"/>
    <row r="12" spans="2:7" ht="20.25">
      <c r="B12" s="214" t="s">
        <v>301</v>
      </c>
    </row>
    <row r="13" spans="2:7" ht="16.5" thickBot="1">
      <c r="B13" s="263" t="s">
        <v>305</v>
      </c>
    </row>
    <row r="14" spans="2:7" ht="15.75" thickBot="1">
      <c r="B14" s="264" t="s">
        <v>7</v>
      </c>
      <c r="C14" s="256">
        <v>5</v>
      </c>
      <c r="D14" s="256">
        <v>10</v>
      </c>
      <c r="E14" s="256">
        <v>50</v>
      </c>
      <c r="F14" s="256">
        <v>100</v>
      </c>
      <c r="G14" s="258">
        <v>300</v>
      </c>
    </row>
    <row r="15" spans="2:7" ht="15.75" thickBot="1">
      <c r="B15" s="308" t="s">
        <v>306</v>
      </c>
      <c r="C15" s="260">
        <v>150</v>
      </c>
      <c r="D15" s="260">
        <v>120</v>
      </c>
      <c r="E15" s="260">
        <v>70</v>
      </c>
      <c r="F15" s="260">
        <v>60</v>
      </c>
      <c r="G15" s="262">
        <v>50</v>
      </c>
    </row>
    <row r="16" spans="2:7">
      <c r="B16" s="309" t="s">
        <v>307</v>
      </c>
    </row>
    <row r="17" spans="2:8">
      <c r="B17" s="310"/>
    </row>
    <row r="18" spans="2:8" ht="16.5" thickBot="1">
      <c r="B18" s="263" t="s">
        <v>308</v>
      </c>
    </row>
    <row r="19" spans="2:8" ht="15.75" thickBot="1">
      <c r="B19" s="264" t="s">
        <v>7</v>
      </c>
      <c r="C19" s="256">
        <v>5</v>
      </c>
      <c r="D19" s="256">
        <v>10</v>
      </c>
      <c r="E19" s="256">
        <v>50</v>
      </c>
      <c r="F19" s="256">
        <v>100</v>
      </c>
      <c r="G19" s="258">
        <v>300</v>
      </c>
    </row>
    <row r="20" spans="2:8" ht="15.75" thickBot="1">
      <c r="B20" s="259" t="s">
        <v>309</v>
      </c>
      <c r="C20" s="260">
        <v>100</v>
      </c>
      <c r="D20" s="260">
        <v>80</v>
      </c>
      <c r="E20" s="262">
        <v>60</v>
      </c>
      <c r="F20" s="260">
        <v>50</v>
      </c>
      <c r="G20" s="262">
        <v>40</v>
      </c>
    </row>
    <row r="21" spans="2:8" ht="15.75" thickBot="1">
      <c r="B21" s="259" t="s">
        <v>310</v>
      </c>
      <c r="C21" s="260">
        <v>200</v>
      </c>
      <c r="D21" s="260">
        <v>160</v>
      </c>
      <c r="E21" s="262">
        <v>120</v>
      </c>
      <c r="F21" s="260">
        <v>100</v>
      </c>
      <c r="G21" s="262">
        <v>80</v>
      </c>
    </row>
    <row r="22" spans="2:8" ht="15.75" thickBot="1"/>
    <row r="23" spans="2:8" ht="20.25">
      <c r="B23" s="214" t="s">
        <v>396</v>
      </c>
    </row>
    <row r="24" spans="2:8" ht="16.5" thickBot="1">
      <c r="B24" s="263" t="s">
        <v>305</v>
      </c>
    </row>
    <row r="25" spans="2:8" ht="16.5" thickBot="1">
      <c r="B25" s="311" t="s">
        <v>7</v>
      </c>
      <c r="C25" s="256">
        <v>5</v>
      </c>
      <c r="D25" s="256">
        <v>10</v>
      </c>
      <c r="E25" s="256">
        <v>50</v>
      </c>
      <c r="F25" s="256">
        <v>100</v>
      </c>
      <c r="G25" s="258">
        <v>300</v>
      </c>
    </row>
    <row r="26" spans="2:8" ht="32.25" thickBot="1">
      <c r="B26" s="312" t="s">
        <v>311</v>
      </c>
      <c r="C26" s="313">
        <f>C15/2</f>
        <v>75</v>
      </c>
      <c r="D26" s="313">
        <f t="shared" ref="D26:E26" si="1">D15/2</f>
        <v>60</v>
      </c>
      <c r="E26" s="313">
        <f t="shared" si="1"/>
        <v>35</v>
      </c>
      <c r="F26" s="313">
        <v>30</v>
      </c>
      <c r="G26" s="314">
        <v>25</v>
      </c>
      <c r="H26" t="s">
        <v>394</v>
      </c>
    </row>
    <row r="28" spans="2:8" ht="15.75" thickBot="1">
      <c r="B28" s="616" t="s">
        <v>312</v>
      </c>
      <c r="C28" s="617"/>
      <c r="D28" s="617"/>
      <c r="E28" s="617"/>
      <c r="F28" s="617"/>
      <c r="G28" s="617"/>
    </row>
    <row r="29" spans="2:8" ht="16.5" thickBot="1">
      <c r="B29" s="311" t="s">
        <v>7</v>
      </c>
      <c r="C29" s="256">
        <v>5</v>
      </c>
      <c r="D29" s="256">
        <v>10</v>
      </c>
      <c r="E29" s="256">
        <v>50</v>
      </c>
      <c r="F29" s="256">
        <v>100</v>
      </c>
      <c r="G29" s="258">
        <v>300</v>
      </c>
    </row>
    <row r="30" spans="2:8" ht="47.25">
      <c r="B30" s="315" t="s">
        <v>395</v>
      </c>
      <c r="C30" s="316"/>
      <c r="D30" s="316"/>
      <c r="E30" s="316"/>
      <c r="F30" s="316"/>
      <c r="G30" s="317"/>
    </row>
    <row r="31" spans="2:8" ht="47.25">
      <c r="B31" s="315" t="s">
        <v>313</v>
      </c>
      <c r="C31" s="316"/>
      <c r="D31" s="316"/>
      <c r="E31" s="316"/>
      <c r="F31" s="316"/>
      <c r="G31" s="317"/>
    </row>
    <row r="32" spans="2:8" ht="48" thickBot="1">
      <c r="B32" s="312" t="s">
        <v>314</v>
      </c>
      <c r="C32" s="313"/>
      <c r="D32" s="313"/>
      <c r="E32" s="313"/>
      <c r="F32" s="313"/>
      <c r="G32" s="314"/>
    </row>
  </sheetData>
  <mergeCells count="1">
    <mergeCell ref="B28:G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zoomScale="85" zoomScaleNormal="85" workbookViewId="0">
      <selection sqref="A1:K1"/>
    </sheetView>
  </sheetViews>
  <sheetFormatPr defaultRowHeight="15"/>
  <cols>
    <col min="1" max="1" width="52.140625" customWidth="1"/>
  </cols>
  <sheetData>
    <row r="1" spans="1:13" ht="33.75">
      <c r="A1" s="527" t="s">
        <v>327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</row>
    <row r="2" spans="1:13" ht="18.75">
      <c r="A2" s="318" t="s">
        <v>211</v>
      </c>
    </row>
    <row r="3" spans="1:13" ht="26.25">
      <c r="A3" s="320" t="s">
        <v>315</v>
      </c>
    </row>
    <row r="4" spans="1:13" ht="15.75" thickBot="1">
      <c r="A4" s="321" t="s">
        <v>316</v>
      </c>
      <c r="B4" s="321" t="s">
        <v>317</v>
      </c>
      <c r="C4" s="321" t="s">
        <v>318</v>
      </c>
      <c r="D4" s="322" t="s">
        <v>319</v>
      </c>
      <c r="F4" s="322"/>
      <c r="G4" s="323"/>
      <c r="H4" s="323"/>
      <c r="I4" s="323"/>
      <c r="J4" s="323"/>
      <c r="K4" s="323"/>
      <c r="L4" s="323"/>
      <c r="M4" s="323"/>
    </row>
    <row r="5" spans="1:13" ht="16.5" thickTop="1" thickBot="1">
      <c r="A5" s="323">
        <v>100</v>
      </c>
      <c r="B5" s="324">
        <f>ROUNDUP(B36*1.5,0)</f>
        <v>132</v>
      </c>
      <c r="C5" s="324">
        <f t="shared" ref="C5:D5" si="0">ROUNDUP(C36*1.5,0)</f>
        <v>155</v>
      </c>
      <c r="D5" s="324">
        <f t="shared" si="0"/>
        <v>180</v>
      </c>
      <c r="F5" s="29"/>
      <c r="G5" s="324"/>
      <c r="H5" s="324"/>
      <c r="I5" s="324"/>
      <c r="J5" s="324"/>
      <c r="K5" s="324"/>
      <c r="L5" s="324"/>
      <c r="M5" s="324"/>
    </row>
    <row r="6" spans="1:13" ht="16.5" thickTop="1" thickBot="1">
      <c r="A6" s="323">
        <v>200</v>
      </c>
      <c r="B6" s="324">
        <f t="shared" ref="B6:D15" si="1">ROUNDUP(B37*1.5,0)</f>
        <v>119</v>
      </c>
      <c r="C6" s="324">
        <f t="shared" si="1"/>
        <v>131</v>
      </c>
      <c r="D6" s="324">
        <f t="shared" si="1"/>
        <v>150</v>
      </c>
      <c r="F6" s="29"/>
      <c r="G6" s="324"/>
      <c r="H6" s="324"/>
      <c r="I6" s="324"/>
      <c r="J6" s="324"/>
      <c r="K6" s="324"/>
      <c r="L6" s="323"/>
      <c r="M6" s="323"/>
    </row>
    <row r="7" spans="1:13" ht="16.5" thickTop="1" thickBot="1">
      <c r="A7" s="323">
        <v>350</v>
      </c>
      <c r="B7" s="324">
        <f t="shared" si="1"/>
        <v>102</v>
      </c>
      <c r="C7" s="324">
        <f t="shared" si="1"/>
        <v>119</v>
      </c>
      <c r="D7" s="324">
        <f t="shared" si="1"/>
        <v>131</v>
      </c>
      <c r="F7" s="29"/>
      <c r="G7" s="323"/>
      <c r="H7" s="323"/>
      <c r="I7" s="323"/>
      <c r="J7" s="323"/>
      <c r="K7" s="323"/>
      <c r="L7" s="323"/>
      <c r="M7" s="323"/>
    </row>
    <row r="8" spans="1:13" ht="16.5" thickTop="1" thickBot="1">
      <c r="A8" s="323">
        <v>500</v>
      </c>
      <c r="B8" s="324">
        <f t="shared" si="1"/>
        <v>95</v>
      </c>
      <c r="C8" s="324">
        <f t="shared" si="1"/>
        <v>111</v>
      </c>
      <c r="D8" s="324">
        <f t="shared" si="1"/>
        <v>122</v>
      </c>
    </row>
    <row r="9" spans="1:13" ht="16.5" thickTop="1" thickBot="1">
      <c r="A9" s="323">
        <v>1000</v>
      </c>
      <c r="B9" s="324">
        <f t="shared" si="1"/>
        <v>87</v>
      </c>
      <c r="C9" s="324">
        <f t="shared" si="1"/>
        <v>105</v>
      </c>
      <c r="D9" s="324">
        <f t="shared" si="1"/>
        <v>111</v>
      </c>
    </row>
    <row r="10" spans="1:13" ht="16.5" thickTop="1" thickBot="1">
      <c r="A10" s="323">
        <v>2000</v>
      </c>
      <c r="B10" s="324">
        <f t="shared" si="1"/>
        <v>86</v>
      </c>
      <c r="C10" s="324">
        <f t="shared" si="1"/>
        <v>102</v>
      </c>
      <c r="D10" s="324">
        <f t="shared" si="1"/>
        <v>104</v>
      </c>
    </row>
    <row r="11" spans="1:13" ht="16.5" thickTop="1" thickBot="1">
      <c r="A11" s="323">
        <v>3000</v>
      </c>
      <c r="B11" s="324">
        <f t="shared" si="1"/>
        <v>83</v>
      </c>
      <c r="C11" s="324">
        <f t="shared" si="1"/>
        <v>96</v>
      </c>
      <c r="D11" s="324">
        <f t="shared" si="1"/>
        <v>99</v>
      </c>
    </row>
    <row r="12" spans="1:13" ht="15.75" thickTop="1"/>
    <row r="13" spans="1:13" ht="15.75" thickBot="1">
      <c r="A13" s="323" t="s">
        <v>320</v>
      </c>
      <c r="B13" s="324">
        <f t="shared" si="1"/>
        <v>12</v>
      </c>
    </row>
    <row r="14" spans="1:13" ht="16.5" thickTop="1" thickBot="1">
      <c r="A14" s="323" t="s">
        <v>321</v>
      </c>
      <c r="B14" s="324">
        <f t="shared" si="1"/>
        <v>12</v>
      </c>
    </row>
    <row r="15" spans="1:13" ht="16.5" thickTop="1" thickBot="1">
      <c r="A15" s="323" t="s">
        <v>322</v>
      </c>
      <c r="B15" s="324">
        <f t="shared" si="1"/>
        <v>12</v>
      </c>
    </row>
    <row r="16" spans="1:13" ht="15.75" thickTop="1"/>
    <row r="17" spans="1:13" ht="26.25">
      <c r="A17" s="320" t="s">
        <v>323</v>
      </c>
    </row>
    <row r="18" spans="1:13" ht="15.75" thickBot="1">
      <c r="A18" s="321" t="s">
        <v>316</v>
      </c>
      <c r="B18" s="321" t="s">
        <v>324</v>
      </c>
      <c r="C18" s="325" t="s">
        <v>317</v>
      </c>
      <c r="D18" s="321" t="s">
        <v>318</v>
      </c>
      <c r="E18" s="321" t="s">
        <v>319</v>
      </c>
      <c r="F18" s="322"/>
      <c r="G18" s="323"/>
      <c r="H18" s="323"/>
      <c r="I18" s="323"/>
      <c r="J18" s="323"/>
      <c r="K18" s="323"/>
      <c r="L18" s="323"/>
      <c r="M18" s="323"/>
    </row>
    <row r="19" spans="1:13" ht="16.5" thickTop="1" thickBot="1">
      <c r="A19" s="323">
        <v>100</v>
      </c>
      <c r="B19" s="324">
        <f>ROUNDUP(B50*1.5,0)</f>
        <v>111</v>
      </c>
      <c r="C19" s="324">
        <f t="shared" ref="C19:E19" si="2">ROUNDUP(C50*1.5,0)</f>
        <v>116</v>
      </c>
      <c r="D19" s="324">
        <f t="shared" si="2"/>
        <v>122</v>
      </c>
      <c r="E19" s="324">
        <f t="shared" si="2"/>
        <v>126</v>
      </c>
      <c r="F19" s="29"/>
      <c r="G19" s="323"/>
      <c r="H19" s="323"/>
      <c r="I19" s="323"/>
      <c r="J19" s="323"/>
      <c r="K19" s="323"/>
      <c r="L19" s="323"/>
      <c r="M19" s="323"/>
    </row>
    <row r="20" spans="1:13" ht="16.5" thickTop="1" thickBot="1">
      <c r="A20" s="323">
        <v>200</v>
      </c>
      <c r="B20" s="324">
        <f t="shared" ref="B20:E25" si="3">ROUNDUP(B51*1.5,0)</f>
        <v>92</v>
      </c>
      <c r="C20" s="324">
        <f t="shared" si="3"/>
        <v>96</v>
      </c>
      <c r="D20" s="324">
        <f t="shared" si="3"/>
        <v>102</v>
      </c>
      <c r="E20" s="324">
        <f t="shared" si="3"/>
        <v>107</v>
      </c>
      <c r="F20" s="29"/>
      <c r="G20" s="326"/>
      <c r="H20" s="326"/>
      <c r="I20" s="326"/>
      <c r="J20" s="326"/>
      <c r="K20" s="326"/>
      <c r="L20" s="326"/>
      <c r="M20" s="326"/>
    </row>
    <row r="21" spans="1:13" ht="16.5" thickTop="1" thickBot="1">
      <c r="A21" s="323">
        <v>350</v>
      </c>
      <c r="B21" s="324">
        <f t="shared" si="3"/>
        <v>84</v>
      </c>
      <c r="C21" s="324">
        <f t="shared" si="3"/>
        <v>90</v>
      </c>
      <c r="D21" s="324">
        <f t="shared" si="3"/>
        <v>95</v>
      </c>
      <c r="E21" s="324">
        <f t="shared" si="3"/>
        <v>101</v>
      </c>
      <c r="F21" s="29"/>
      <c r="G21" s="323"/>
      <c r="H21" s="323"/>
      <c r="I21" s="323"/>
      <c r="J21" s="323"/>
      <c r="K21" s="323"/>
      <c r="L21" s="323"/>
      <c r="M21" s="323"/>
    </row>
    <row r="22" spans="1:13" ht="16.5" thickTop="1" thickBot="1">
      <c r="A22" s="323">
        <v>500</v>
      </c>
      <c r="B22" s="324">
        <f t="shared" si="3"/>
        <v>72</v>
      </c>
      <c r="C22" s="324">
        <f t="shared" si="3"/>
        <v>77</v>
      </c>
      <c r="D22" s="324">
        <f t="shared" si="3"/>
        <v>83</v>
      </c>
      <c r="E22" s="324">
        <f t="shared" si="3"/>
        <v>87</v>
      </c>
      <c r="F22" s="29"/>
      <c r="G22" s="323"/>
      <c r="H22" s="323"/>
      <c r="I22" s="323"/>
      <c r="J22" s="323"/>
      <c r="K22" s="323"/>
      <c r="L22" s="323"/>
      <c r="M22" s="323"/>
    </row>
    <row r="23" spans="1:13" ht="16.5" thickTop="1" thickBot="1">
      <c r="A23" s="323">
        <v>1000</v>
      </c>
      <c r="B23" s="324">
        <f t="shared" si="3"/>
        <v>62</v>
      </c>
      <c r="C23" s="324">
        <f t="shared" si="3"/>
        <v>68</v>
      </c>
      <c r="D23" s="324">
        <f t="shared" si="3"/>
        <v>72</v>
      </c>
      <c r="E23" s="324">
        <f t="shared" si="3"/>
        <v>78</v>
      </c>
    </row>
    <row r="24" spans="1:13" ht="16.5" thickTop="1" thickBot="1">
      <c r="A24" s="323">
        <v>2000</v>
      </c>
      <c r="B24" s="324">
        <f t="shared" si="3"/>
        <v>59</v>
      </c>
      <c r="C24" s="324">
        <f t="shared" si="3"/>
        <v>65</v>
      </c>
      <c r="D24" s="324">
        <f t="shared" si="3"/>
        <v>69</v>
      </c>
      <c r="E24" s="324">
        <f t="shared" si="3"/>
        <v>74</v>
      </c>
    </row>
    <row r="25" spans="1:13" ht="16.5" thickTop="1" thickBot="1">
      <c r="A25" s="323">
        <v>3000</v>
      </c>
      <c r="B25" s="324">
        <f t="shared" si="3"/>
        <v>54</v>
      </c>
      <c r="C25" s="324">
        <f t="shared" si="3"/>
        <v>59</v>
      </c>
      <c r="D25" s="324">
        <f t="shared" si="3"/>
        <v>65</v>
      </c>
      <c r="E25" s="324">
        <f t="shared" si="3"/>
        <v>71</v>
      </c>
    </row>
    <row r="26" spans="1:13" ht="16.5" thickTop="1" thickBot="1">
      <c r="A26" s="618" t="s">
        <v>325</v>
      </c>
      <c r="B26" s="618"/>
    </row>
    <row r="27" spans="1:13" ht="16.5" thickTop="1" thickBot="1">
      <c r="A27" s="326" t="s">
        <v>326</v>
      </c>
      <c r="B27" s="324">
        <f t="shared" ref="B27:B29" si="4">ROUNDUP(B58*1.5,0)</f>
        <v>12</v>
      </c>
    </row>
    <row r="28" spans="1:13" ht="16.5" thickTop="1" thickBot="1">
      <c r="A28" s="326" t="s">
        <v>321</v>
      </c>
      <c r="B28" s="324">
        <f t="shared" si="4"/>
        <v>12</v>
      </c>
    </row>
    <row r="29" spans="1:13" ht="16.5" thickTop="1" thickBot="1">
      <c r="A29" s="326" t="s">
        <v>322</v>
      </c>
      <c r="B29" s="324">
        <f t="shared" si="4"/>
        <v>12</v>
      </c>
    </row>
    <row r="30" spans="1:13" ht="15.75" thickTop="1">
      <c r="A30" s="327"/>
      <c r="B30" s="327"/>
    </row>
    <row r="31" spans="1:13">
      <c r="A31" s="327"/>
      <c r="B31" s="327"/>
    </row>
    <row r="32" spans="1:13" ht="15.75" thickBot="1">
      <c r="A32" s="327"/>
      <c r="C32" s="327"/>
    </row>
    <row r="33" spans="1:4" ht="20.25">
      <c r="A33" s="214" t="s">
        <v>126</v>
      </c>
    </row>
    <row r="34" spans="1:4" ht="26.25">
      <c r="A34" s="320" t="s">
        <v>315</v>
      </c>
    </row>
    <row r="35" spans="1:4" ht="15.75" thickBot="1">
      <c r="A35" s="321" t="s">
        <v>316</v>
      </c>
      <c r="B35" s="321" t="s">
        <v>317</v>
      </c>
      <c r="C35" s="321" t="s">
        <v>318</v>
      </c>
      <c r="D35" s="322" t="s">
        <v>319</v>
      </c>
    </row>
    <row r="36" spans="1:4" ht="16.5" thickTop="1" thickBot="1">
      <c r="A36" s="323">
        <v>100</v>
      </c>
      <c r="B36" s="324">
        <v>88</v>
      </c>
      <c r="C36" s="324">
        <v>103</v>
      </c>
      <c r="D36" s="323">
        <v>120</v>
      </c>
    </row>
    <row r="37" spans="1:4" ht="16.5" thickTop="1" thickBot="1">
      <c r="A37" s="323">
        <v>200</v>
      </c>
      <c r="B37" s="324">
        <v>79</v>
      </c>
      <c r="C37" s="324">
        <v>87</v>
      </c>
      <c r="D37" s="323">
        <v>100</v>
      </c>
    </row>
    <row r="38" spans="1:4" ht="16.5" thickTop="1" thickBot="1">
      <c r="A38" s="323">
        <v>350</v>
      </c>
      <c r="B38" s="324">
        <v>68</v>
      </c>
      <c r="C38" s="324">
        <v>79</v>
      </c>
      <c r="D38" s="323">
        <v>87</v>
      </c>
    </row>
    <row r="39" spans="1:4" ht="16.5" thickTop="1" thickBot="1">
      <c r="A39" s="323">
        <v>500</v>
      </c>
      <c r="B39" s="324">
        <v>63</v>
      </c>
      <c r="C39" s="324">
        <v>74</v>
      </c>
      <c r="D39" s="323">
        <v>81</v>
      </c>
    </row>
    <row r="40" spans="1:4" ht="16.5" thickTop="1" thickBot="1">
      <c r="A40" s="323">
        <v>1000</v>
      </c>
      <c r="B40" s="324">
        <v>58</v>
      </c>
      <c r="C40" s="324">
        <v>70</v>
      </c>
      <c r="D40" s="323">
        <v>74</v>
      </c>
    </row>
    <row r="41" spans="1:4" ht="16.5" thickTop="1" thickBot="1">
      <c r="A41" s="323">
        <v>2000</v>
      </c>
      <c r="B41" s="324">
        <v>57</v>
      </c>
      <c r="C41" s="323">
        <v>68</v>
      </c>
      <c r="D41" s="323">
        <v>69</v>
      </c>
    </row>
    <row r="42" spans="1:4" ht="16.5" thickTop="1" thickBot="1">
      <c r="A42" s="323">
        <v>3000</v>
      </c>
      <c r="B42" s="324">
        <v>55</v>
      </c>
      <c r="C42" s="323">
        <v>64</v>
      </c>
      <c r="D42" s="323">
        <v>66</v>
      </c>
    </row>
    <row r="43" spans="1:4" ht="15.75" thickTop="1"/>
    <row r="44" spans="1:4" ht="15.75" thickBot="1">
      <c r="A44" s="323" t="s">
        <v>320</v>
      </c>
      <c r="B44" s="323">
        <v>8</v>
      </c>
    </row>
    <row r="45" spans="1:4" ht="16.5" thickTop="1" thickBot="1">
      <c r="A45" s="323" t="s">
        <v>321</v>
      </c>
      <c r="B45" s="323">
        <v>8</v>
      </c>
    </row>
    <row r="46" spans="1:4" ht="16.5" thickTop="1" thickBot="1">
      <c r="A46" s="323" t="s">
        <v>322</v>
      </c>
      <c r="B46" s="323">
        <v>8</v>
      </c>
    </row>
    <row r="47" spans="1:4" ht="15.75" thickTop="1"/>
    <row r="48" spans="1:4" ht="26.25">
      <c r="A48" s="320" t="s">
        <v>323</v>
      </c>
    </row>
    <row r="49" spans="1:5" ht="15.75" thickBot="1">
      <c r="A49" s="321" t="s">
        <v>316</v>
      </c>
      <c r="B49" s="321" t="s">
        <v>324</v>
      </c>
      <c r="C49" s="325" t="s">
        <v>317</v>
      </c>
      <c r="D49" s="321" t="s">
        <v>318</v>
      </c>
      <c r="E49" s="321" t="s">
        <v>319</v>
      </c>
    </row>
    <row r="50" spans="1:5" ht="16.5" thickTop="1" thickBot="1">
      <c r="A50" s="323">
        <v>100</v>
      </c>
      <c r="B50" s="323">
        <v>74</v>
      </c>
      <c r="C50" s="326">
        <v>77</v>
      </c>
      <c r="D50" s="323">
        <v>81</v>
      </c>
      <c r="E50" s="323">
        <v>84</v>
      </c>
    </row>
    <row r="51" spans="1:5" ht="16.5" thickTop="1" thickBot="1">
      <c r="A51" s="323">
        <v>200</v>
      </c>
      <c r="B51" s="323">
        <v>61</v>
      </c>
      <c r="C51" s="326">
        <v>64</v>
      </c>
      <c r="D51" s="323">
        <v>68</v>
      </c>
      <c r="E51" s="323">
        <v>71</v>
      </c>
    </row>
    <row r="52" spans="1:5" ht="16.5" thickTop="1" thickBot="1">
      <c r="A52" s="323">
        <v>350</v>
      </c>
      <c r="B52" s="323">
        <v>56</v>
      </c>
      <c r="C52" s="326">
        <v>60</v>
      </c>
      <c r="D52" s="323">
        <v>63</v>
      </c>
      <c r="E52" s="323">
        <v>67</v>
      </c>
    </row>
    <row r="53" spans="1:5" ht="16.5" thickTop="1" thickBot="1">
      <c r="A53" s="323">
        <v>500</v>
      </c>
      <c r="B53" s="323">
        <v>48</v>
      </c>
      <c r="C53" s="326">
        <v>51</v>
      </c>
      <c r="D53" s="323">
        <v>55</v>
      </c>
      <c r="E53" s="323">
        <v>58</v>
      </c>
    </row>
    <row r="54" spans="1:5" ht="16.5" thickTop="1" thickBot="1">
      <c r="A54" s="323">
        <v>1000</v>
      </c>
      <c r="B54" s="323">
        <v>41</v>
      </c>
      <c r="C54" s="326">
        <v>45</v>
      </c>
      <c r="D54" s="323">
        <v>48</v>
      </c>
      <c r="E54" s="323">
        <v>52</v>
      </c>
    </row>
    <row r="55" spans="1:5" ht="16.5" thickTop="1" thickBot="1">
      <c r="A55" s="323">
        <v>2000</v>
      </c>
      <c r="B55" s="323">
        <v>39</v>
      </c>
      <c r="C55" s="326">
        <v>43</v>
      </c>
      <c r="D55" s="323">
        <v>46</v>
      </c>
      <c r="E55" s="323">
        <v>49</v>
      </c>
    </row>
    <row r="56" spans="1:5" ht="16.5" thickTop="1" thickBot="1">
      <c r="A56" s="323">
        <v>3000</v>
      </c>
      <c r="B56" s="323">
        <v>36</v>
      </c>
      <c r="C56" s="326">
        <v>39</v>
      </c>
      <c r="D56" s="323">
        <v>43</v>
      </c>
      <c r="E56" s="323">
        <v>47</v>
      </c>
    </row>
    <row r="57" spans="1:5" ht="16.5" thickTop="1" thickBot="1">
      <c r="A57" s="618" t="s">
        <v>325</v>
      </c>
      <c r="B57" s="618"/>
    </row>
    <row r="58" spans="1:5" ht="16.5" thickTop="1" thickBot="1">
      <c r="A58" s="326" t="s">
        <v>326</v>
      </c>
      <c r="B58" s="326">
        <v>8</v>
      </c>
    </row>
    <row r="59" spans="1:5" ht="16.5" thickTop="1" thickBot="1">
      <c r="A59" s="326" t="s">
        <v>321</v>
      </c>
      <c r="B59" s="326">
        <v>8</v>
      </c>
    </row>
    <row r="60" spans="1:5" ht="16.5" thickTop="1" thickBot="1">
      <c r="A60" s="326" t="s">
        <v>322</v>
      </c>
      <c r="B60" s="326">
        <v>8</v>
      </c>
    </row>
    <row r="61" spans="1:5" ht="15.75" thickTop="1">
      <c r="A61" s="327"/>
      <c r="B61" s="327"/>
    </row>
  </sheetData>
  <mergeCells count="3">
    <mergeCell ref="A26:B26"/>
    <mergeCell ref="A57:B57"/>
    <mergeCell ref="A1:K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2"/>
  <sheetViews>
    <sheetView zoomScale="85" zoomScaleNormal="85" workbookViewId="0">
      <selection activeCell="I4" sqref="I4:L4"/>
    </sheetView>
  </sheetViews>
  <sheetFormatPr defaultRowHeight="15"/>
  <cols>
    <col min="1" max="1" width="49.42578125" customWidth="1"/>
    <col min="3" max="3" width="11.140625" customWidth="1"/>
  </cols>
  <sheetData>
    <row r="3" spans="1:12" ht="26.25">
      <c r="A3" s="320" t="s">
        <v>341</v>
      </c>
    </row>
    <row r="4" spans="1:12" ht="26.25">
      <c r="A4" s="320" t="s">
        <v>342</v>
      </c>
      <c r="B4" t="s">
        <v>385</v>
      </c>
      <c r="C4" t="s">
        <v>385</v>
      </c>
      <c r="D4" t="s">
        <v>386</v>
      </c>
      <c r="E4" t="s">
        <v>386</v>
      </c>
      <c r="I4" s="621" t="s">
        <v>380</v>
      </c>
      <c r="J4" s="621"/>
      <c r="K4" s="621"/>
      <c r="L4" s="621"/>
    </row>
    <row r="5" spans="1:12" ht="15.75" thickBot="1">
      <c r="A5" s="321" t="s">
        <v>316</v>
      </c>
      <c r="B5" s="353" t="s">
        <v>381</v>
      </c>
      <c r="C5" s="354" t="s">
        <v>382</v>
      </c>
      <c r="D5" s="354" t="s">
        <v>383</v>
      </c>
      <c r="E5" s="354" t="s">
        <v>384</v>
      </c>
      <c r="F5" s="323"/>
      <c r="G5" s="323"/>
      <c r="H5" s="323"/>
      <c r="I5" s="323"/>
    </row>
    <row r="6" spans="1:12" ht="16.5" thickTop="1" thickBot="1">
      <c r="A6" s="323">
        <v>100</v>
      </c>
      <c r="B6" s="324">
        <v>22</v>
      </c>
      <c r="C6" s="355">
        <v>42</v>
      </c>
      <c r="D6" s="355">
        <v>52</v>
      </c>
      <c r="E6" s="324"/>
      <c r="F6" s="324"/>
      <c r="G6" s="324"/>
      <c r="H6" s="324"/>
      <c r="I6" s="324"/>
    </row>
    <row r="7" spans="1:12" ht="16.5" thickTop="1" thickBot="1">
      <c r="A7" s="323">
        <v>300</v>
      </c>
      <c r="B7" s="324">
        <v>19</v>
      </c>
      <c r="C7">
        <v>38</v>
      </c>
      <c r="D7">
        <v>44</v>
      </c>
      <c r="E7">
        <v>25</v>
      </c>
    </row>
    <row r="8" spans="1:12" ht="16.5" thickTop="1" thickBot="1">
      <c r="A8" s="323">
        <v>500</v>
      </c>
      <c r="B8" s="324">
        <v>17</v>
      </c>
      <c r="C8">
        <v>30</v>
      </c>
      <c r="D8">
        <v>40</v>
      </c>
      <c r="E8">
        <v>21</v>
      </c>
    </row>
    <row r="9" spans="1:12" ht="16.5" thickTop="1" thickBot="1">
      <c r="A9" s="323">
        <v>1000</v>
      </c>
      <c r="B9" s="324">
        <v>14</v>
      </c>
      <c r="C9">
        <v>26</v>
      </c>
      <c r="D9">
        <v>36</v>
      </c>
      <c r="E9">
        <v>17</v>
      </c>
    </row>
    <row r="10" spans="1:12" ht="16.5" thickTop="1" thickBot="1">
      <c r="A10" s="323">
        <v>3000</v>
      </c>
      <c r="B10" s="324">
        <v>13</v>
      </c>
      <c r="C10">
        <v>24</v>
      </c>
      <c r="D10">
        <v>34</v>
      </c>
      <c r="E10">
        <v>15</v>
      </c>
    </row>
    <row r="11" spans="1:12" ht="16.5" thickTop="1" thickBot="1">
      <c r="A11" s="323">
        <v>5000</v>
      </c>
      <c r="B11" s="324">
        <v>11</v>
      </c>
      <c r="E11">
        <v>14</v>
      </c>
    </row>
    <row r="12" spans="1:12" ht="16.5" thickTop="1" thickBot="1">
      <c r="A12" s="323">
        <v>10000</v>
      </c>
      <c r="B12" s="324">
        <v>10</v>
      </c>
      <c r="E12">
        <v>13</v>
      </c>
    </row>
    <row r="13" spans="1:12" ht="16.5" thickTop="1" thickBot="1">
      <c r="A13" s="322"/>
      <c r="B13" s="332"/>
    </row>
    <row r="14" spans="1:12" ht="16.5" thickTop="1" thickBot="1">
      <c r="A14" s="619" t="s">
        <v>344</v>
      </c>
      <c r="B14" s="619"/>
    </row>
    <row r="15" spans="1:12" ht="16.5" thickTop="1" thickBot="1">
      <c r="A15" s="323" t="s">
        <v>345</v>
      </c>
      <c r="B15" s="323">
        <v>4</v>
      </c>
    </row>
    <row r="16" spans="1:12" ht="16.5" thickTop="1" thickBot="1">
      <c r="A16" s="323" t="s">
        <v>347</v>
      </c>
      <c r="B16" s="323">
        <v>2</v>
      </c>
    </row>
    <row r="17" spans="1:2" ht="31.5" thickTop="1" thickBot="1">
      <c r="A17" s="323" t="s">
        <v>348</v>
      </c>
      <c r="B17" s="323">
        <v>2</v>
      </c>
    </row>
    <row r="18" spans="1:2" ht="15.75" thickTop="1"/>
    <row r="57" spans="1:9" ht="26.25">
      <c r="A57" s="320" t="s">
        <v>349</v>
      </c>
    </row>
    <row r="58" spans="1:9" ht="15.75" thickBot="1">
      <c r="A58" s="321" t="s">
        <v>316</v>
      </c>
      <c r="B58" s="321" t="s">
        <v>343</v>
      </c>
      <c r="C58" s="323"/>
      <c r="D58" s="323"/>
      <c r="E58" s="323"/>
      <c r="F58" s="323"/>
      <c r="G58" s="323"/>
      <c r="H58" s="323"/>
      <c r="I58" s="323"/>
    </row>
    <row r="59" spans="1:9" ht="16.5" thickTop="1" thickBot="1">
      <c r="A59" s="323">
        <v>200</v>
      </c>
      <c r="B59" s="323">
        <v>63</v>
      </c>
      <c r="C59" s="323"/>
      <c r="D59" s="323"/>
      <c r="E59" s="323"/>
      <c r="F59" s="323"/>
      <c r="G59" s="323"/>
      <c r="H59" s="323"/>
      <c r="I59" s="323"/>
    </row>
    <row r="60" spans="1:9" ht="16.5" thickTop="1" thickBot="1">
      <c r="A60" s="323">
        <v>300</v>
      </c>
      <c r="B60" s="323">
        <v>53</v>
      </c>
    </row>
    <row r="61" spans="1:9" ht="16.5" thickTop="1" thickBot="1">
      <c r="A61" s="323">
        <v>500</v>
      </c>
      <c r="B61" s="323">
        <v>44</v>
      </c>
    </row>
    <row r="62" spans="1:9" ht="16.5" thickTop="1" thickBot="1">
      <c r="A62" s="323">
        <v>1000</v>
      </c>
      <c r="B62" s="323">
        <v>36</v>
      </c>
    </row>
    <row r="63" spans="1:9" ht="16.5" thickTop="1" thickBot="1">
      <c r="A63" s="323">
        <v>2000</v>
      </c>
      <c r="B63" s="323">
        <v>35</v>
      </c>
    </row>
    <row r="64" spans="1:9" ht="16.5" thickTop="1" thickBot="1">
      <c r="A64" s="323">
        <v>3000</v>
      </c>
      <c r="B64" s="323">
        <v>33</v>
      </c>
    </row>
    <row r="65" spans="1:2" ht="16.5" thickTop="1" thickBot="1">
      <c r="A65" s="323">
        <v>5000</v>
      </c>
      <c r="B65" s="323">
        <v>32</v>
      </c>
    </row>
    <row r="66" spans="1:2" ht="15.75" thickTop="1"/>
    <row r="67" spans="1:2" ht="15.75" thickBot="1">
      <c r="A67" s="620" t="s">
        <v>344</v>
      </c>
      <c r="B67" s="620"/>
    </row>
    <row r="68" spans="1:2" ht="16.5" thickTop="1" thickBot="1">
      <c r="A68" s="323" t="s">
        <v>345</v>
      </c>
      <c r="B68" s="323">
        <v>6</v>
      </c>
    </row>
    <row r="69" spans="1:2" ht="16.5" thickTop="1" thickBot="1">
      <c r="A69" s="323" t="s">
        <v>346</v>
      </c>
      <c r="B69" s="323">
        <v>6</v>
      </c>
    </row>
    <row r="70" spans="1:2" ht="16.5" thickTop="1" thickBot="1">
      <c r="A70" s="323" t="s">
        <v>347</v>
      </c>
      <c r="B70" s="323">
        <v>4</v>
      </c>
    </row>
    <row r="71" spans="1:2" ht="31.5" thickTop="1" thickBot="1">
      <c r="A71" s="323" t="s">
        <v>348</v>
      </c>
      <c r="B71" s="323">
        <v>4</v>
      </c>
    </row>
    <row r="72" spans="1:2" ht="16.5" thickTop="1" thickBot="1">
      <c r="A72" s="323" t="s">
        <v>350</v>
      </c>
      <c r="B72" s="323">
        <v>6</v>
      </c>
    </row>
    <row r="73" spans="1:2" ht="21" customHeight="1" thickTop="1"/>
    <row r="77" spans="1:2" ht="26.25">
      <c r="A77" s="320"/>
    </row>
    <row r="78" spans="1:2" ht="26.25">
      <c r="A78" s="320"/>
    </row>
    <row r="79" spans="1:2" ht="26.25">
      <c r="A79" s="320"/>
    </row>
    <row r="80" spans="1:2" ht="15.75" thickBot="1">
      <c r="A80" s="321"/>
      <c r="B80" s="321"/>
    </row>
    <row r="81" spans="1:2" ht="16.5" thickTop="1" thickBot="1">
      <c r="A81" s="323"/>
      <c r="B81" s="324"/>
    </row>
    <row r="82" spans="1:2" ht="16.5" thickTop="1" thickBot="1">
      <c r="A82" s="323"/>
      <c r="B82" s="324"/>
    </row>
    <row r="83" spans="1:2" ht="16.5" thickTop="1" thickBot="1">
      <c r="A83" s="323"/>
      <c r="B83" s="324"/>
    </row>
    <row r="84" spans="1:2" ht="16.5" thickTop="1" thickBot="1">
      <c r="A84" s="323"/>
      <c r="B84" s="324"/>
    </row>
    <row r="85" spans="1:2" ht="16.5" thickTop="1" thickBot="1">
      <c r="A85" s="323"/>
      <c r="B85" s="324"/>
    </row>
    <row r="86" spans="1:2" ht="16.5" thickTop="1" thickBot="1">
      <c r="A86" s="323"/>
      <c r="B86" s="324"/>
    </row>
    <row r="87" spans="1:2" ht="16.5" thickTop="1" thickBot="1">
      <c r="A87" s="323"/>
      <c r="B87" s="324"/>
    </row>
    <row r="88" spans="1:2" ht="16.5" thickTop="1" thickBot="1">
      <c r="A88" s="322"/>
      <c r="B88" s="332"/>
    </row>
    <row r="89" spans="1:2" ht="16.5" thickTop="1" thickBot="1">
      <c r="A89" s="351"/>
      <c r="B89" s="351"/>
    </row>
    <row r="90" spans="1:2" ht="16.5" thickTop="1" thickBot="1">
      <c r="A90" s="323"/>
      <c r="B90" s="323"/>
    </row>
    <row r="91" spans="1:2" ht="16.5" thickTop="1" thickBot="1">
      <c r="A91" s="323"/>
      <c r="B91" s="323"/>
    </row>
    <row r="92" spans="1:2" ht="16.5" thickTop="1" thickBot="1">
      <c r="A92" s="323"/>
      <c r="B92" s="323"/>
    </row>
    <row r="93" spans="1:2" ht="16.5" thickTop="1" thickBot="1">
      <c r="A93" s="323"/>
      <c r="B93" s="323"/>
    </row>
    <row r="94" spans="1:2" ht="15.75" thickTop="1"/>
    <row r="96" spans="1:2" ht="26.25">
      <c r="A96" s="320"/>
    </row>
    <row r="97" spans="1:2" ht="15.75" thickBot="1">
      <c r="A97" s="321"/>
      <c r="B97" s="321"/>
    </row>
    <row r="98" spans="1:2" ht="16.5" thickTop="1" thickBot="1">
      <c r="A98" s="323"/>
      <c r="B98" s="323"/>
    </row>
    <row r="99" spans="1:2" ht="16.5" thickTop="1" thickBot="1">
      <c r="A99" s="323"/>
      <c r="B99" s="323"/>
    </row>
    <row r="100" spans="1:2" ht="16.5" thickTop="1" thickBot="1">
      <c r="A100" s="323"/>
      <c r="B100" s="323"/>
    </row>
    <row r="101" spans="1:2" ht="16.5" thickTop="1" thickBot="1">
      <c r="A101" s="323"/>
      <c r="B101" s="323"/>
    </row>
    <row r="102" spans="1:2" ht="16.5" thickTop="1" thickBot="1">
      <c r="A102" s="323"/>
      <c r="B102" s="323"/>
    </row>
    <row r="103" spans="1:2" ht="16.5" thickTop="1" thickBot="1">
      <c r="A103" s="323"/>
      <c r="B103" s="323"/>
    </row>
    <row r="104" spans="1:2" ht="16.5" thickTop="1" thickBot="1">
      <c r="A104" s="323"/>
      <c r="B104" s="323"/>
    </row>
    <row r="105" spans="1:2" ht="15.75" thickTop="1"/>
    <row r="106" spans="1:2" ht="15.75" thickBot="1">
      <c r="A106" s="352"/>
      <c r="B106" s="352"/>
    </row>
    <row r="107" spans="1:2" ht="16.5" thickTop="1" thickBot="1">
      <c r="A107" s="323"/>
      <c r="B107" s="323"/>
    </row>
    <row r="108" spans="1:2" ht="16.5" thickTop="1" thickBot="1">
      <c r="A108" s="323"/>
      <c r="B108" s="323"/>
    </row>
    <row r="109" spans="1:2" ht="16.5" thickTop="1" thickBot="1">
      <c r="A109" s="323"/>
      <c r="B109" s="323"/>
    </row>
    <row r="110" spans="1:2" ht="16.5" thickTop="1" thickBot="1">
      <c r="A110" s="323"/>
      <c r="B110" s="323"/>
    </row>
    <row r="111" spans="1:2" ht="16.5" thickTop="1" thickBot="1">
      <c r="A111" s="323"/>
      <c r="B111" s="323"/>
    </row>
    <row r="112" spans="1:2" ht="15.75" thickTop="1"/>
  </sheetData>
  <mergeCells count="3">
    <mergeCell ref="A14:B14"/>
    <mergeCell ref="A67:B67"/>
    <mergeCell ref="I4:L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85" zoomScaleNormal="85" workbookViewId="0">
      <selection sqref="A1:E34"/>
    </sheetView>
  </sheetViews>
  <sheetFormatPr defaultRowHeight="15"/>
  <cols>
    <col min="1" max="1" width="51.85546875" bestFit="1" customWidth="1"/>
  </cols>
  <sheetData>
    <row r="1" spans="1:11" ht="26.25">
      <c r="A1" s="320" t="s">
        <v>351</v>
      </c>
    </row>
    <row r="2" spans="1:11" ht="26.25">
      <c r="A2" s="320" t="s">
        <v>352</v>
      </c>
    </row>
    <row r="3" spans="1:11" ht="15.75" thickBot="1">
      <c r="A3" s="325" t="s">
        <v>316</v>
      </c>
      <c r="B3" s="325" t="s">
        <v>343</v>
      </c>
      <c r="C3" s="325"/>
      <c r="E3" s="325"/>
      <c r="F3" s="326"/>
      <c r="G3" s="326"/>
      <c r="H3" s="326"/>
      <c r="I3" s="326"/>
      <c r="J3" s="326"/>
      <c r="K3" s="326"/>
    </row>
    <row r="4" spans="1:11" ht="16.5" thickTop="1" thickBot="1">
      <c r="A4" s="326">
        <v>50</v>
      </c>
      <c r="B4" s="333">
        <v>63</v>
      </c>
      <c r="C4" s="326"/>
      <c r="E4" s="29"/>
      <c r="F4" s="333"/>
      <c r="G4" s="333"/>
      <c r="H4" s="333"/>
      <c r="I4" s="333"/>
      <c r="J4" s="333"/>
      <c r="K4" s="333"/>
    </row>
    <row r="5" spans="1:11" ht="16.5" thickTop="1" thickBot="1">
      <c r="A5" s="326">
        <v>100</v>
      </c>
      <c r="B5" s="333">
        <v>60</v>
      </c>
      <c r="C5" s="326"/>
    </row>
    <row r="6" spans="1:11" ht="16.5" thickTop="1" thickBot="1">
      <c r="A6" s="326">
        <v>300</v>
      </c>
      <c r="B6" s="333">
        <v>57</v>
      </c>
      <c r="C6" s="326"/>
    </row>
    <row r="7" spans="1:11" ht="16.5" thickTop="1" thickBot="1">
      <c r="A7" s="326">
        <v>500</v>
      </c>
      <c r="B7" s="333">
        <v>54</v>
      </c>
      <c r="C7" s="326"/>
    </row>
    <row r="8" spans="1:11" ht="16.5" thickTop="1" thickBot="1">
      <c r="A8" s="326">
        <v>1000</v>
      </c>
      <c r="B8" s="333">
        <v>51</v>
      </c>
      <c r="C8" s="326"/>
    </row>
    <row r="9" spans="1:11" ht="16.5" thickTop="1" thickBot="1">
      <c r="A9" s="326">
        <v>3000</v>
      </c>
      <c r="B9" s="333">
        <v>48</v>
      </c>
      <c r="C9" s="326"/>
    </row>
    <row r="10" spans="1:11" ht="16.5" thickTop="1" thickBot="1">
      <c r="A10" s="620" t="s">
        <v>344</v>
      </c>
      <c r="B10" s="620"/>
    </row>
    <row r="11" spans="1:11" ht="16.5" thickTop="1" thickBot="1">
      <c r="A11" s="323" t="s">
        <v>345</v>
      </c>
      <c r="B11" s="323">
        <v>12</v>
      </c>
    </row>
    <row r="12" spans="1:11" ht="31.5" thickTop="1" thickBot="1">
      <c r="A12" s="323" t="s">
        <v>348</v>
      </c>
      <c r="B12" s="323">
        <v>4</v>
      </c>
    </row>
    <row r="13" spans="1:11" ht="16.5" thickTop="1" thickBot="1">
      <c r="A13" s="323" t="s">
        <v>353</v>
      </c>
      <c r="B13" s="323">
        <v>25</v>
      </c>
    </row>
    <row r="14" spans="1:11" ht="15.75" thickTop="1"/>
    <row r="15" spans="1:11" ht="26.25">
      <c r="A15" s="320" t="s">
        <v>354</v>
      </c>
    </row>
    <row r="16" spans="1:11" ht="15.75" thickBot="1">
      <c r="A16" s="334" t="s">
        <v>316</v>
      </c>
      <c r="B16" s="334" t="s">
        <v>343</v>
      </c>
      <c r="C16" s="334"/>
    </row>
    <row r="17" spans="1:11" ht="16.5" thickTop="1" thickBot="1">
      <c r="A17" s="335">
        <v>50</v>
      </c>
      <c r="B17" s="336">
        <v>72</v>
      </c>
      <c r="C17" s="335"/>
    </row>
    <row r="18" spans="1:11" ht="16.5" thickTop="1" thickBot="1">
      <c r="A18" s="335">
        <v>100</v>
      </c>
      <c r="B18" s="336">
        <v>69</v>
      </c>
      <c r="C18" s="335"/>
    </row>
    <row r="19" spans="1:11" ht="16.5" thickTop="1" thickBot="1">
      <c r="A19" s="335">
        <v>300</v>
      </c>
      <c r="B19" s="336">
        <v>66</v>
      </c>
      <c r="C19" s="335"/>
    </row>
    <row r="20" spans="1:11" ht="16.5" thickTop="1" thickBot="1">
      <c r="A20" s="335">
        <v>500</v>
      </c>
      <c r="B20" s="336">
        <v>63</v>
      </c>
      <c r="C20" s="335"/>
      <c r="E20" s="334"/>
      <c r="F20" s="335"/>
      <c r="G20" s="335"/>
      <c r="H20" s="335"/>
      <c r="I20" s="335"/>
      <c r="J20" s="335"/>
      <c r="K20" s="335"/>
    </row>
    <row r="21" spans="1:11" ht="16.5" thickTop="1" thickBot="1">
      <c r="A21" s="335">
        <v>1000</v>
      </c>
      <c r="B21" s="336">
        <v>60</v>
      </c>
      <c r="C21" s="335"/>
      <c r="E21" s="29"/>
      <c r="F21" s="336"/>
      <c r="G21" s="336"/>
      <c r="H21" s="336"/>
      <c r="I21" s="336"/>
      <c r="J21" s="336"/>
      <c r="K21" s="336"/>
    </row>
    <row r="22" spans="1:11" ht="16.5" thickTop="1" thickBot="1">
      <c r="A22" s="335">
        <v>3000</v>
      </c>
      <c r="B22" s="336">
        <v>57</v>
      </c>
      <c r="C22" s="335"/>
    </row>
    <row r="23" spans="1:11" ht="15.75" thickTop="1"/>
    <row r="24" spans="1:11" ht="15.75" thickBot="1">
      <c r="A24" s="620" t="s">
        <v>344</v>
      </c>
      <c r="B24" s="620"/>
    </row>
    <row r="25" spans="1:11" ht="16.5" thickTop="1" thickBot="1">
      <c r="A25" s="323" t="s">
        <v>345</v>
      </c>
      <c r="B25" s="323">
        <v>12</v>
      </c>
    </row>
    <row r="26" spans="1:11" ht="31.5" thickTop="1" thickBot="1">
      <c r="A26" s="323" t="s">
        <v>348</v>
      </c>
      <c r="B26" s="323">
        <v>4</v>
      </c>
    </row>
    <row r="27" spans="1:11" ht="15.75" thickTop="1"/>
    <row r="37" spans="1:4">
      <c r="D37" s="327"/>
    </row>
    <row r="38" spans="1:4">
      <c r="C38" s="29"/>
    </row>
    <row r="39" spans="1:4" ht="26.25">
      <c r="A39" s="320"/>
      <c r="C39" s="29"/>
    </row>
  </sheetData>
  <mergeCells count="2">
    <mergeCell ref="A10:B10"/>
    <mergeCell ref="A24:B24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="70" zoomScaleNormal="70" workbookViewId="0">
      <selection activeCell="D26" sqref="D26:D27"/>
    </sheetView>
  </sheetViews>
  <sheetFormatPr defaultRowHeight="15"/>
  <cols>
    <col min="1" max="2" width="31.42578125" customWidth="1"/>
    <col min="3" max="3" width="10.28515625" bestFit="1" customWidth="1"/>
    <col min="4" max="4" width="11.7109375" customWidth="1"/>
    <col min="8" max="8" width="15.85546875" bestFit="1" customWidth="1"/>
    <col min="10" max="10" width="15.42578125" customWidth="1"/>
    <col min="11" max="11" width="15.28515625" customWidth="1"/>
  </cols>
  <sheetData>
    <row r="1" spans="1:11" s="320" customFormat="1" ht="27" thickBot="1">
      <c r="A1" s="320" t="s">
        <v>355</v>
      </c>
    </row>
    <row r="2" spans="1:11" ht="15.75" thickBot="1">
      <c r="A2" s="337"/>
      <c r="B2" s="338"/>
      <c r="C2" s="339">
        <v>100</v>
      </c>
      <c r="D2" s="340">
        <v>200</v>
      </c>
      <c r="E2" s="340">
        <v>500</v>
      </c>
      <c r="F2" s="340">
        <v>1000</v>
      </c>
      <c r="G2" s="340">
        <v>2000</v>
      </c>
      <c r="H2" s="340">
        <v>3000</v>
      </c>
      <c r="I2" s="340">
        <v>4000</v>
      </c>
      <c r="J2" s="340">
        <v>5000</v>
      </c>
      <c r="K2" s="340">
        <v>10000</v>
      </c>
    </row>
    <row r="3" spans="1:11">
      <c r="A3" s="341" t="s">
        <v>356</v>
      </c>
      <c r="B3" s="29"/>
      <c r="C3" s="342"/>
      <c r="D3" s="343"/>
      <c r="E3" s="343"/>
      <c r="F3" s="343"/>
      <c r="G3" s="343"/>
      <c r="H3" s="343"/>
      <c r="I3" s="343"/>
      <c r="J3" s="343"/>
      <c r="K3" s="343"/>
    </row>
    <row r="4" spans="1:11">
      <c r="A4" s="344" t="s">
        <v>357</v>
      </c>
      <c r="B4" s="29">
        <v>233</v>
      </c>
      <c r="C4" s="345" t="s">
        <v>358</v>
      </c>
      <c r="D4" s="346" t="s">
        <v>359</v>
      </c>
      <c r="E4" s="346" t="s">
        <v>360</v>
      </c>
      <c r="F4" s="346" t="s">
        <v>361</v>
      </c>
      <c r="G4" s="346" t="s">
        <v>362</v>
      </c>
      <c r="H4" s="346" t="s">
        <v>363</v>
      </c>
      <c r="I4" s="346" t="s">
        <v>364</v>
      </c>
      <c r="J4" s="346" t="s">
        <v>365</v>
      </c>
      <c r="K4" s="346" t="s">
        <v>366</v>
      </c>
    </row>
    <row r="5" spans="1:11" ht="15.75" thickBot="1">
      <c r="A5" s="347" t="s">
        <v>367</v>
      </c>
      <c r="B5" s="29">
        <v>234</v>
      </c>
      <c r="C5" s="348" t="s">
        <v>368</v>
      </c>
      <c r="D5" s="349" t="s">
        <v>369</v>
      </c>
      <c r="E5" s="349" t="s">
        <v>370</v>
      </c>
      <c r="F5" s="349" t="s">
        <v>371</v>
      </c>
      <c r="G5" s="349" t="s">
        <v>372</v>
      </c>
      <c r="H5" s="349" t="s">
        <v>373</v>
      </c>
      <c r="I5" s="349" t="s">
        <v>374</v>
      </c>
      <c r="J5" s="349" t="s">
        <v>375</v>
      </c>
      <c r="K5" s="349" t="s">
        <v>376</v>
      </c>
    </row>
    <row r="6" spans="1:11">
      <c r="A6" s="350" t="s">
        <v>377</v>
      </c>
      <c r="B6" s="350"/>
      <c r="D6" t="s">
        <v>378</v>
      </c>
    </row>
    <row r="7" spans="1:11">
      <c r="A7" s="27" t="s">
        <v>379</v>
      </c>
      <c r="B7" s="27"/>
    </row>
    <row r="12" spans="1:11" ht="15.75" thickBot="1">
      <c r="H12" s="323"/>
    </row>
    <row r="13" spans="1:11" ht="16.5" thickTop="1" thickBot="1">
      <c r="H13" s="323"/>
    </row>
    <row r="14" spans="1:11" ht="16.5" thickTop="1" thickBot="1">
      <c r="H14" s="323"/>
    </row>
    <row r="15" spans="1:11" ht="16.5" thickTop="1" thickBot="1">
      <c r="H15" s="323"/>
    </row>
    <row r="16" spans="1:11" ht="16.5" thickTop="1" thickBot="1">
      <c r="H16" s="323"/>
    </row>
    <row r="17" spans="8:9" ht="16.5" thickTop="1" thickBot="1">
      <c r="H17" s="323"/>
    </row>
    <row r="18" spans="8:9" ht="16.5" thickTop="1" thickBot="1">
      <c r="H18" s="323"/>
    </row>
    <row r="19" spans="8:9" ht="15.75" thickTop="1"/>
    <row r="25" spans="8:9" ht="15.75" thickBot="1">
      <c r="I25" s="321"/>
    </row>
    <row r="26" spans="8:9" ht="16.5" thickTop="1" thickBot="1">
      <c r="I26" s="326"/>
    </row>
    <row r="27" spans="8:9" ht="16.5" thickTop="1" thickBot="1">
      <c r="I27" s="326"/>
    </row>
    <row r="28" spans="8:9" ht="16.5" thickTop="1" thickBot="1">
      <c r="I28" s="326"/>
    </row>
    <row r="29" spans="8:9" ht="16.5" thickTop="1" thickBot="1">
      <c r="I29" s="326"/>
    </row>
    <row r="30" spans="8:9" ht="16.5" thickTop="1" thickBot="1">
      <c r="I30" s="326"/>
    </row>
    <row r="31" spans="8:9" ht="16.5" thickTop="1" thickBot="1">
      <c r="I31" s="326"/>
    </row>
    <row r="32" spans="8:9" ht="16.5" thickTop="1" thickBot="1">
      <c r="I32" s="326"/>
    </row>
    <row r="33" ht="15.75" thickTop="1"/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M39" sqref="M39"/>
    </sheetView>
  </sheetViews>
  <sheetFormatPr defaultRowHeight="15"/>
  <sheetData>
    <row r="1" spans="1:9">
      <c r="A1" s="356" t="s">
        <v>387</v>
      </c>
      <c r="B1" s="357"/>
      <c r="C1" s="357"/>
      <c r="D1" s="357"/>
      <c r="E1" s="357"/>
      <c r="F1" s="357"/>
      <c r="G1" s="357"/>
      <c r="H1" s="357"/>
      <c r="I1" s="47"/>
    </row>
    <row r="2" spans="1:9">
      <c r="A2" s="622" t="s">
        <v>388</v>
      </c>
      <c r="B2" s="623"/>
      <c r="C2" s="49">
        <v>100</v>
      </c>
      <c r="D2" s="49" t="s">
        <v>86</v>
      </c>
      <c r="E2" s="49">
        <v>300</v>
      </c>
      <c r="F2" s="49" t="s">
        <v>88</v>
      </c>
      <c r="G2" s="49" t="s">
        <v>89</v>
      </c>
      <c r="H2" s="49" t="s">
        <v>121</v>
      </c>
      <c r="I2" s="49" t="s">
        <v>389</v>
      </c>
    </row>
    <row r="3" spans="1:9">
      <c r="A3" s="624" t="s">
        <v>390</v>
      </c>
      <c r="B3" s="625"/>
      <c r="C3" s="52">
        <v>47.9</v>
      </c>
      <c r="D3" s="52">
        <v>45.6</v>
      </c>
      <c r="E3" s="52">
        <v>43.8</v>
      </c>
      <c r="F3" s="52">
        <v>43.4</v>
      </c>
      <c r="G3" s="52">
        <v>40.799999999999997</v>
      </c>
      <c r="H3" s="52">
        <v>38</v>
      </c>
      <c r="I3" s="52">
        <v>28.8</v>
      </c>
    </row>
    <row r="4" spans="1:9">
      <c r="A4" s="358" t="s">
        <v>391</v>
      </c>
      <c r="B4" s="359"/>
      <c r="C4" s="360"/>
      <c r="D4" s="360"/>
      <c r="E4" s="360"/>
      <c r="F4" s="360"/>
      <c r="G4" s="360"/>
      <c r="H4" s="360"/>
      <c r="I4" s="47"/>
    </row>
    <row r="5" spans="1:9">
      <c r="A5" s="358" t="s">
        <v>392</v>
      </c>
      <c r="B5" s="361"/>
      <c r="C5" s="360"/>
      <c r="D5" s="360"/>
      <c r="E5" s="360"/>
      <c r="F5" s="360"/>
      <c r="G5" s="360"/>
      <c r="H5" s="362"/>
      <c r="I5" s="47"/>
    </row>
    <row r="11" spans="1:9">
      <c r="I11" t="s">
        <v>393</v>
      </c>
    </row>
  </sheetData>
  <mergeCells count="2">
    <mergeCell ref="A2:B2"/>
    <mergeCell ref="A3:B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orelDRAW.Graphic.11" shapeId="18433" r:id="rId3">
          <objectPr defaultSize="0" autoPict="0" r:id="rId4">
            <anchor moveWithCells="1">
              <from>
                <xdr:col>0</xdr:col>
                <xdr:colOff>28575</xdr:colOff>
                <xdr:row>10</xdr:row>
                <xdr:rowOff>9525</xdr:rowOff>
              </from>
              <to>
                <xdr:col>7</xdr:col>
                <xdr:colOff>171450</xdr:colOff>
                <xdr:row>25</xdr:row>
                <xdr:rowOff>85725</xdr:rowOff>
              </to>
            </anchor>
          </objectPr>
        </oleObject>
      </mc:Choice>
      <mc:Fallback>
        <oleObject progId="CorelDRAW.Graphic.11" shapeId="1843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61"/>
  <sheetViews>
    <sheetView zoomScaleNormal="100" workbookViewId="0">
      <selection sqref="A1:M1"/>
    </sheetView>
  </sheetViews>
  <sheetFormatPr defaultRowHeight="15"/>
  <cols>
    <col min="1" max="1" width="7.140625" customWidth="1"/>
    <col min="2" max="2" width="23.140625" customWidth="1"/>
    <col min="3" max="3" width="6.42578125" style="411" customWidth="1"/>
    <col min="4" max="4" width="23.140625" style="373" customWidth="1"/>
    <col min="5" max="5" width="9.5703125" bestFit="1" customWidth="1"/>
    <col min="6" max="6" width="11.28515625" bestFit="1" customWidth="1"/>
    <col min="7" max="9" width="9.28515625" bestFit="1" customWidth="1"/>
    <col min="10" max="10" width="10.42578125" customWidth="1"/>
    <col min="11" max="11" width="10.85546875" customWidth="1"/>
    <col min="14" max="20" width="9.140625" style="401"/>
    <col min="22" max="22" width="9.140625" style="411"/>
    <col min="23" max="23" width="9.140625" style="416"/>
    <col min="24" max="25" width="9.140625" style="411"/>
    <col min="28" max="28" width="16.28515625" bestFit="1" customWidth="1"/>
    <col min="30" max="30" width="14" customWidth="1"/>
  </cols>
  <sheetData>
    <row r="1" spans="1:32" ht="33.75">
      <c r="A1" s="527" t="s">
        <v>302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370"/>
      <c r="O1" s="370"/>
      <c r="P1" s="370"/>
      <c r="Q1" s="370"/>
      <c r="R1" s="370"/>
      <c r="S1" s="370"/>
      <c r="T1" s="370"/>
      <c r="AA1" s="378"/>
      <c r="AB1" s="202"/>
      <c r="AC1" s="202"/>
      <c r="AD1" s="202"/>
      <c r="AE1" s="202"/>
      <c r="AF1" s="215"/>
    </row>
    <row r="2" spans="1:32" ht="18.75">
      <c r="A2" s="528" t="s">
        <v>135</v>
      </c>
      <c r="B2" s="87" t="s">
        <v>134</v>
      </c>
      <c r="C2" s="87"/>
      <c r="D2" s="87"/>
      <c r="E2" s="87"/>
      <c r="F2" s="87"/>
      <c r="G2" s="87"/>
      <c r="H2" s="87"/>
      <c r="I2" s="87"/>
      <c r="J2" s="87"/>
      <c r="K2" s="87"/>
      <c r="AA2" s="220"/>
      <c r="AF2" s="216"/>
    </row>
    <row r="3" spans="1:32" ht="40.5">
      <c r="A3" s="528"/>
      <c r="B3" s="82" t="s">
        <v>132</v>
      </c>
      <c r="C3" s="82"/>
      <c r="D3" s="82"/>
      <c r="AA3" s="220"/>
      <c r="AF3" s="216"/>
    </row>
    <row r="4" spans="1:32">
      <c r="A4" s="528"/>
      <c r="B4" s="48" t="s">
        <v>85</v>
      </c>
      <c r="C4" s="48"/>
      <c r="D4" s="48"/>
      <c r="E4" s="49">
        <v>100</v>
      </c>
      <c r="F4" s="49" t="s">
        <v>86</v>
      </c>
      <c r="G4" s="50" t="s">
        <v>87</v>
      </c>
      <c r="H4" s="49" t="s">
        <v>88</v>
      </c>
      <c r="I4" s="50" t="s">
        <v>89</v>
      </c>
      <c r="J4" s="49" t="s">
        <v>90</v>
      </c>
      <c r="K4" s="49" t="s">
        <v>91</v>
      </c>
      <c r="L4" s="49" t="s">
        <v>119</v>
      </c>
      <c r="M4" s="49" t="s">
        <v>120</v>
      </c>
      <c r="N4" s="392"/>
      <c r="O4" s="392"/>
      <c r="P4" s="392"/>
      <c r="Q4" s="392"/>
      <c r="R4" s="392"/>
      <c r="S4" s="392"/>
      <c r="T4" s="392"/>
      <c r="AA4" s="220"/>
      <c r="AF4" s="216"/>
    </row>
    <row r="5" spans="1:32">
      <c r="A5" s="528"/>
      <c r="B5" s="81" t="s">
        <v>2</v>
      </c>
      <c r="C5" s="376" t="s">
        <v>433</v>
      </c>
      <c r="D5" s="394">
        <v>45</v>
      </c>
      <c r="E5" s="56">
        <f>E97</f>
        <v>16.700000000000003</v>
      </c>
      <c r="F5" s="56">
        <f t="shared" ref="F5:M5" si="0">F97</f>
        <v>9.9</v>
      </c>
      <c r="G5" s="56">
        <f t="shared" si="0"/>
        <v>8.6</v>
      </c>
      <c r="H5" s="56">
        <f t="shared" si="0"/>
        <v>7.2</v>
      </c>
      <c r="I5" s="56">
        <f t="shared" si="0"/>
        <v>6</v>
      </c>
      <c r="J5" s="56">
        <f t="shared" si="0"/>
        <v>4.8</v>
      </c>
      <c r="K5" s="56">
        <f t="shared" si="0"/>
        <v>4.6999999999999993</v>
      </c>
      <c r="L5" s="56">
        <f t="shared" si="0"/>
        <v>4.5</v>
      </c>
      <c r="M5" s="56">
        <f t="shared" si="0"/>
        <v>4.5999999999999996</v>
      </c>
      <c r="N5" s="411" t="str">
        <f>"delete price where catId="&amp;D5&amp;" and firma="&amp;C5&amp;";"</f>
        <v>delete price where catId=45 and firma=1;</v>
      </c>
      <c r="O5" s="459" t="str">
        <f>"insert into price (firma,catId,tiraz,cena) values ("&amp;$C5&amp;","&amp;$D5&amp;","&amp;E$4&amp;","&amp;SUBSTITUTE(TEXT(E5,"0,00"),",",".")&amp;");"</f>
        <v>insert into price (firma,catId,tiraz,cena) values (1,45,100,16.70);</v>
      </c>
      <c r="P5" s="459" t="str">
        <f t="shared" ref="P5:W5" si="1">"insert into price (firma,catId,tiraz,cena) values ("&amp;$C5&amp;","&amp;$D5&amp;","&amp;F$4&amp;","&amp;SUBSTITUTE(TEXT(F5,"0,00"),",",".")&amp;");"</f>
        <v>insert into price (firma,catId,tiraz,cena) values (1,45,200,9.90);</v>
      </c>
      <c r="Q5" s="459" t="str">
        <f t="shared" si="1"/>
        <v>insert into price (firma,catId,tiraz,cena) values (1,45,300,8.60);</v>
      </c>
      <c r="R5" s="459" t="str">
        <f t="shared" si="1"/>
        <v>insert into price (firma,catId,tiraz,cena) values (1,45,400,7.20);</v>
      </c>
      <c r="S5" s="459" t="str">
        <f t="shared" si="1"/>
        <v>insert into price (firma,catId,tiraz,cena) values (1,45,500,6.00);</v>
      </c>
      <c r="T5" s="459" t="str">
        <f t="shared" si="1"/>
        <v>insert into price (firma,catId,tiraz,cena) values (1,45,600,4.80);</v>
      </c>
      <c r="U5" s="459" t="str">
        <f t="shared" si="1"/>
        <v>insert into price (firma,catId,tiraz,cena) values (1,45,700,4.70);</v>
      </c>
      <c r="V5" s="459" t="str">
        <f t="shared" si="1"/>
        <v>insert into price (firma,catId,tiraz,cena) values (1,45,800,4.50);</v>
      </c>
      <c r="W5" s="459" t="str">
        <f t="shared" si="1"/>
        <v>insert into price (firma,catId,tiraz,cena) values (1,45,900,4.60);</v>
      </c>
      <c r="AA5" s="220"/>
      <c r="AF5" s="216"/>
    </row>
    <row r="6" spans="1:32">
      <c r="A6" s="528"/>
      <c r="B6" s="81" t="s">
        <v>3</v>
      </c>
      <c r="C6" s="376" t="s">
        <v>433</v>
      </c>
      <c r="D6" s="394">
        <v>46</v>
      </c>
      <c r="E6" s="56">
        <f t="shared" ref="E6:M8" si="2">E98</f>
        <v>19.600000000000001</v>
      </c>
      <c r="F6" s="56">
        <f t="shared" si="2"/>
        <v>12.9</v>
      </c>
      <c r="G6" s="56">
        <f t="shared" si="2"/>
        <v>11.6</v>
      </c>
      <c r="H6" s="56">
        <f t="shared" si="2"/>
        <v>10.199999999999999</v>
      </c>
      <c r="I6" s="56">
        <f t="shared" si="2"/>
        <v>8.6999999999999993</v>
      </c>
      <c r="J6" s="56">
        <f t="shared" si="2"/>
        <v>7.6999999999999993</v>
      </c>
      <c r="K6" s="56">
        <f t="shared" si="2"/>
        <v>7.3999999999999995</v>
      </c>
      <c r="L6" s="56">
        <f t="shared" si="2"/>
        <v>7.3999999999999995</v>
      </c>
      <c r="M6" s="56">
        <f t="shared" si="2"/>
        <v>7.2</v>
      </c>
      <c r="N6" s="411" t="str">
        <f t="shared" ref="N6:N8" si="3">"delete price where catId="&amp;D6&amp;" and firma="&amp;C6&amp;";"</f>
        <v>delete price where catId=46 and firma=1;</v>
      </c>
      <c r="O6" s="459" t="str">
        <f t="shared" ref="O6:O8" si="4">"insert into price (firma,catId,tiraz,cena) values ("&amp;$C6&amp;","&amp;$D6&amp;","&amp;E$4&amp;","&amp;SUBSTITUTE(TEXT(E6,"0,00"),",",".")&amp;");"</f>
        <v>insert into price (firma,catId,tiraz,cena) values (1,46,100,19.60);</v>
      </c>
      <c r="P6" s="459" t="str">
        <f t="shared" ref="P6:P8" si="5">"insert into price (firma,catId,tiraz,cena) values ("&amp;$C6&amp;","&amp;$D6&amp;","&amp;F$4&amp;","&amp;SUBSTITUTE(TEXT(F6,"0,00"),",",".")&amp;");"</f>
        <v>insert into price (firma,catId,tiraz,cena) values (1,46,200,12.90);</v>
      </c>
      <c r="Q6" s="459" t="str">
        <f t="shared" ref="Q6:Q8" si="6">"insert into price (firma,catId,tiraz,cena) values ("&amp;$C6&amp;","&amp;$D6&amp;","&amp;G$4&amp;","&amp;SUBSTITUTE(TEXT(G6,"0,00"),",",".")&amp;");"</f>
        <v>insert into price (firma,catId,tiraz,cena) values (1,46,300,11.60);</v>
      </c>
      <c r="R6" s="459" t="str">
        <f t="shared" ref="R6:R8" si="7">"insert into price (firma,catId,tiraz,cena) values ("&amp;$C6&amp;","&amp;$D6&amp;","&amp;H$4&amp;","&amp;SUBSTITUTE(TEXT(H6,"0,00"),",",".")&amp;");"</f>
        <v>insert into price (firma,catId,tiraz,cena) values (1,46,400,10.20);</v>
      </c>
      <c r="S6" s="459" t="str">
        <f t="shared" ref="S6:S8" si="8">"insert into price (firma,catId,tiraz,cena) values ("&amp;$C6&amp;","&amp;$D6&amp;","&amp;I$4&amp;","&amp;SUBSTITUTE(TEXT(I6,"0,00"),",",".")&amp;");"</f>
        <v>insert into price (firma,catId,tiraz,cena) values (1,46,500,8.70);</v>
      </c>
      <c r="T6" s="459" t="str">
        <f t="shared" ref="T6:T8" si="9">"insert into price (firma,catId,tiraz,cena) values ("&amp;$C6&amp;","&amp;$D6&amp;","&amp;J$4&amp;","&amp;SUBSTITUTE(TEXT(J6,"0,00"),",",".")&amp;");"</f>
        <v>insert into price (firma,catId,tiraz,cena) values (1,46,600,7.70);</v>
      </c>
      <c r="U6" s="459" t="str">
        <f t="shared" ref="U6:U8" si="10">"insert into price (firma,catId,tiraz,cena) values ("&amp;$C6&amp;","&amp;$D6&amp;","&amp;K$4&amp;","&amp;SUBSTITUTE(TEXT(K6,"0,00"),",",".")&amp;");"</f>
        <v>insert into price (firma,catId,tiraz,cena) values (1,46,700,7.40);</v>
      </c>
      <c r="V6" s="459" t="str">
        <f t="shared" ref="V6:V8" si="11">"insert into price (firma,catId,tiraz,cena) values ("&amp;$C6&amp;","&amp;$D6&amp;","&amp;L$4&amp;","&amp;SUBSTITUTE(TEXT(L6,"0,00"),",",".")&amp;");"</f>
        <v>insert into price (firma,catId,tiraz,cena) values (1,46,800,7.40);</v>
      </c>
      <c r="W6" s="459" t="str">
        <f t="shared" ref="W6:W8" si="12">"insert into price (firma,catId,tiraz,cena) values ("&amp;$C6&amp;","&amp;$D6&amp;","&amp;M$4&amp;","&amp;SUBSTITUTE(TEXT(M6,"0,00"),",",".")&amp;");"</f>
        <v>insert into price (firma,catId,tiraz,cena) values (1,46,900,7.20);</v>
      </c>
      <c r="AA6" s="220"/>
      <c r="AF6" s="216"/>
    </row>
    <row r="7" spans="1:32">
      <c r="A7" s="528"/>
      <c r="B7" s="81" t="s">
        <v>4</v>
      </c>
      <c r="C7" s="376" t="s">
        <v>433</v>
      </c>
      <c r="D7" s="394">
        <v>47</v>
      </c>
      <c r="E7" s="56">
        <f t="shared" si="2"/>
        <v>22.5</v>
      </c>
      <c r="F7" s="56">
        <f t="shared" si="2"/>
        <v>15.6</v>
      </c>
      <c r="G7" s="56">
        <f t="shared" si="2"/>
        <v>14.299999999999999</v>
      </c>
      <c r="H7" s="56">
        <f t="shared" si="2"/>
        <v>11.6</v>
      </c>
      <c r="I7" s="56">
        <f t="shared" si="2"/>
        <v>10.8</v>
      </c>
      <c r="J7" s="56">
        <f t="shared" si="2"/>
        <v>10.5</v>
      </c>
      <c r="K7" s="56">
        <f t="shared" si="2"/>
        <v>10.4</v>
      </c>
      <c r="L7" s="56">
        <f t="shared" si="2"/>
        <v>10.199999999999999</v>
      </c>
      <c r="M7" s="56">
        <f t="shared" si="2"/>
        <v>10.199999999999999</v>
      </c>
      <c r="N7" s="411" t="str">
        <f t="shared" si="3"/>
        <v>delete price where catId=47 and firma=1;</v>
      </c>
      <c r="O7" s="459" t="str">
        <f t="shared" si="4"/>
        <v>insert into price (firma,catId,tiraz,cena) values (1,47,100,22.50);</v>
      </c>
      <c r="P7" s="459" t="str">
        <f t="shared" si="5"/>
        <v>insert into price (firma,catId,tiraz,cena) values (1,47,200,15.60);</v>
      </c>
      <c r="Q7" s="459" t="str">
        <f t="shared" si="6"/>
        <v>insert into price (firma,catId,tiraz,cena) values (1,47,300,14.30);</v>
      </c>
      <c r="R7" s="459" t="str">
        <f t="shared" si="7"/>
        <v>insert into price (firma,catId,tiraz,cena) values (1,47,400,11.60);</v>
      </c>
      <c r="S7" s="459" t="str">
        <f t="shared" si="8"/>
        <v>insert into price (firma,catId,tiraz,cena) values (1,47,500,10.80);</v>
      </c>
      <c r="T7" s="459" t="str">
        <f t="shared" si="9"/>
        <v>insert into price (firma,catId,tiraz,cena) values (1,47,600,10.50);</v>
      </c>
      <c r="U7" s="459" t="str">
        <f t="shared" si="10"/>
        <v>insert into price (firma,catId,tiraz,cena) values (1,47,700,10.40);</v>
      </c>
      <c r="V7" s="459" t="str">
        <f t="shared" si="11"/>
        <v>insert into price (firma,catId,tiraz,cena) values (1,47,800,10.20);</v>
      </c>
      <c r="W7" s="459" t="str">
        <f t="shared" si="12"/>
        <v>insert into price (firma,catId,tiraz,cena) values (1,47,900,10.20);</v>
      </c>
      <c r="AA7" s="220"/>
      <c r="AB7" t="s">
        <v>427</v>
      </c>
      <c r="AF7" s="216"/>
    </row>
    <row r="8" spans="1:32">
      <c r="A8" s="528"/>
      <c r="B8" s="81" t="s">
        <v>5</v>
      </c>
      <c r="C8" s="376" t="s">
        <v>433</v>
      </c>
      <c r="D8" s="394">
        <v>48</v>
      </c>
      <c r="E8" s="56">
        <f t="shared" si="2"/>
        <v>25.8</v>
      </c>
      <c r="F8" s="56">
        <f t="shared" si="2"/>
        <v>18.900000000000002</v>
      </c>
      <c r="G8" s="56">
        <f t="shared" si="2"/>
        <v>17.399999999999999</v>
      </c>
      <c r="H8" s="56">
        <f t="shared" si="2"/>
        <v>16</v>
      </c>
      <c r="I8" s="56">
        <f t="shared" si="2"/>
        <v>14.6</v>
      </c>
      <c r="J8" s="56">
        <f t="shared" si="2"/>
        <v>13.6</v>
      </c>
      <c r="K8" s="56">
        <f t="shared" si="2"/>
        <v>13.4</v>
      </c>
      <c r="L8" s="56">
        <f t="shared" si="2"/>
        <v>13.4</v>
      </c>
      <c r="M8" s="56">
        <f t="shared" si="2"/>
        <v>13.2</v>
      </c>
      <c r="N8" s="411" t="str">
        <f t="shared" si="3"/>
        <v>delete price where catId=48 and firma=1;</v>
      </c>
      <c r="O8" s="459" t="str">
        <f t="shared" si="4"/>
        <v>insert into price (firma,catId,tiraz,cena) values (1,48,100,25.80);</v>
      </c>
      <c r="P8" s="459" t="str">
        <f t="shared" si="5"/>
        <v>insert into price (firma,catId,tiraz,cena) values (1,48,200,18.90);</v>
      </c>
      <c r="Q8" s="459" t="str">
        <f t="shared" si="6"/>
        <v>insert into price (firma,catId,tiraz,cena) values (1,48,300,17.40);</v>
      </c>
      <c r="R8" s="459" t="str">
        <f t="shared" si="7"/>
        <v>insert into price (firma,catId,tiraz,cena) values (1,48,400,16.00);</v>
      </c>
      <c r="S8" s="459" t="str">
        <f t="shared" si="8"/>
        <v>insert into price (firma,catId,tiraz,cena) values (1,48,500,14.60);</v>
      </c>
      <c r="T8" s="459" t="str">
        <f t="shared" si="9"/>
        <v>insert into price (firma,catId,tiraz,cena) values (1,48,600,13.60);</v>
      </c>
      <c r="U8" s="459" t="str">
        <f t="shared" si="10"/>
        <v>insert into price (firma,catId,tiraz,cena) values (1,48,700,13.40);</v>
      </c>
      <c r="V8" s="459" t="str">
        <f t="shared" si="11"/>
        <v>insert into price (firma,catId,tiraz,cena) values (1,48,800,13.40);</v>
      </c>
      <c r="W8" s="459" t="str">
        <f t="shared" si="12"/>
        <v>insert into price (firma,catId,tiraz,cena) values (1,48,900,13.20);</v>
      </c>
      <c r="AA8" s="220"/>
      <c r="AB8" s="367"/>
      <c r="AC8" s="367" t="s">
        <v>431</v>
      </c>
      <c r="AD8" s="367" t="s">
        <v>432</v>
      </c>
      <c r="AE8" s="367" t="s">
        <v>430</v>
      </c>
      <c r="AF8" s="216"/>
    </row>
    <row r="9" spans="1:32">
      <c r="A9" s="528"/>
      <c r="AA9" s="220"/>
      <c r="AB9" s="367" t="s">
        <v>131</v>
      </c>
      <c r="AC9" s="368">
        <f>E5</f>
        <v>16.700000000000003</v>
      </c>
      <c r="AD9" s="377">
        <f>E4*AC9</f>
        <v>1670.0000000000002</v>
      </c>
      <c r="AE9" s="369">
        <f>(AC9-$AC$12)/AC9</f>
        <v>0.33413173652694617</v>
      </c>
      <c r="AF9" s="216"/>
    </row>
    <row r="10" spans="1:32" ht="21" thickBot="1">
      <c r="A10" s="528"/>
      <c r="B10" s="174" t="s">
        <v>255</v>
      </c>
      <c r="C10" s="174"/>
      <c r="D10" s="174"/>
      <c r="AA10" s="220"/>
      <c r="AB10" s="367" t="s">
        <v>428</v>
      </c>
      <c r="AC10" s="367">
        <f>E12</f>
        <v>12.05</v>
      </c>
      <c r="AD10" s="377">
        <f>E11*AC10</f>
        <v>1205</v>
      </c>
      <c r="AE10" s="369">
        <f>(AC10-$AC$12)/AC10</f>
        <v>7.7178423236514498E-2</v>
      </c>
      <c r="AF10" s="216"/>
    </row>
    <row r="11" spans="1:32" ht="15.75" thickBot="1">
      <c r="A11" s="528"/>
      <c r="B11" s="255" t="s">
        <v>7</v>
      </c>
      <c r="C11" s="380"/>
      <c r="D11" s="380"/>
      <c r="E11" s="49">
        <v>100</v>
      </c>
      <c r="F11" s="49" t="s">
        <v>86</v>
      </c>
      <c r="G11" s="50" t="s">
        <v>87</v>
      </c>
      <c r="H11" s="49" t="s">
        <v>88</v>
      </c>
      <c r="I11" s="50" t="s">
        <v>89</v>
      </c>
      <c r="J11" s="49" t="s">
        <v>90</v>
      </c>
      <c r="K11" s="49" t="s">
        <v>91</v>
      </c>
      <c r="L11" s="49" t="s">
        <v>119</v>
      </c>
      <c r="M11" s="49" t="s">
        <v>120</v>
      </c>
      <c r="N11" s="392"/>
      <c r="O11" s="392"/>
      <c r="P11" s="392"/>
      <c r="Q11" s="392"/>
      <c r="R11" s="392"/>
      <c r="S11" s="392"/>
      <c r="T11" s="392"/>
      <c r="AA11" s="220"/>
      <c r="AB11" s="367" t="s">
        <v>128</v>
      </c>
      <c r="AC11" s="367">
        <f>E19</f>
        <v>13</v>
      </c>
      <c r="AD11" s="377">
        <f>E18*AC11</f>
        <v>1300</v>
      </c>
      <c r="AE11" s="369">
        <f>(AC11-$AC$12)/AC11</f>
        <v>0.14461538461538453</v>
      </c>
      <c r="AF11" s="216"/>
    </row>
    <row r="12" spans="1:32" ht="15.75" thickBot="1">
      <c r="A12" s="528"/>
      <c r="B12" s="259" t="s">
        <v>2</v>
      </c>
      <c r="C12" s="422">
        <v>2</v>
      </c>
      <c r="D12" s="395">
        <v>45</v>
      </c>
      <c r="E12" s="261">
        <v>12.05</v>
      </c>
      <c r="F12" s="260">
        <v>7.1</v>
      </c>
      <c r="G12" s="260">
        <v>7.1</v>
      </c>
      <c r="H12" s="262">
        <v>5.3</v>
      </c>
      <c r="I12" s="260">
        <v>4.4000000000000004</v>
      </c>
      <c r="J12" s="260">
        <v>4.4000000000000004</v>
      </c>
      <c r="K12" s="260">
        <v>4.4000000000000004</v>
      </c>
      <c r="L12" s="260">
        <v>4.4000000000000004</v>
      </c>
      <c r="M12" s="260">
        <v>4.4000000000000004</v>
      </c>
      <c r="N12" s="411" t="str">
        <f>"delete price where catId="&amp;D12&amp;" and firma="&amp;C12&amp;";"</f>
        <v>delete price where catId=45 and firma=2;</v>
      </c>
      <c r="O12" s="459" t="str">
        <f>"insert into price (firma,catId,tiraz,cena) values ("&amp;$C12&amp;","&amp;$D12&amp;","&amp;E$4&amp;","&amp;SUBSTITUTE(TEXT(E12,"0,00"),",",".")&amp;");"</f>
        <v>insert into price (firma,catId,tiraz,cena) values (2,45,100,12.05);</v>
      </c>
      <c r="P12" s="459" t="str">
        <f t="shared" ref="P12:P15" si="13">"insert into price (firma,catId,tiraz,cena) values ("&amp;$C12&amp;","&amp;$D12&amp;","&amp;F$4&amp;","&amp;SUBSTITUTE(TEXT(F12,"0,00"),",",".")&amp;");"</f>
        <v>insert into price (firma,catId,tiraz,cena) values (2,45,200,7.10);</v>
      </c>
      <c r="Q12" s="459" t="str">
        <f t="shared" ref="Q12:Q15" si="14">"insert into price (firma,catId,tiraz,cena) values ("&amp;$C12&amp;","&amp;$D12&amp;","&amp;G$4&amp;","&amp;SUBSTITUTE(TEXT(G12,"0,00"),",",".")&amp;");"</f>
        <v>insert into price (firma,catId,tiraz,cena) values (2,45,300,7.10);</v>
      </c>
      <c r="R12" s="459" t="str">
        <f t="shared" ref="R12:R15" si="15">"insert into price (firma,catId,tiraz,cena) values ("&amp;$C12&amp;","&amp;$D12&amp;","&amp;H$4&amp;","&amp;SUBSTITUTE(TEXT(H12,"0,00"),",",".")&amp;");"</f>
        <v>insert into price (firma,catId,tiraz,cena) values (2,45,400,5.30);</v>
      </c>
      <c r="S12" s="459" t="str">
        <f t="shared" ref="S12:S15" si="16">"insert into price (firma,catId,tiraz,cena) values ("&amp;$C12&amp;","&amp;$D12&amp;","&amp;I$4&amp;","&amp;SUBSTITUTE(TEXT(I12,"0,00"),",",".")&amp;");"</f>
        <v>insert into price (firma,catId,tiraz,cena) values (2,45,500,4.40);</v>
      </c>
      <c r="T12" s="459" t="str">
        <f t="shared" ref="T12:T15" si="17">"insert into price (firma,catId,tiraz,cena) values ("&amp;$C12&amp;","&amp;$D12&amp;","&amp;J$4&amp;","&amp;SUBSTITUTE(TEXT(J12,"0,00"),",",".")&amp;");"</f>
        <v>insert into price (firma,catId,tiraz,cena) values (2,45,600,4.40);</v>
      </c>
      <c r="U12" s="459" t="str">
        <f t="shared" ref="U12:U15" si="18">"insert into price (firma,catId,tiraz,cena) values ("&amp;$C12&amp;","&amp;$D12&amp;","&amp;K$4&amp;","&amp;SUBSTITUTE(TEXT(K12,"0,00"),",",".")&amp;");"</f>
        <v>insert into price (firma,catId,tiraz,cena) values (2,45,700,4.40);</v>
      </c>
      <c r="V12" s="459" t="str">
        <f t="shared" ref="V12:V15" si="19">"insert into price (firma,catId,tiraz,cena) values ("&amp;$C12&amp;","&amp;$D12&amp;","&amp;L$4&amp;","&amp;SUBSTITUTE(TEXT(L12,"0,00"),",",".")&amp;");"</f>
        <v>insert into price (firma,catId,tiraz,cena) values (2,45,800,4.40);</v>
      </c>
      <c r="W12" s="459" t="str">
        <f t="shared" ref="W12:W15" si="20">"insert into price (firma,catId,tiraz,cena) values ("&amp;$C12&amp;","&amp;$D12&amp;","&amp;M$4&amp;","&amp;SUBSTITUTE(TEXT(M12,"0,00"),",",".")&amp;");"</f>
        <v>insert into price (firma,catId,tiraz,cena) values (2,45,900,4.40);</v>
      </c>
      <c r="AA12" s="220"/>
      <c r="AB12" s="367" t="s">
        <v>429</v>
      </c>
      <c r="AC12" s="368">
        <f>E26</f>
        <v>11.120000000000001</v>
      </c>
      <c r="AD12" s="377">
        <f>E25*AC12</f>
        <v>1112</v>
      </c>
      <c r="AE12" s="368"/>
      <c r="AF12" s="216"/>
    </row>
    <row r="13" spans="1:32" ht="15.75" thickBot="1">
      <c r="A13" s="528"/>
      <c r="B13" s="259" t="s">
        <v>3</v>
      </c>
      <c r="C13" s="422">
        <v>2</v>
      </c>
      <c r="D13" s="395">
        <v>46</v>
      </c>
      <c r="E13" s="261">
        <v>14.1</v>
      </c>
      <c r="F13" s="260">
        <v>9.1999999999999993</v>
      </c>
      <c r="G13" s="260">
        <v>9.1999999999999993</v>
      </c>
      <c r="H13" s="262">
        <v>7.5</v>
      </c>
      <c r="I13" s="260">
        <v>6.3</v>
      </c>
      <c r="J13" s="260">
        <v>6.3</v>
      </c>
      <c r="K13" s="260">
        <v>6.3</v>
      </c>
      <c r="L13" s="260">
        <v>6.3</v>
      </c>
      <c r="M13" s="260">
        <v>6.3</v>
      </c>
      <c r="N13" s="411" t="str">
        <f t="shared" ref="N13:N15" si="21">"delete price where catId="&amp;D13&amp;" and firma="&amp;C13&amp;";"</f>
        <v>delete price where catId=46 and firma=2;</v>
      </c>
      <c r="O13" s="459" t="str">
        <f t="shared" ref="O13:O15" si="22">"insert into price (firma,catId,tiraz,cena) values ("&amp;$C13&amp;","&amp;$D13&amp;","&amp;E$4&amp;","&amp;SUBSTITUTE(TEXT(E13,"0,00"),",",".")&amp;");"</f>
        <v>insert into price (firma,catId,tiraz,cena) values (2,46,100,14.10);</v>
      </c>
      <c r="P13" s="459" t="str">
        <f t="shared" si="13"/>
        <v>insert into price (firma,catId,tiraz,cena) values (2,46,200,9.20);</v>
      </c>
      <c r="Q13" s="459" t="str">
        <f t="shared" si="14"/>
        <v>insert into price (firma,catId,tiraz,cena) values (2,46,300,9.20);</v>
      </c>
      <c r="R13" s="459" t="str">
        <f t="shared" si="15"/>
        <v>insert into price (firma,catId,tiraz,cena) values (2,46,400,7.50);</v>
      </c>
      <c r="S13" s="459" t="str">
        <f t="shared" si="16"/>
        <v>insert into price (firma,catId,tiraz,cena) values (2,46,500,6.30);</v>
      </c>
      <c r="T13" s="459" t="str">
        <f t="shared" si="17"/>
        <v>insert into price (firma,catId,tiraz,cena) values (2,46,600,6.30);</v>
      </c>
      <c r="U13" s="459" t="str">
        <f t="shared" si="18"/>
        <v>insert into price (firma,catId,tiraz,cena) values (2,46,700,6.30);</v>
      </c>
      <c r="V13" s="459" t="str">
        <f t="shared" si="19"/>
        <v>insert into price (firma,catId,tiraz,cena) values (2,46,800,6.30);</v>
      </c>
      <c r="W13" s="459" t="str">
        <f t="shared" si="20"/>
        <v>insert into price (firma,catId,tiraz,cena) values (2,46,900,6.30);</v>
      </c>
      <c r="AA13" s="226"/>
      <c r="AB13" s="26"/>
      <c r="AC13" s="26"/>
      <c r="AD13" s="26"/>
      <c r="AE13" s="26"/>
      <c r="AF13" s="221"/>
    </row>
    <row r="14" spans="1:32" ht="15.75" thickBot="1">
      <c r="A14" s="528"/>
      <c r="B14" s="259" t="s">
        <v>4</v>
      </c>
      <c r="C14" s="422">
        <v>2</v>
      </c>
      <c r="D14" s="395">
        <v>47</v>
      </c>
      <c r="E14" s="261">
        <v>16.3</v>
      </c>
      <c r="F14" s="260">
        <v>11.1</v>
      </c>
      <c r="G14" s="260">
        <v>11.1</v>
      </c>
      <c r="H14" s="262">
        <v>8.3000000000000007</v>
      </c>
      <c r="I14" s="260">
        <v>7.8</v>
      </c>
      <c r="J14" s="260">
        <v>7.8</v>
      </c>
      <c r="K14" s="260">
        <v>7.8</v>
      </c>
      <c r="L14" s="260">
        <v>7.8</v>
      </c>
      <c r="M14" s="260">
        <v>7.8</v>
      </c>
      <c r="N14" s="411" t="str">
        <f t="shared" si="21"/>
        <v>delete price where catId=47 and firma=2;</v>
      </c>
      <c r="O14" s="459" t="str">
        <f t="shared" si="22"/>
        <v>insert into price (firma,catId,tiraz,cena) values (2,47,100,16.30);</v>
      </c>
      <c r="P14" s="459" t="str">
        <f t="shared" si="13"/>
        <v>insert into price (firma,catId,tiraz,cena) values (2,47,200,11.10);</v>
      </c>
      <c r="Q14" s="459" t="str">
        <f t="shared" si="14"/>
        <v>insert into price (firma,catId,tiraz,cena) values (2,47,300,11.10);</v>
      </c>
      <c r="R14" s="459" t="str">
        <f t="shared" si="15"/>
        <v>insert into price (firma,catId,tiraz,cena) values (2,47,400,8.30);</v>
      </c>
      <c r="S14" s="459" t="str">
        <f t="shared" si="16"/>
        <v>insert into price (firma,catId,tiraz,cena) values (2,47,500,7.80);</v>
      </c>
      <c r="T14" s="459" t="str">
        <f t="shared" si="17"/>
        <v>insert into price (firma,catId,tiraz,cena) values (2,47,600,7.80);</v>
      </c>
      <c r="U14" s="459" t="str">
        <f t="shared" si="18"/>
        <v>insert into price (firma,catId,tiraz,cena) values (2,47,700,7.80);</v>
      </c>
      <c r="V14" s="459" t="str">
        <f t="shared" si="19"/>
        <v>insert into price (firma,catId,tiraz,cena) values (2,47,800,7.80);</v>
      </c>
      <c r="W14" s="459" t="str">
        <f t="shared" si="20"/>
        <v>insert into price (firma,catId,tiraz,cena) values (2,47,900,7.80);</v>
      </c>
    </row>
    <row r="15" spans="1:32" ht="15.75" thickBot="1">
      <c r="A15" s="528"/>
      <c r="B15" s="259" t="s">
        <v>5</v>
      </c>
      <c r="C15" s="422">
        <v>2</v>
      </c>
      <c r="D15" s="395">
        <v>48</v>
      </c>
      <c r="E15" s="261">
        <v>18.5</v>
      </c>
      <c r="F15" s="260">
        <v>13.5</v>
      </c>
      <c r="G15" s="260">
        <v>13.5</v>
      </c>
      <c r="H15" s="262">
        <v>11.5</v>
      </c>
      <c r="I15" s="260">
        <v>10.5</v>
      </c>
      <c r="J15" s="260">
        <v>10.5</v>
      </c>
      <c r="K15" s="260">
        <v>10.5</v>
      </c>
      <c r="L15" s="260">
        <v>10.5</v>
      </c>
      <c r="M15" s="260">
        <v>10.5</v>
      </c>
      <c r="N15" s="411" t="str">
        <f t="shared" si="21"/>
        <v>delete price where catId=48 and firma=2;</v>
      </c>
      <c r="O15" s="459" t="str">
        <f t="shared" si="22"/>
        <v>insert into price (firma,catId,tiraz,cena) values (2,48,100,18.50);</v>
      </c>
      <c r="P15" s="459" t="str">
        <f t="shared" si="13"/>
        <v>insert into price (firma,catId,tiraz,cena) values (2,48,200,13.50);</v>
      </c>
      <c r="Q15" s="459" t="str">
        <f t="shared" si="14"/>
        <v>insert into price (firma,catId,tiraz,cena) values (2,48,300,13.50);</v>
      </c>
      <c r="R15" s="459" t="str">
        <f t="shared" si="15"/>
        <v>insert into price (firma,catId,tiraz,cena) values (2,48,400,11.50);</v>
      </c>
      <c r="S15" s="459" t="str">
        <f t="shared" si="16"/>
        <v>insert into price (firma,catId,tiraz,cena) values (2,48,500,10.50);</v>
      </c>
      <c r="T15" s="459" t="str">
        <f t="shared" si="17"/>
        <v>insert into price (firma,catId,tiraz,cena) values (2,48,600,10.50);</v>
      </c>
      <c r="U15" s="459" t="str">
        <f t="shared" si="18"/>
        <v>insert into price (firma,catId,tiraz,cena) values (2,48,700,10.50);</v>
      </c>
      <c r="V15" s="459" t="str">
        <f t="shared" si="19"/>
        <v>insert into price (firma,catId,tiraz,cena) values (2,48,800,10.50);</v>
      </c>
      <c r="W15" s="459" t="str">
        <f t="shared" si="20"/>
        <v>insert into price (firma,catId,tiraz,cena) values (2,48,900,10.50);</v>
      </c>
    </row>
    <row r="16" spans="1:32">
      <c r="A16" s="528"/>
    </row>
    <row r="17" spans="1:23" ht="21" thickBot="1">
      <c r="A17" s="528"/>
      <c r="B17" s="82" t="s">
        <v>133</v>
      </c>
      <c r="C17" s="82"/>
      <c r="D17" s="82"/>
      <c r="E17" s="45"/>
      <c r="F17" s="45"/>
      <c r="G17" s="45"/>
      <c r="H17" s="45"/>
      <c r="I17" s="45"/>
      <c r="J17" s="45"/>
      <c r="K17" s="76"/>
      <c r="L17" s="76"/>
      <c r="M17" s="76"/>
      <c r="N17" s="76"/>
      <c r="O17" s="76"/>
      <c r="P17" s="76"/>
      <c r="Q17" s="76"/>
      <c r="R17" s="76"/>
      <c r="S17" s="76"/>
      <c r="T17" s="76"/>
    </row>
    <row r="18" spans="1:23" ht="15.75">
      <c r="A18" s="528"/>
      <c r="B18" s="69" t="s">
        <v>1</v>
      </c>
      <c r="C18" s="382"/>
      <c r="D18" s="382"/>
      <c r="E18" s="49">
        <v>100</v>
      </c>
      <c r="F18" s="49" t="s">
        <v>86</v>
      </c>
      <c r="G18" s="50" t="s">
        <v>87</v>
      </c>
      <c r="H18" s="49" t="s">
        <v>88</v>
      </c>
      <c r="I18" s="50" t="s">
        <v>89</v>
      </c>
      <c r="J18" s="49" t="s">
        <v>90</v>
      </c>
      <c r="K18" s="49" t="s">
        <v>91</v>
      </c>
      <c r="L18" s="49" t="s">
        <v>119</v>
      </c>
      <c r="M18" s="49" t="s">
        <v>120</v>
      </c>
      <c r="N18" s="392"/>
      <c r="O18" s="392"/>
      <c r="P18" s="392"/>
      <c r="Q18" s="392"/>
      <c r="R18" s="392"/>
      <c r="S18" s="392"/>
      <c r="T18" s="392"/>
    </row>
    <row r="19" spans="1:23">
      <c r="A19" s="528"/>
      <c r="B19" s="81" t="s">
        <v>2</v>
      </c>
      <c r="C19" s="376" t="s">
        <v>435</v>
      </c>
      <c r="D19" s="396">
        <v>45</v>
      </c>
      <c r="E19" s="71">
        <f>E90</f>
        <v>13</v>
      </c>
      <c r="F19" s="71">
        <f t="shared" ref="F19:M19" si="23">F90</f>
        <v>7.9</v>
      </c>
      <c r="G19" s="71">
        <f t="shared" si="23"/>
        <v>7</v>
      </c>
      <c r="H19" s="71">
        <f t="shared" si="23"/>
        <v>5.7</v>
      </c>
      <c r="I19" s="71">
        <f t="shared" si="23"/>
        <v>5</v>
      </c>
      <c r="J19" s="71">
        <f t="shared" si="23"/>
        <v>5</v>
      </c>
      <c r="K19" s="71">
        <f t="shared" si="23"/>
        <v>4.5</v>
      </c>
      <c r="L19" s="71">
        <f t="shared" si="23"/>
        <v>4.5</v>
      </c>
      <c r="M19" s="71">
        <f t="shared" si="23"/>
        <v>4.5</v>
      </c>
      <c r="N19" s="411" t="str">
        <f>"delete price where catId="&amp;D19&amp;" and firma="&amp;C19&amp;";"</f>
        <v>delete price where catId=45 and firma=3;</v>
      </c>
      <c r="O19" s="459" t="str">
        <f>"insert into price (firma,catId,tiraz,cena) values ("&amp;$C19&amp;","&amp;$D19&amp;","&amp;E$4&amp;","&amp;SUBSTITUTE(TEXT(E19,"0,00"),",",".")&amp;");"</f>
        <v>insert into price (firma,catId,tiraz,cena) values (3,45,100,13.00);</v>
      </c>
      <c r="P19" s="459" t="str">
        <f t="shared" ref="P19:P22" si="24">"insert into price (firma,catId,tiraz,cena) values ("&amp;$C19&amp;","&amp;$D19&amp;","&amp;F$4&amp;","&amp;SUBSTITUTE(TEXT(F19,"0,00"),",",".")&amp;");"</f>
        <v>insert into price (firma,catId,tiraz,cena) values (3,45,200,7.90);</v>
      </c>
      <c r="Q19" s="459" t="str">
        <f t="shared" ref="Q19:Q22" si="25">"insert into price (firma,catId,tiraz,cena) values ("&amp;$C19&amp;","&amp;$D19&amp;","&amp;G$4&amp;","&amp;SUBSTITUTE(TEXT(G19,"0,00"),",",".")&amp;");"</f>
        <v>insert into price (firma,catId,tiraz,cena) values (3,45,300,7.00);</v>
      </c>
      <c r="R19" s="459" t="str">
        <f t="shared" ref="R19:R22" si="26">"insert into price (firma,catId,tiraz,cena) values ("&amp;$C19&amp;","&amp;$D19&amp;","&amp;H$4&amp;","&amp;SUBSTITUTE(TEXT(H19,"0,00"),",",".")&amp;");"</f>
        <v>insert into price (firma,catId,tiraz,cena) values (3,45,400,5.70);</v>
      </c>
      <c r="S19" s="459" t="str">
        <f t="shared" ref="S19:S22" si="27">"insert into price (firma,catId,tiraz,cena) values ("&amp;$C19&amp;","&amp;$D19&amp;","&amp;I$4&amp;","&amp;SUBSTITUTE(TEXT(I19,"0,00"),",",".")&amp;");"</f>
        <v>insert into price (firma,catId,tiraz,cena) values (3,45,500,5.00);</v>
      </c>
      <c r="T19" s="459" t="str">
        <f t="shared" ref="T19:T22" si="28">"insert into price (firma,catId,tiraz,cena) values ("&amp;$C19&amp;","&amp;$D19&amp;","&amp;J$4&amp;","&amp;SUBSTITUTE(TEXT(J19,"0,00"),",",".")&amp;");"</f>
        <v>insert into price (firma,catId,tiraz,cena) values (3,45,600,5.00);</v>
      </c>
      <c r="U19" s="459" t="str">
        <f t="shared" ref="U19:U22" si="29">"insert into price (firma,catId,tiraz,cena) values ("&amp;$C19&amp;","&amp;$D19&amp;","&amp;K$4&amp;","&amp;SUBSTITUTE(TEXT(K19,"0,00"),",",".")&amp;");"</f>
        <v>insert into price (firma,catId,tiraz,cena) values (3,45,700,4.50);</v>
      </c>
      <c r="V19" s="459" t="str">
        <f t="shared" ref="V19:V22" si="30">"insert into price (firma,catId,tiraz,cena) values ("&amp;$C19&amp;","&amp;$D19&amp;","&amp;L$4&amp;","&amp;SUBSTITUTE(TEXT(L19,"0,00"),",",".")&amp;");"</f>
        <v>insert into price (firma,catId,tiraz,cena) values (3,45,800,4.50);</v>
      </c>
      <c r="W19" s="459" t="str">
        <f t="shared" ref="W19:W22" si="31">"insert into price (firma,catId,tiraz,cena) values ("&amp;$C19&amp;","&amp;$D19&amp;","&amp;M$4&amp;","&amp;SUBSTITUTE(TEXT(M19,"0,00"),",",".")&amp;");"</f>
        <v>insert into price (firma,catId,tiraz,cena) values (3,45,900,4.50);</v>
      </c>
    </row>
    <row r="20" spans="1:23">
      <c r="A20" s="528"/>
      <c r="B20" s="81" t="s">
        <v>3</v>
      </c>
      <c r="C20" s="376" t="s">
        <v>435</v>
      </c>
      <c r="D20" s="396">
        <v>46</v>
      </c>
      <c r="E20" s="71">
        <f t="shared" ref="E20:M22" si="32">E91</f>
        <v>18</v>
      </c>
      <c r="F20" s="71">
        <f t="shared" si="32"/>
        <v>11</v>
      </c>
      <c r="G20" s="71">
        <f t="shared" si="32"/>
        <v>9.5</v>
      </c>
      <c r="H20" s="71">
        <f t="shared" si="32"/>
        <v>7.8</v>
      </c>
      <c r="I20" s="71">
        <f t="shared" si="32"/>
        <v>6.7</v>
      </c>
      <c r="J20" s="71">
        <f t="shared" si="32"/>
        <v>6.7</v>
      </c>
      <c r="K20" s="71">
        <f t="shared" si="32"/>
        <v>6</v>
      </c>
      <c r="L20" s="71">
        <f t="shared" si="32"/>
        <v>6</v>
      </c>
      <c r="M20" s="71">
        <f t="shared" si="32"/>
        <v>6</v>
      </c>
      <c r="N20" s="411" t="str">
        <f t="shared" ref="N20:N22" si="33">"delete price where catId="&amp;D20&amp;" and firma="&amp;C20&amp;";"</f>
        <v>delete price where catId=46 and firma=3;</v>
      </c>
      <c r="O20" s="459" t="str">
        <f t="shared" ref="O20:O22" si="34">"insert into price (firma,catId,tiraz,cena) values ("&amp;$C20&amp;","&amp;$D20&amp;","&amp;E$4&amp;","&amp;SUBSTITUTE(TEXT(E20,"0,00"),",",".")&amp;");"</f>
        <v>insert into price (firma,catId,tiraz,cena) values (3,46,100,18.00);</v>
      </c>
      <c r="P20" s="459" t="str">
        <f t="shared" si="24"/>
        <v>insert into price (firma,catId,tiraz,cena) values (3,46,200,11.00);</v>
      </c>
      <c r="Q20" s="459" t="str">
        <f t="shared" si="25"/>
        <v>insert into price (firma,catId,tiraz,cena) values (3,46,300,9.50);</v>
      </c>
      <c r="R20" s="459" t="str">
        <f t="shared" si="26"/>
        <v>insert into price (firma,catId,tiraz,cena) values (3,46,400,7.80);</v>
      </c>
      <c r="S20" s="459" t="str">
        <f t="shared" si="27"/>
        <v>insert into price (firma,catId,tiraz,cena) values (3,46,500,6.70);</v>
      </c>
      <c r="T20" s="459" t="str">
        <f t="shared" si="28"/>
        <v>insert into price (firma,catId,tiraz,cena) values (3,46,600,6.70);</v>
      </c>
      <c r="U20" s="459" t="str">
        <f t="shared" si="29"/>
        <v>insert into price (firma,catId,tiraz,cena) values (3,46,700,6.00);</v>
      </c>
      <c r="V20" s="459" t="str">
        <f t="shared" si="30"/>
        <v>insert into price (firma,catId,tiraz,cena) values (3,46,800,6.00);</v>
      </c>
      <c r="W20" s="459" t="str">
        <f t="shared" si="31"/>
        <v>insert into price (firma,catId,tiraz,cena) values (3,46,900,6.00);</v>
      </c>
    </row>
    <row r="21" spans="1:23">
      <c r="A21" s="528"/>
      <c r="B21" s="81" t="s">
        <v>4</v>
      </c>
      <c r="C21" s="376" t="s">
        <v>435</v>
      </c>
      <c r="D21" s="396">
        <v>47</v>
      </c>
      <c r="E21" s="71">
        <f t="shared" si="32"/>
        <v>25.5</v>
      </c>
      <c r="F21" s="71">
        <f t="shared" si="32"/>
        <v>15.7</v>
      </c>
      <c r="G21" s="71">
        <f t="shared" si="32"/>
        <v>14</v>
      </c>
      <c r="H21" s="71">
        <f t="shared" si="32"/>
        <v>10.5</v>
      </c>
      <c r="I21" s="71">
        <f t="shared" si="32"/>
        <v>9.5</v>
      </c>
      <c r="J21" s="71">
        <f t="shared" si="32"/>
        <v>9.5</v>
      </c>
      <c r="K21" s="71">
        <f t="shared" si="32"/>
        <v>8.5</v>
      </c>
      <c r="L21" s="71">
        <f t="shared" si="32"/>
        <v>8.5</v>
      </c>
      <c r="M21" s="71">
        <f t="shared" si="32"/>
        <v>8.5</v>
      </c>
      <c r="N21" s="411" t="str">
        <f t="shared" si="33"/>
        <v>delete price where catId=47 and firma=3;</v>
      </c>
      <c r="O21" s="459" t="str">
        <f t="shared" si="34"/>
        <v>insert into price (firma,catId,tiraz,cena) values (3,47,100,25.50);</v>
      </c>
      <c r="P21" s="459" t="str">
        <f t="shared" si="24"/>
        <v>insert into price (firma,catId,tiraz,cena) values (3,47,200,15.70);</v>
      </c>
      <c r="Q21" s="459" t="str">
        <f t="shared" si="25"/>
        <v>insert into price (firma,catId,tiraz,cena) values (3,47,300,14.00);</v>
      </c>
      <c r="R21" s="459" t="str">
        <f t="shared" si="26"/>
        <v>insert into price (firma,catId,tiraz,cena) values (3,47,400,10.50);</v>
      </c>
      <c r="S21" s="459" t="str">
        <f t="shared" si="27"/>
        <v>insert into price (firma,catId,tiraz,cena) values (3,47,500,9.50);</v>
      </c>
      <c r="T21" s="459" t="str">
        <f t="shared" si="28"/>
        <v>insert into price (firma,catId,tiraz,cena) values (3,47,600,9.50);</v>
      </c>
      <c r="U21" s="459" t="str">
        <f t="shared" si="29"/>
        <v>insert into price (firma,catId,tiraz,cena) values (3,47,700,8.50);</v>
      </c>
      <c r="V21" s="459" t="str">
        <f t="shared" si="30"/>
        <v>insert into price (firma,catId,tiraz,cena) values (3,47,800,8.50);</v>
      </c>
      <c r="W21" s="459" t="str">
        <f t="shared" si="31"/>
        <v>insert into price (firma,catId,tiraz,cena) values (3,47,900,8.50);</v>
      </c>
    </row>
    <row r="22" spans="1:23">
      <c r="A22" s="528"/>
      <c r="B22" s="81" t="s">
        <v>5</v>
      </c>
      <c r="C22" s="376" t="s">
        <v>435</v>
      </c>
      <c r="D22" s="396">
        <v>48</v>
      </c>
      <c r="E22" s="71">
        <f t="shared" si="32"/>
        <v>33.5</v>
      </c>
      <c r="F22" s="71">
        <f t="shared" si="32"/>
        <v>20.5</v>
      </c>
      <c r="G22" s="71">
        <f t="shared" si="32"/>
        <v>17</v>
      </c>
      <c r="H22" s="71">
        <f t="shared" si="32"/>
        <v>14.8</v>
      </c>
      <c r="I22" s="71">
        <f t="shared" si="32"/>
        <v>13.2</v>
      </c>
      <c r="J22" s="71">
        <f t="shared" si="32"/>
        <v>13.2</v>
      </c>
      <c r="K22" s="71">
        <f t="shared" si="32"/>
        <v>12</v>
      </c>
      <c r="L22" s="71">
        <f t="shared" si="32"/>
        <v>12</v>
      </c>
      <c r="M22" s="71">
        <f t="shared" si="32"/>
        <v>12</v>
      </c>
      <c r="N22" s="411" t="str">
        <f t="shared" si="33"/>
        <v>delete price where catId=48 and firma=3;</v>
      </c>
      <c r="O22" s="459" t="str">
        <f t="shared" si="34"/>
        <v>insert into price (firma,catId,tiraz,cena) values (3,48,100,33.50);</v>
      </c>
      <c r="P22" s="459" t="str">
        <f t="shared" si="24"/>
        <v>insert into price (firma,catId,tiraz,cena) values (3,48,200,20.50);</v>
      </c>
      <c r="Q22" s="459" t="str">
        <f t="shared" si="25"/>
        <v>insert into price (firma,catId,tiraz,cena) values (3,48,300,17.00);</v>
      </c>
      <c r="R22" s="459" t="str">
        <f t="shared" si="26"/>
        <v>insert into price (firma,catId,tiraz,cena) values (3,48,400,14.80);</v>
      </c>
      <c r="S22" s="459" t="str">
        <f t="shared" si="27"/>
        <v>insert into price (firma,catId,tiraz,cena) values (3,48,500,13.20);</v>
      </c>
      <c r="T22" s="459" t="str">
        <f t="shared" si="28"/>
        <v>insert into price (firma,catId,tiraz,cena) values (3,48,600,13.20);</v>
      </c>
      <c r="U22" s="459" t="str">
        <f t="shared" si="29"/>
        <v>insert into price (firma,catId,tiraz,cena) values (3,48,700,12.00);</v>
      </c>
      <c r="V22" s="459" t="str">
        <f t="shared" si="30"/>
        <v>insert into price (firma,catId,tiraz,cena) values (3,48,800,12.00);</v>
      </c>
      <c r="W22" s="459" t="str">
        <f t="shared" si="31"/>
        <v>insert into price (firma,catId,tiraz,cena) values (3,48,900,12.00);</v>
      </c>
    </row>
    <row r="23" spans="1:23">
      <c r="A23" s="528"/>
    </row>
    <row r="24" spans="1:23" ht="18.75">
      <c r="A24" s="528"/>
      <c r="B24" s="83" t="s">
        <v>126</v>
      </c>
      <c r="C24" s="383"/>
      <c r="D24" s="383"/>
      <c r="E24" s="46"/>
      <c r="F24" s="46"/>
      <c r="G24" s="46"/>
      <c r="H24" s="46"/>
      <c r="I24" s="46"/>
      <c r="J24" s="46"/>
      <c r="K24" s="47"/>
    </row>
    <row r="25" spans="1:23">
      <c r="A25" s="528"/>
      <c r="B25" s="48" t="s">
        <v>85</v>
      </c>
      <c r="C25" s="48"/>
      <c r="D25" s="48"/>
      <c r="E25" s="49">
        <v>100</v>
      </c>
      <c r="F25" s="49" t="s">
        <v>86</v>
      </c>
      <c r="G25" s="50" t="s">
        <v>87</v>
      </c>
      <c r="H25" s="49" t="s">
        <v>88</v>
      </c>
      <c r="I25" s="50" t="s">
        <v>89</v>
      </c>
      <c r="J25" s="49" t="s">
        <v>90</v>
      </c>
      <c r="K25" s="49" t="s">
        <v>91</v>
      </c>
      <c r="L25" s="49" t="s">
        <v>119</v>
      </c>
      <c r="M25" s="49" t="s">
        <v>120</v>
      </c>
      <c r="N25" s="392"/>
      <c r="O25" s="392"/>
      <c r="P25" s="392"/>
      <c r="Q25" s="392"/>
      <c r="R25" s="392"/>
      <c r="S25" s="392"/>
      <c r="T25" s="392"/>
    </row>
    <row r="26" spans="1:23">
      <c r="A26" s="528"/>
      <c r="B26" s="81" t="s">
        <v>2</v>
      </c>
      <c r="C26" s="376" t="s">
        <v>434</v>
      </c>
      <c r="D26" s="397">
        <v>45</v>
      </c>
      <c r="E26" s="56">
        <f>E104</f>
        <v>11.120000000000001</v>
      </c>
      <c r="F26" s="56">
        <f t="shared" ref="F26:M26" si="35">F104</f>
        <v>6.56</v>
      </c>
      <c r="G26" s="56">
        <f t="shared" si="35"/>
        <v>5.68</v>
      </c>
      <c r="H26" s="56">
        <f t="shared" si="35"/>
        <v>4.8000000000000007</v>
      </c>
      <c r="I26" s="56">
        <f t="shared" si="35"/>
        <v>4</v>
      </c>
      <c r="J26" s="56">
        <f t="shared" si="35"/>
        <v>3.2</v>
      </c>
      <c r="K26" s="56">
        <f t="shared" si="35"/>
        <v>3.12</v>
      </c>
      <c r="L26" s="56">
        <f t="shared" si="35"/>
        <v>2.9600000000000004</v>
      </c>
      <c r="M26" s="56">
        <f t="shared" si="35"/>
        <v>3.04</v>
      </c>
      <c r="N26" s="411" t="str">
        <f>"delete price where catId="&amp;D26&amp;" and firma="&amp;C26&amp;";"</f>
        <v>delete price where catId=45 and firma=10;</v>
      </c>
      <c r="O26" s="459" t="str">
        <f>"insert into price (firma,catId,tiraz,cena) values ("&amp;$C26&amp;","&amp;$D26&amp;","&amp;E$4&amp;","&amp;SUBSTITUTE(TEXT(E26,"0,00"),",",".")&amp;");"</f>
        <v>insert into price (firma,catId,tiraz,cena) values (10,45,100,11.12);</v>
      </c>
      <c r="P26" s="459" t="str">
        <f t="shared" ref="P26:P29" si="36">"insert into price (firma,catId,tiraz,cena) values ("&amp;$C26&amp;","&amp;$D26&amp;","&amp;F$4&amp;","&amp;SUBSTITUTE(TEXT(F26,"0,00"),",",".")&amp;");"</f>
        <v>insert into price (firma,catId,tiraz,cena) values (10,45,200,6.56);</v>
      </c>
      <c r="Q26" s="459" t="str">
        <f t="shared" ref="Q26:Q29" si="37">"insert into price (firma,catId,tiraz,cena) values ("&amp;$C26&amp;","&amp;$D26&amp;","&amp;G$4&amp;","&amp;SUBSTITUTE(TEXT(G26,"0,00"),",",".")&amp;");"</f>
        <v>insert into price (firma,catId,tiraz,cena) values (10,45,300,5.68);</v>
      </c>
      <c r="R26" s="459" t="str">
        <f t="shared" ref="R26:R29" si="38">"insert into price (firma,catId,tiraz,cena) values ("&amp;$C26&amp;","&amp;$D26&amp;","&amp;H$4&amp;","&amp;SUBSTITUTE(TEXT(H26,"0,00"),",",".")&amp;");"</f>
        <v>insert into price (firma,catId,tiraz,cena) values (10,45,400,4.80);</v>
      </c>
      <c r="S26" s="459" t="str">
        <f t="shared" ref="S26:S29" si="39">"insert into price (firma,catId,tiraz,cena) values ("&amp;$C26&amp;","&amp;$D26&amp;","&amp;I$4&amp;","&amp;SUBSTITUTE(TEXT(I26,"0,00"),",",".")&amp;");"</f>
        <v>insert into price (firma,catId,tiraz,cena) values (10,45,500,4.00);</v>
      </c>
      <c r="T26" s="459" t="str">
        <f t="shared" ref="T26:T29" si="40">"insert into price (firma,catId,tiraz,cena) values ("&amp;$C26&amp;","&amp;$D26&amp;","&amp;J$4&amp;","&amp;SUBSTITUTE(TEXT(J26,"0,00"),",",".")&amp;");"</f>
        <v>insert into price (firma,catId,tiraz,cena) values (10,45,600,3.20);</v>
      </c>
      <c r="U26" s="459" t="str">
        <f t="shared" ref="U26:U29" si="41">"insert into price (firma,catId,tiraz,cena) values ("&amp;$C26&amp;","&amp;$D26&amp;","&amp;K$4&amp;","&amp;SUBSTITUTE(TEXT(K26,"0,00"),",",".")&amp;");"</f>
        <v>insert into price (firma,catId,tiraz,cena) values (10,45,700,3.12);</v>
      </c>
      <c r="V26" s="459" t="str">
        <f t="shared" ref="V26:V29" si="42">"insert into price (firma,catId,tiraz,cena) values ("&amp;$C26&amp;","&amp;$D26&amp;","&amp;L$4&amp;","&amp;SUBSTITUTE(TEXT(L26,"0,00"),",",".")&amp;");"</f>
        <v>insert into price (firma,catId,tiraz,cena) values (10,45,800,2.96);</v>
      </c>
      <c r="W26" s="459" t="str">
        <f t="shared" ref="W26:W29" si="43">"insert into price (firma,catId,tiraz,cena) values ("&amp;$C26&amp;","&amp;$D26&amp;","&amp;M$4&amp;","&amp;SUBSTITUTE(TEXT(M26,"0,00"),",",".")&amp;");"</f>
        <v>insert into price (firma,catId,tiraz,cena) values (10,45,900,3.04);</v>
      </c>
    </row>
    <row r="27" spans="1:23">
      <c r="A27" s="528"/>
      <c r="B27" s="81" t="s">
        <v>3</v>
      </c>
      <c r="C27" s="376" t="s">
        <v>434</v>
      </c>
      <c r="D27" s="397">
        <v>46</v>
      </c>
      <c r="E27" s="56">
        <f t="shared" ref="E27:M29" si="44">E105</f>
        <v>13.040000000000001</v>
      </c>
      <c r="F27" s="56">
        <f t="shared" si="44"/>
        <v>8.56</v>
      </c>
      <c r="G27" s="56">
        <f t="shared" si="44"/>
        <v>7.68</v>
      </c>
      <c r="H27" s="56">
        <f t="shared" si="44"/>
        <v>6.8000000000000007</v>
      </c>
      <c r="I27" s="56">
        <f t="shared" si="44"/>
        <v>5.7600000000000007</v>
      </c>
      <c r="J27" s="56">
        <f t="shared" si="44"/>
        <v>5.120000000000001</v>
      </c>
      <c r="K27" s="56">
        <f t="shared" si="44"/>
        <v>4.88</v>
      </c>
      <c r="L27" s="56">
        <f t="shared" si="44"/>
        <v>4.88</v>
      </c>
      <c r="M27" s="56">
        <f t="shared" si="44"/>
        <v>4.8000000000000007</v>
      </c>
      <c r="N27" s="411" t="str">
        <f t="shared" ref="N27:N29" si="45">"delete price where catId="&amp;D27&amp;" and firma="&amp;C27&amp;";"</f>
        <v>delete price where catId=46 and firma=10;</v>
      </c>
      <c r="O27" s="459" t="str">
        <f t="shared" ref="O27:O29" si="46">"insert into price (firma,catId,tiraz,cena) values ("&amp;$C27&amp;","&amp;$D27&amp;","&amp;E$4&amp;","&amp;SUBSTITUTE(TEXT(E27,"0,00"),",",".")&amp;");"</f>
        <v>insert into price (firma,catId,tiraz,cena) values (10,46,100,13.04);</v>
      </c>
      <c r="P27" s="459" t="str">
        <f t="shared" si="36"/>
        <v>insert into price (firma,catId,tiraz,cena) values (10,46,200,8.56);</v>
      </c>
      <c r="Q27" s="459" t="str">
        <f t="shared" si="37"/>
        <v>insert into price (firma,catId,tiraz,cena) values (10,46,300,7.68);</v>
      </c>
      <c r="R27" s="459" t="str">
        <f t="shared" si="38"/>
        <v>insert into price (firma,catId,tiraz,cena) values (10,46,400,6.80);</v>
      </c>
      <c r="S27" s="459" t="str">
        <f t="shared" si="39"/>
        <v>insert into price (firma,catId,tiraz,cena) values (10,46,500,5.76);</v>
      </c>
      <c r="T27" s="459" t="str">
        <f t="shared" si="40"/>
        <v>insert into price (firma,catId,tiraz,cena) values (10,46,600,5.12);</v>
      </c>
      <c r="U27" s="459" t="str">
        <f t="shared" si="41"/>
        <v>insert into price (firma,catId,tiraz,cena) values (10,46,700,4.88);</v>
      </c>
      <c r="V27" s="459" t="str">
        <f t="shared" si="42"/>
        <v>insert into price (firma,catId,tiraz,cena) values (10,46,800,4.88);</v>
      </c>
      <c r="W27" s="459" t="str">
        <f t="shared" si="43"/>
        <v>insert into price (firma,catId,tiraz,cena) values (10,46,900,4.80);</v>
      </c>
    </row>
    <row r="28" spans="1:23">
      <c r="A28" s="528"/>
      <c r="B28" s="81" t="s">
        <v>4</v>
      </c>
      <c r="C28" s="376" t="s">
        <v>434</v>
      </c>
      <c r="D28" s="397">
        <v>47</v>
      </c>
      <c r="E28" s="56">
        <f t="shared" si="44"/>
        <v>14.96</v>
      </c>
      <c r="F28" s="56">
        <f t="shared" si="44"/>
        <v>10.4</v>
      </c>
      <c r="G28" s="56">
        <f t="shared" si="44"/>
        <v>9.5200000000000014</v>
      </c>
      <c r="H28" s="56">
        <f t="shared" si="44"/>
        <v>7.68</v>
      </c>
      <c r="I28" s="56">
        <f t="shared" si="44"/>
        <v>7.2</v>
      </c>
      <c r="J28" s="56">
        <f t="shared" si="44"/>
        <v>6.96</v>
      </c>
      <c r="K28" s="56">
        <f t="shared" si="44"/>
        <v>6.88</v>
      </c>
      <c r="L28" s="56">
        <f t="shared" si="44"/>
        <v>6.8000000000000007</v>
      </c>
      <c r="M28" s="56">
        <f t="shared" si="44"/>
        <v>6.8000000000000007</v>
      </c>
      <c r="N28" s="411" t="str">
        <f t="shared" si="45"/>
        <v>delete price where catId=47 and firma=10;</v>
      </c>
      <c r="O28" s="459" t="str">
        <f t="shared" si="46"/>
        <v>insert into price (firma,catId,tiraz,cena) values (10,47,100,14.96);</v>
      </c>
      <c r="P28" s="459" t="str">
        <f t="shared" si="36"/>
        <v>insert into price (firma,catId,tiraz,cena) values (10,47,200,10.40);</v>
      </c>
      <c r="Q28" s="459" t="str">
        <f t="shared" si="37"/>
        <v>insert into price (firma,catId,tiraz,cena) values (10,47,300,9.52);</v>
      </c>
      <c r="R28" s="459" t="str">
        <f t="shared" si="38"/>
        <v>insert into price (firma,catId,tiraz,cena) values (10,47,400,7.68);</v>
      </c>
      <c r="S28" s="459" t="str">
        <f t="shared" si="39"/>
        <v>insert into price (firma,catId,tiraz,cena) values (10,47,500,7.20);</v>
      </c>
      <c r="T28" s="459" t="str">
        <f t="shared" si="40"/>
        <v>insert into price (firma,catId,tiraz,cena) values (10,47,600,6.96);</v>
      </c>
      <c r="U28" s="459" t="str">
        <f t="shared" si="41"/>
        <v>insert into price (firma,catId,tiraz,cena) values (10,47,700,6.88);</v>
      </c>
      <c r="V28" s="459" t="str">
        <f t="shared" si="42"/>
        <v>insert into price (firma,catId,tiraz,cena) values (10,47,800,6.80);</v>
      </c>
      <c r="W28" s="459" t="str">
        <f t="shared" si="43"/>
        <v>insert into price (firma,catId,tiraz,cena) values (10,47,900,6.80);</v>
      </c>
    </row>
    <row r="29" spans="1:23">
      <c r="A29" s="528"/>
      <c r="B29" s="81" t="s">
        <v>5</v>
      </c>
      <c r="C29" s="376" t="s">
        <v>434</v>
      </c>
      <c r="D29" s="397">
        <v>48</v>
      </c>
      <c r="E29" s="56">
        <f t="shared" si="44"/>
        <v>17.2</v>
      </c>
      <c r="F29" s="56">
        <f t="shared" si="44"/>
        <v>12.56</v>
      </c>
      <c r="G29" s="56">
        <f t="shared" si="44"/>
        <v>11.600000000000001</v>
      </c>
      <c r="H29" s="56">
        <f t="shared" si="44"/>
        <v>10.64</v>
      </c>
      <c r="I29" s="56">
        <f t="shared" si="44"/>
        <v>9.68</v>
      </c>
      <c r="J29" s="56">
        <f t="shared" si="44"/>
        <v>9.0400000000000009</v>
      </c>
      <c r="K29" s="56">
        <f t="shared" si="44"/>
        <v>8.8800000000000008</v>
      </c>
      <c r="L29" s="56">
        <f t="shared" si="44"/>
        <v>8.8800000000000008</v>
      </c>
      <c r="M29" s="56">
        <f t="shared" si="44"/>
        <v>8.8000000000000007</v>
      </c>
      <c r="N29" s="411" t="str">
        <f t="shared" si="45"/>
        <v>delete price where catId=48 and firma=10;</v>
      </c>
      <c r="O29" s="459" t="str">
        <f t="shared" si="46"/>
        <v>insert into price (firma,catId,tiraz,cena) values (10,48,100,17.20);</v>
      </c>
      <c r="P29" s="459" t="str">
        <f t="shared" si="36"/>
        <v>insert into price (firma,catId,tiraz,cena) values (10,48,200,12.56);</v>
      </c>
      <c r="Q29" s="459" t="str">
        <f t="shared" si="37"/>
        <v>insert into price (firma,catId,tiraz,cena) values (10,48,300,11.60);</v>
      </c>
      <c r="R29" s="459" t="str">
        <f t="shared" si="38"/>
        <v>insert into price (firma,catId,tiraz,cena) values (10,48,400,10.64);</v>
      </c>
      <c r="S29" s="459" t="str">
        <f t="shared" si="39"/>
        <v>insert into price (firma,catId,tiraz,cena) values (10,48,500,9.68);</v>
      </c>
      <c r="T29" s="459" t="str">
        <f t="shared" si="40"/>
        <v>insert into price (firma,catId,tiraz,cena) values (10,48,600,9.04);</v>
      </c>
      <c r="U29" s="459" t="str">
        <f t="shared" si="41"/>
        <v>insert into price (firma,catId,tiraz,cena) values (10,48,700,8.88);</v>
      </c>
      <c r="V29" s="459" t="str">
        <f t="shared" si="42"/>
        <v>insert into price (firma,catId,tiraz,cena) values (10,48,800,8.88);</v>
      </c>
      <c r="W29" s="459" t="str">
        <f t="shared" si="43"/>
        <v>insert into price (firma,catId,tiraz,cena) values (10,48,900,8.80);</v>
      </c>
    </row>
    <row r="30" spans="1:23">
      <c r="A30" s="528"/>
      <c r="B30" s="79"/>
      <c r="C30" s="79"/>
      <c r="D30" s="79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</row>
    <row r="31" spans="1:23">
      <c r="A31" s="528"/>
      <c r="B31" s="79"/>
      <c r="C31" s="79"/>
      <c r="D31" s="79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</row>
    <row r="32" spans="1:23" ht="18.75">
      <c r="A32" s="528"/>
      <c r="B32" s="87" t="s">
        <v>166</v>
      </c>
      <c r="C32" s="87"/>
      <c r="D32" s="87"/>
      <c r="E32" s="87"/>
      <c r="F32" s="87"/>
      <c r="G32" s="87"/>
      <c r="H32" s="87"/>
      <c r="I32" s="87"/>
      <c r="J32" s="87"/>
      <c r="K32" s="87"/>
      <c r="L32" s="57"/>
      <c r="M32" s="57"/>
      <c r="N32" s="57"/>
      <c r="O32" s="57"/>
      <c r="P32" s="57"/>
      <c r="Q32" s="57"/>
      <c r="R32" s="57"/>
      <c r="S32" s="57"/>
      <c r="T32" s="57"/>
    </row>
    <row r="33" spans="1:25" ht="40.5">
      <c r="A33" s="528"/>
      <c r="B33" s="82" t="s">
        <v>132</v>
      </c>
      <c r="C33" s="82"/>
      <c r="D33" s="82"/>
    </row>
    <row r="34" spans="1:25">
      <c r="A34" s="528"/>
      <c r="B34" s="48" t="s">
        <v>85</v>
      </c>
      <c r="C34" s="48"/>
      <c r="D34" s="48"/>
      <c r="E34" s="48">
        <f>E137</f>
        <v>100</v>
      </c>
      <c r="F34" s="48" t="str">
        <f t="shared" ref="F34:J34" si="47">F137</f>
        <v>200</v>
      </c>
      <c r="G34" s="48" t="str">
        <f t="shared" si="47"/>
        <v>300</v>
      </c>
      <c r="H34" s="48" t="str">
        <f t="shared" si="47"/>
        <v>400</v>
      </c>
      <c r="I34" s="48" t="str">
        <f t="shared" si="47"/>
        <v>500</v>
      </c>
      <c r="J34" s="86" t="str">
        <f t="shared" si="47"/>
        <v>600</v>
      </c>
      <c r="K34" s="57"/>
      <c r="L34" s="57"/>
      <c r="M34" s="57"/>
      <c r="N34" s="57"/>
      <c r="O34" s="57"/>
      <c r="P34" s="57"/>
      <c r="Q34" s="57"/>
      <c r="R34" s="57"/>
      <c r="S34" s="57"/>
      <c r="T34" s="57"/>
      <c r="W34" s="464"/>
    </row>
    <row r="35" spans="1:25">
      <c r="A35" s="528"/>
      <c r="B35" s="81" t="s">
        <v>2</v>
      </c>
      <c r="C35" s="376" t="s">
        <v>433</v>
      </c>
      <c r="D35" s="398">
        <v>96</v>
      </c>
      <c r="E35" s="56">
        <f>E138</f>
        <v>28.1</v>
      </c>
      <c r="F35" s="56">
        <f t="shared" ref="F35:J35" si="48">F138</f>
        <v>23.200000000000003</v>
      </c>
      <c r="G35" s="56">
        <f t="shared" si="48"/>
        <v>14.1</v>
      </c>
      <c r="H35" s="56">
        <f t="shared" si="48"/>
        <v>11.7</v>
      </c>
      <c r="I35" s="56">
        <f t="shared" si="48"/>
        <v>11</v>
      </c>
      <c r="J35" s="56">
        <f t="shared" si="48"/>
        <v>11.1</v>
      </c>
      <c r="K35" s="57"/>
      <c r="L35" s="57"/>
      <c r="M35" s="57"/>
      <c r="N35" s="411" t="str">
        <f>"delete price where catId="&amp;D35&amp;" and firma="&amp;C35&amp;";"</f>
        <v>delete price where catId=96 and firma=1;</v>
      </c>
      <c r="O35" s="459" t="str">
        <f>"insert into price (firma,catId,tiraz,cena) values ("&amp;$C35&amp;","&amp;$D35&amp;","&amp;E$4&amp;","&amp;SUBSTITUTE(TEXT(E35,"0,00"),",",".")&amp;");"</f>
        <v>insert into price (firma,catId,tiraz,cena) values (1,96,100,28.10);</v>
      </c>
      <c r="P35" s="459" t="str">
        <f t="shared" ref="P35:P38" si="49">"insert into price (firma,catId,tiraz,cena) values ("&amp;$C35&amp;","&amp;$D35&amp;","&amp;F$4&amp;","&amp;SUBSTITUTE(TEXT(F35,"0,00"),",",".")&amp;");"</f>
        <v>insert into price (firma,catId,tiraz,cena) values (1,96,200,23.20);</v>
      </c>
      <c r="Q35" s="459" t="str">
        <f t="shared" ref="Q35:Q38" si="50">"insert into price (firma,catId,tiraz,cena) values ("&amp;$C35&amp;","&amp;$D35&amp;","&amp;G$4&amp;","&amp;SUBSTITUTE(TEXT(G35,"0,00"),",",".")&amp;");"</f>
        <v>insert into price (firma,catId,tiraz,cena) values (1,96,300,14.10);</v>
      </c>
      <c r="R35" s="459" t="str">
        <f t="shared" ref="R35:R38" si="51">"insert into price (firma,catId,tiraz,cena) values ("&amp;$C35&amp;","&amp;$D35&amp;","&amp;H$4&amp;","&amp;SUBSTITUTE(TEXT(H35,"0,00"),",",".")&amp;");"</f>
        <v>insert into price (firma,catId,tiraz,cena) values (1,96,400,11.70);</v>
      </c>
      <c r="S35" s="459" t="str">
        <f t="shared" ref="S35:S38" si="52">"insert into price (firma,catId,tiraz,cena) values ("&amp;$C35&amp;","&amp;$D35&amp;","&amp;I$4&amp;","&amp;SUBSTITUTE(TEXT(I35,"0,00"),",",".")&amp;");"</f>
        <v>insert into price (firma,catId,tiraz,cena) values (1,96,500,11.00);</v>
      </c>
      <c r="T35" s="459" t="str">
        <f>"insert into price (firma,catId,tiraz,cena) values ("&amp;$C35&amp;","&amp;$D35&amp;","&amp;J$4&amp;","&amp;SUBSTITUTE(TEXT(J35,"0,00"),",",".")&amp;");"</f>
        <v>insert into price (firma,catId,tiraz,cena) values (1,96,600,11.10);</v>
      </c>
      <c r="U35" s="459"/>
      <c r="V35" s="459"/>
      <c r="W35" s="464"/>
    </row>
    <row r="36" spans="1:25">
      <c r="A36" s="528"/>
      <c r="B36" s="81" t="s">
        <v>3</v>
      </c>
      <c r="C36" s="376" t="s">
        <v>433</v>
      </c>
      <c r="D36" s="398">
        <v>97</v>
      </c>
      <c r="E36" s="56">
        <f t="shared" ref="E36:J38" si="53">E139</f>
        <v>55.8</v>
      </c>
      <c r="F36" s="56">
        <f t="shared" si="53"/>
        <v>37.4</v>
      </c>
      <c r="G36" s="56">
        <f t="shared" si="53"/>
        <v>22.400000000000002</v>
      </c>
      <c r="H36" s="56">
        <f t="shared" si="53"/>
        <v>18.5</v>
      </c>
      <c r="I36" s="56">
        <f t="shared" si="53"/>
        <v>17.700000000000003</v>
      </c>
      <c r="J36" s="56">
        <f t="shared" si="53"/>
        <v>17.8</v>
      </c>
      <c r="K36" s="57"/>
      <c r="L36" s="57"/>
      <c r="M36" s="57"/>
      <c r="N36" s="411" t="str">
        <f t="shared" ref="N36:N38" si="54">"delete price where catId="&amp;D36&amp;" and firma="&amp;C36&amp;";"</f>
        <v>delete price where catId=97 and firma=1;</v>
      </c>
      <c r="O36" s="459" t="str">
        <f t="shared" ref="O36:O38" si="55">"insert into price (firma,catId,tiraz,cena) values ("&amp;$C36&amp;","&amp;$D36&amp;","&amp;E$4&amp;","&amp;SUBSTITUTE(TEXT(E36,"0,00"),",",".")&amp;");"</f>
        <v>insert into price (firma,catId,tiraz,cena) values (1,97,100,55.80);</v>
      </c>
      <c r="P36" s="459" t="str">
        <f t="shared" si="49"/>
        <v>insert into price (firma,catId,tiraz,cena) values (1,97,200,37.40);</v>
      </c>
      <c r="Q36" s="459" t="str">
        <f t="shared" si="50"/>
        <v>insert into price (firma,catId,tiraz,cena) values (1,97,300,22.40);</v>
      </c>
      <c r="R36" s="459" t="str">
        <f t="shared" si="51"/>
        <v>insert into price (firma,catId,tiraz,cena) values (1,97,400,18.50);</v>
      </c>
      <c r="S36" s="459" t="str">
        <f t="shared" si="52"/>
        <v>insert into price (firma,catId,tiraz,cena) values (1,97,500,17.70);</v>
      </c>
      <c r="T36" s="459" t="str">
        <f t="shared" ref="T36:T38" si="56">"insert into price (firma,catId,tiraz,cena) values ("&amp;$C36&amp;","&amp;$D36&amp;","&amp;J$4&amp;","&amp;SUBSTITUTE(TEXT(J36,"0,00"),",",".")&amp;");"</f>
        <v>insert into price (firma,catId,tiraz,cena) values (1,97,600,17.80);</v>
      </c>
      <c r="U36" s="459"/>
      <c r="V36" s="459"/>
      <c r="W36" s="464"/>
    </row>
    <row r="37" spans="1:25">
      <c r="A37" s="528"/>
      <c r="B37" s="81" t="s">
        <v>4</v>
      </c>
      <c r="C37" s="376" t="s">
        <v>433</v>
      </c>
      <c r="D37" s="398">
        <v>98</v>
      </c>
      <c r="E37" s="56">
        <f t="shared" si="53"/>
        <v>84.199999999999989</v>
      </c>
      <c r="F37" s="56">
        <f t="shared" si="53"/>
        <v>51.4</v>
      </c>
      <c r="G37" s="56">
        <f t="shared" si="53"/>
        <v>30.8</v>
      </c>
      <c r="H37" s="56">
        <f t="shared" si="53"/>
        <v>25.700000000000003</v>
      </c>
      <c r="I37" s="56">
        <f t="shared" si="53"/>
        <v>24.5</v>
      </c>
      <c r="J37" s="56">
        <f t="shared" si="53"/>
        <v>24.6</v>
      </c>
      <c r="K37" s="57"/>
      <c r="L37" s="57"/>
      <c r="M37" s="57"/>
      <c r="N37" s="411" t="str">
        <f t="shared" si="54"/>
        <v>delete price where catId=98 and firma=1;</v>
      </c>
      <c r="O37" s="459" t="str">
        <f t="shared" si="55"/>
        <v>insert into price (firma,catId,tiraz,cena) values (1,98,100,84.20);</v>
      </c>
      <c r="P37" s="459" t="str">
        <f t="shared" si="49"/>
        <v>insert into price (firma,catId,tiraz,cena) values (1,98,200,51.40);</v>
      </c>
      <c r="Q37" s="459" t="str">
        <f t="shared" si="50"/>
        <v>insert into price (firma,catId,tiraz,cena) values (1,98,300,30.80);</v>
      </c>
      <c r="R37" s="459" t="str">
        <f t="shared" si="51"/>
        <v>insert into price (firma,catId,tiraz,cena) values (1,98,400,25.70);</v>
      </c>
      <c r="S37" s="459" t="str">
        <f t="shared" si="52"/>
        <v>insert into price (firma,catId,tiraz,cena) values (1,98,500,24.50);</v>
      </c>
      <c r="T37" s="459" t="str">
        <f t="shared" si="56"/>
        <v>insert into price (firma,catId,tiraz,cena) values (1,98,600,24.60);</v>
      </c>
      <c r="U37" s="459"/>
      <c r="V37" s="459"/>
      <c r="W37" s="464"/>
    </row>
    <row r="38" spans="1:25">
      <c r="A38" s="528"/>
      <c r="B38" s="81" t="s">
        <v>5</v>
      </c>
      <c r="C38" s="376" t="s">
        <v>433</v>
      </c>
      <c r="D38" s="398">
        <v>99</v>
      </c>
      <c r="E38" s="56">
        <f t="shared" si="53"/>
        <v>112.1</v>
      </c>
      <c r="F38" s="56">
        <f t="shared" si="53"/>
        <v>65.3</v>
      </c>
      <c r="G38" s="56">
        <f t="shared" si="53"/>
        <v>39.200000000000003</v>
      </c>
      <c r="H38" s="56">
        <f t="shared" si="53"/>
        <v>32.700000000000003</v>
      </c>
      <c r="I38" s="56">
        <f t="shared" si="53"/>
        <v>31</v>
      </c>
      <c r="J38" s="56">
        <f t="shared" si="53"/>
        <v>31.1</v>
      </c>
      <c r="K38" s="57"/>
      <c r="L38" s="57"/>
      <c r="M38" s="57"/>
      <c r="N38" s="411" t="str">
        <f t="shared" si="54"/>
        <v>delete price where catId=99 and firma=1;</v>
      </c>
      <c r="O38" s="459" t="str">
        <f t="shared" si="55"/>
        <v>insert into price (firma,catId,tiraz,cena) values (1,99,100,112.10);</v>
      </c>
      <c r="P38" s="459" t="str">
        <f t="shared" si="49"/>
        <v>insert into price (firma,catId,tiraz,cena) values (1,99,200,65.30);</v>
      </c>
      <c r="Q38" s="459" t="str">
        <f t="shared" si="50"/>
        <v>insert into price (firma,catId,tiraz,cena) values (1,99,300,39.20);</v>
      </c>
      <c r="R38" s="459" t="str">
        <f t="shared" si="51"/>
        <v>insert into price (firma,catId,tiraz,cena) values (1,99,400,32.70);</v>
      </c>
      <c r="S38" s="459" t="str">
        <f t="shared" si="52"/>
        <v>insert into price (firma,catId,tiraz,cena) values (1,99,500,31.00);</v>
      </c>
      <c r="T38" s="459" t="str">
        <f t="shared" si="56"/>
        <v>insert into price (firma,catId,tiraz,cena) values (1,99,600,31.10);</v>
      </c>
      <c r="U38" s="459"/>
      <c r="V38" s="459"/>
      <c r="W38" s="464"/>
    </row>
    <row r="39" spans="1:25">
      <c r="A39" s="528"/>
      <c r="P39" s="411"/>
      <c r="Q39" s="411"/>
      <c r="R39" s="411"/>
      <c r="S39" s="411"/>
      <c r="T39" s="416"/>
      <c r="W39" s="464"/>
    </row>
    <row r="40" spans="1:25" ht="21" thickBot="1">
      <c r="A40" s="528"/>
      <c r="B40" s="174" t="s">
        <v>255</v>
      </c>
      <c r="C40" s="174"/>
      <c r="D40" s="174"/>
      <c r="T40" s="416"/>
      <c r="W40" s="464"/>
    </row>
    <row r="41" spans="1:25" ht="15.75" thickBot="1">
      <c r="A41" s="528"/>
      <c r="B41" s="264" t="s">
        <v>7</v>
      </c>
      <c r="C41" s="380"/>
      <c r="D41" s="384"/>
      <c r="E41" s="48">
        <f>E144</f>
        <v>100</v>
      </c>
      <c r="F41" s="48" t="str">
        <f t="shared" ref="F41:J41" si="57">F144</f>
        <v>200</v>
      </c>
      <c r="G41" s="48" t="str">
        <f t="shared" si="57"/>
        <v>300</v>
      </c>
      <c r="H41" s="48" t="str">
        <f t="shared" si="57"/>
        <v>400</v>
      </c>
      <c r="I41" s="48" t="str">
        <f t="shared" si="57"/>
        <v>500</v>
      </c>
      <c r="J41" s="48" t="str">
        <f t="shared" si="57"/>
        <v>600</v>
      </c>
      <c r="K41" s="270"/>
      <c r="L41" s="270"/>
      <c r="M41" s="270"/>
      <c r="N41" s="270"/>
      <c r="O41" s="270"/>
      <c r="P41" s="270"/>
      <c r="Q41" s="270"/>
      <c r="R41" s="270"/>
      <c r="S41" s="270"/>
      <c r="T41" s="423"/>
      <c r="U41" s="271"/>
      <c r="V41" s="271"/>
      <c r="W41" s="465"/>
      <c r="X41" s="271"/>
      <c r="Y41" s="271"/>
    </row>
    <row r="42" spans="1:25" ht="15.75" thickBot="1">
      <c r="A42" s="528"/>
      <c r="B42" s="259" t="s">
        <v>2</v>
      </c>
      <c r="C42" s="422">
        <v>2</v>
      </c>
      <c r="D42" s="399">
        <v>96</v>
      </c>
      <c r="E42" s="260">
        <v>23</v>
      </c>
      <c r="F42" s="260">
        <v>23</v>
      </c>
      <c r="G42" s="260">
        <v>11</v>
      </c>
      <c r="H42" s="260">
        <v>11</v>
      </c>
      <c r="I42" s="260">
        <v>9</v>
      </c>
      <c r="J42" s="267">
        <v>9</v>
      </c>
      <c r="K42" s="268"/>
      <c r="L42" s="268"/>
      <c r="M42" s="268"/>
      <c r="N42" s="411" t="str">
        <f>"delete price where catId="&amp;D42&amp;" and firma="&amp;C42&amp;";"</f>
        <v>delete price where catId=96 and firma=2;</v>
      </c>
      <c r="O42" s="459" t="str">
        <f>"insert into price (firma,catId,tiraz,cena) values ("&amp;$C42&amp;","&amp;$D42&amp;","&amp;E$4&amp;","&amp;SUBSTITUTE(TEXT(E42,"0,00"),",",".")&amp;");"</f>
        <v>insert into price (firma,catId,tiraz,cena) values (2,96,100,23.00);</v>
      </c>
      <c r="P42" s="459" t="str">
        <f t="shared" ref="P42:P45" si="58">"insert into price (firma,catId,tiraz,cena) values ("&amp;$C42&amp;","&amp;$D42&amp;","&amp;F$4&amp;","&amp;SUBSTITUTE(TEXT(F42,"0,00"),",",".")&amp;");"</f>
        <v>insert into price (firma,catId,tiraz,cena) values (2,96,200,23.00);</v>
      </c>
      <c r="Q42" s="459" t="str">
        <f t="shared" ref="Q42:Q45" si="59">"insert into price (firma,catId,tiraz,cena) values ("&amp;$C42&amp;","&amp;$D42&amp;","&amp;G$4&amp;","&amp;SUBSTITUTE(TEXT(G42,"0,00"),",",".")&amp;");"</f>
        <v>insert into price (firma,catId,tiraz,cena) values (2,96,300,11.00);</v>
      </c>
      <c r="R42" s="459" t="str">
        <f t="shared" ref="R42:R45" si="60">"insert into price (firma,catId,tiraz,cena) values ("&amp;$C42&amp;","&amp;$D42&amp;","&amp;H$4&amp;","&amp;SUBSTITUTE(TEXT(H42,"0,00"),",",".")&amp;");"</f>
        <v>insert into price (firma,catId,tiraz,cena) values (2,96,400,11.00);</v>
      </c>
      <c r="S42" s="459" t="str">
        <f t="shared" ref="S42:S45" si="61">"insert into price (firma,catId,tiraz,cena) values ("&amp;$C42&amp;","&amp;$D42&amp;","&amp;I$4&amp;","&amp;SUBSTITUTE(TEXT(I42,"0,00"),",",".")&amp;");"</f>
        <v>insert into price (firma,catId,tiraz,cena) values (2,96,500,9.00);</v>
      </c>
      <c r="T42" s="459" t="str">
        <f>"insert into price (firma,catId,tiraz,cena) values ("&amp;$C42&amp;","&amp;$D42&amp;","&amp;J$4&amp;","&amp;SUBSTITUTE(TEXT(J42,"0,00"),",",".")&amp;");"</f>
        <v>insert into price (firma,catId,tiraz,cena) values (2,96,600,9.00);</v>
      </c>
      <c r="U42" s="269"/>
      <c r="V42" s="269"/>
      <c r="W42" s="466"/>
      <c r="X42" s="269"/>
      <c r="Y42" s="269"/>
    </row>
    <row r="43" spans="1:25" ht="15.75" thickBot="1">
      <c r="A43" s="528"/>
      <c r="B43" s="259" t="s">
        <v>3</v>
      </c>
      <c r="C43" s="422">
        <v>2</v>
      </c>
      <c r="D43" s="399">
        <v>97</v>
      </c>
      <c r="E43" s="260">
        <v>26</v>
      </c>
      <c r="F43" s="260">
        <v>26</v>
      </c>
      <c r="G43" s="260">
        <v>15</v>
      </c>
      <c r="H43" s="260">
        <v>15</v>
      </c>
      <c r="I43" s="260">
        <v>12</v>
      </c>
      <c r="J43" s="267">
        <v>12</v>
      </c>
      <c r="K43" s="268"/>
      <c r="L43" s="268"/>
      <c r="M43" s="268"/>
      <c r="N43" s="411" t="str">
        <f t="shared" ref="N43:N45" si="62">"delete price where catId="&amp;D43&amp;" and firma="&amp;C43&amp;";"</f>
        <v>delete price where catId=97 and firma=2;</v>
      </c>
      <c r="O43" s="459" t="str">
        <f t="shared" ref="O43:O45" si="63">"insert into price (firma,catId,tiraz,cena) values ("&amp;$C43&amp;","&amp;$D43&amp;","&amp;E$4&amp;","&amp;SUBSTITUTE(TEXT(E43,"0,00"),",",".")&amp;");"</f>
        <v>insert into price (firma,catId,tiraz,cena) values (2,97,100,26.00);</v>
      </c>
      <c r="P43" s="459" t="str">
        <f t="shared" si="58"/>
        <v>insert into price (firma,catId,tiraz,cena) values (2,97,200,26.00);</v>
      </c>
      <c r="Q43" s="459" t="str">
        <f t="shared" si="59"/>
        <v>insert into price (firma,catId,tiraz,cena) values (2,97,300,15.00);</v>
      </c>
      <c r="R43" s="459" t="str">
        <f t="shared" si="60"/>
        <v>insert into price (firma,catId,tiraz,cena) values (2,97,400,15.00);</v>
      </c>
      <c r="S43" s="459" t="str">
        <f t="shared" si="61"/>
        <v>insert into price (firma,catId,tiraz,cena) values (2,97,500,12.00);</v>
      </c>
      <c r="T43" s="459" t="str">
        <f t="shared" ref="T43:T45" si="64">"insert into price (firma,catId,tiraz,cena) values ("&amp;$C43&amp;","&amp;$D43&amp;","&amp;J$4&amp;","&amp;SUBSTITUTE(TEXT(J43,"0,00"),",",".")&amp;");"</f>
        <v>insert into price (firma,catId,tiraz,cena) values (2,97,600,12.00);</v>
      </c>
      <c r="U43" s="269"/>
      <c r="V43" s="269"/>
      <c r="W43" s="466"/>
      <c r="X43" s="269"/>
      <c r="Y43" s="269"/>
    </row>
    <row r="44" spans="1:25" ht="15.75" thickBot="1">
      <c r="A44" s="528"/>
      <c r="B44" s="259" t="s">
        <v>4</v>
      </c>
      <c r="C44" s="422">
        <v>2</v>
      </c>
      <c r="D44" s="399">
        <v>98</v>
      </c>
      <c r="E44" s="260">
        <v>31</v>
      </c>
      <c r="F44" s="260">
        <v>31</v>
      </c>
      <c r="G44" s="260">
        <v>19</v>
      </c>
      <c r="H44" s="260">
        <v>19</v>
      </c>
      <c r="I44" s="260">
        <v>15</v>
      </c>
      <c r="J44" s="267">
        <v>15</v>
      </c>
      <c r="K44" s="268"/>
      <c r="L44" s="268"/>
      <c r="M44" s="268"/>
      <c r="N44" s="411" t="str">
        <f t="shared" si="62"/>
        <v>delete price where catId=98 and firma=2;</v>
      </c>
      <c r="O44" s="459" t="str">
        <f t="shared" si="63"/>
        <v>insert into price (firma,catId,tiraz,cena) values (2,98,100,31.00);</v>
      </c>
      <c r="P44" s="459" t="str">
        <f t="shared" si="58"/>
        <v>insert into price (firma,catId,tiraz,cena) values (2,98,200,31.00);</v>
      </c>
      <c r="Q44" s="459" t="str">
        <f t="shared" si="59"/>
        <v>insert into price (firma,catId,tiraz,cena) values (2,98,300,19.00);</v>
      </c>
      <c r="R44" s="459" t="str">
        <f t="shared" si="60"/>
        <v>insert into price (firma,catId,tiraz,cena) values (2,98,400,19.00);</v>
      </c>
      <c r="S44" s="459" t="str">
        <f t="shared" si="61"/>
        <v>insert into price (firma,catId,tiraz,cena) values (2,98,500,15.00);</v>
      </c>
      <c r="T44" s="459" t="str">
        <f t="shared" si="64"/>
        <v>insert into price (firma,catId,tiraz,cena) values (2,98,600,15.00);</v>
      </c>
      <c r="U44" s="269"/>
      <c r="V44" s="269"/>
      <c r="W44" s="466"/>
      <c r="X44" s="269"/>
      <c r="Y44" s="269"/>
    </row>
    <row r="45" spans="1:25" ht="15.75" thickBot="1">
      <c r="A45" s="528"/>
      <c r="B45" s="259" t="s">
        <v>5</v>
      </c>
      <c r="C45" s="422">
        <v>2</v>
      </c>
      <c r="D45" s="399">
        <v>99</v>
      </c>
      <c r="E45" s="260">
        <v>35</v>
      </c>
      <c r="F45" s="260">
        <v>35</v>
      </c>
      <c r="G45" s="260">
        <v>24</v>
      </c>
      <c r="H45" s="260">
        <v>24</v>
      </c>
      <c r="I45" s="260">
        <v>20</v>
      </c>
      <c r="J45" s="267">
        <v>20</v>
      </c>
      <c r="K45" s="268"/>
      <c r="L45" s="268"/>
      <c r="M45" s="268"/>
      <c r="N45" s="411" t="str">
        <f t="shared" si="62"/>
        <v>delete price where catId=99 and firma=2;</v>
      </c>
      <c r="O45" s="459" t="str">
        <f t="shared" si="63"/>
        <v>insert into price (firma,catId,tiraz,cena) values (2,99,100,35.00);</v>
      </c>
      <c r="P45" s="459" t="str">
        <f t="shared" si="58"/>
        <v>insert into price (firma,catId,tiraz,cena) values (2,99,200,35.00);</v>
      </c>
      <c r="Q45" s="459" t="str">
        <f t="shared" si="59"/>
        <v>insert into price (firma,catId,tiraz,cena) values (2,99,300,24.00);</v>
      </c>
      <c r="R45" s="459" t="str">
        <f t="shared" si="60"/>
        <v>insert into price (firma,catId,tiraz,cena) values (2,99,400,24.00);</v>
      </c>
      <c r="S45" s="459" t="str">
        <f t="shared" si="61"/>
        <v>insert into price (firma,catId,tiraz,cena) values (2,99,500,20.00);</v>
      </c>
      <c r="T45" s="459" t="str">
        <f t="shared" si="64"/>
        <v>insert into price (firma,catId,tiraz,cena) values (2,99,600,20.00);</v>
      </c>
      <c r="U45" s="269"/>
      <c r="V45" s="269"/>
      <c r="W45" s="466"/>
      <c r="X45" s="269"/>
      <c r="Y45" s="269"/>
    </row>
    <row r="46" spans="1:25">
      <c r="A46" s="528"/>
      <c r="T46" s="416"/>
      <c r="W46" s="464"/>
    </row>
    <row r="47" spans="1:25" ht="21" thickBot="1">
      <c r="A47" s="528"/>
      <c r="B47" s="82" t="s">
        <v>133</v>
      </c>
      <c r="C47" s="82"/>
      <c r="D47" s="82"/>
      <c r="E47" s="45"/>
      <c r="F47" s="45"/>
      <c r="G47" s="45"/>
      <c r="H47" s="45"/>
      <c r="I47" s="45"/>
      <c r="J47" s="45"/>
      <c r="K47" s="76"/>
      <c r="L47" s="76"/>
      <c r="M47" s="76"/>
      <c r="N47" s="76"/>
      <c r="O47" s="76"/>
      <c r="P47" s="76"/>
      <c r="Q47" s="76"/>
      <c r="R47" s="76"/>
      <c r="S47" s="76"/>
      <c r="T47" s="424"/>
      <c r="W47" s="464"/>
    </row>
    <row r="48" spans="1:25" ht="15.75">
      <c r="A48" s="528"/>
      <c r="B48" s="69" t="s">
        <v>1</v>
      </c>
      <c r="C48" s="382"/>
      <c r="D48" s="385"/>
      <c r="E48" s="48">
        <f>E144</f>
        <v>100</v>
      </c>
      <c r="F48" s="48" t="str">
        <f t="shared" ref="F48:J48" si="65">F144</f>
        <v>200</v>
      </c>
      <c r="G48" s="48" t="str">
        <f t="shared" si="65"/>
        <v>300</v>
      </c>
      <c r="H48" s="48" t="str">
        <f t="shared" si="65"/>
        <v>400</v>
      </c>
      <c r="I48" s="48" t="str">
        <f t="shared" si="65"/>
        <v>500</v>
      </c>
      <c r="J48" s="86" t="str">
        <f t="shared" si="65"/>
        <v>600</v>
      </c>
      <c r="K48" s="84"/>
      <c r="L48" s="84"/>
      <c r="M48" s="84"/>
      <c r="N48" s="84"/>
      <c r="O48" s="84"/>
      <c r="P48" s="84"/>
      <c r="Q48" s="84"/>
      <c r="R48" s="84"/>
      <c r="S48" s="84"/>
      <c r="T48" s="425"/>
      <c r="W48" s="464"/>
    </row>
    <row r="49" spans="1:23">
      <c r="A49" s="528"/>
      <c r="B49" s="81" t="s">
        <v>2</v>
      </c>
      <c r="C49" s="376" t="s">
        <v>435</v>
      </c>
      <c r="D49" s="400">
        <v>96</v>
      </c>
      <c r="E49" s="71">
        <f>E131</f>
        <v>21</v>
      </c>
      <c r="F49" s="71">
        <f t="shared" ref="F49:J49" si="66">F131</f>
        <v>16.899999999999999</v>
      </c>
      <c r="G49" s="71">
        <f t="shared" si="66"/>
        <v>11.3</v>
      </c>
      <c r="H49" s="71">
        <f t="shared" si="66"/>
        <v>11</v>
      </c>
      <c r="I49" s="71">
        <f t="shared" si="66"/>
        <v>8.4</v>
      </c>
      <c r="J49" s="71">
        <f t="shared" si="66"/>
        <v>8.4</v>
      </c>
      <c r="K49" s="74"/>
      <c r="L49" s="74"/>
      <c r="M49" s="74"/>
      <c r="N49" s="411" t="str">
        <f>"delete price where catId="&amp;D49&amp;" and firma="&amp;C49&amp;";"</f>
        <v>delete price where catId=96 and firma=3;</v>
      </c>
      <c r="O49" s="459" t="str">
        <f>"insert into price (firma,catId,tiraz,cena) values ("&amp;$C49&amp;","&amp;$D49&amp;","&amp;E$4&amp;","&amp;SUBSTITUTE(TEXT(E49,"0,00"),",",".")&amp;");"</f>
        <v>insert into price (firma,catId,tiraz,cena) values (3,96,100,21.00);</v>
      </c>
      <c r="P49" s="459" t="str">
        <f t="shared" ref="P49:P52" si="67">"insert into price (firma,catId,tiraz,cena) values ("&amp;$C49&amp;","&amp;$D49&amp;","&amp;F$4&amp;","&amp;SUBSTITUTE(TEXT(F49,"0,00"),",",".")&amp;");"</f>
        <v>insert into price (firma,catId,tiraz,cena) values (3,96,200,16.90);</v>
      </c>
      <c r="Q49" s="459" t="str">
        <f t="shared" ref="Q49:Q52" si="68">"insert into price (firma,catId,tiraz,cena) values ("&amp;$C49&amp;","&amp;$D49&amp;","&amp;G$4&amp;","&amp;SUBSTITUTE(TEXT(G49,"0,00"),",",".")&amp;");"</f>
        <v>insert into price (firma,catId,tiraz,cena) values (3,96,300,11.30);</v>
      </c>
      <c r="R49" s="459" t="str">
        <f t="shared" ref="R49:R52" si="69">"insert into price (firma,catId,tiraz,cena) values ("&amp;$C49&amp;","&amp;$D49&amp;","&amp;H$4&amp;","&amp;SUBSTITUTE(TEXT(H49,"0,00"),",",".")&amp;");"</f>
        <v>insert into price (firma,catId,tiraz,cena) values (3,96,400,11.00);</v>
      </c>
      <c r="S49" s="459" t="str">
        <f t="shared" ref="S49:S52" si="70">"insert into price (firma,catId,tiraz,cena) values ("&amp;$C49&amp;","&amp;$D49&amp;","&amp;I$4&amp;","&amp;SUBSTITUTE(TEXT(I49,"0,00"),",",".")&amp;");"</f>
        <v>insert into price (firma,catId,tiraz,cena) values (3,96,500,8.40);</v>
      </c>
      <c r="T49" s="459" t="str">
        <f>"insert into price (firma,catId,tiraz,cena) values ("&amp;$C49&amp;","&amp;$D49&amp;","&amp;J$4&amp;","&amp;SUBSTITUTE(TEXT(J49,"0,00"),",",".")&amp;");"</f>
        <v>insert into price (firma,catId,tiraz,cena) values (3,96,600,8.40);</v>
      </c>
      <c r="W49" s="464"/>
    </row>
    <row r="50" spans="1:23">
      <c r="A50" s="528"/>
      <c r="B50" s="81" t="s">
        <v>3</v>
      </c>
      <c r="C50" s="376" t="s">
        <v>435</v>
      </c>
      <c r="D50" s="400">
        <v>97</v>
      </c>
      <c r="E50" s="71">
        <f t="shared" ref="E50:J52" si="71">E132</f>
        <v>42.2</v>
      </c>
      <c r="F50" s="71">
        <f t="shared" si="71"/>
        <v>28.1</v>
      </c>
      <c r="G50" s="71">
        <f t="shared" si="71"/>
        <v>16.899999999999999</v>
      </c>
      <c r="H50" s="71">
        <f t="shared" si="71"/>
        <v>16</v>
      </c>
      <c r="I50" s="71">
        <f t="shared" si="71"/>
        <v>14.1</v>
      </c>
      <c r="J50" s="71">
        <f t="shared" si="71"/>
        <v>14.1</v>
      </c>
      <c r="K50" s="74"/>
      <c r="L50" s="74"/>
      <c r="M50" s="74"/>
      <c r="N50" s="411" t="str">
        <f t="shared" ref="N50:N52" si="72">"delete price where catId="&amp;D50&amp;" and firma="&amp;C50&amp;";"</f>
        <v>delete price where catId=97 and firma=3;</v>
      </c>
      <c r="O50" s="459" t="str">
        <f t="shared" ref="O50:O52" si="73">"insert into price (firma,catId,tiraz,cena) values ("&amp;$C50&amp;","&amp;$D50&amp;","&amp;E$4&amp;","&amp;SUBSTITUTE(TEXT(E50,"0,00"),",",".")&amp;");"</f>
        <v>insert into price (firma,catId,tiraz,cena) values (3,97,100,42.20);</v>
      </c>
      <c r="P50" s="459" t="str">
        <f t="shared" si="67"/>
        <v>insert into price (firma,catId,tiraz,cena) values (3,97,200,28.10);</v>
      </c>
      <c r="Q50" s="459" t="str">
        <f t="shared" si="68"/>
        <v>insert into price (firma,catId,tiraz,cena) values (3,97,300,16.90);</v>
      </c>
      <c r="R50" s="459" t="str">
        <f t="shared" si="69"/>
        <v>insert into price (firma,catId,tiraz,cena) values (3,97,400,16.00);</v>
      </c>
      <c r="S50" s="459" t="str">
        <f t="shared" si="70"/>
        <v>insert into price (firma,catId,tiraz,cena) values (3,97,500,14.10);</v>
      </c>
      <c r="T50" s="459" t="str">
        <f t="shared" ref="T50:T52" si="74">"insert into price (firma,catId,tiraz,cena) values ("&amp;$C50&amp;","&amp;$D50&amp;","&amp;J$4&amp;","&amp;SUBSTITUTE(TEXT(J50,"0,00"),",",".")&amp;");"</f>
        <v>insert into price (firma,catId,tiraz,cena) values (3,97,600,14.10);</v>
      </c>
      <c r="W50" s="464"/>
    </row>
    <row r="51" spans="1:23">
      <c r="A51" s="528"/>
      <c r="B51" s="81" t="s">
        <v>4</v>
      </c>
      <c r="C51" s="376" t="s">
        <v>435</v>
      </c>
      <c r="D51" s="400">
        <v>98</v>
      </c>
      <c r="E51" s="71">
        <f t="shared" si="71"/>
        <v>67.5</v>
      </c>
      <c r="F51" s="71">
        <f t="shared" si="71"/>
        <v>40.700000000000003</v>
      </c>
      <c r="G51" s="71">
        <f t="shared" si="71"/>
        <v>23.9</v>
      </c>
      <c r="H51" s="71">
        <f t="shared" si="71"/>
        <v>23</v>
      </c>
      <c r="I51" s="71">
        <f t="shared" si="71"/>
        <v>18.3</v>
      </c>
      <c r="J51" s="71">
        <f t="shared" si="71"/>
        <v>18.3</v>
      </c>
      <c r="K51" s="74"/>
      <c r="L51" s="74"/>
      <c r="M51" s="74"/>
      <c r="N51" s="411" t="str">
        <f t="shared" si="72"/>
        <v>delete price where catId=98 and firma=3;</v>
      </c>
      <c r="O51" s="459" t="str">
        <f t="shared" si="73"/>
        <v>insert into price (firma,catId,tiraz,cena) values (3,98,100,67.50);</v>
      </c>
      <c r="P51" s="459" t="str">
        <f t="shared" si="67"/>
        <v>insert into price (firma,catId,tiraz,cena) values (3,98,200,40.70);</v>
      </c>
      <c r="Q51" s="459" t="str">
        <f t="shared" si="68"/>
        <v>insert into price (firma,catId,tiraz,cena) values (3,98,300,23.90);</v>
      </c>
      <c r="R51" s="459" t="str">
        <f t="shared" si="69"/>
        <v>insert into price (firma,catId,tiraz,cena) values (3,98,400,23.00);</v>
      </c>
      <c r="S51" s="459" t="str">
        <f t="shared" si="70"/>
        <v>insert into price (firma,catId,tiraz,cena) values (3,98,500,18.30);</v>
      </c>
      <c r="T51" s="459" t="str">
        <f t="shared" si="74"/>
        <v>insert into price (firma,catId,tiraz,cena) values (3,98,600,18.30);</v>
      </c>
      <c r="W51" s="464"/>
    </row>
    <row r="52" spans="1:23">
      <c r="A52" s="528"/>
      <c r="B52" s="81" t="s">
        <v>5</v>
      </c>
      <c r="C52" s="376" t="s">
        <v>435</v>
      </c>
      <c r="D52" s="400">
        <v>99</v>
      </c>
      <c r="E52" s="71">
        <f t="shared" si="71"/>
        <v>88.6</v>
      </c>
      <c r="F52" s="71">
        <f t="shared" si="71"/>
        <v>53.4</v>
      </c>
      <c r="G52" s="71">
        <f t="shared" si="71"/>
        <v>31</v>
      </c>
      <c r="H52" s="71">
        <f t="shared" si="71"/>
        <v>30</v>
      </c>
      <c r="I52" s="71">
        <f t="shared" si="71"/>
        <v>25</v>
      </c>
      <c r="J52" s="71">
        <f t="shared" si="71"/>
        <v>25</v>
      </c>
      <c r="K52" s="74"/>
      <c r="L52" s="74"/>
      <c r="M52" s="74"/>
      <c r="N52" s="411" t="str">
        <f t="shared" si="72"/>
        <v>delete price where catId=99 and firma=3;</v>
      </c>
      <c r="O52" s="459" t="str">
        <f t="shared" si="73"/>
        <v>insert into price (firma,catId,tiraz,cena) values (3,99,100,88.60);</v>
      </c>
      <c r="P52" s="459" t="str">
        <f t="shared" si="67"/>
        <v>insert into price (firma,catId,tiraz,cena) values (3,99,200,53.40);</v>
      </c>
      <c r="Q52" s="459" t="str">
        <f t="shared" si="68"/>
        <v>insert into price (firma,catId,tiraz,cena) values (3,99,300,31.00);</v>
      </c>
      <c r="R52" s="459" t="str">
        <f t="shared" si="69"/>
        <v>insert into price (firma,catId,tiraz,cena) values (3,99,400,30.00);</v>
      </c>
      <c r="S52" s="459" t="str">
        <f t="shared" si="70"/>
        <v>insert into price (firma,catId,tiraz,cena) values (3,99,500,25.00);</v>
      </c>
      <c r="T52" s="459" t="str">
        <f t="shared" si="74"/>
        <v>insert into price (firma,catId,tiraz,cena) values (3,99,600,25.00);</v>
      </c>
      <c r="W52" s="464"/>
    </row>
    <row r="53" spans="1:23">
      <c r="A53" s="528"/>
      <c r="T53" s="416"/>
      <c r="W53" s="464"/>
    </row>
    <row r="54" spans="1:23" ht="18.75">
      <c r="A54" s="528"/>
      <c r="B54" s="83" t="s">
        <v>126</v>
      </c>
      <c r="C54" s="383"/>
      <c r="D54" s="383"/>
      <c r="E54" s="46"/>
      <c r="F54" s="46"/>
      <c r="G54" s="46"/>
      <c r="H54" s="46"/>
      <c r="I54" s="46"/>
      <c r="J54" s="46"/>
      <c r="K54" s="85"/>
      <c r="T54" s="416"/>
      <c r="W54" s="464"/>
    </row>
    <row r="55" spans="1:23">
      <c r="A55" s="528"/>
      <c r="B55" s="48" t="s">
        <v>85</v>
      </c>
      <c r="C55" s="48"/>
      <c r="D55" s="48"/>
      <c r="E55" s="48">
        <f>E151</f>
        <v>100</v>
      </c>
      <c r="F55" s="48" t="str">
        <f t="shared" ref="F55:J55" si="75">F151</f>
        <v>200</v>
      </c>
      <c r="G55" s="48" t="str">
        <f t="shared" si="75"/>
        <v>300</v>
      </c>
      <c r="H55" s="48" t="str">
        <f t="shared" si="75"/>
        <v>400</v>
      </c>
      <c r="I55" s="48" t="str">
        <f t="shared" si="75"/>
        <v>500</v>
      </c>
      <c r="J55" s="86" t="str">
        <f t="shared" si="75"/>
        <v>600</v>
      </c>
      <c r="K55" s="532" t="s">
        <v>243</v>
      </c>
      <c r="L55" s="84"/>
      <c r="M55" s="84"/>
      <c r="N55" s="84"/>
      <c r="O55" s="84"/>
      <c r="P55" s="84"/>
      <c r="Q55" s="84"/>
      <c r="R55" s="84"/>
      <c r="S55" s="84"/>
      <c r="T55" s="425"/>
      <c r="W55" s="464"/>
    </row>
    <row r="56" spans="1:23">
      <c r="A56" s="528"/>
      <c r="B56" s="81" t="s">
        <v>2</v>
      </c>
      <c r="C56" s="376" t="s">
        <v>434</v>
      </c>
      <c r="D56" s="403">
        <v>96</v>
      </c>
      <c r="E56" s="56">
        <f>E145</f>
        <v>18.72</v>
      </c>
      <c r="F56" s="56">
        <f t="shared" ref="F56:J56" si="76">F145</f>
        <v>15.440000000000001</v>
      </c>
      <c r="G56" s="56">
        <f t="shared" si="76"/>
        <v>9.36</v>
      </c>
      <c r="H56" s="56">
        <f t="shared" si="76"/>
        <v>7.76</v>
      </c>
      <c r="I56" s="56">
        <f t="shared" si="76"/>
        <v>7.28</v>
      </c>
      <c r="J56" s="56">
        <f t="shared" si="76"/>
        <v>7.3599999999999994</v>
      </c>
      <c r="K56" s="532"/>
      <c r="L56" s="57"/>
      <c r="M56" s="57"/>
      <c r="N56" s="411" t="str">
        <f>"delete price where catId="&amp;D56&amp;" and firma="&amp;C56&amp;";"</f>
        <v>delete price where catId=96 and firma=10;</v>
      </c>
      <c r="O56" s="459" t="str">
        <f>"insert into price (firma,catId,tiraz,cena) values ("&amp;$C56&amp;","&amp;$D56&amp;","&amp;E$4&amp;","&amp;SUBSTITUTE(TEXT(E56,"0,00"),",",".")&amp;");"</f>
        <v>insert into price (firma,catId,tiraz,cena) values (10,96,100,18.72);</v>
      </c>
      <c r="P56" s="459" t="str">
        <f t="shared" ref="P56:P59" si="77">"insert into price (firma,catId,tiraz,cena) values ("&amp;$C56&amp;","&amp;$D56&amp;","&amp;F$4&amp;","&amp;SUBSTITUTE(TEXT(F56,"0,00"),",",".")&amp;");"</f>
        <v>insert into price (firma,catId,tiraz,cena) values (10,96,200,15.44);</v>
      </c>
      <c r="Q56" s="459" t="str">
        <f t="shared" ref="Q56:Q59" si="78">"insert into price (firma,catId,tiraz,cena) values ("&amp;$C56&amp;","&amp;$D56&amp;","&amp;G$4&amp;","&amp;SUBSTITUTE(TEXT(G56,"0,00"),",",".")&amp;");"</f>
        <v>insert into price (firma,catId,tiraz,cena) values (10,96,300,9.36);</v>
      </c>
      <c r="R56" s="459" t="str">
        <f t="shared" ref="R56:R59" si="79">"insert into price (firma,catId,tiraz,cena) values ("&amp;$C56&amp;","&amp;$D56&amp;","&amp;H$4&amp;","&amp;SUBSTITUTE(TEXT(H56,"0,00"),",",".")&amp;");"</f>
        <v>insert into price (firma,catId,tiraz,cena) values (10,96,400,7.76);</v>
      </c>
      <c r="S56" s="459" t="str">
        <f t="shared" ref="S56:S59" si="80">"insert into price (firma,catId,tiraz,cena) values ("&amp;$C56&amp;","&amp;$D56&amp;","&amp;I$4&amp;","&amp;SUBSTITUTE(TEXT(I56,"0,00"),",",".")&amp;");"</f>
        <v>insert into price (firma,catId,tiraz,cena) values (10,96,500,7.28);</v>
      </c>
      <c r="T56" s="459" t="str">
        <f>"insert into price (firma,catId,tiraz,cena) values ("&amp;$C56&amp;","&amp;$D56&amp;","&amp;J$4&amp;","&amp;SUBSTITUTE(TEXT(J56,"0,00"),",",".")&amp;");"</f>
        <v>insert into price (firma,catId,tiraz,cena) values (10,96,600,7.36);</v>
      </c>
      <c r="W56" s="464"/>
    </row>
    <row r="57" spans="1:23">
      <c r="A57" s="528"/>
      <c r="B57" s="81" t="s">
        <v>3</v>
      </c>
      <c r="C57" s="376" t="s">
        <v>434</v>
      </c>
      <c r="D57" s="403">
        <v>97</v>
      </c>
      <c r="E57" s="56">
        <f t="shared" ref="E57:J59" si="81">E146</f>
        <v>37.200000000000003</v>
      </c>
      <c r="F57" s="56">
        <f t="shared" si="81"/>
        <v>24.880000000000003</v>
      </c>
      <c r="G57" s="56">
        <f t="shared" si="81"/>
        <v>14.880000000000003</v>
      </c>
      <c r="H57" s="56">
        <f t="shared" si="81"/>
        <v>12.32</v>
      </c>
      <c r="I57" s="56">
        <f t="shared" si="81"/>
        <v>11.76</v>
      </c>
      <c r="J57" s="56">
        <f t="shared" si="81"/>
        <v>11.840000000000002</v>
      </c>
      <c r="K57" s="532"/>
      <c r="L57" s="57"/>
      <c r="M57" s="57"/>
      <c r="N57" s="411" t="str">
        <f t="shared" ref="N57:N59" si="82">"delete price where catId="&amp;D57&amp;" and firma="&amp;C57&amp;";"</f>
        <v>delete price where catId=97 and firma=10;</v>
      </c>
      <c r="O57" s="459" t="str">
        <f t="shared" ref="O57:O59" si="83">"insert into price (firma,catId,tiraz,cena) values ("&amp;$C57&amp;","&amp;$D57&amp;","&amp;E$4&amp;","&amp;SUBSTITUTE(TEXT(E57,"0,00"),",",".")&amp;");"</f>
        <v>insert into price (firma,catId,tiraz,cena) values (10,97,100,37.20);</v>
      </c>
      <c r="P57" s="459" t="str">
        <f t="shared" si="77"/>
        <v>insert into price (firma,catId,tiraz,cena) values (10,97,200,24.88);</v>
      </c>
      <c r="Q57" s="459" t="str">
        <f t="shared" si="78"/>
        <v>insert into price (firma,catId,tiraz,cena) values (10,97,300,14.88);</v>
      </c>
      <c r="R57" s="459" t="str">
        <f t="shared" si="79"/>
        <v>insert into price (firma,catId,tiraz,cena) values (10,97,400,12.32);</v>
      </c>
      <c r="S57" s="459" t="str">
        <f t="shared" si="80"/>
        <v>insert into price (firma,catId,tiraz,cena) values (10,97,500,11.76);</v>
      </c>
      <c r="T57" s="459" t="str">
        <f t="shared" ref="T57:T59" si="84">"insert into price (firma,catId,tiraz,cena) values ("&amp;$C57&amp;","&amp;$D57&amp;","&amp;J$4&amp;","&amp;SUBSTITUTE(TEXT(J57,"0,00"),",",".")&amp;");"</f>
        <v>insert into price (firma,catId,tiraz,cena) values (10,97,600,11.84);</v>
      </c>
      <c r="W57" s="464"/>
    </row>
    <row r="58" spans="1:23">
      <c r="A58" s="528"/>
      <c r="B58" s="81" t="s">
        <v>4</v>
      </c>
      <c r="C58" s="376" t="s">
        <v>434</v>
      </c>
      <c r="D58" s="403">
        <v>98</v>
      </c>
      <c r="E58" s="56">
        <f t="shared" si="81"/>
        <v>56.08</v>
      </c>
      <c r="F58" s="56">
        <f t="shared" si="81"/>
        <v>34.24</v>
      </c>
      <c r="G58" s="56">
        <f t="shared" si="81"/>
        <v>20.480000000000004</v>
      </c>
      <c r="H58" s="56">
        <f t="shared" si="81"/>
        <v>17.12</v>
      </c>
      <c r="I58" s="56">
        <f t="shared" si="81"/>
        <v>16.32</v>
      </c>
      <c r="J58" s="56">
        <f t="shared" si="81"/>
        <v>16.400000000000002</v>
      </c>
      <c r="K58" s="532"/>
      <c r="L58" s="57"/>
      <c r="M58" s="57"/>
      <c r="N58" s="411" t="str">
        <f t="shared" si="82"/>
        <v>delete price where catId=98 and firma=10;</v>
      </c>
      <c r="O58" s="459" t="str">
        <f t="shared" si="83"/>
        <v>insert into price (firma,catId,tiraz,cena) values (10,98,100,56.08);</v>
      </c>
      <c r="P58" s="459" t="str">
        <f t="shared" si="77"/>
        <v>insert into price (firma,catId,tiraz,cena) values (10,98,200,34.24);</v>
      </c>
      <c r="Q58" s="459" t="str">
        <f t="shared" si="78"/>
        <v>insert into price (firma,catId,tiraz,cena) values (10,98,300,20.48);</v>
      </c>
      <c r="R58" s="459" t="str">
        <f t="shared" si="79"/>
        <v>insert into price (firma,catId,tiraz,cena) values (10,98,400,17.12);</v>
      </c>
      <c r="S58" s="459" t="str">
        <f t="shared" si="80"/>
        <v>insert into price (firma,catId,tiraz,cena) values (10,98,500,16.32);</v>
      </c>
      <c r="T58" s="459" t="str">
        <f t="shared" si="84"/>
        <v>insert into price (firma,catId,tiraz,cena) values (10,98,600,16.40);</v>
      </c>
      <c r="W58" s="464"/>
    </row>
    <row r="59" spans="1:23">
      <c r="A59" s="528"/>
      <c r="B59" s="81" t="s">
        <v>5</v>
      </c>
      <c r="C59" s="376" t="s">
        <v>434</v>
      </c>
      <c r="D59" s="403">
        <v>99</v>
      </c>
      <c r="E59" s="56">
        <f t="shared" si="81"/>
        <v>74.720000000000013</v>
      </c>
      <c r="F59" s="56">
        <f t="shared" si="81"/>
        <v>43.52</v>
      </c>
      <c r="G59" s="56">
        <f t="shared" si="81"/>
        <v>26.080000000000002</v>
      </c>
      <c r="H59" s="56">
        <f t="shared" si="81"/>
        <v>21.76</v>
      </c>
      <c r="I59" s="56">
        <f t="shared" si="81"/>
        <v>20.64</v>
      </c>
      <c r="J59" s="56">
        <f t="shared" si="81"/>
        <v>20.72</v>
      </c>
      <c r="K59" s="532"/>
      <c r="L59" s="57"/>
      <c r="M59" s="57"/>
      <c r="N59" s="411" t="str">
        <f t="shared" si="82"/>
        <v>delete price where catId=99 and firma=10;</v>
      </c>
      <c r="O59" s="459" t="str">
        <f t="shared" si="83"/>
        <v>insert into price (firma,catId,tiraz,cena) values (10,99,100,74.72);</v>
      </c>
      <c r="P59" s="459" t="str">
        <f t="shared" si="77"/>
        <v>insert into price (firma,catId,tiraz,cena) values (10,99,200,43.52);</v>
      </c>
      <c r="Q59" s="459" t="str">
        <f t="shared" si="78"/>
        <v>insert into price (firma,catId,tiraz,cena) values (10,99,300,26.08);</v>
      </c>
      <c r="R59" s="459" t="str">
        <f t="shared" si="79"/>
        <v>insert into price (firma,catId,tiraz,cena) values (10,99,400,21.76);</v>
      </c>
      <c r="S59" s="459" t="str">
        <f t="shared" si="80"/>
        <v>insert into price (firma,catId,tiraz,cena) values (10,99,500,20.64);</v>
      </c>
      <c r="T59" s="459" t="str">
        <f t="shared" si="84"/>
        <v>insert into price (firma,catId,tiraz,cena) values (10,99,600,20.72);</v>
      </c>
      <c r="W59" s="464"/>
    </row>
    <row r="60" spans="1:23">
      <c r="W60" s="464"/>
    </row>
    <row r="61" spans="1:23">
      <c r="W61" s="464"/>
    </row>
    <row r="62" spans="1:23" ht="18.75">
      <c r="A62" s="529" t="s">
        <v>134</v>
      </c>
      <c r="B62" s="531" t="s">
        <v>0</v>
      </c>
      <c r="C62" s="531"/>
      <c r="D62" s="531"/>
      <c r="E62" s="531"/>
      <c r="F62" s="531"/>
      <c r="G62" s="531"/>
      <c r="H62" s="531"/>
      <c r="I62" s="531"/>
      <c r="J62" s="531"/>
      <c r="K62" s="531"/>
      <c r="W62" s="464"/>
    </row>
    <row r="63" spans="1:23" ht="18.75">
      <c r="A63" s="529"/>
      <c r="B63" s="43" t="s">
        <v>125</v>
      </c>
      <c r="C63" s="419"/>
      <c r="D63" s="43"/>
      <c r="E63" s="43"/>
      <c r="F63" s="43"/>
      <c r="G63" s="43"/>
      <c r="H63" s="43"/>
      <c r="I63" s="43"/>
      <c r="J63" s="43"/>
      <c r="K63" s="43"/>
      <c r="W63" s="464"/>
    </row>
    <row r="64" spans="1:23" ht="15.75">
      <c r="A64" s="529"/>
      <c r="B64" s="1" t="s">
        <v>1</v>
      </c>
      <c r="C64" s="412"/>
      <c r="D64" s="1"/>
      <c r="E64" s="49">
        <v>100</v>
      </c>
      <c r="F64" s="49" t="s">
        <v>86</v>
      </c>
      <c r="G64" s="50" t="s">
        <v>87</v>
      </c>
      <c r="H64" s="49" t="s">
        <v>88</v>
      </c>
      <c r="I64" s="50" t="s">
        <v>89</v>
      </c>
      <c r="J64" s="49" t="s">
        <v>90</v>
      </c>
      <c r="K64" s="49" t="s">
        <v>91</v>
      </c>
      <c r="L64" s="49" t="s">
        <v>119</v>
      </c>
      <c r="M64" s="49" t="s">
        <v>120</v>
      </c>
      <c r="N64" s="392"/>
      <c r="O64" s="392"/>
      <c r="P64" s="392"/>
      <c r="Q64" s="392"/>
      <c r="R64" s="392"/>
      <c r="S64" s="392"/>
      <c r="T64" s="392"/>
      <c r="W64" s="464"/>
    </row>
    <row r="65" spans="1:23" ht="15.75">
      <c r="A65" s="529"/>
      <c r="B65" s="9" t="s">
        <v>2</v>
      </c>
      <c r="C65" s="413"/>
      <c r="D65" s="9"/>
      <c r="E65" s="67">
        <f>E90/E71-1</f>
        <v>-0.1333333333333333</v>
      </c>
      <c r="F65" s="67">
        <f t="shared" ref="F65:M65" si="85">F90/F71-1</f>
        <v>-0.34166666666666667</v>
      </c>
      <c r="G65" s="67">
        <f t="shared" si="85"/>
        <v>-0.33333333333333337</v>
      </c>
      <c r="H65" s="67">
        <f t="shared" si="85"/>
        <v>-0.45714285714285707</v>
      </c>
      <c r="I65" s="67">
        <f t="shared" si="85"/>
        <v>-0.33333333333333337</v>
      </c>
      <c r="J65" s="67">
        <f t="shared" si="85"/>
        <v>-0.33333333333333337</v>
      </c>
      <c r="K65" s="67">
        <f t="shared" si="85"/>
        <v>-0.4</v>
      </c>
      <c r="L65" s="67">
        <f t="shared" si="85"/>
        <v>-0.4</v>
      </c>
      <c r="M65" s="67">
        <f t="shared" si="85"/>
        <v>-0.4</v>
      </c>
      <c r="N65" s="405"/>
      <c r="O65" s="405"/>
      <c r="P65" s="405"/>
      <c r="Q65" s="405"/>
      <c r="R65" s="405"/>
      <c r="S65" s="405"/>
      <c r="T65" s="405"/>
      <c r="W65" s="464"/>
    </row>
    <row r="66" spans="1:23" ht="15.75">
      <c r="A66" s="529"/>
      <c r="B66" s="9" t="s">
        <v>3</v>
      </c>
      <c r="C66" s="413"/>
      <c r="D66" s="9"/>
      <c r="E66" s="67">
        <f t="shared" ref="E66:M68" si="86">E91/E72-1</f>
        <v>0</v>
      </c>
      <c r="F66" s="67">
        <f t="shared" si="86"/>
        <v>-0.33333333333333337</v>
      </c>
      <c r="G66" s="67">
        <f t="shared" si="86"/>
        <v>-0.29629629629629628</v>
      </c>
      <c r="H66" s="67">
        <f t="shared" si="86"/>
        <v>-0.42222222222222228</v>
      </c>
      <c r="I66" s="67">
        <f t="shared" si="86"/>
        <v>-0.44166666666666665</v>
      </c>
      <c r="J66" s="67">
        <f t="shared" si="86"/>
        <v>-0.44166666666666665</v>
      </c>
      <c r="K66" s="67">
        <f t="shared" si="86"/>
        <v>-0.5</v>
      </c>
      <c r="L66" s="67">
        <f t="shared" si="86"/>
        <v>-0.5</v>
      </c>
      <c r="M66" s="67">
        <f t="shared" si="86"/>
        <v>-0.5</v>
      </c>
      <c r="N66" s="405"/>
      <c r="O66" s="405"/>
      <c r="P66" s="405"/>
      <c r="Q66" s="405"/>
      <c r="R66" s="405"/>
      <c r="S66" s="405"/>
      <c r="T66" s="405"/>
      <c r="W66" s="464"/>
    </row>
    <row r="67" spans="1:23" ht="15.75">
      <c r="A67" s="529"/>
      <c r="B67" s="9" t="s">
        <v>4</v>
      </c>
      <c r="C67" s="413"/>
      <c r="D67" s="9"/>
      <c r="E67" s="67">
        <f t="shared" si="86"/>
        <v>6.25E-2</v>
      </c>
      <c r="F67" s="67">
        <f t="shared" si="86"/>
        <v>-0.25238095238095237</v>
      </c>
      <c r="G67" s="67">
        <f t="shared" si="86"/>
        <v>-0.22222222222222221</v>
      </c>
      <c r="H67" s="67">
        <f t="shared" si="86"/>
        <v>-0.41666666666666663</v>
      </c>
      <c r="I67" s="67">
        <f t="shared" si="86"/>
        <v>-0.47222222222222221</v>
      </c>
      <c r="J67" s="67">
        <f t="shared" si="86"/>
        <v>-0.47222222222222221</v>
      </c>
      <c r="K67" s="67">
        <f t="shared" si="86"/>
        <v>-0.52777777777777779</v>
      </c>
      <c r="L67" s="67">
        <f t="shared" si="86"/>
        <v>-0.52777777777777779</v>
      </c>
      <c r="M67" s="67">
        <f t="shared" si="86"/>
        <v>-0.52777777777777779</v>
      </c>
      <c r="N67" s="405"/>
      <c r="O67" s="405"/>
      <c r="P67" s="405"/>
      <c r="Q67" s="405"/>
      <c r="R67" s="405"/>
      <c r="S67" s="405"/>
      <c r="T67" s="405"/>
      <c r="W67" s="464"/>
    </row>
    <row r="68" spans="1:23" ht="15.75">
      <c r="A68" s="529"/>
      <c r="B68" s="9" t="s">
        <v>5</v>
      </c>
      <c r="C68" s="413"/>
      <c r="D68" s="9"/>
      <c r="E68" s="67">
        <f t="shared" si="86"/>
        <v>0.17543859649122817</v>
      </c>
      <c r="F68" s="67">
        <f t="shared" si="86"/>
        <v>-0.19607843137254899</v>
      </c>
      <c r="G68" s="67">
        <f t="shared" si="86"/>
        <v>-0.29166666666666663</v>
      </c>
      <c r="H68" s="67">
        <f t="shared" si="86"/>
        <v>-0.3833333333333333</v>
      </c>
      <c r="I68" s="67">
        <f t="shared" si="86"/>
        <v>-0.41333333333333333</v>
      </c>
      <c r="J68" s="67">
        <f t="shared" si="86"/>
        <v>-0.41333333333333333</v>
      </c>
      <c r="K68" s="67">
        <f t="shared" si="86"/>
        <v>-0.46666666666666667</v>
      </c>
      <c r="L68" s="67">
        <f t="shared" si="86"/>
        <v>-0.46666666666666667</v>
      </c>
      <c r="M68" s="67">
        <f t="shared" si="86"/>
        <v>-0.46666666666666667</v>
      </c>
      <c r="N68" s="405"/>
      <c r="O68" s="405"/>
      <c r="P68" s="405"/>
      <c r="Q68" s="405"/>
      <c r="R68" s="405"/>
      <c r="S68" s="405"/>
      <c r="T68" s="405"/>
      <c r="W68" s="464"/>
    </row>
    <row r="69" spans="1:23" ht="18.75">
      <c r="A69" s="529"/>
      <c r="B69" s="43"/>
      <c r="C69" s="419"/>
      <c r="D69" s="43"/>
      <c r="E69" s="43"/>
      <c r="F69" s="43"/>
      <c r="G69" s="43"/>
      <c r="H69" s="44"/>
      <c r="I69" s="43"/>
      <c r="J69" s="44"/>
      <c r="K69" s="44"/>
      <c r="W69" s="464"/>
    </row>
    <row r="70" spans="1:23" ht="15.75">
      <c r="A70" s="529"/>
      <c r="B70" s="1" t="s">
        <v>1</v>
      </c>
      <c r="C70" s="412"/>
      <c r="D70" s="1"/>
      <c r="E70" s="49">
        <v>100</v>
      </c>
      <c r="F70" s="49" t="s">
        <v>86</v>
      </c>
      <c r="G70" s="50" t="s">
        <v>87</v>
      </c>
      <c r="H70" s="49" t="s">
        <v>88</v>
      </c>
      <c r="I70" s="50" t="s">
        <v>89</v>
      </c>
      <c r="J70" s="49" t="s">
        <v>90</v>
      </c>
      <c r="K70" s="49" t="s">
        <v>91</v>
      </c>
      <c r="L70" s="49" t="s">
        <v>119</v>
      </c>
      <c r="M70" s="49" t="s">
        <v>120</v>
      </c>
      <c r="N70" s="392"/>
      <c r="O70" s="392"/>
      <c r="P70" s="392"/>
      <c r="Q70" s="392"/>
      <c r="R70" s="392"/>
      <c r="S70" s="392"/>
      <c r="T70" s="392"/>
      <c r="W70" s="464"/>
    </row>
    <row r="71" spans="1:23" ht="15.75">
      <c r="A71" s="529"/>
      <c r="B71" s="9" t="s">
        <v>2</v>
      </c>
      <c r="C71" s="413"/>
      <c r="D71" s="9"/>
      <c r="E71" s="30">
        <v>15</v>
      </c>
      <c r="F71" s="30">
        <v>12</v>
      </c>
      <c r="G71" s="30">
        <v>10.5</v>
      </c>
      <c r="H71" s="30">
        <v>10.5</v>
      </c>
      <c r="I71" s="30">
        <v>7.5</v>
      </c>
      <c r="J71" s="30">
        <v>7.5</v>
      </c>
      <c r="K71" s="30">
        <v>7.5</v>
      </c>
      <c r="L71" s="30">
        <v>7.5</v>
      </c>
      <c r="M71" s="30">
        <v>7.5</v>
      </c>
      <c r="N71" s="402"/>
      <c r="O71" s="402"/>
      <c r="P71" s="402"/>
      <c r="Q71" s="402"/>
      <c r="R71" s="402"/>
      <c r="S71" s="402"/>
      <c r="T71" s="402"/>
      <c r="W71" s="464"/>
    </row>
    <row r="72" spans="1:23" ht="15.75">
      <c r="A72" s="529"/>
      <c r="B72" s="9" t="s">
        <v>3</v>
      </c>
      <c r="C72" s="413"/>
      <c r="D72" s="9"/>
      <c r="E72" s="30">
        <v>18</v>
      </c>
      <c r="F72" s="30">
        <v>16.5</v>
      </c>
      <c r="G72" s="30">
        <v>13.5</v>
      </c>
      <c r="H72" s="30">
        <v>13.5</v>
      </c>
      <c r="I72" s="30">
        <v>12</v>
      </c>
      <c r="J72" s="30">
        <v>12</v>
      </c>
      <c r="K72" s="30">
        <v>12</v>
      </c>
      <c r="L72" s="30">
        <v>12</v>
      </c>
      <c r="M72" s="30">
        <v>12</v>
      </c>
      <c r="N72" s="402"/>
      <c r="O72" s="402"/>
      <c r="P72" s="402"/>
      <c r="Q72" s="402"/>
      <c r="R72" s="402"/>
      <c r="S72" s="402"/>
      <c r="T72" s="402"/>
      <c r="W72" s="464"/>
    </row>
    <row r="73" spans="1:23" ht="15.75">
      <c r="A73" s="529"/>
      <c r="B73" s="9" t="s">
        <v>4</v>
      </c>
      <c r="C73" s="413"/>
      <c r="D73" s="9"/>
      <c r="E73" s="30">
        <v>24</v>
      </c>
      <c r="F73" s="30">
        <v>21</v>
      </c>
      <c r="G73" s="30">
        <v>18</v>
      </c>
      <c r="H73" s="30">
        <v>18</v>
      </c>
      <c r="I73" s="30">
        <v>18</v>
      </c>
      <c r="J73" s="30">
        <v>18</v>
      </c>
      <c r="K73" s="30">
        <v>18</v>
      </c>
      <c r="L73" s="30">
        <v>18</v>
      </c>
      <c r="M73" s="30">
        <v>18</v>
      </c>
      <c r="N73" s="402"/>
      <c r="O73" s="402"/>
      <c r="P73" s="402"/>
      <c r="Q73" s="402"/>
      <c r="R73" s="402"/>
      <c r="S73" s="402"/>
      <c r="T73" s="402"/>
      <c r="W73" s="464"/>
    </row>
    <row r="74" spans="1:23" ht="15.75">
      <c r="A74" s="529"/>
      <c r="B74" s="9" t="s">
        <v>5</v>
      </c>
      <c r="C74" s="413"/>
      <c r="D74" s="9"/>
      <c r="E74" s="30">
        <v>28.5</v>
      </c>
      <c r="F74" s="30">
        <v>25.5</v>
      </c>
      <c r="G74" s="30">
        <v>24</v>
      </c>
      <c r="H74" s="30">
        <v>24</v>
      </c>
      <c r="I74" s="30">
        <v>22.5</v>
      </c>
      <c r="J74" s="30">
        <v>22.5</v>
      </c>
      <c r="K74" s="30">
        <v>22.5</v>
      </c>
      <c r="L74" s="30">
        <v>22.5</v>
      </c>
      <c r="M74" s="30">
        <v>22.5</v>
      </c>
      <c r="N74" s="402"/>
      <c r="O74" s="402"/>
      <c r="P74" s="402"/>
      <c r="Q74" s="402"/>
      <c r="R74" s="402"/>
      <c r="S74" s="402"/>
      <c r="T74" s="402"/>
      <c r="W74" s="464"/>
    </row>
    <row r="75" spans="1:23">
      <c r="A75" s="529"/>
      <c r="B75" s="13"/>
      <c r="C75" s="414"/>
      <c r="D75" s="372"/>
      <c r="E75" s="13"/>
      <c r="F75" s="13"/>
      <c r="G75" s="13"/>
      <c r="H75" s="13"/>
      <c r="I75" s="13"/>
      <c r="J75" s="13"/>
      <c r="K75" s="13"/>
      <c r="W75" s="464"/>
    </row>
    <row r="76" spans="1:23" ht="41.25" thickBot="1">
      <c r="A76" s="529"/>
      <c r="B76" s="45" t="s">
        <v>130</v>
      </c>
      <c r="C76" s="421"/>
      <c r="D76" s="371"/>
      <c r="E76" s="45"/>
      <c r="F76" s="45"/>
      <c r="G76" s="45"/>
      <c r="H76" s="45"/>
      <c r="I76" s="45"/>
      <c r="K76" s="76"/>
      <c r="L76" s="76"/>
      <c r="M76" s="76"/>
      <c r="N76" s="76"/>
      <c r="O76" s="76"/>
      <c r="P76" s="76"/>
      <c r="Q76" s="76"/>
      <c r="R76" s="76"/>
      <c r="S76" s="76"/>
      <c r="T76" s="76"/>
      <c r="W76" s="464"/>
    </row>
    <row r="77" spans="1:23" ht="15.75">
      <c r="A77" s="529"/>
      <c r="B77" s="69" t="s">
        <v>1</v>
      </c>
      <c r="C77" s="382"/>
      <c r="D77" s="382"/>
      <c r="E77" s="49">
        <v>100</v>
      </c>
      <c r="F77" s="49" t="s">
        <v>86</v>
      </c>
      <c r="G77" s="50" t="s">
        <v>87</v>
      </c>
      <c r="H77" s="49" t="s">
        <v>88</v>
      </c>
      <c r="I77" s="50" t="s">
        <v>89</v>
      </c>
      <c r="J77" s="49" t="s">
        <v>90</v>
      </c>
      <c r="K77" s="49" t="s">
        <v>91</v>
      </c>
      <c r="L77" s="49" t="s">
        <v>119</v>
      </c>
      <c r="M77" s="49" t="s">
        <v>120</v>
      </c>
      <c r="N77" s="392"/>
      <c r="O77" s="392"/>
      <c r="P77" s="392"/>
      <c r="Q77" s="392"/>
      <c r="R77" s="392"/>
      <c r="S77" s="392"/>
      <c r="T77" s="392"/>
      <c r="W77" s="464"/>
    </row>
    <row r="78" spans="1:23" ht="15.75">
      <c r="A78" s="529"/>
      <c r="B78" s="70" t="s">
        <v>2</v>
      </c>
      <c r="C78" s="386"/>
      <c r="D78" s="386"/>
      <c r="E78" s="78">
        <f>E90/E104-1</f>
        <v>0.16906474820143869</v>
      </c>
      <c r="F78" s="78">
        <f t="shared" ref="F78:M78" si="87">F90/F104-1</f>
        <v>0.2042682926829269</v>
      </c>
      <c r="G78" s="78">
        <f t="shared" si="87"/>
        <v>0.23239436619718323</v>
      </c>
      <c r="H78" s="78">
        <f t="shared" si="87"/>
        <v>0.18749999999999978</v>
      </c>
      <c r="I78" s="78">
        <f t="shared" si="87"/>
        <v>0.25</v>
      </c>
      <c r="J78" s="78">
        <f t="shared" si="87"/>
        <v>0.5625</v>
      </c>
      <c r="K78" s="78">
        <f t="shared" si="87"/>
        <v>0.44230769230769229</v>
      </c>
      <c r="L78" s="78">
        <f t="shared" si="87"/>
        <v>0.52027027027026995</v>
      </c>
      <c r="M78" s="78">
        <f t="shared" si="87"/>
        <v>0.48026315789473673</v>
      </c>
      <c r="N78" s="406"/>
      <c r="O78" s="406"/>
      <c r="P78" s="406"/>
      <c r="Q78" s="406"/>
      <c r="R78" s="406"/>
      <c r="S78" s="406"/>
      <c r="T78" s="406"/>
      <c r="W78" s="464"/>
    </row>
    <row r="79" spans="1:23" ht="15.75">
      <c r="A79" s="529"/>
      <c r="B79" s="70" t="s">
        <v>3</v>
      </c>
      <c r="C79" s="386"/>
      <c r="D79" s="386"/>
      <c r="E79" s="78">
        <f t="shared" ref="E79:M81" si="88">E91/E105-1</f>
        <v>0.380368098159509</v>
      </c>
      <c r="F79" s="78">
        <f t="shared" si="88"/>
        <v>0.28504672897196248</v>
      </c>
      <c r="G79" s="78">
        <f t="shared" si="88"/>
        <v>0.23697916666666674</v>
      </c>
      <c r="H79" s="78">
        <f t="shared" si="88"/>
        <v>0.14705882352941169</v>
      </c>
      <c r="I79" s="78">
        <f t="shared" si="88"/>
        <v>0.16319444444444442</v>
      </c>
      <c r="J79" s="78">
        <f t="shared" si="88"/>
        <v>0.30859374999999978</v>
      </c>
      <c r="K79" s="78">
        <f t="shared" si="88"/>
        <v>0.22950819672131151</v>
      </c>
      <c r="L79" s="78">
        <f t="shared" si="88"/>
        <v>0.22950819672131151</v>
      </c>
      <c r="M79" s="78">
        <f t="shared" si="88"/>
        <v>0.24999999999999978</v>
      </c>
      <c r="N79" s="406"/>
      <c r="O79" s="406"/>
      <c r="P79" s="406"/>
      <c r="Q79" s="406"/>
      <c r="R79" s="406"/>
      <c r="S79" s="406"/>
      <c r="T79" s="406"/>
      <c r="W79" s="464"/>
    </row>
    <row r="80" spans="1:23" ht="15.75">
      <c r="A80" s="529"/>
      <c r="B80" s="70" t="s">
        <v>4</v>
      </c>
      <c r="C80" s="386"/>
      <c r="D80" s="386"/>
      <c r="E80" s="78">
        <f t="shared" si="88"/>
        <v>0.70454545454545436</v>
      </c>
      <c r="F80" s="78">
        <f t="shared" si="88"/>
        <v>0.50961538461538458</v>
      </c>
      <c r="G80" s="78">
        <f t="shared" si="88"/>
        <v>0.47058823529411753</v>
      </c>
      <c r="H80" s="78">
        <f t="shared" si="88"/>
        <v>0.3671875</v>
      </c>
      <c r="I80" s="78">
        <f t="shared" si="88"/>
        <v>0.31944444444444442</v>
      </c>
      <c r="J80" s="78">
        <f t="shared" si="88"/>
        <v>0.36494252873563227</v>
      </c>
      <c r="K80" s="78">
        <f t="shared" si="88"/>
        <v>0.23546511627906974</v>
      </c>
      <c r="L80" s="78">
        <f t="shared" si="88"/>
        <v>0.24999999999999978</v>
      </c>
      <c r="M80" s="78">
        <f t="shared" si="88"/>
        <v>0.24999999999999978</v>
      </c>
      <c r="N80" s="406"/>
      <c r="O80" s="406"/>
      <c r="P80" s="406"/>
      <c r="Q80" s="406"/>
      <c r="R80" s="406"/>
      <c r="S80" s="406"/>
      <c r="T80" s="406"/>
      <c r="W80" s="464"/>
    </row>
    <row r="81" spans="1:23" ht="16.5" thickBot="1">
      <c r="A81" s="529"/>
      <c r="B81" s="72" t="s">
        <v>5</v>
      </c>
      <c r="C81" s="387"/>
      <c r="D81" s="387"/>
      <c r="E81" s="78">
        <f t="shared" si="88"/>
        <v>0.94767441860465129</v>
      </c>
      <c r="F81" s="78">
        <f t="shared" si="88"/>
        <v>0.63216560509554132</v>
      </c>
      <c r="G81" s="78">
        <f t="shared" si="88"/>
        <v>0.46551724137931028</v>
      </c>
      <c r="H81" s="78">
        <f t="shared" si="88"/>
        <v>0.39097744360902253</v>
      </c>
      <c r="I81" s="78">
        <f t="shared" si="88"/>
        <v>0.36363636363636354</v>
      </c>
      <c r="J81" s="78">
        <f t="shared" si="88"/>
        <v>0.4601769911504423</v>
      </c>
      <c r="K81" s="78">
        <f t="shared" si="88"/>
        <v>0.35135135135135132</v>
      </c>
      <c r="L81" s="78">
        <f t="shared" si="88"/>
        <v>0.35135135135135132</v>
      </c>
      <c r="M81" s="78">
        <f t="shared" si="88"/>
        <v>0.36363636363636354</v>
      </c>
      <c r="N81" s="406"/>
      <c r="O81" s="406"/>
      <c r="P81" s="406"/>
      <c r="Q81" s="406"/>
      <c r="R81" s="406"/>
      <c r="S81" s="406"/>
      <c r="T81" s="406"/>
      <c r="W81" s="464"/>
    </row>
    <row r="82" spans="1:23" ht="21" thickBot="1">
      <c r="A82" s="529"/>
      <c r="B82" s="45" t="s">
        <v>129</v>
      </c>
      <c r="C82" s="421"/>
      <c r="D82" s="371"/>
      <c r="E82" s="45"/>
      <c r="F82" s="45"/>
      <c r="G82" s="45"/>
      <c r="H82" s="45"/>
      <c r="I82" s="45"/>
      <c r="K82" s="76"/>
      <c r="L82" s="76"/>
      <c r="M82" s="76"/>
      <c r="N82" s="76"/>
      <c r="O82" s="76"/>
      <c r="P82" s="76"/>
      <c r="Q82" s="76"/>
      <c r="R82" s="76"/>
      <c r="S82" s="76"/>
      <c r="T82" s="76"/>
      <c r="W82" s="464"/>
    </row>
    <row r="83" spans="1:23" ht="15.75">
      <c r="A83" s="529"/>
      <c r="B83" s="69" t="s">
        <v>1</v>
      </c>
      <c r="C83" s="382"/>
      <c r="D83" s="382"/>
      <c r="E83" s="49">
        <v>100</v>
      </c>
      <c r="F83" s="49" t="s">
        <v>86</v>
      </c>
      <c r="G83" s="50" t="s">
        <v>87</v>
      </c>
      <c r="H83" s="49" t="s">
        <v>88</v>
      </c>
      <c r="I83" s="50" t="s">
        <v>89</v>
      </c>
      <c r="J83" s="49" t="s">
        <v>90</v>
      </c>
      <c r="K83" s="49" t="s">
        <v>91</v>
      </c>
      <c r="L83" s="49" t="s">
        <v>119</v>
      </c>
      <c r="M83" s="49" t="s">
        <v>120</v>
      </c>
      <c r="N83" s="392"/>
      <c r="O83" s="392"/>
      <c r="P83" s="392"/>
      <c r="Q83" s="392"/>
      <c r="R83" s="392"/>
      <c r="S83" s="392"/>
      <c r="T83" s="392"/>
      <c r="W83" s="464"/>
    </row>
    <row r="84" spans="1:23" ht="15.75">
      <c r="A84" s="529"/>
      <c r="B84" s="70" t="s">
        <v>2</v>
      </c>
      <c r="C84" s="386"/>
      <c r="D84" s="386"/>
      <c r="E84" s="77">
        <f>E97-E90</f>
        <v>3.7000000000000028</v>
      </c>
      <c r="F84" s="77">
        <f t="shared" ref="F84:M84" si="89">F97-F90</f>
        <v>2</v>
      </c>
      <c r="G84" s="77">
        <f t="shared" si="89"/>
        <v>1.5999999999999996</v>
      </c>
      <c r="H84" s="77">
        <f t="shared" si="89"/>
        <v>1.5</v>
      </c>
      <c r="I84" s="77">
        <f t="shared" si="89"/>
        <v>1</v>
      </c>
      <c r="J84" s="77">
        <f t="shared" si="89"/>
        <v>-0.20000000000000018</v>
      </c>
      <c r="K84" s="77">
        <f t="shared" si="89"/>
        <v>0.19999999999999929</v>
      </c>
      <c r="L84" s="77">
        <f t="shared" si="89"/>
        <v>0</v>
      </c>
      <c r="M84" s="77">
        <f t="shared" si="89"/>
        <v>9.9999999999999645E-2</v>
      </c>
      <c r="N84" s="407"/>
      <c r="O84" s="407"/>
      <c r="P84" s="407"/>
      <c r="Q84" s="407"/>
      <c r="R84" s="407"/>
      <c r="S84" s="407"/>
      <c r="T84" s="407"/>
      <c r="W84" s="464"/>
    </row>
    <row r="85" spans="1:23" ht="15.75">
      <c r="A85" s="529"/>
      <c r="B85" s="70" t="s">
        <v>3</v>
      </c>
      <c r="C85" s="386"/>
      <c r="D85" s="386"/>
      <c r="E85" s="77">
        <f t="shared" ref="E85:M87" si="90">E98-E91</f>
        <v>1.6000000000000014</v>
      </c>
      <c r="F85" s="77">
        <f t="shared" si="90"/>
        <v>1.9000000000000004</v>
      </c>
      <c r="G85" s="77">
        <f t="shared" si="90"/>
        <v>2.0999999999999996</v>
      </c>
      <c r="H85" s="77">
        <f t="shared" si="90"/>
        <v>2.3999999999999995</v>
      </c>
      <c r="I85" s="77">
        <f t="shared" si="90"/>
        <v>1.9999999999999991</v>
      </c>
      <c r="J85" s="77">
        <f t="shared" si="90"/>
        <v>0.99999999999999911</v>
      </c>
      <c r="K85" s="77">
        <f t="shared" si="90"/>
        <v>1.3999999999999995</v>
      </c>
      <c r="L85" s="77">
        <f t="shared" si="90"/>
        <v>1.3999999999999995</v>
      </c>
      <c r="M85" s="77">
        <f t="shared" si="90"/>
        <v>1.2000000000000002</v>
      </c>
      <c r="N85" s="407"/>
      <c r="O85" s="407"/>
      <c r="P85" s="407"/>
      <c r="Q85" s="407"/>
      <c r="R85" s="407"/>
      <c r="S85" s="407"/>
      <c r="T85" s="407"/>
      <c r="W85" s="464"/>
    </row>
    <row r="86" spans="1:23" ht="15.75">
      <c r="A86" s="529"/>
      <c r="B86" s="70" t="s">
        <v>4</v>
      </c>
      <c r="C86" s="386"/>
      <c r="D86" s="386"/>
      <c r="E86" s="77">
        <f>E99-E92</f>
        <v>-3</v>
      </c>
      <c r="F86" s="77">
        <f t="shared" si="90"/>
        <v>-9.9999999999999645E-2</v>
      </c>
      <c r="G86" s="77">
        <f t="shared" si="90"/>
        <v>0.29999999999999893</v>
      </c>
      <c r="H86" s="77">
        <f t="shared" si="90"/>
        <v>1.0999999999999996</v>
      </c>
      <c r="I86" s="77">
        <f t="shared" si="90"/>
        <v>1.3000000000000007</v>
      </c>
      <c r="J86" s="77">
        <f t="shared" si="90"/>
        <v>1</v>
      </c>
      <c r="K86" s="77">
        <f t="shared" si="90"/>
        <v>1.9000000000000004</v>
      </c>
      <c r="L86" s="77">
        <f t="shared" si="90"/>
        <v>1.6999999999999993</v>
      </c>
      <c r="M86" s="77">
        <f t="shared" si="90"/>
        <v>1.6999999999999993</v>
      </c>
      <c r="N86" s="407"/>
      <c r="O86" s="407"/>
      <c r="P86" s="407"/>
      <c r="Q86" s="407"/>
      <c r="R86" s="407"/>
      <c r="S86" s="407"/>
      <c r="T86" s="407"/>
      <c r="W86" s="464"/>
    </row>
    <row r="87" spans="1:23" ht="16.5" thickBot="1">
      <c r="A87" s="529"/>
      <c r="B87" s="72" t="s">
        <v>5</v>
      </c>
      <c r="C87" s="387"/>
      <c r="D87" s="387"/>
      <c r="E87" s="77">
        <f t="shared" si="90"/>
        <v>-7.6999999999999993</v>
      </c>
      <c r="F87" s="77">
        <f t="shared" si="90"/>
        <v>-1.5999999999999979</v>
      </c>
      <c r="G87" s="77">
        <f t="shared" si="90"/>
        <v>0.39999999999999858</v>
      </c>
      <c r="H87" s="77">
        <f t="shared" si="90"/>
        <v>1.1999999999999993</v>
      </c>
      <c r="I87" s="77">
        <f t="shared" si="90"/>
        <v>1.4000000000000004</v>
      </c>
      <c r="J87" s="77">
        <f t="shared" si="90"/>
        <v>0.40000000000000036</v>
      </c>
      <c r="K87" s="77">
        <f t="shared" si="90"/>
        <v>1.4000000000000004</v>
      </c>
      <c r="L87" s="77">
        <f t="shared" si="90"/>
        <v>1.4000000000000004</v>
      </c>
      <c r="M87" s="77">
        <f t="shared" si="90"/>
        <v>1.1999999999999993</v>
      </c>
      <c r="N87" s="407"/>
      <c r="O87" s="407"/>
      <c r="P87" s="407"/>
      <c r="Q87" s="407"/>
      <c r="R87" s="407"/>
      <c r="S87" s="407"/>
      <c r="T87" s="407"/>
      <c r="W87" s="464"/>
    </row>
    <row r="88" spans="1:23" ht="21" thickBot="1">
      <c r="A88" s="529"/>
      <c r="B88" s="45" t="s">
        <v>128</v>
      </c>
      <c r="C88" s="421"/>
      <c r="D88" s="371"/>
      <c r="E88" s="45"/>
      <c r="F88" s="45"/>
      <c r="G88" s="45"/>
      <c r="H88" s="45"/>
      <c r="I88" s="45"/>
      <c r="J88" s="45"/>
      <c r="K88" s="76"/>
      <c r="L88" s="76"/>
      <c r="M88" s="76"/>
      <c r="N88" s="76"/>
      <c r="O88" s="76"/>
      <c r="P88" s="76"/>
      <c r="Q88" s="76"/>
      <c r="R88" s="76"/>
      <c r="S88" s="76"/>
      <c r="T88" s="76"/>
      <c r="W88" s="464"/>
    </row>
    <row r="89" spans="1:23" ht="15.75">
      <c r="A89" s="529"/>
      <c r="B89" s="69" t="s">
        <v>1</v>
      </c>
      <c r="C89" s="382"/>
      <c r="D89" s="382"/>
      <c r="E89" s="49">
        <v>100</v>
      </c>
      <c r="F89" s="49" t="s">
        <v>86</v>
      </c>
      <c r="G89" s="50" t="s">
        <v>87</v>
      </c>
      <c r="H89" s="49" t="s">
        <v>88</v>
      </c>
      <c r="I89" s="50" t="s">
        <v>89</v>
      </c>
      <c r="J89" s="49" t="s">
        <v>90</v>
      </c>
      <c r="K89" s="49" t="s">
        <v>91</v>
      </c>
      <c r="L89" s="49" t="s">
        <v>119</v>
      </c>
      <c r="M89" s="49" t="s">
        <v>120</v>
      </c>
      <c r="N89" s="392"/>
      <c r="O89" s="392"/>
      <c r="P89" s="392"/>
      <c r="Q89" s="392"/>
      <c r="R89" s="392"/>
      <c r="S89" s="392"/>
      <c r="T89" s="392"/>
    </row>
    <row r="90" spans="1:23" ht="15.75">
      <c r="A90" s="529"/>
      <c r="B90" s="70" t="s">
        <v>2</v>
      </c>
      <c r="C90" s="386"/>
      <c r="D90" s="386"/>
      <c r="E90" s="71">
        <v>13</v>
      </c>
      <c r="F90" s="71">
        <v>7.9</v>
      </c>
      <c r="G90" s="71">
        <v>7</v>
      </c>
      <c r="H90" s="71">
        <v>5.7</v>
      </c>
      <c r="I90" s="71">
        <v>5</v>
      </c>
      <c r="J90" s="71">
        <v>5</v>
      </c>
      <c r="K90" s="71">
        <v>4.5</v>
      </c>
      <c r="L90" s="71">
        <v>4.5</v>
      </c>
      <c r="M90" s="71">
        <v>4.5</v>
      </c>
      <c r="N90" s="404"/>
      <c r="O90" s="404"/>
      <c r="P90" s="404"/>
      <c r="Q90" s="404"/>
      <c r="R90" s="404"/>
      <c r="S90" s="404"/>
      <c r="T90" s="404"/>
    </row>
    <row r="91" spans="1:23" ht="15.75">
      <c r="A91" s="529"/>
      <c r="B91" s="70" t="s">
        <v>3</v>
      </c>
      <c r="C91" s="386"/>
      <c r="D91" s="386"/>
      <c r="E91" s="71">
        <v>18</v>
      </c>
      <c r="F91" s="71">
        <v>11</v>
      </c>
      <c r="G91" s="71">
        <v>9.5</v>
      </c>
      <c r="H91" s="71">
        <v>7.8</v>
      </c>
      <c r="I91" s="71">
        <v>6.7</v>
      </c>
      <c r="J91" s="71">
        <v>6.7</v>
      </c>
      <c r="K91" s="71">
        <v>6</v>
      </c>
      <c r="L91" s="71">
        <v>6</v>
      </c>
      <c r="M91" s="71">
        <v>6</v>
      </c>
      <c r="N91" s="404"/>
      <c r="O91" s="404"/>
      <c r="P91" s="404"/>
      <c r="Q91" s="404"/>
      <c r="R91" s="404"/>
      <c r="S91" s="404"/>
      <c r="T91" s="404"/>
    </row>
    <row r="92" spans="1:23" ht="15.75">
      <c r="A92" s="529"/>
      <c r="B92" s="70" t="s">
        <v>4</v>
      </c>
      <c r="C92" s="386"/>
      <c r="D92" s="386"/>
      <c r="E92" s="71">
        <v>25.5</v>
      </c>
      <c r="F92" s="71">
        <v>15.7</v>
      </c>
      <c r="G92" s="71">
        <v>14</v>
      </c>
      <c r="H92" s="71">
        <v>10.5</v>
      </c>
      <c r="I92" s="71">
        <v>9.5</v>
      </c>
      <c r="J92" s="71">
        <v>9.5</v>
      </c>
      <c r="K92" s="71">
        <v>8.5</v>
      </c>
      <c r="L92" s="71">
        <v>8.5</v>
      </c>
      <c r="M92" s="71">
        <v>8.5</v>
      </c>
      <c r="N92" s="404"/>
      <c r="O92" s="404"/>
      <c r="P92" s="404"/>
      <c r="Q92" s="404"/>
      <c r="R92" s="404"/>
      <c r="S92" s="404"/>
      <c r="T92" s="404"/>
    </row>
    <row r="93" spans="1:23" ht="16.5" thickBot="1">
      <c r="A93" s="529"/>
      <c r="B93" s="72" t="s">
        <v>5</v>
      </c>
      <c r="C93" s="388"/>
      <c r="D93" s="388"/>
      <c r="E93" s="73">
        <v>33.5</v>
      </c>
      <c r="F93" s="73">
        <v>20.5</v>
      </c>
      <c r="G93" s="73">
        <v>17</v>
      </c>
      <c r="H93" s="73">
        <v>14.8</v>
      </c>
      <c r="I93" s="73">
        <v>13.2</v>
      </c>
      <c r="J93" s="73">
        <v>13.2</v>
      </c>
      <c r="K93" s="73">
        <v>12</v>
      </c>
      <c r="L93" s="73">
        <v>12</v>
      </c>
      <c r="M93" s="73">
        <v>12</v>
      </c>
      <c r="N93" s="404"/>
      <c r="O93" s="404"/>
      <c r="P93" s="404"/>
      <c r="Q93" s="404"/>
      <c r="R93" s="404"/>
      <c r="S93" s="404"/>
      <c r="T93" s="404"/>
    </row>
    <row r="94" spans="1:23" ht="15.75">
      <c r="A94" s="529"/>
      <c r="B94" s="2"/>
      <c r="C94" s="2"/>
      <c r="D94" s="2"/>
      <c r="E94" s="74"/>
      <c r="F94" s="74"/>
      <c r="G94" s="74"/>
      <c r="H94" s="74"/>
      <c r="I94" s="74"/>
      <c r="J94" s="74"/>
      <c r="K94" s="74"/>
      <c r="L94" s="74"/>
      <c r="M94" s="75"/>
      <c r="N94" s="75"/>
      <c r="O94" s="75"/>
      <c r="P94" s="75"/>
      <c r="Q94" s="75"/>
      <c r="R94" s="75"/>
      <c r="S94" s="75"/>
      <c r="T94" s="75"/>
    </row>
    <row r="95" spans="1:23" ht="18.75">
      <c r="A95" s="529"/>
      <c r="B95" s="43" t="s">
        <v>131</v>
      </c>
      <c r="C95" s="420"/>
      <c r="D95" s="389"/>
      <c r="E95" s="46"/>
      <c r="F95" s="46"/>
      <c r="G95" s="46"/>
      <c r="H95" s="46"/>
      <c r="I95" s="46"/>
      <c r="J95" s="46"/>
      <c r="K95" s="47"/>
    </row>
    <row r="96" spans="1:23">
      <c r="A96" s="529"/>
      <c r="B96" s="48" t="s">
        <v>85</v>
      </c>
      <c r="C96" s="48"/>
      <c r="D96" s="48"/>
      <c r="E96" s="49">
        <v>100</v>
      </c>
      <c r="F96" s="49" t="s">
        <v>86</v>
      </c>
      <c r="G96" s="50" t="s">
        <v>87</v>
      </c>
      <c r="H96" s="49" t="s">
        <v>88</v>
      </c>
      <c r="I96" s="50" t="s">
        <v>89</v>
      </c>
      <c r="J96" s="49" t="s">
        <v>90</v>
      </c>
      <c r="K96" s="49" t="s">
        <v>91</v>
      </c>
      <c r="L96" s="49" t="s">
        <v>119</v>
      </c>
      <c r="M96" s="49" t="s">
        <v>120</v>
      </c>
      <c r="N96" s="392"/>
      <c r="O96" s="392"/>
      <c r="P96" s="392"/>
      <c r="Q96" s="392"/>
      <c r="R96" s="392"/>
      <c r="S96" s="392"/>
      <c r="T96" s="392"/>
    </row>
    <row r="97" spans="1:20">
      <c r="A97" s="529"/>
      <c r="B97" s="51" t="s">
        <v>2</v>
      </c>
      <c r="C97" s="51"/>
      <c r="D97" s="51"/>
      <c r="E97" s="56">
        <f>ROUNDUP(E104*1.5,1)</f>
        <v>16.700000000000003</v>
      </c>
      <c r="F97" s="56">
        <f t="shared" ref="F97:M97" si="91">ROUNDUP(F104*1.5,1)</f>
        <v>9.9</v>
      </c>
      <c r="G97" s="56">
        <f t="shared" si="91"/>
        <v>8.6</v>
      </c>
      <c r="H97" s="56">
        <f t="shared" si="91"/>
        <v>7.2</v>
      </c>
      <c r="I97" s="56">
        <f t="shared" si="91"/>
        <v>6</v>
      </c>
      <c r="J97" s="56">
        <f t="shared" si="91"/>
        <v>4.8</v>
      </c>
      <c r="K97" s="56">
        <f t="shared" si="91"/>
        <v>4.6999999999999993</v>
      </c>
      <c r="L97" s="56">
        <f t="shared" si="91"/>
        <v>4.5</v>
      </c>
      <c r="M97" s="56">
        <f t="shared" si="91"/>
        <v>4.5999999999999996</v>
      </c>
      <c r="N97" s="393"/>
      <c r="O97" s="393"/>
      <c r="P97" s="393"/>
      <c r="Q97" s="393"/>
      <c r="R97" s="393"/>
      <c r="S97" s="393"/>
      <c r="T97" s="393"/>
    </row>
    <row r="98" spans="1:20">
      <c r="A98" s="529"/>
      <c r="B98" s="51" t="s">
        <v>3</v>
      </c>
      <c r="C98" s="51"/>
      <c r="D98" s="51"/>
      <c r="E98" s="56">
        <f t="shared" ref="E98:M100" si="92">ROUNDUP(E105*1.5,1)</f>
        <v>19.600000000000001</v>
      </c>
      <c r="F98" s="56">
        <f t="shared" si="92"/>
        <v>12.9</v>
      </c>
      <c r="G98" s="56">
        <f t="shared" si="92"/>
        <v>11.6</v>
      </c>
      <c r="H98" s="56">
        <f t="shared" si="92"/>
        <v>10.199999999999999</v>
      </c>
      <c r="I98" s="56">
        <f t="shared" si="92"/>
        <v>8.6999999999999993</v>
      </c>
      <c r="J98" s="56">
        <f t="shared" si="92"/>
        <v>7.6999999999999993</v>
      </c>
      <c r="K98" s="56">
        <f t="shared" si="92"/>
        <v>7.3999999999999995</v>
      </c>
      <c r="L98" s="56">
        <f t="shared" si="92"/>
        <v>7.3999999999999995</v>
      </c>
      <c r="M98" s="56">
        <f t="shared" si="92"/>
        <v>7.2</v>
      </c>
      <c r="N98" s="393"/>
      <c r="O98" s="393"/>
      <c r="P98" s="393"/>
      <c r="Q98" s="393"/>
      <c r="R98" s="393"/>
      <c r="S98" s="393"/>
      <c r="T98" s="393"/>
    </row>
    <row r="99" spans="1:20">
      <c r="A99" s="529"/>
      <c r="B99" s="51" t="s">
        <v>4</v>
      </c>
      <c r="C99" s="51"/>
      <c r="D99" s="51"/>
      <c r="E99" s="56">
        <f t="shared" si="92"/>
        <v>22.5</v>
      </c>
      <c r="F99" s="56">
        <f t="shared" si="92"/>
        <v>15.6</v>
      </c>
      <c r="G99" s="56">
        <f t="shared" si="92"/>
        <v>14.299999999999999</v>
      </c>
      <c r="H99" s="56">
        <f t="shared" si="92"/>
        <v>11.6</v>
      </c>
      <c r="I99" s="56">
        <f t="shared" si="92"/>
        <v>10.8</v>
      </c>
      <c r="J99" s="56">
        <f t="shared" si="92"/>
        <v>10.5</v>
      </c>
      <c r="K99" s="56">
        <f t="shared" si="92"/>
        <v>10.4</v>
      </c>
      <c r="L99" s="56">
        <f t="shared" si="92"/>
        <v>10.199999999999999</v>
      </c>
      <c r="M99" s="56">
        <f t="shared" si="92"/>
        <v>10.199999999999999</v>
      </c>
      <c r="N99" s="393"/>
      <c r="O99" s="393"/>
      <c r="P99" s="393"/>
      <c r="Q99" s="393"/>
      <c r="R99" s="393"/>
      <c r="S99" s="393"/>
      <c r="T99" s="393"/>
    </row>
    <row r="100" spans="1:20">
      <c r="A100" s="529"/>
      <c r="B100" s="51" t="s">
        <v>5</v>
      </c>
      <c r="C100" s="51"/>
      <c r="D100" s="51"/>
      <c r="E100" s="56">
        <f t="shared" si="92"/>
        <v>25.8</v>
      </c>
      <c r="F100" s="56">
        <f t="shared" si="92"/>
        <v>18.900000000000002</v>
      </c>
      <c r="G100" s="56">
        <f t="shared" si="92"/>
        <v>17.399999999999999</v>
      </c>
      <c r="H100" s="56">
        <f t="shared" si="92"/>
        <v>16</v>
      </c>
      <c r="I100" s="56">
        <f t="shared" si="92"/>
        <v>14.6</v>
      </c>
      <c r="J100" s="56">
        <f t="shared" si="92"/>
        <v>13.6</v>
      </c>
      <c r="K100" s="56">
        <f t="shared" si="92"/>
        <v>13.4</v>
      </c>
      <c r="L100" s="56">
        <f t="shared" si="92"/>
        <v>13.4</v>
      </c>
      <c r="M100" s="56">
        <f t="shared" si="92"/>
        <v>13.2</v>
      </c>
      <c r="N100" s="393"/>
      <c r="O100" s="393"/>
      <c r="P100" s="393"/>
      <c r="Q100" s="393"/>
      <c r="R100" s="393"/>
      <c r="S100" s="393"/>
      <c r="T100" s="393"/>
    </row>
    <row r="101" spans="1:20">
      <c r="A101" s="529"/>
      <c r="B101" s="54"/>
      <c r="C101" s="390"/>
      <c r="D101" s="390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</row>
    <row r="102" spans="1:20" ht="17.45" customHeight="1">
      <c r="A102" s="529"/>
      <c r="B102" s="43" t="s">
        <v>126</v>
      </c>
      <c r="C102" s="420"/>
      <c r="D102" s="389"/>
      <c r="E102" s="46"/>
      <c r="F102" s="46"/>
      <c r="G102" s="46"/>
      <c r="H102" s="46"/>
      <c r="I102" s="46"/>
      <c r="J102" s="46"/>
      <c r="K102" s="47"/>
    </row>
    <row r="103" spans="1:20">
      <c r="A103" s="529"/>
      <c r="B103" s="48" t="s">
        <v>85</v>
      </c>
      <c r="C103" s="48"/>
      <c r="D103" s="48"/>
      <c r="E103" s="49">
        <v>100</v>
      </c>
      <c r="F103" s="49" t="s">
        <v>86</v>
      </c>
      <c r="G103" s="50" t="s">
        <v>87</v>
      </c>
      <c r="H103" s="49" t="s">
        <v>88</v>
      </c>
      <c r="I103" s="50" t="s">
        <v>89</v>
      </c>
      <c r="J103" s="49" t="s">
        <v>90</v>
      </c>
      <c r="K103" s="49" t="s">
        <v>91</v>
      </c>
      <c r="L103" s="49" t="s">
        <v>119</v>
      </c>
      <c r="M103" s="49" t="s">
        <v>120</v>
      </c>
      <c r="N103" s="392"/>
      <c r="O103" s="392"/>
      <c r="P103" s="392"/>
      <c r="Q103" s="392"/>
      <c r="R103" s="392"/>
      <c r="S103" s="392"/>
      <c r="T103" s="392"/>
    </row>
    <row r="104" spans="1:20">
      <c r="A104" s="529"/>
      <c r="B104" s="51" t="s">
        <v>2</v>
      </c>
      <c r="C104" s="51"/>
      <c r="D104" s="51"/>
      <c r="E104" s="56">
        <f>E111*0.8</f>
        <v>11.120000000000001</v>
      </c>
      <c r="F104" s="56">
        <f t="shared" ref="F104:M104" si="93">F111*0.8</f>
        <v>6.56</v>
      </c>
      <c r="G104" s="56">
        <f t="shared" si="93"/>
        <v>5.68</v>
      </c>
      <c r="H104" s="56">
        <f t="shared" si="93"/>
        <v>4.8000000000000007</v>
      </c>
      <c r="I104" s="56">
        <f t="shared" si="93"/>
        <v>4</v>
      </c>
      <c r="J104" s="56">
        <f t="shared" si="93"/>
        <v>3.2</v>
      </c>
      <c r="K104" s="56">
        <f t="shared" si="93"/>
        <v>3.12</v>
      </c>
      <c r="L104" s="56">
        <f t="shared" si="93"/>
        <v>2.9600000000000004</v>
      </c>
      <c r="M104" s="56">
        <f t="shared" si="93"/>
        <v>3.04</v>
      </c>
      <c r="N104" s="393"/>
      <c r="O104" s="393"/>
      <c r="P104" s="393"/>
      <c r="Q104" s="393"/>
      <c r="R104" s="393"/>
      <c r="S104" s="393"/>
      <c r="T104" s="393"/>
    </row>
    <row r="105" spans="1:20">
      <c r="A105" s="529"/>
      <c r="B105" s="51" t="s">
        <v>3</v>
      </c>
      <c r="C105" s="51"/>
      <c r="D105" s="51"/>
      <c r="E105" s="56">
        <f>E112*0.8</f>
        <v>13.040000000000001</v>
      </c>
      <c r="F105" s="56">
        <f t="shared" ref="F105:M105" si="94">F112*0.8</f>
        <v>8.56</v>
      </c>
      <c r="G105" s="56">
        <f t="shared" si="94"/>
        <v>7.68</v>
      </c>
      <c r="H105" s="56">
        <f t="shared" si="94"/>
        <v>6.8000000000000007</v>
      </c>
      <c r="I105" s="56">
        <f t="shared" si="94"/>
        <v>5.7600000000000007</v>
      </c>
      <c r="J105" s="56">
        <f t="shared" si="94"/>
        <v>5.120000000000001</v>
      </c>
      <c r="K105" s="56">
        <f t="shared" si="94"/>
        <v>4.88</v>
      </c>
      <c r="L105" s="56">
        <f t="shared" si="94"/>
        <v>4.88</v>
      </c>
      <c r="M105" s="56">
        <f t="shared" si="94"/>
        <v>4.8000000000000007</v>
      </c>
      <c r="N105" s="393"/>
      <c r="O105" s="393"/>
      <c r="P105" s="393"/>
      <c r="Q105" s="393"/>
      <c r="R105" s="393"/>
      <c r="S105" s="393"/>
      <c r="T105" s="393"/>
    </row>
    <row r="106" spans="1:20">
      <c r="A106" s="529"/>
      <c r="B106" s="51" t="s">
        <v>4</v>
      </c>
      <c r="C106" s="51"/>
      <c r="D106" s="51"/>
      <c r="E106" s="56">
        <f>E113*0.8</f>
        <v>14.96</v>
      </c>
      <c r="F106" s="56">
        <f t="shared" ref="F106:M106" si="95">F113*0.8</f>
        <v>10.4</v>
      </c>
      <c r="G106" s="56">
        <f t="shared" si="95"/>
        <v>9.5200000000000014</v>
      </c>
      <c r="H106" s="56">
        <f t="shared" si="95"/>
        <v>7.68</v>
      </c>
      <c r="I106" s="56">
        <f t="shared" si="95"/>
        <v>7.2</v>
      </c>
      <c r="J106" s="56">
        <f t="shared" si="95"/>
        <v>6.96</v>
      </c>
      <c r="K106" s="56">
        <f t="shared" si="95"/>
        <v>6.88</v>
      </c>
      <c r="L106" s="56">
        <f t="shared" si="95"/>
        <v>6.8000000000000007</v>
      </c>
      <c r="M106" s="56">
        <f t="shared" si="95"/>
        <v>6.8000000000000007</v>
      </c>
      <c r="N106" s="393"/>
      <c r="O106" s="393"/>
      <c r="P106" s="393"/>
      <c r="Q106" s="393"/>
      <c r="R106" s="393"/>
      <c r="S106" s="393"/>
      <c r="T106" s="393"/>
    </row>
    <row r="107" spans="1:20">
      <c r="A107" s="529"/>
      <c r="B107" s="51" t="s">
        <v>5</v>
      </c>
      <c r="C107" s="51"/>
      <c r="D107" s="51"/>
      <c r="E107" s="56">
        <f>E114*0.8</f>
        <v>17.2</v>
      </c>
      <c r="F107" s="56">
        <f t="shared" ref="F107:M107" si="96">F114*0.8</f>
        <v>12.56</v>
      </c>
      <c r="G107" s="56">
        <f t="shared" si="96"/>
        <v>11.600000000000001</v>
      </c>
      <c r="H107" s="56">
        <f t="shared" si="96"/>
        <v>10.64</v>
      </c>
      <c r="I107" s="56">
        <f t="shared" si="96"/>
        <v>9.68</v>
      </c>
      <c r="J107" s="56">
        <f t="shared" si="96"/>
        <v>9.0400000000000009</v>
      </c>
      <c r="K107" s="56">
        <f t="shared" si="96"/>
        <v>8.8800000000000008</v>
      </c>
      <c r="L107" s="56">
        <f t="shared" si="96"/>
        <v>8.8800000000000008</v>
      </c>
      <c r="M107" s="56">
        <f t="shared" si="96"/>
        <v>8.8000000000000007</v>
      </c>
      <c r="N107" s="393"/>
      <c r="O107" s="393"/>
      <c r="P107" s="393"/>
      <c r="Q107" s="393"/>
      <c r="R107" s="393"/>
      <c r="S107" s="393"/>
      <c r="T107" s="393"/>
    </row>
    <row r="108" spans="1:20">
      <c r="A108" s="529"/>
      <c r="B108" s="54"/>
      <c r="C108" s="390"/>
      <c r="D108" s="390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 ht="18.75">
      <c r="A109" s="529"/>
      <c r="B109" s="58" t="s">
        <v>127</v>
      </c>
      <c r="C109" s="391"/>
      <c r="D109" s="391"/>
      <c r="E109" s="59"/>
      <c r="F109" s="59"/>
      <c r="G109" s="59"/>
      <c r="H109" s="59"/>
      <c r="I109" s="59"/>
      <c r="J109" s="59"/>
      <c r="K109" s="60"/>
      <c r="L109" s="61"/>
      <c r="M109" s="61"/>
      <c r="N109" s="61"/>
      <c r="O109" s="61"/>
      <c r="P109" s="61"/>
      <c r="Q109" s="61"/>
      <c r="R109" s="61"/>
      <c r="S109" s="61"/>
      <c r="T109" s="61"/>
    </row>
    <row r="110" spans="1:20" ht="14.45" customHeight="1">
      <c r="A110" s="529"/>
      <c r="B110" s="62" t="s">
        <v>85</v>
      </c>
      <c r="C110" s="62"/>
      <c r="D110" s="62"/>
      <c r="E110" s="63">
        <v>100</v>
      </c>
      <c r="F110" s="63" t="s">
        <v>86</v>
      </c>
      <c r="G110" s="64" t="s">
        <v>87</v>
      </c>
      <c r="H110" s="63" t="s">
        <v>88</v>
      </c>
      <c r="I110" s="64" t="s">
        <v>89</v>
      </c>
      <c r="J110" s="63" t="s">
        <v>90</v>
      </c>
      <c r="K110" s="63" t="s">
        <v>91</v>
      </c>
      <c r="L110" s="63" t="s">
        <v>119</v>
      </c>
      <c r="M110" s="63" t="s">
        <v>120</v>
      </c>
      <c r="N110" s="408"/>
      <c r="O110" s="408"/>
      <c r="P110" s="408"/>
      <c r="Q110" s="408"/>
      <c r="R110" s="408"/>
      <c r="S110" s="408"/>
      <c r="T110" s="408"/>
    </row>
    <row r="111" spans="1:20">
      <c r="A111" s="529"/>
      <c r="B111" s="62" t="s">
        <v>2</v>
      </c>
      <c r="C111" s="62"/>
      <c r="D111" s="62"/>
      <c r="E111" s="65" t="s">
        <v>92</v>
      </c>
      <c r="F111" s="65" t="s">
        <v>93</v>
      </c>
      <c r="G111" s="66" t="s">
        <v>94</v>
      </c>
      <c r="H111" s="65" t="s">
        <v>95</v>
      </c>
      <c r="I111" s="66" t="s">
        <v>96</v>
      </c>
      <c r="J111" s="65" t="s">
        <v>97</v>
      </c>
      <c r="K111" s="65" t="s">
        <v>98</v>
      </c>
      <c r="L111" s="65" t="s">
        <v>122</v>
      </c>
      <c r="M111" s="65" t="s">
        <v>123</v>
      </c>
      <c r="N111" s="409"/>
      <c r="O111" s="409"/>
      <c r="P111" s="409"/>
      <c r="Q111" s="409"/>
      <c r="R111" s="409"/>
      <c r="S111" s="409"/>
      <c r="T111" s="409"/>
    </row>
    <row r="112" spans="1:20">
      <c r="A112" s="529"/>
      <c r="B112" s="62" t="s">
        <v>3</v>
      </c>
      <c r="C112" s="62"/>
      <c r="D112" s="62"/>
      <c r="E112" s="65" t="s">
        <v>99</v>
      </c>
      <c r="F112" s="65" t="s">
        <v>100</v>
      </c>
      <c r="G112" s="66" t="s">
        <v>101</v>
      </c>
      <c r="H112" s="65" t="s">
        <v>102</v>
      </c>
      <c r="I112" s="66" t="s">
        <v>103</v>
      </c>
      <c r="J112" s="65" t="s">
        <v>104</v>
      </c>
      <c r="K112" s="65" t="s">
        <v>105</v>
      </c>
      <c r="L112" s="65" t="s">
        <v>105</v>
      </c>
      <c r="M112" s="65" t="s">
        <v>95</v>
      </c>
      <c r="N112" s="409"/>
      <c r="O112" s="409"/>
      <c r="P112" s="409"/>
      <c r="Q112" s="409"/>
      <c r="R112" s="409"/>
      <c r="S112" s="409"/>
      <c r="T112" s="409"/>
    </row>
    <row r="113" spans="1:20">
      <c r="A113" s="529"/>
      <c r="B113" s="62" t="s">
        <v>4</v>
      </c>
      <c r="C113" s="62"/>
      <c r="D113" s="62"/>
      <c r="E113" s="65" t="s">
        <v>106</v>
      </c>
      <c r="F113" s="65" t="s">
        <v>107</v>
      </c>
      <c r="G113" s="66" t="s">
        <v>108</v>
      </c>
      <c r="H113" s="65" t="s">
        <v>101</v>
      </c>
      <c r="I113" s="66" t="s">
        <v>109</v>
      </c>
      <c r="J113" s="65" t="s">
        <v>110</v>
      </c>
      <c r="K113" s="65" t="s">
        <v>111</v>
      </c>
      <c r="L113" s="65" t="s">
        <v>102</v>
      </c>
      <c r="M113" s="65" t="s">
        <v>102</v>
      </c>
      <c r="N113" s="409"/>
      <c r="O113" s="409"/>
      <c r="P113" s="409"/>
      <c r="Q113" s="409"/>
      <c r="R113" s="409"/>
      <c r="S113" s="409"/>
      <c r="T113" s="409"/>
    </row>
    <row r="114" spans="1:20">
      <c r="A114" s="529"/>
      <c r="B114" s="62" t="s">
        <v>5</v>
      </c>
      <c r="C114" s="62"/>
      <c r="D114" s="62"/>
      <c r="E114" s="65" t="s">
        <v>112</v>
      </c>
      <c r="F114" s="65" t="s">
        <v>113</v>
      </c>
      <c r="G114" s="66" t="s">
        <v>114</v>
      </c>
      <c r="H114" s="65" t="s">
        <v>115</v>
      </c>
      <c r="I114" s="66" t="s">
        <v>116</v>
      </c>
      <c r="J114" s="65" t="s">
        <v>117</v>
      </c>
      <c r="K114" s="65" t="s">
        <v>118</v>
      </c>
      <c r="L114" s="65" t="s">
        <v>118</v>
      </c>
      <c r="M114" s="65" t="s">
        <v>124</v>
      </c>
      <c r="N114" s="409"/>
      <c r="O114" s="409"/>
      <c r="P114" s="409"/>
      <c r="Q114" s="409"/>
      <c r="R114" s="409"/>
      <c r="S114" s="409"/>
      <c r="T114" s="409"/>
    </row>
    <row r="115" spans="1:20" ht="33" customHeight="1">
      <c r="A115" s="530" t="s">
        <v>166</v>
      </c>
      <c r="B115" s="531" t="s">
        <v>6</v>
      </c>
      <c r="C115" s="531"/>
      <c r="D115" s="531"/>
      <c r="E115" s="531"/>
      <c r="F115" s="531"/>
      <c r="G115" s="531"/>
      <c r="H115" s="531"/>
      <c r="I115" s="531"/>
      <c r="J115" s="531"/>
      <c r="K115" s="531"/>
    </row>
    <row r="116" spans="1:20">
      <c r="A116" s="530"/>
      <c r="B116" s="13"/>
      <c r="C116" s="414"/>
      <c r="D116" s="372"/>
      <c r="E116" s="13"/>
      <c r="F116" s="13"/>
      <c r="G116" s="13"/>
      <c r="H116" s="13"/>
      <c r="I116" s="13"/>
      <c r="J116" s="13"/>
      <c r="K116" s="13"/>
    </row>
    <row r="117" spans="1:20" ht="41.25" thickBot="1">
      <c r="A117" s="530"/>
      <c r="B117" s="45" t="s">
        <v>130</v>
      </c>
      <c r="C117" s="421"/>
      <c r="D117" s="371"/>
      <c r="E117" s="45"/>
      <c r="F117" s="45"/>
      <c r="G117" s="45"/>
      <c r="H117" s="45"/>
      <c r="I117" s="45"/>
      <c r="K117" s="76"/>
      <c r="L117" s="76"/>
      <c r="M117" s="76"/>
      <c r="N117" s="76"/>
      <c r="O117" s="76"/>
      <c r="P117" s="76"/>
      <c r="Q117" s="76"/>
      <c r="R117" s="76"/>
      <c r="S117" s="76"/>
      <c r="T117" s="76"/>
    </row>
    <row r="118" spans="1:20" ht="15.75">
      <c r="A118" s="530"/>
      <c r="B118" s="69" t="s">
        <v>1</v>
      </c>
      <c r="C118" s="382"/>
      <c r="D118" s="382"/>
      <c r="E118" s="49">
        <v>100</v>
      </c>
      <c r="F118" s="49" t="s">
        <v>86</v>
      </c>
      <c r="G118" s="50" t="s">
        <v>87</v>
      </c>
      <c r="H118" s="49" t="s">
        <v>88</v>
      </c>
      <c r="I118" s="50" t="s">
        <v>89</v>
      </c>
      <c r="J118" s="49" t="s">
        <v>90</v>
      </c>
      <c r="K118" s="49"/>
      <c r="L118" s="49"/>
      <c r="M118" s="49"/>
      <c r="N118" s="392"/>
      <c r="O118" s="392"/>
      <c r="P118" s="392"/>
      <c r="Q118" s="392"/>
      <c r="R118" s="392"/>
      <c r="S118" s="392"/>
      <c r="T118" s="392"/>
    </row>
    <row r="119" spans="1:20" ht="15.75">
      <c r="A119" s="530"/>
      <c r="B119" s="70" t="s">
        <v>2</v>
      </c>
      <c r="C119" s="386"/>
      <c r="D119" s="386"/>
      <c r="E119" s="78">
        <f>E131/E145-1</f>
        <v>0.12179487179487181</v>
      </c>
      <c r="F119" s="78">
        <f t="shared" ref="F119:J119" si="97">F131/F145-1</f>
        <v>9.4559585492227871E-2</v>
      </c>
      <c r="G119" s="78">
        <f t="shared" si="97"/>
        <v>0.20726495726495742</v>
      </c>
      <c r="H119" s="78">
        <f t="shared" si="97"/>
        <v>0.41752577319587636</v>
      </c>
      <c r="I119" s="78">
        <f t="shared" si="97"/>
        <v>0.15384615384615397</v>
      </c>
      <c r="J119" s="78">
        <f t="shared" si="97"/>
        <v>0.14130434782608714</v>
      </c>
      <c r="K119" s="78"/>
      <c r="L119" s="78"/>
      <c r="M119" s="78"/>
      <c r="N119" s="406"/>
      <c r="O119" s="406"/>
      <c r="P119" s="406"/>
      <c r="Q119" s="406"/>
      <c r="R119" s="406"/>
      <c r="S119" s="406"/>
      <c r="T119" s="406"/>
    </row>
    <row r="120" spans="1:20" ht="15.75">
      <c r="A120" s="530"/>
      <c r="B120" s="70" t="s">
        <v>3</v>
      </c>
      <c r="C120" s="386"/>
      <c r="D120" s="386"/>
      <c r="E120" s="78">
        <f t="shared" ref="E120:J122" si="98">E132/E146-1</f>
        <v>0.13440860215053752</v>
      </c>
      <c r="F120" s="78">
        <f t="shared" si="98"/>
        <v>0.12942122186495175</v>
      </c>
      <c r="G120" s="78">
        <f t="shared" si="98"/>
        <v>0.13575268817204278</v>
      </c>
      <c r="H120" s="78">
        <f t="shared" si="98"/>
        <v>0.29870129870129869</v>
      </c>
      <c r="I120" s="78">
        <f t="shared" si="98"/>
        <v>0.19897959183673475</v>
      </c>
      <c r="J120" s="78">
        <f t="shared" si="98"/>
        <v>0.19087837837837829</v>
      </c>
      <c r="K120" s="78"/>
      <c r="L120" s="78"/>
      <c r="M120" s="78"/>
      <c r="N120" s="406"/>
      <c r="O120" s="406"/>
      <c r="P120" s="406"/>
      <c r="Q120" s="406"/>
      <c r="R120" s="406"/>
      <c r="S120" s="406"/>
      <c r="T120" s="406"/>
    </row>
    <row r="121" spans="1:20" ht="15.75">
      <c r="A121" s="530"/>
      <c r="B121" s="70" t="s">
        <v>4</v>
      </c>
      <c r="C121" s="386"/>
      <c r="D121" s="386"/>
      <c r="E121" s="78">
        <f t="shared" si="98"/>
        <v>0.20363766048502141</v>
      </c>
      <c r="F121" s="78">
        <f t="shared" si="98"/>
        <v>0.18866822429906538</v>
      </c>
      <c r="G121" s="78">
        <f t="shared" si="98"/>
        <v>0.16699218749999978</v>
      </c>
      <c r="H121" s="78">
        <f t="shared" si="98"/>
        <v>0.34345794392523366</v>
      </c>
      <c r="I121" s="78">
        <f t="shared" si="98"/>
        <v>0.12132352941176472</v>
      </c>
      <c r="J121" s="78">
        <f t="shared" si="98"/>
        <v>0.11585365853658525</v>
      </c>
      <c r="K121" s="78"/>
      <c r="L121" s="78"/>
      <c r="M121" s="78"/>
      <c r="N121" s="406"/>
      <c r="O121" s="406"/>
      <c r="P121" s="406"/>
      <c r="Q121" s="406"/>
      <c r="R121" s="406"/>
      <c r="S121" s="406"/>
      <c r="T121" s="406"/>
    </row>
    <row r="122" spans="1:20" ht="16.5" thickBot="1">
      <c r="A122" s="530"/>
      <c r="B122" s="72" t="s">
        <v>5</v>
      </c>
      <c r="C122" s="387"/>
      <c r="D122" s="387"/>
      <c r="E122" s="78">
        <f t="shared" si="98"/>
        <v>0.18576017130620959</v>
      </c>
      <c r="F122" s="78">
        <f t="shared" si="98"/>
        <v>0.22702205882352922</v>
      </c>
      <c r="G122" s="78">
        <f t="shared" si="98"/>
        <v>0.18865030674846617</v>
      </c>
      <c r="H122" s="78">
        <f t="shared" si="98"/>
        <v>0.37867647058823528</v>
      </c>
      <c r="I122" s="78">
        <f t="shared" si="98"/>
        <v>0.21124031007751931</v>
      </c>
      <c r="J122" s="78">
        <f t="shared" si="98"/>
        <v>0.20656370656370671</v>
      </c>
      <c r="K122" s="78"/>
      <c r="L122" s="78"/>
      <c r="M122" s="78"/>
      <c r="N122" s="406"/>
      <c r="O122" s="406"/>
      <c r="P122" s="406"/>
      <c r="Q122" s="406"/>
      <c r="R122" s="406"/>
      <c r="S122" s="406"/>
      <c r="T122" s="406"/>
    </row>
    <row r="123" spans="1:20" ht="21" thickBot="1">
      <c r="A123" s="530"/>
      <c r="B123" s="45" t="s">
        <v>129</v>
      </c>
      <c r="C123" s="421"/>
      <c r="D123" s="371"/>
      <c r="E123" s="45"/>
      <c r="F123" s="45"/>
      <c r="G123" s="45"/>
      <c r="H123" s="45"/>
      <c r="I123" s="45"/>
      <c r="K123" s="76"/>
      <c r="L123" s="76"/>
      <c r="M123" s="76"/>
      <c r="N123" s="76"/>
      <c r="O123" s="76"/>
      <c r="P123" s="76"/>
      <c r="Q123" s="76"/>
      <c r="R123" s="76"/>
      <c r="S123" s="76"/>
      <c r="T123" s="76"/>
    </row>
    <row r="124" spans="1:20" ht="15.75">
      <c r="A124" s="530"/>
      <c r="B124" s="69" t="s">
        <v>1</v>
      </c>
      <c r="C124" s="382"/>
      <c r="D124" s="382"/>
      <c r="E124" s="49">
        <v>100</v>
      </c>
      <c r="F124" s="49" t="s">
        <v>86</v>
      </c>
      <c r="G124" s="50" t="s">
        <v>87</v>
      </c>
      <c r="H124" s="49" t="s">
        <v>88</v>
      </c>
      <c r="I124" s="50" t="s">
        <v>89</v>
      </c>
      <c r="J124" s="49" t="s">
        <v>90</v>
      </c>
      <c r="K124" s="49"/>
      <c r="L124" s="49"/>
      <c r="M124" s="49"/>
      <c r="N124" s="392"/>
      <c r="O124" s="392"/>
      <c r="P124" s="392"/>
      <c r="Q124" s="392"/>
      <c r="R124" s="392"/>
      <c r="S124" s="392"/>
      <c r="T124" s="392"/>
    </row>
    <row r="125" spans="1:20" ht="15.75">
      <c r="A125" s="530"/>
      <c r="B125" s="70" t="s">
        <v>2</v>
      </c>
      <c r="C125" s="386"/>
      <c r="D125" s="386"/>
      <c r="E125" s="77">
        <f>E138-E131</f>
        <v>7.1000000000000014</v>
      </c>
      <c r="F125" s="77">
        <f t="shared" ref="F125:J125" si="99">F138-F131</f>
        <v>6.3000000000000043</v>
      </c>
      <c r="G125" s="77">
        <f t="shared" si="99"/>
        <v>2.7999999999999989</v>
      </c>
      <c r="H125" s="77">
        <f t="shared" si="99"/>
        <v>0.69999999999999929</v>
      </c>
      <c r="I125" s="77">
        <f t="shared" si="99"/>
        <v>2.5999999999999996</v>
      </c>
      <c r="J125" s="77">
        <f t="shared" si="99"/>
        <v>2.6999999999999993</v>
      </c>
      <c r="K125" s="77"/>
      <c r="L125" s="77"/>
      <c r="M125" s="77"/>
      <c r="N125" s="407"/>
      <c r="O125" s="407"/>
      <c r="P125" s="407"/>
      <c r="Q125" s="407"/>
      <c r="R125" s="407"/>
      <c r="S125" s="407"/>
      <c r="T125" s="407"/>
    </row>
    <row r="126" spans="1:20" ht="15.75">
      <c r="A126" s="530"/>
      <c r="B126" s="70" t="s">
        <v>3</v>
      </c>
      <c r="C126" s="386"/>
      <c r="D126" s="386"/>
      <c r="E126" s="77">
        <f t="shared" ref="E126:J128" si="100">E139-E132</f>
        <v>13.599999999999994</v>
      </c>
      <c r="F126" s="77">
        <f t="shared" si="100"/>
        <v>9.2999999999999972</v>
      </c>
      <c r="G126" s="77">
        <f t="shared" si="100"/>
        <v>5.5000000000000036</v>
      </c>
      <c r="H126" s="77">
        <f t="shared" si="100"/>
        <v>2.5</v>
      </c>
      <c r="I126" s="77">
        <f t="shared" si="100"/>
        <v>3.6000000000000032</v>
      </c>
      <c r="J126" s="77">
        <f t="shared" si="100"/>
        <v>3.7000000000000011</v>
      </c>
      <c r="K126" s="77"/>
      <c r="L126" s="77"/>
      <c r="M126" s="77"/>
      <c r="N126" s="407"/>
      <c r="O126" s="407"/>
      <c r="P126" s="407"/>
      <c r="Q126" s="407"/>
      <c r="R126" s="407"/>
      <c r="S126" s="407"/>
      <c r="T126" s="407"/>
    </row>
    <row r="127" spans="1:20" ht="15.75">
      <c r="A127" s="530"/>
      <c r="B127" s="70" t="s">
        <v>4</v>
      </c>
      <c r="C127" s="386"/>
      <c r="D127" s="386"/>
      <c r="E127" s="77">
        <f t="shared" si="100"/>
        <v>16.699999999999989</v>
      </c>
      <c r="F127" s="77">
        <f t="shared" si="100"/>
        <v>10.699999999999996</v>
      </c>
      <c r="G127" s="77">
        <f t="shared" si="100"/>
        <v>6.9000000000000021</v>
      </c>
      <c r="H127" s="77">
        <f t="shared" si="100"/>
        <v>2.7000000000000028</v>
      </c>
      <c r="I127" s="77">
        <f t="shared" si="100"/>
        <v>6.1999999999999993</v>
      </c>
      <c r="J127" s="77">
        <f t="shared" si="100"/>
        <v>6.3000000000000007</v>
      </c>
      <c r="K127" s="77"/>
      <c r="L127" s="77"/>
      <c r="M127" s="77"/>
      <c r="N127" s="407"/>
      <c r="O127" s="407"/>
      <c r="P127" s="407"/>
      <c r="Q127" s="407"/>
      <c r="R127" s="407"/>
      <c r="S127" s="407"/>
      <c r="T127" s="407"/>
    </row>
    <row r="128" spans="1:20" ht="16.5" thickBot="1">
      <c r="A128" s="530"/>
      <c r="B128" s="72" t="s">
        <v>5</v>
      </c>
      <c r="C128" s="387"/>
      <c r="D128" s="387"/>
      <c r="E128" s="77">
        <f t="shared" si="100"/>
        <v>23.5</v>
      </c>
      <c r="F128" s="77">
        <f t="shared" si="100"/>
        <v>11.899999999999999</v>
      </c>
      <c r="G128" s="77">
        <f t="shared" si="100"/>
        <v>8.2000000000000028</v>
      </c>
      <c r="H128" s="77">
        <f t="shared" si="100"/>
        <v>2.7000000000000028</v>
      </c>
      <c r="I128" s="77">
        <f t="shared" si="100"/>
        <v>6</v>
      </c>
      <c r="J128" s="77">
        <f t="shared" si="100"/>
        <v>6.1000000000000014</v>
      </c>
      <c r="K128" s="77"/>
      <c r="L128" s="77"/>
      <c r="M128" s="77"/>
      <c r="N128" s="407"/>
      <c r="O128" s="407"/>
      <c r="P128" s="407"/>
      <c r="Q128" s="407"/>
      <c r="R128" s="407"/>
      <c r="S128" s="407"/>
      <c r="T128" s="407"/>
    </row>
    <row r="129" spans="1:20" ht="21" thickBot="1">
      <c r="A129" s="530"/>
      <c r="B129" s="45" t="s">
        <v>128</v>
      </c>
      <c r="C129" s="421"/>
      <c r="D129" s="371"/>
      <c r="E129" s="45"/>
      <c r="F129" s="45"/>
      <c r="G129" s="45"/>
      <c r="H129" s="45"/>
      <c r="I129" s="45"/>
      <c r="J129" s="45"/>
      <c r="K129" s="76"/>
      <c r="L129" s="76"/>
      <c r="M129" s="76"/>
      <c r="N129" s="76"/>
      <c r="O129" s="76"/>
      <c r="P129" s="76"/>
      <c r="Q129" s="76"/>
      <c r="R129" s="76"/>
      <c r="S129" s="76"/>
      <c r="T129" s="76"/>
    </row>
    <row r="130" spans="1:20" ht="15.75">
      <c r="A130" s="530"/>
      <c r="B130" s="69" t="s">
        <v>1</v>
      </c>
      <c r="C130" s="382"/>
      <c r="D130" s="382"/>
      <c r="E130" s="49">
        <v>100</v>
      </c>
      <c r="F130" s="49" t="s">
        <v>86</v>
      </c>
      <c r="G130" s="50" t="s">
        <v>87</v>
      </c>
      <c r="H130" s="49" t="s">
        <v>88</v>
      </c>
      <c r="I130" s="50" t="s">
        <v>89</v>
      </c>
      <c r="J130" s="49" t="s">
        <v>90</v>
      </c>
      <c r="K130" s="49"/>
      <c r="L130" s="49"/>
      <c r="M130" s="49"/>
      <c r="N130" s="392"/>
      <c r="O130" s="392"/>
      <c r="P130" s="392"/>
      <c r="Q130" s="392"/>
      <c r="R130" s="392"/>
      <c r="S130" s="392"/>
      <c r="T130" s="392"/>
    </row>
    <row r="131" spans="1:20" ht="15" customHeight="1">
      <c r="A131" s="530"/>
      <c r="B131" s="70" t="s">
        <v>2</v>
      </c>
      <c r="C131" s="386"/>
      <c r="D131" s="386"/>
      <c r="E131" s="71">
        <v>21</v>
      </c>
      <c r="F131" s="71">
        <v>16.899999999999999</v>
      </c>
      <c r="G131" s="71">
        <v>11.3</v>
      </c>
      <c r="H131" s="71">
        <v>11</v>
      </c>
      <c r="I131" s="71">
        <v>8.4</v>
      </c>
      <c r="J131" s="71">
        <v>8.4</v>
      </c>
      <c r="K131" s="71"/>
      <c r="L131" s="71"/>
      <c r="M131" s="71"/>
      <c r="N131" s="404"/>
      <c r="O131" s="404"/>
      <c r="P131" s="404"/>
      <c r="Q131" s="404"/>
      <c r="R131" s="404"/>
      <c r="S131" s="404"/>
      <c r="T131" s="404"/>
    </row>
    <row r="132" spans="1:20" ht="15.75">
      <c r="A132" s="530"/>
      <c r="B132" s="70" t="s">
        <v>3</v>
      </c>
      <c r="C132" s="386"/>
      <c r="D132" s="386"/>
      <c r="E132" s="71">
        <v>42.2</v>
      </c>
      <c r="F132" s="71">
        <v>28.1</v>
      </c>
      <c r="G132" s="71">
        <v>16.899999999999999</v>
      </c>
      <c r="H132" s="71">
        <v>16</v>
      </c>
      <c r="I132" s="71">
        <v>14.1</v>
      </c>
      <c r="J132" s="71">
        <v>14.1</v>
      </c>
      <c r="K132" s="71"/>
      <c r="L132" s="71"/>
      <c r="M132" s="71"/>
      <c r="N132" s="404"/>
      <c r="O132" s="404"/>
      <c r="P132" s="404"/>
      <c r="Q132" s="404"/>
      <c r="R132" s="404"/>
      <c r="S132" s="404"/>
      <c r="T132" s="404"/>
    </row>
    <row r="133" spans="1:20" ht="15.75">
      <c r="A133" s="530"/>
      <c r="B133" s="70" t="s">
        <v>4</v>
      </c>
      <c r="C133" s="386"/>
      <c r="D133" s="386"/>
      <c r="E133" s="71">
        <v>67.5</v>
      </c>
      <c r="F133" s="71">
        <v>40.700000000000003</v>
      </c>
      <c r="G133" s="71">
        <v>23.9</v>
      </c>
      <c r="H133" s="71">
        <v>23</v>
      </c>
      <c r="I133" s="71">
        <v>18.3</v>
      </c>
      <c r="J133" s="71">
        <v>18.3</v>
      </c>
      <c r="K133" s="71"/>
      <c r="L133" s="71"/>
      <c r="M133" s="71"/>
      <c r="N133" s="404"/>
      <c r="O133" s="404"/>
      <c r="P133" s="404"/>
      <c r="Q133" s="404"/>
      <c r="R133" s="404"/>
      <c r="S133" s="404"/>
      <c r="T133" s="404"/>
    </row>
    <row r="134" spans="1:20" ht="16.5" thickBot="1">
      <c r="A134" s="530"/>
      <c r="B134" s="72" t="s">
        <v>5</v>
      </c>
      <c r="C134" s="388"/>
      <c r="D134" s="388"/>
      <c r="E134" s="73">
        <v>88.6</v>
      </c>
      <c r="F134" s="73">
        <v>53.4</v>
      </c>
      <c r="G134" s="73">
        <v>31</v>
      </c>
      <c r="H134" s="73">
        <v>30</v>
      </c>
      <c r="I134" s="73">
        <v>25</v>
      </c>
      <c r="J134" s="73">
        <v>25</v>
      </c>
      <c r="K134" s="73"/>
      <c r="L134" s="73"/>
      <c r="M134" s="73"/>
      <c r="N134" s="404"/>
      <c r="O134" s="404"/>
      <c r="P134" s="404"/>
      <c r="Q134" s="404"/>
      <c r="R134" s="404"/>
      <c r="S134" s="404"/>
      <c r="T134" s="404"/>
    </row>
    <row r="135" spans="1:20" ht="15.75">
      <c r="A135" s="530"/>
      <c r="B135" s="2"/>
      <c r="C135" s="2"/>
      <c r="D135" s="2"/>
      <c r="E135" s="74"/>
      <c r="F135" s="74"/>
      <c r="G135" s="74"/>
      <c r="H135" s="74"/>
      <c r="I135" s="74"/>
      <c r="J135" s="74"/>
      <c r="K135" s="74"/>
      <c r="L135" s="74"/>
      <c r="M135" s="75"/>
      <c r="N135" s="75"/>
      <c r="O135" s="75"/>
      <c r="P135" s="75"/>
      <c r="Q135" s="75"/>
      <c r="R135" s="75"/>
      <c r="S135" s="75"/>
      <c r="T135" s="75"/>
    </row>
    <row r="136" spans="1:20" ht="18.75">
      <c r="A136" s="530"/>
      <c r="B136" s="43" t="s">
        <v>131</v>
      </c>
      <c r="C136" s="420"/>
      <c r="D136" s="389"/>
      <c r="E136" s="46"/>
      <c r="F136" s="46"/>
      <c r="G136" s="46"/>
      <c r="H136" s="46"/>
      <c r="I136" s="46"/>
      <c r="J136" s="46"/>
      <c r="K136" s="47"/>
    </row>
    <row r="137" spans="1:20">
      <c r="A137" s="530"/>
      <c r="B137" s="48" t="s">
        <v>85</v>
      </c>
      <c r="C137" s="48"/>
      <c r="D137" s="48"/>
      <c r="E137" s="49">
        <v>100</v>
      </c>
      <c r="F137" s="49" t="s">
        <v>86</v>
      </c>
      <c r="G137" s="50" t="s">
        <v>87</v>
      </c>
      <c r="H137" s="49" t="s">
        <v>88</v>
      </c>
      <c r="I137" s="50" t="s">
        <v>89</v>
      </c>
      <c r="J137" s="49" t="s">
        <v>90</v>
      </c>
      <c r="K137" s="49"/>
      <c r="L137" s="49"/>
      <c r="M137" s="49"/>
      <c r="N137" s="392"/>
      <c r="O137" s="392"/>
      <c r="P137" s="392"/>
      <c r="Q137" s="392"/>
      <c r="R137" s="392"/>
      <c r="S137" s="392"/>
      <c r="T137" s="392"/>
    </row>
    <row r="138" spans="1:20">
      <c r="A138" s="530"/>
      <c r="B138" s="51" t="s">
        <v>2</v>
      </c>
      <c r="C138" s="51"/>
      <c r="D138" s="51"/>
      <c r="E138" s="56">
        <f>ROUNDUP(E145*1.5,1)</f>
        <v>28.1</v>
      </c>
      <c r="F138" s="56">
        <f t="shared" ref="F138:J138" si="101">ROUNDUP(F145*1.5,1)</f>
        <v>23.200000000000003</v>
      </c>
      <c r="G138" s="56">
        <f t="shared" si="101"/>
        <v>14.1</v>
      </c>
      <c r="H138" s="56">
        <f t="shared" si="101"/>
        <v>11.7</v>
      </c>
      <c r="I138" s="56">
        <f t="shared" si="101"/>
        <v>11</v>
      </c>
      <c r="J138" s="56">
        <f t="shared" si="101"/>
        <v>11.1</v>
      </c>
      <c r="K138" s="56"/>
      <c r="L138" s="56"/>
      <c r="M138" s="56"/>
      <c r="N138" s="393"/>
      <c r="O138" s="393"/>
      <c r="P138" s="393"/>
      <c r="Q138" s="393"/>
      <c r="R138" s="393"/>
      <c r="S138" s="393"/>
      <c r="T138" s="393"/>
    </row>
    <row r="139" spans="1:20">
      <c r="A139" s="530"/>
      <c r="B139" s="51" t="s">
        <v>3</v>
      </c>
      <c r="C139" s="51"/>
      <c r="D139" s="51"/>
      <c r="E139" s="56">
        <f t="shared" ref="E139:J141" si="102">ROUNDUP(E146*1.5,1)</f>
        <v>55.8</v>
      </c>
      <c r="F139" s="56">
        <f t="shared" si="102"/>
        <v>37.4</v>
      </c>
      <c r="G139" s="56">
        <f t="shared" si="102"/>
        <v>22.400000000000002</v>
      </c>
      <c r="H139" s="56">
        <f t="shared" si="102"/>
        <v>18.5</v>
      </c>
      <c r="I139" s="56">
        <f t="shared" si="102"/>
        <v>17.700000000000003</v>
      </c>
      <c r="J139" s="56">
        <f t="shared" si="102"/>
        <v>17.8</v>
      </c>
      <c r="K139" s="56"/>
      <c r="L139" s="56"/>
      <c r="M139" s="56"/>
      <c r="N139" s="393"/>
      <c r="O139" s="393"/>
      <c r="P139" s="393"/>
      <c r="Q139" s="393"/>
      <c r="R139" s="393"/>
      <c r="S139" s="393"/>
      <c r="T139" s="393"/>
    </row>
    <row r="140" spans="1:20">
      <c r="A140" s="530"/>
      <c r="B140" s="51" t="s">
        <v>4</v>
      </c>
      <c r="C140" s="51"/>
      <c r="D140" s="51"/>
      <c r="E140" s="56">
        <f t="shared" si="102"/>
        <v>84.199999999999989</v>
      </c>
      <c r="F140" s="56">
        <f t="shared" si="102"/>
        <v>51.4</v>
      </c>
      <c r="G140" s="56">
        <f t="shared" si="102"/>
        <v>30.8</v>
      </c>
      <c r="H140" s="56">
        <f t="shared" si="102"/>
        <v>25.700000000000003</v>
      </c>
      <c r="I140" s="56">
        <f t="shared" si="102"/>
        <v>24.5</v>
      </c>
      <c r="J140" s="56">
        <f t="shared" si="102"/>
        <v>24.6</v>
      </c>
      <c r="K140" s="56"/>
      <c r="L140" s="56"/>
      <c r="M140" s="56"/>
      <c r="N140" s="393"/>
      <c r="O140" s="393"/>
      <c r="P140" s="393"/>
      <c r="Q140" s="393"/>
      <c r="R140" s="393"/>
      <c r="S140" s="393"/>
      <c r="T140" s="393"/>
    </row>
    <row r="141" spans="1:20">
      <c r="A141" s="530"/>
      <c r="B141" s="51" t="s">
        <v>5</v>
      </c>
      <c r="C141" s="51"/>
      <c r="D141" s="51"/>
      <c r="E141" s="56">
        <f t="shared" si="102"/>
        <v>112.1</v>
      </c>
      <c r="F141" s="56">
        <f t="shared" si="102"/>
        <v>65.3</v>
      </c>
      <c r="G141" s="56">
        <f t="shared" si="102"/>
        <v>39.200000000000003</v>
      </c>
      <c r="H141" s="56">
        <f t="shared" si="102"/>
        <v>32.700000000000003</v>
      </c>
      <c r="I141" s="56">
        <f t="shared" si="102"/>
        <v>31</v>
      </c>
      <c r="J141" s="56">
        <f t="shared" si="102"/>
        <v>31.1</v>
      </c>
      <c r="K141" s="56"/>
      <c r="L141" s="56"/>
      <c r="M141" s="56"/>
      <c r="N141" s="393"/>
      <c r="O141" s="393"/>
      <c r="P141" s="393"/>
      <c r="Q141" s="393"/>
      <c r="R141" s="393"/>
      <c r="S141" s="393"/>
      <c r="T141" s="393"/>
    </row>
    <row r="142" spans="1:20">
      <c r="A142" s="530"/>
      <c r="B142" s="54"/>
      <c r="C142" s="390"/>
      <c r="D142" s="390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</row>
    <row r="143" spans="1:20" ht="18.75">
      <c r="A143" s="530"/>
      <c r="B143" s="43" t="s">
        <v>126</v>
      </c>
      <c r="C143" s="420"/>
      <c r="D143" s="389"/>
      <c r="E143" s="46"/>
      <c r="F143" s="46"/>
      <c r="G143" s="46"/>
      <c r="H143" s="46"/>
      <c r="I143" s="46"/>
      <c r="J143" s="46"/>
      <c r="K143" s="47"/>
    </row>
    <row r="144" spans="1:20">
      <c r="A144" s="530"/>
      <c r="B144" s="48" t="s">
        <v>85</v>
      </c>
      <c r="C144" s="48"/>
      <c r="D144" s="48"/>
      <c r="E144" s="49">
        <v>100</v>
      </c>
      <c r="F144" s="49" t="s">
        <v>86</v>
      </c>
      <c r="G144" s="50" t="s">
        <v>87</v>
      </c>
      <c r="H144" s="49" t="s">
        <v>88</v>
      </c>
      <c r="I144" s="50" t="s">
        <v>89</v>
      </c>
      <c r="J144" s="49" t="s">
        <v>90</v>
      </c>
      <c r="K144" s="49"/>
      <c r="L144" s="49"/>
      <c r="M144" s="49"/>
      <c r="N144" s="392"/>
      <c r="O144" s="392"/>
      <c r="P144" s="392"/>
      <c r="Q144" s="392"/>
      <c r="R144" s="392"/>
      <c r="S144" s="392"/>
      <c r="T144" s="392"/>
    </row>
    <row r="145" spans="1:20">
      <c r="A145" s="530"/>
      <c r="B145" s="51" t="s">
        <v>2</v>
      </c>
      <c r="C145" s="51"/>
      <c r="D145" s="51"/>
      <c r="E145" s="56">
        <f>E152*0.8</f>
        <v>18.72</v>
      </c>
      <c r="F145" s="56">
        <f t="shared" ref="F145:J145" si="103">F152*0.8</f>
        <v>15.440000000000001</v>
      </c>
      <c r="G145" s="56">
        <f t="shared" si="103"/>
        <v>9.36</v>
      </c>
      <c r="H145" s="56">
        <f t="shared" si="103"/>
        <v>7.76</v>
      </c>
      <c r="I145" s="56">
        <f t="shared" si="103"/>
        <v>7.28</v>
      </c>
      <c r="J145" s="56">
        <f t="shared" si="103"/>
        <v>7.3599999999999994</v>
      </c>
      <c r="K145" s="56"/>
      <c r="L145" s="56"/>
      <c r="M145" s="56"/>
      <c r="N145" s="393"/>
      <c r="O145" s="393"/>
      <c r="P145" s="393"/>
      <c r="Q145" s="393"/>
      <c r="R145" s="393"/>
      <c r="S145" s="393"/>
      <c r="T145" s="393"/>
    </row>
    <row r="146" spans="1:20">
      <c r="A146" s="530"/>
      <c r="B146" s="51" t="s">
        <v>3</v>
      </c>
      <c r="C146" s="51"/>
      <c r="D146" s="51"/>
      <c r="E146" s="56">
        <f>E153*0.8</f>
        <v>37.200000000000003</v>
      </c>
      <c r="F146" s="56">
        <f t="shared" ref="F146:J146" si="104">F153*0.8</f>
        <v>24.880000000000003</v>
      </c>
      <c r="G146" s="56">
        <f t="shared" si="104"/>
        <v>14.880000000000003</v>
      </c>
      <c r="H146" s="56">
        <f t="shared" si="104"/>
        <v>12.32</v>
      </c>
      <c r="I146" s="56">
        <f t="shared" si="104"/>
        <v>11.76</v>
      </c>
      <c r="J146" s="56">
        <f t="shared" si="104"/>
        <v>11.840000000000002</v>
      </c>
      <c r="K146" s="56"/>
      <c r="L146" s="56"/>
      <c r="M146" s="56"/>
      <c r="N146" s="393"/>
      <c r="O146" s="393"/>
      <c r="P146" s="393"/>
      <c r="Q146" s="393"/>
      <c r="R146" s="393"/>
      <c r="S146" s="393"/>
      <c r="T146" s="393"/>
    </row>
    <row r="147" spans="1:20">
      <c r="A147" s="530"/>
      <c r="B147" s="51" t="s">
        <v>4</v>
      </c>
      <c r="C147" s="51"/>
      <c r="D147" s="51"/>
      <c r="E147" s="56">
        <f>E154*0.8</f>
        <v>56.08</v>
      </c>
      <c r="F147" s="56">
        <f t="shared" ref="F147:J147" si="105">F154*0.8</f>
        <v>34.24</v>
      </c>
      <c r="G147" s="56">
        <f t="shared" si="105"/>
        <v>20.480000000000004</v>
      </c>
      <c r="H147" s="56">
        <f t="shared" si="105"/>
        <v>17.12</v>
      </c>
      <c r="I147" s="56">
        <f t="shared" si="105"/>
        <v>16.32</v>
      </c>
      <c r="J147" s="56">
        <f t="shared" si="105"/>
        <v>16.400000000000002</v>
      </c>
      <c r="K147" s="56"/>
      <c r="L147" s="56"/>
      <c r="M147" s="56"/>
      <c r="N147" s="393"/>
      <c r="O147" s="393"/>
      <c r="P147" s="393"/>
      <c r="Q147" s="393"/>
      <c r="R147" s="393"/>
      <c r="S147" s="393"/>
      <c r="T147" s="393"/>
    </row>
    <row r="148" spans="1:20">
      <c r="A148" s="530"/>
      <c r="B148" s="51" t="s">
        <v>5</v>
      </c>
      <c r="C148" s="51"/>
      <c r="D148" s="51"/>
      <c r="E148" s="56">
        <f>E155*0.8</f>
        <v>74.720000000000013</v>
      </c>
      <c r="F148" s="56">
        <f t="shared" ref="F148:J148" si="106">F155*0.8</f>
        <v>43.52</v>
      </c>
      <c r="G148" s="56">
        <f t="shared" si="106"/>
        <v>26.080000000000002</v>
      </c>
      <c r="H148" s="56">
        <f t="shared" si="106"/>
        <v>21.76</v>
      </c>
      <c r="I148" s="56">
        <f t="shared" si="106"/>
        <v>20.64</v>
      </c>
      <c r="J148" s="56">
        <f t="shared" si="106"/>
        <v>20.72</v>
      </c>
      <c r="K148" s="56"/>
      <c r="L148" s="56"/>
      <c r="M148" s="56"/>
      <c r="N148" s="393"/>
      <c r="O148" s="393"/>
      <c r="P148" s="393"/>
      <c r="Q148" s="393"/>
      <c r="R148" s="393"/>
      <c r="S148" s="393"/>
      <c r="T148" s="393"/>
    </row>
    <row r="149" spans="1:20">
      <c r="A149" s="530"/>
      <c r="B149" s="54"/>
      <c r="C149" s="390"/>
      <c r="D149" s="390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1:20" ht="18.75">
      <c r="A150" s="530"/>
      <c r="B150" s="58" t="s">
        <v>127</v>
      </c>
      <c r="C150" s="391"/>
      <c r="D150" s="391"/>
      <c r="E150" s="59"/>
      <c r="F150" s="59"/>
      <c r="G150" s="59"/>
      <c r="H150" s="59"/>
      <c r="I150" s="59"/>
      <c r="J150" s="59"/>
      <c r="K150" s="60"/>
      <c r="L150" s="61"/>
      <c r="M150" s="61"/>
      <c r="N150" s="61"/>
      <c r="O150" s="61"/>
      <c r="P150" s="61"/>
      <c r="Q150" s="61"/>
      <c r="R150" s="61"/>
      <c r="S150" s="61"/>
      <c r="T150" s="61"/>
    </row>
    <row r="151" spans="1:20">
      <c r="A151" s="530"/>
      <c r="B151" s="62" t="s">
        <v>85</v>
      </c>
      <c r="C151" s="62"/>
      <c r="D151" s="62"/>
      <c r="E151" s="63">
        <v>100</v>
      </c>
      <c r="F151" s="63" t="s">
        <v>86</v>
      </c>
      <c r="G151" s="64" t="s">
        <v>87</v>
      </c>
      <c r="H151" s="63" t="s">
        <v>88</v>
      </c>
      <c r="I151" s="64" t="s">
        <v>89</v>
      </c>
      <c r="J151" s="63" t="s">
        <v>90</v>
      </c>
      <c r="K151" s="63"/>
      <c r="L151" s="63"/>
      <c r="M151" s="63"/>
      <c r="N151" s="408"/>
      <c r="O151" s="408"/>
      <c r="P151" s="408"/>
      <c r="Q151" s="408"/>
      <c r="R151" s="408"/>
      <c r="S151" s="408"/>
      <c r="T151" s="408"/>
    </row>
    <row r="152" spans="1:20">
      <c r="A152" s="530"/>
      <c r="B152" s="62" t="s">
        <v>2</v>
      </c>
      <c r="C152" s="62"/>
      <c r="D152" s="62"/>
      <c r="E152" s="52" t="s">
        <v>137</v>
      </c>
      <c r="F152" s="52" t="s">
        <v>138</v>
      </c>
      <c r="G152" s="52" t="s">
        <v>139</v>
      </c>
      <c r="H152" s="52" t="s">
        <v>140</v>
      </c>
      <c r="I152" s="52" t="s">
        <v>141</v>
      </c>
      <c r="J152" s="52" t="s">
        <v>162</v>
      </c>
      <c r="K152" s="52"/>
      <c r="L152" s="52"/>
      <c r="M152" s="52"/>
      <c r="N152" s="410"/>
      <c r="O152" s="410"/>
      <c r="P152" s="410"/>
      <c r="Q152" s="410"/>
      <c r="R152" s="410"/>
      <c r="S152" s="410"/>
      <c r="T152" s="410"/>
    </row>
    <row r="153" spans="1:20">
      <c r="A153" s="530"/>
      <c r="B153" s="62" t="s">
        <v>3</v>
      </c>
      <c r="C153" s="62"/>
      <c r="D153" s="62"/>
      <c r="E153" s="52" t="s">
        <v>143</v>
      </c>
      <c r="F153" s="52" t="s">
        <v>144</v>
      </c>
      <c r="G153" s="52" t="s">
        <v>145</v>
      </c>
      <c r="H153" s="52" t="s">
        <v>146</v>
      </c>
      <c r="I153" s="52" t="s">
        <v>147</v>
      </c>
      <c r="J153" s="52" t="s">
        <v>163</v>
      </c>
      <c r="K153" s="52"/>
      <c r="L153" s="52"/>
      <c r="M153" s="52"/>
      <c r="N153" s="410"/>
      <c r="O153" s="410"/>
      <c r="P153" s="410"/>
      <c r="Q153" s="410"/>
      <c r="R153" s="410"/>
      <c r="S153" s="410"/>
      <c r="T153" s="410"/>
    </row>
    <row r="154" spans="1:20">
      <c r="A154" s="530"/>
      <c r="B154" s="62" t="s">
        <v>4</v>
      </c>
      <c r="C154" s="62"/>
      <c r="D154" s="62"/>
      <c r="E154" s="52" t="s">
        <v>149</v>
      </c>
      <c r="F154" s="52" t="s">
        <v>150</v>
      </c>
      <c r="G154" s="52" t="s">
        <v>151</v>
      </c>
      <c r="H154" s="52" t="s">
        <v>152</v>
      </c>
      <c r="I154" s="52" t="s">
        <v>153</v>
      </c>
      <c r="J154" s="52" t="s">
        <v>164</v>
      </c>
      <c r="K154" s="52"/>
      <c r="L154" s="52"/>
      <c r="M154" s="52"/>
      <c r="N154" s="410"/>
      <c r="O154" s="410"/>
      <c r="P154" s="410"/>
      <c r="Q154" s="410"/>
      <c r="R154" s="410"/>
      <c r="S154" s="410"/>
      <c r="T154" s="410"/>
    </row>
    <row r="155" spans="1:20">
      <c r="A155" s="530"/>
      <c r="B155" s="62" t="s">
        <v>5</v>
      </c>
      <c r="C155" s="62"/>
      <c r="D155" s="62"/>
      <c r="E155" s="52" t="s">
        <v>155</v>
      </c>
      <c r="F155" s="52" t="s">
        <v>142</v>
      </c>
      <c r="G155" s="52" t="s">
        <v>156</v>
      </c>
      <c r="H155" s="52" t="s">
        <v>157</v>
      </c>
      <c r="I155" s="52" t="s">
        <v>158</v>
      </c>
      <c r="J155" s="52" t="s">
        <v>165</v>
      </c>
      <c r="K155" s="52"/>
      <c r="L155" s="52"/>
      <c r="M155" s="52"/>
      <c r="N155" s="410"/>
      <c r="O155" s="410"/>
      <c r="P155" s="410"/>
      <c r="Q155" s="410"/>
      <c r="R155" s="410"/>
      <c r="S155" s="410"/>
      <c r="T155" s="410"/>
    </row>
    <row r="156" spans="1:20">
      <c r="A156" s="530"/>
    </row>
    <row r="157" spans="1:20">
      <c r="A157" s="530"/>
      <c r="B157" s="49" t="s">
        <v>159</v>
      </c>
      <c r="C157" s="49"/>
      <c r="D157" s="49"/>
      <c r="E157" s="49" t="s">
        <v>160</v>
      </c>
      <c r="F157" s="49" t="s">
        <v>86</v>
      </c>
      <c r="G157" s="49" t="s">
        <v>87</v>
      </c>
      <c r="H157" s="49" t="s">
        <v>88</v>
      </c>
      <c r="I157" s="49" t="s">
        <v>89</v>
      </c>
      <c r="J157" s="49" t="s">
        <v>161</v>
      </c>
      <c r="K157" s="49"/>
      <c r="L157" s="49"/>
      <c r="M157" s="49"/>
      <c r="N157" s="392"/>
      <c r="O157" s="392"/>
      <c r="P157" s="392"/>
      <c r="Q157" s="392"/>
      <c r="R157" s="392"/>
      <c r="S157" s="392"/>
      <c r="T157" s="392"/>
    </row>
    <row r="158" spans="1:20">
      <c r="A158" s="530"/>
      <c r="B158" s="52" t="s">
        <v>136</v>
      </c>
      <c r="C158" s="52"/>
      <c r="D158" s="52"/>
      <c r="E158" s="52" t="s">
        <v>137</v>
      </c>
      <c r="F158" s="52" t="s">
        <v>138</v>
      </c>
      <c r="G158" s="52" t="s">
        <v>139</v>
      </c>
      <c r="H158" s="52" t="s">
        <v>140</v>
      </c>
      <c r="I158" s="52" t="s">
        <v>141</v>
      </c>
      <c r="J158" s="52" t="s">
        <v>162</v>
      </c>
      <c r="K158" s="52"/>
      <c r="L158" s="52"/>
      <c r="M158" s="52"/>
      <c r="N158" s="410"/>
      <c r="O158" s="410"/>
      <c r="P158" s="410"/>
      <c r="Q158" s="410"/>
      <c r="R158" s="410"/>
      <c r="S158" s="410"/>
      <c r="T158" s="410"/>
    </row>
    <row r="159" spans="1:20">
      <c r="A159" s="530"/>
      <c r="B159" s="52" t="s">
        <v>142</v>
      </c>
      <c r="C159" s="52"/>
      <c r="D159" s="52"/>
      <c r="E159" s="52" t="s">
        <v>143</v>
      </c>
      <c r="F159" s="52" t="s">
        <v>144</v>
      </c>
      <c r="G159" s="52" t="s">
        <v>145</v>
      </c>
      <c r="H159" s="52" t="s">
        <v>146</v>
      </c>
      <c r="I159" s="52" t="s">
        <v>147</v>
      </c>
      <c r="J159" s="52" t="s">
        <v>163</v>
      </c>
      <c r="K159" s="52"/>
      <c r="L159" s="52"/>
      <c r="M159" s="52"/>
      <c r="N159" s="410"/>
      <c r="O159" s="410"/>
      <c r="P159" s="410"/>
      <c r="Q159" s="410"/>
      <c r="R159" s="410"/>
      <c r="S159" s="410"/>
      <c r="T159" s="410"/>
    </row>
    <row r="160" spans="1:20">
      <c r="A160" s="530"/>
      <c r="B160" s="52" t="s">
        <v>148</v>
      </c>
      <c r="C160" s="52"/>
      <c r="D160" s="52"/>
      <c r="E160" s="52" t="s">
        <v>149</v>
      </c>
      <c r="F160" s="52" t="s">
        <v>150</v>
      </c>
      <c r="G160" s="52" t="s">
        <v>151</v>
      </c>
      <c r="H160" s="52" t="s">
        <v>152</v>
      </c>
      <c r="I160" s="52" t="s">
        <v>153</v>
      </c>
      <c r="J160" s="52" t="s">
        <v>164</v>
      </c>
      <c r="K160" s="52"/>
      <c r="L160" s="52"/>
      <c r="M160" s="52"/>
      <c r="N160" s="410"/>
      <c r="O160" s="410"/>
      <c r="P160" s="410"/>
      <c r="Q160" s="410"/>
      <c r="R160" s="410"/>
      <c r="S160" s="410"/>
      <c r="T160" s="410"/>
    </row>
    <row r="161" spans="1:20">
      <c r="A161" s="530"/>
      <c r="B161" s="52" t="s">
        <v>154</v>
      </c>
      <c r="C161" s="52"/>
      <c r="D161" s="52"/>
      <c r="E161" s="52" t="s">
        <v>155</v>
      </c>
      <c r="F161" s="52" t="s">
        <v>142</v>
      </c>
      <c r="G161" s="52" t="s">
        <v>156</v>
      </c>
      <c r="H161" s="52" t="s">
        <v>157</v>
      </c>
      <c r="I161" s="52" t="s">
        <v>158</v>
      </c>
      <c r="J161" s="52" t="s">
        <v>165</v>
      </c>
      <c r="K161" s="52"/>
      <c r="L161" s="52"/>
      <c r="M161" s="52"/>
      <c r="N161" s="410"/>
      <c r="O161" s="410"/>
      <c r="P161" s="410"/>
      <c r="Q161" s="410"/>
      <c r="R161" s="410"/>
      <c r="S161" s="410"/>
      <c r="T161" s="410"/>
    </row>
  </sheetData>
  <mergeCells count="7">
    <mergeCell ref="A1:M1"/>
    <mergeCell ref="A2:A59"/>
    <mergeCell ref="A62:A114"/>
    <mergeCell ref="A115:A161"/>
    <mergeCell ref="B62:K62"/>
    <mergeCell ref="B115:K115"/>
    <mergeCell ref="K55:K5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91"/>
  <sheetViews>
    <sheetView zoomScale="115" zoomScaleNormal="115" workbookViewId="0">
      <selection sqref="A1:M1"/>
    </sheetView>
  </sheetViews>
  <sheetFormatPr defaultRowHeight="15"/>
  <cols>
    <col min="1" max="1" width="6.140625" customWidth="1"/>
    <col min="2" max="2" width="23.140625" style="88" customWidth="1"/>
    <col min="3" max="3" width="9.85546875" style="88" customWidth="1"/>
    <col min="4" max="4" width="23.140625" style="88" customWidth="1"/>
    <col min="5" max="5" width="9.5703125" style="88" bestFit="1" customWidth="1"/>
    <col min="6" max="6" width="11.28515625" style="88" bestFit="1" customWidth="1"/>
    <col min="7" max="9" width="9.28515625" style="88" bestFit="1" customWidth="1"/>
    <col min="10" max="10" width="10.42578125" style="88" customWidth="1"/>
    <col min="11" max="11" width="10.85546875" style="88" customWidth="1"/>
    <col min="12" max="14" width="8.7109375" style="88"/>
  </cols>
  <sheetData>
    <row r="1" spans="1:23" ht="33.75">
      <c r="A1" s="527" t="s">
        <v>302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/>
    </row>
    <row r="2" spans="1:23" ht="18.75">
      <c r="A2" s="528" t="s">
        <v>135</v>
      </c>
      <c r="B2" s="87" t="str">
        <f>B85</f>
        <v>Шелкография на белые футболки и светлый текстиль</v>
      </c>
      <c r="C2" s="87"/>
      <c r="D2" s="87"/>
      <c r="E2" s="87"/>
      <c r="F2" s="87"/>
      <c r="G2" s="87"/>
      <c r="H2" s="87"/>
      <c r="I2" s="87"/>
      <c r="J2" s="87"/>
      <c r="K2" s="87"/>
      <c r="L2"/>
      <c r="M2"/>
      <c r="N2"/>
      <c r="W2" s="461"/>
    </row>
    <row r="3" spans="1:23" ht="40.5">
      <c r="A3" s="528"/>
      <c r="B3" s="82" t="s">
        <v>132</v>
      </c>
      <c r="C3" s="82"/>
      <c r="D3" s="82"/>
      <c r="E3"/>
      <c r="F3"/>
      <c r="G3"/>
      <c r="H3"/>
      <c r="I3"/>
      <c r="J3"/>
      <c r="K3"/>
      <c r="L3"/>
      <c r="M3"/>
      <c r="N3"/>
      <c r="P3" s="115"/>
      <c r="W3" s="461"/>
    </row>
    <row r="4" spans="1:23" ht="15.75">
      <c r="A4" s="528"/>
      <c r="B4" s="51" t="s">
        <v>85</v>
      </c>
      <c r="C4" s="51"/>
      <c r="D4" s="51"/>
      <c r="E4" s="111" t="s">
        <v>76</v>
      </c>
      <c r="F4" s="111" t="s">
        <v>77</v>
      </c>
      <c r="G4" s="111" t="s">
        <v>78</v>
      </c>
      <c r="H4" s="111" t="s">
        <v>79</v>
      </c>
      <c r="I4" s="111" t="s">
        <v>80</v>
      </c>
      <c r="J4" s="111" t="s">
        <v>80</v>
      </c>
      <c r="K4" s="111" t="s">
        <v>81</v>
      </c>
      <c r="L4" s="111" t="s">
        <v>82</v>
      </c>
      <c r="M4" s="111" t="s">
        <v>83</v>
      </c>
      <c r="N4"/>
      <c r="P4" s="115"/>
      <c r="W4" s="461"/>
    </row>
    <row r="5" spans="1:23">
      <c r="A5" s="528"/>
      <c r="B5" s="81" t="s">
        <v>2</v>
      </c>
      <c r="C5" s="376" t="s">
        <v>433</v>
      </c>
      <c r="D5" s="442">
        <v>37</v>
      </c>
      <c r="E5" s="56">
        <f>E120</f>
        <v>86.4</v>
      </c>
      <c r="F5" s="56">
        <f t="shared" ref="F5:M5" si="0">F120</f>
        <v>59.6</v>
      </c>
      <c r="G5" s="56">
        <f t="shared" si="0"/>
        <v>33.9</v>
      </c>
      <c r="H5" s="56">
        <f t="shared" si="0"/>
        <v>31.2</v>
      </c>
      <c r="I5" s="56">
        <f t="shared" si="0"/>
        <v>29.700000000000003</v>
      </c>
      <c r="J5" s="56">
        <f t="shared" si="0"/>
        <v>25.5</v>
      </c>
      <c r="K5" s="56">
        <f t="shared" si="0"/>
        <v>23.4</v>
      </c>
      <c r="L5" s="56">
        <f t="shared" si="0"/>
        <v>23.6</v>
      </c>
      <c r="M5" s="56">
        <f t="shared" si="0"/>
        <v>21.200000000000003</v>
      </c>
      <c r="N5" s="459" t="str">
        <f>"delete price where catId="&amp;D5&amp;" and firma="&amp;C5&amp;";"</f>
        <v>delete price where catId=37 and firma=1;</v>
      </c>
      <c r="O5" s="461" t="str">
        <f>"insert into price (firma,catId,tiraz,cena) values ("&amp;$C5&amp;","&amp;$D5&amp;","&amp;E$4&amp;","&amp;SUBSTITUTE(TEXT(E5,"0,00"),",",".")&amp;");"</f>
        <v>insert into price (firma,catId,tiraz,cena) values (1,37,25 ,86.40);</v>
      </c>
      <c r="P5" s="461" t="str">
        <f t="shared" ref="P5:P8" si="1">"insert into price (firma,catId,tiraz,cena) values ("&amp;$C5&amp;","&amp;$D5&amp;","&amp;F$4&amp;","&amp;SUBSTITUTE(TEXT(F5,"0,00"),",",".")&amp;");"</f>
        <v>insert into price (firma,catId,tiraz,cena) values (1,37,50 ,59.60);</v>
      </c>
      <c r="Q5" s="461" t="str">
        <f t="shared" ref="Q5:Q8" si="2">"insert into price (firma,catId,tiraz,cena) values ("&amp;$C5&amp;","&amp;$D5&amp;","&amp;G$4&amp;","&amp;SUBSTITUTE(TEXT(G5,"0,00"),",",".")&amp;");"</f>
        <v>insert into price (firma,catId,tiraz,cena) values (1,37,100 ,33.90);</v>
      </c>
      <c r="R5" s="461" t="str">
        <f t="shared" ref="R5:R8" si="3">"insert into price (firma,catId,tiraz,cena) values ("&amp;$C5&amp;","&amp;$D5&amp;","&amp;H$4&amp;","&amp;SUBSTITUTE(TEXT(H5,"0,00"),",",".")&amp;");"</f>
        <v>insert into price (firma,catId,tiraz,cena) values (1,37,200 ,31.20);</v>
      </c>
      <c r="S5" s="461" t="str">
        <f t="shared" ref="S5:S8" si="4">"insert into price (firma,catId,tiraz,cena) values ("&amp;$C5&amp;","&amp;$D5&amp;","&amp;I$4&amp;","&amp;SUBSTITUTE(TEXT(I5,"0,00"),",",".")&amp;");"</f>
        <v>insert into price (firma,catId,tiraz,cena) values (1,37,300 ,29.70);</v>
      </c>
      <c r="T5" s="461" t="str">
        <f t="shared" ref="T5:T8" si="5">"insert into price (firma,catId,tiraz,cena) values ("&amp;$C5&amp;","&amp;$D5&amp;","&amp;J$4&amp;","&amp;SUBSTITUTE(TEXT(J5,"0,00"),",",".")&amp;");"</f>
        <v>insert into price (firma,catId,tiraz,cena) values (1,37,300 ,25.50);</v>
      </c>
      <c r="U5" s="461" t="str">
        <f t="shared" ref="U5:U8" si="6">"insert into price (firma,catId,tiraz,cena) values ("&amp;$C5&amp;","&amp;$D5&amp;","&amp;K$4&amp;","&amp;SUBSTITUTE(TEXT(K5,"0,00"),",",".")&amp;");"</f>
        <v>insert into price (firma,catId,tiraz,cena) values (1,37,500 ,23.40);</v>
      </c>
      <c r="V5" s="461" t="str">
        <f t="shared" ref="V5:V8" si="7">"insert into price (firma,catId,tiraz,cena) values ("&amp;$C5&amp;","&amp;$D5&amp;","&amp;L$4&amp;","&amp;SUBSTITUTE(TEXT(L5,"0,00"),",",".")&amp;");"</f>
        <v>insert into price (firma,catId,tiraz,cena) values (1,37,700 ,23.60);</v>
      </c>
      <c r="W5" s="461" t="str">
        <f t="shared" ref="W5:W7" si="8">"insert into price (firma,catId,tiraz,cena) values ("&amp;$C5&amp;","&amp;$D5&amp;","&amp;M$4&amp;","&amp;SUBSTITUTE(TEXT(M5,"0,00"),",",".")&amp;");"</f>
        <v>insert into price (firma,catId,tiraz,cena) values (1,37,1000 ,21.20);</v>
      </c>
    </row>
    <row r="6" spans="1:23">
      <c r="A6" s="528"/>
      <c r="B6" s="81" t="s">
        <v>3</v>
      </c>
      <c r="C6" s="376" t="s">
        <v>433</v>
      </c>
      <c r="D6" s="442">
        <v>38</v>
      </c>
      <c r="E6" s="56">
        <f t="shared" ref="E6:M6" si="9">E121</f>
        <v>102</v>
      </c>
      <c r="F6" s="56">
        <f t="shared" si="9"/>
        <v>68</v>
      </c>
      <c r="G6" s="56">
        <f t="shared" si="9"/>
        <v>42.5</v>
      </c>
      <c r="H6" s="56">
        <f t="shared" si="9"/>
        <v>38.300000000000004</v>
      </c>
      <c r="I6" s="56">
        <f t="shared" si="9"/>
        <v>34.700000000000003</v>
      </c>
      <c r="J6" s="56">
        <f t="shared" si="9"/>
        <v>33.9</v>
      </c>
      <c r="K6" s="56">
        <f t="shared" si="9"/>
        <v>31.8</v>
      </c>
      <c r="L6" s="56">
        <f t="shared" si="9"/>
        <v>32</v>
      </c>
      <c r="M6" s="56">
        <f t="shared" si="9"/>
        <v>29.8</v>
      </c>
      <c r="N6" s="459" t="str">
        <f t="shared" ref="N6:N8" si="10">"delete price where catId="&amp;D6&amp;" and firma="&amp;C6&amp;";"</f>
        <v>delete price where catId=38 and firma=1;</v>
      </c>
      <c r="O6" s="461" t="str">
        <f t="shared" ref="O6:O8" si="11">"insert into price (firma,catId,tiraz,cena) values ("&amp;$C6&amp;","&amp;$D6&amp;","&amp;E$4&amp;","&amp;SUBSTITUTE(TEXT(E6,"0,00"),",",".")&amp;");"</f>
        <v>insert into price (firma,catId,tiraz,cena) values (1,38,25 ,102.00);</v>
      </c>
      <c r="P6" s="461" t="str">
        <f t="shared" si="1"/>
        <v>insert into price (firma,catId,tiraz,cena) values (1,38,50 ,68.00);</v>
      </c>
      <c r="Q6" s="461" t="str">
        <f t="shared" si="2"/>
        <v>insert into price (firma,catId,tiraz,cena) values (1,38,100 ,42.50);</v>
      </c>
      <c r="R6" s="461" t="str">
        <f t="shared" si="3"/>
        <v>insert into price (firma,catId,tiraz,cena) values (1,38,200 ,38.30);</v>
      </c>
      <c r="S6" s="461" t="str">
        <f t="shared" si="4"/>
        <v>insert into price (firma,catId,tiraz,cena) values (1,38,300 ,34.70);</v>
      </c>
      <c r="T6" s="461" t="str">
        <f t="shared" si="5"/>
        <v>insert into price (firma,catId,tiraz,cena) values (1,38,300 ,33.90);</v>
      </c>
      <c r="U6" s="461" t="str">
        <f t="shared" si="6"/>
        <v>insert into price (firma,catId,tiraz,cena) values (1,38,500 ,31.80);</v>
      </c>
      <c r="V6" s="461" t="str">
        <f t="shared" si="7"/>
        <v>insert into price (firma,catId,tiraz,cena) values (1,38,700 ,32.00);</v>
      </c>
      <c r="W6" s="461" t="str">
        <f t="shared" si="8"/>
        <v>insert into price (firma,catId,tiraz,cena) values (1,38,1000 ,29.80);</v>
      </c>
    </row>
    <row r="7" spans="1:23">
      <c r="A7" s="528"/>
      <c r="B7" s="81" t="s">
        <v>4</v>
      </c>
      <c r="C7" s="376" t="s">
        <v>433</v>
      </c>
      <c r="D7" s="442">
        <v>39</v>
      </c>
      <c r="E7" s="56">
        <f t="shared" ref="E7:M7" si="12">E122</f>
        <v>126</v>
      </c>
      <c r="F7" s="56">
        <f t="shared" si="12"/>
        <v>76.599999999999994</v>
      </c>
      <c r="G7" s="56">
        <f t="shared" si="12"/>
        <v>55.2</v>
      </c>
      <c r="H7" s="56">
        <f t="shared" si="12"/>
        <v>50.9</v>
      </c>
      <c r="I7" s="56">
        <f t="shared" si="12"/>
        <v>46.7</v>
      </c>
      <c r="J7" s="56">
        <f t="shared" si="12"/>
        <v>42.5</v>
      </c>
      <c r="K7" s="56">
        <f t="shared" si="12"/>
        <v>40.4</v>
      </c>
      <c r="L7" s="56">
        <f t="shared" si="12"/>
        <v>40.5</v>
      </c>
      <c r="M7" s="56">
        <f t="shared" si="12"/>
        <v>38.200000000000003</v>
      </c>
      <c r="N7" s="459" t="str">
        <f t="shared" si="10"/>
        <v>delete price where catId=39 and firma=1;</v>
      </c>
      <c r="O7" s="461" t="str">
        <f t="shared" si="11"/>
        <v>insert into price (firma,catId,tiraz,cena) values (1,39,25 ,126.00);</v>
      </c>
      <c r="P7" s="461" t="str">
        <f t="shared" si="1"/>
        <v>insert into price (firma,catId,tiraz,cena) values (1,39,50 ,76.60);</v>
      </c>
      <c r="Q7" s="461" t="str">
        <f t="shared" si="2"/>
        <v>insert into price (firma,catId,tiraz,cena) values (1,39,100 ,55.20);</v>
      </c>
      <c r="R7" s="461" t="str">
        <f t="shared" si="3"/>
        <v>insert into price (firma,catId,tiraz,cena) values (1,39,200 ,50.90);</v>
      </c>
      <c r="S7" s="461" t="str">
        <f t="shared" si="4"/>
        <v>insert into price (firma,catId,tiraz,cena) values (1,39,300 ,46.70);</v>
      </c>
      <c r="T7" s="461" t="str">
        <f t="shared" si="5"/>
        <v>insert into price (firma,catId,tiraz,cena) values (1,39,300 ,42.50);</v>
      </c>
      <c r="U7" s="461" t="str">
        <f t="shared" si="6"/>
        <v>insert into price (firma,catId,tiraz,cena) values (1,39,500 ,40.40);</v>
      </c>
      <c r="V7" s="461" t="str">
        <f t="shared" si="7"/>
        <v>insert into price (firma,catId,tiraz,cena) values (1,39,700 ,40.50);</v>
      </c>
      <c r="W7" s="461" t="str">
        <f t="shared" si="8"/>
        <v>insert into price (firma,catId,tiraz,cena) values (1,39,1000 ,38.20);</v>
      </c>
    </row>
    <row r="8" spans="1:23" ht="14.45" customHeight="1">
      <c r="A8" s="528"/>
      <c r="B8" s="81" t="s">
        <v>5</v>
      </c>
      <c r="C8" s="376" t="s">
        <v>433</v>
      </c>
      <c r="D8" s="442">
        <v>40</v>
      </c>
      <c r="E8" s="56">
        <f t="shared" ref="E8:M8" si="13">E123</f>
        <v>150</v>
      </c>
      <c r="F8" s="56">
        <f t="shared" si="13"/>
        <v>84.899999999999991</v>
      </c>
      <c r="G8" s="56">
        <f t="shared" si="13"/>
        <v>63.800000000000004</v>
      </c>
      <c r="H8" s="56">
        <f t="shared" si="13"/>
        <v>58.2</v>
      </c>
      <c r="I8" s="56">
        <f t="shared" si="13"/>
        <v>54.9</v>
      </c>
      <c r="J8" s="56">
        <f t="shared" si="13"/>
        <v>50.9</v>
      </c>
      <c r="K8" s="56">
        <f t="shared" si="13"/>
        <v>48.9</v>
      </c>
      <c r="L8" s="56">
        <f t="shared" si="13"/>
        <v>49</v>
      </c>
      <c r="M8" s="56">
        <f t="shared" si="13"/>
        <v>46.7</v>
      </c>
      <c r="N8" s="459" t="str">
        <f t="shared" si="10"/>
        <v>delete price where catId=40 and firma=1;</v>
      </c>
      <c r="O8" s="461" t="str">
        <f t="shared" si="11"/>
        <v>insert into price (firma,catId,tiraz,cena) values (1,40,25 ,150.00);</v>
      </c>
      <c r="P8" s="461" t="str">
        <f t="shared" si="1"/>
        <v>insert into price (firma,catId,tiraz,cena) values (1,40,50 ,84.90);</v>
      </c>
      <c r="Q8" s="461" t="str">
        <f t="shared" si="2"/>
        <v>insert into price (firma,catId,tiraz,cena) values (1,40,100 ,63.80);</v>
      </c>
      <c r="R8" s="461" t="str">
        <f t="shared" si="3"/>
        <v>insert into price (firma,catId,tiraz,cena) values (1,40,200 ,58.20);</v>
      </c>
      <c r="S8" s="461" t="str">
        <f t="shared" si="4"/>
        <v>insert into price (firma,catId,tiraz,cena) values (1,40,300 ,54.90);</v>
      </c>
      <c r="T8" s="461" t="str">
        <f t="shared" si="5"/>
        <v>insert into price (firma,catId,tiraz,cena) values (1,40,300 ,50.90);</v>
      </c>
      <c r="U8" s="461" t="str">
        <f t="shared" si="6"/>
        <v>insert into price (firma,catId,tiraz,cena) values (1,40,500 ,48.90);</v>
      </c>
      <c r="V8" s="461" t="str">
        <f t="shared" si="7"/>
        <v>insert into price (firma,catId,tiraz,cena) values (1,40,700 ,49.00);</v>
      </c>
      <c r="W8" s="461" t="str">
        <f>"insert into price (firma,catId,tiraz,cena) values ("&amp;$C8&amp;","&amp;$D8&amp;","&amp;M$4&amp;","&amp;SUBSTITUTE(TEXT(M8,"0,00"),",",".")&amp;");"</f>
        <v>insert into price (firma,catId,tiraz,cena) values (1,40,1000 ,46.70);</v>
      </c>
    </row>
    <row r="9" spans="1:23" ht="14.45" customHeight="1">
      <c r="A9" s="528"/>
      <c r="B9" s="114" t="s">
        <v>68</v>
      </c>
      <c r="C9" s="426"/>
      <c r="D9" s="426"/>
      <c r="E9"/>
      <c r="F9"/>
      <c r="G9"/>
      <c r="H9"/>
      <c r="I9"/>
      <c r="J9"/>
      <c r="K9"/>
      <c r="L9"/>
      <c r="M9"/>
      <c r="N9"/>
      <c r="W9" s="461"/>
    </row>
    <row r="10" spans="1:23" ht="14.45" customHeight="1">
      <c r="A10" s="528"/>
      <c r="B10" s="114" t="s">
        <v>201</v>
      </c>
      <c r="C10" s="426"/>
      <c r="D10" s="426"/>
      <c r="E10"/>
      <c r="F10"/>
      <c r="G10"/>
      <c r="H10"/>
      <c r="I10"/>
      <c r="J10"/>
      <c r="K10"/>
      <c r="L10"/>
      <c r="M10"/>
      <c r="N10"/>
      <c r="W10" s="461"/>
    </row>
    <row r="11" spans="1:23" ht="14.45" customHeight="1">
      <c r="A11" s="528"/>
      <c r="B11" s="114" t="s">
        <v>202</v>
      </c>
      <c r="C11" s="426"/>
      <c r="D11" s="426"/>
      <c r="E11"/>
      <c r="F11"/>
      <c r="G11"/>
      <c r="H11"/>
      <c r="I11"/>
      <c r="J11"/>
      <c r="K11"/>
      <c r="L11"/>
      <c r="M11"/>
      <c r="N11"/>
      <c r="W11" s="461"/>
    </row>
    <row r="12" spans="1:23">
      <c r="A12" s="528"/>
      <c r="B12" s="126"/>
      <c r="C12" s="126"/>
      <c r="D12" s="126"/>
      <c r="E12"/>
      <c r="F12"/>
      <c r="G12"/>
      <c r="H12"/>
      <c r="I12"/>
      <c r="J12"/>
      <c r="K12"/>
      <c r="L12"/>
      <c r="M12"/>
      <c r="N12"/>
      <c r="W12" s="461"/>
    </row>
    <row r="13" spans="1:23" ht="21" thickBot="1">
      <c r="A13" s="528"/>
      <c r="B13" s="82" t="s">
        <v>133</v>
      </c>
      <c r="C13" s="82"/>
      <c r="D13" s="82"/>
      <c r="E13" s="45"/>
      <c r="F13" s="45"/>
      <c r="G13" s="45"/>
      <c r="H13" s="45"/>
      <c r="I13" s="45"/>
      <c r="J13" s="45"/>
      <c r="K13" s="76"/>
      <c r="L13" s="76"/>
      <c r="M13" s="76"/>
      <c r="N13"/>
      <c r="W13" s="461"/>
    </row>
    <row r="14" spans="1:23" ht="15.75">
      <c r="A14" s="528"/>
      <c r="B14" s="112" t="s">
        <v>1</v>
      </c>
      <c r="C14" s="427"/>
      <c r="D14" s="427"/>
      <c r="E14" s="111" t="s">
        <v>76</v>
      </c>
      <c r="F14" s="111" t="s">
        <v>77</v>
      </c>
      <c r="G14" s="111" t="s">
        <v>78</v>
      </c>
      <c r="H14" s="111" t="s">
        <v>79</v>
      </c>
      <c r="I14" s="111" t="s">
        <v>80</v>
      </c>
      <c r="J14" s="111" t="s">
        <v>80</v>
      </c>
      <c r="K14" s="111" t="s">
        <v>81</v>
      </c>
      <c r="L14" s="111" t="s">
        <v>82</v>
      </c>
      <c r="M14" s="111" t="s">
        <v>83</v>
      </c>
      <c r="N14"/>
      <c r="W14" s="461"/>
    </row>
    <row r="15" spans="1:23" ht="15.75">
      <c r="A15" s="528"/>
      <c r="B15" s="81" t="s">
        <v>2</v>
      </c>
      <c r="C15" s="427">
        <v>3</v>
      </c>
      <c r="D15" s="443">
        <v>37</v>
      </c>
      <c r="E15" s="71">
        <f>E113</f>
        <v>72</v>
      </c>
      <c r="F15" s="71">
        <f t="shared" ref="F15:M15" si="14">F113</f>
        <v>39</v>
      </c>
      <c r="G15" s="71">
        <f t="shared" si="14"/>
        <v>28.8</v>
      </c>
      <c r="H15" s="71">
        <f t="shared" si="14"/>
        <v>24</v>
      </c>
      <c r="I15" s="71">
        <f t="shared" si="14"/>
        <v>21.6</v>
      </c>
      <c r="J15" s="71">
        <f t="shared" si="14"/>
        <v>21.6</v>
      </c>
      <c r="K15" s="71">
        <f t="shared" si="14"/>
        <v>20.399999999999999</v>
      </c>
      <c r="L15" s="71">
        <f t="shared" si="14"/>
        <v>19.2</v>
      </c>
      <c r="M15" s="71">
        <f t="shared" si="14"/>
        <v>16.8</v>
      </c>
      <c r="N15" s="459" t="str">
        <f>"delete price where catId="&amp;D15&amp;" and firma="&amp;C15&amp;";"</f>
        <v>delete price where catId=37 and firma=3;</v>
      </c>
      <c r="O15" s="461" t="str">
        <f t="shared" ref="O15:O18" si="15">"insert into price (firma,catId,tiraz,cena) values ("&amp;$C15&amp;","&amp;$D15&amp;","&amp;E$4&amp;","&amp;SUBSTITUTE(TEXT(E15,"0,00"),",",".")&amp;");"</f>
        <v>insert into price (firma,catId,tiraz,cena) values (3,37,25 ,72.00);</v>
      </c>
      <c r="P15" s="461" t="str">
        <f t="shared" ref="P15:P18" si="16">"insert into price (firma,catId,tiraz,cena) values ("&amp;$C15&amp;","&amp;$D15&amp;","&amp;F$4&amp;","&amp;SUBSTITUTE(TEXT(F15,"0,00"),",",".")&amp;");"</f>
        <v>insert into price (firma,catId,tiraz,cena) values (3,37,50 ,39.00);</v>
      </c>
      <c r="Q15" s="461" t="str">
        <f t="shared" ref="Q15:Q18" si="17">"insert into price (firma,catId,tiraz,cena) values ("&amp;$C15&amp;","&amp;$D15&amp;","&amp;G$4&amp;","&amp;SUBSTITUTE(TEXT(G15,"0,00"),",",".")&amp;");"</f>
        <v>insert into price (firma,catId,tiraz,cena) values (3,37,100 ,28.80);</v>
      </c>
      <c r="R15" s="461" t="str">
        <f t="shared" ref="R15:R18" si="18">"insert into price (firma,catId,tiraz,cena) values ("&amp;$C15&amp;","&amp;$D15&amp;","&amp;H$4&amp;","&amp;SUBSTITUTE(TEXT(H15,"0,00"),",",".")&amp;");"</f>
        <v>insert into price (firma,catId,tiraz,cena) values (3,37,200 ,24.00);</v>
      </c>
      <c r="S15" s="461" t="str">
        <f t="shared" ref="S15:S18" si="19">"insert into price (firma,catId,tiraz,cena) values ("&amp;$C15&amp;","&amp;$D15&amp;","&amp;I$4&amp;","&amp;SUBSTITUTE(TEXT(I15,"0,00"),",",".")&amp;");"</f>
        <v>insert into price (firma,catId,tiraz,cena) values (3,37,300 ,21.60);</v>
      </c>
      <c r="T15" s="461" t="str">
        <f t="shared" ref="T15:T18" si="20">"insert into price (firma,catId,tiraz,cena) values ("&amp;$C15&amp;","&amp;$D15&amp;","&amp;J$4&amp;","&amp;SUBSTITUTE(TEXT(J15,"0,00"),",",".")&amp;");"</f>
        <v>insert into price (firma,catId,tiraz,cena) values (3,37,300 ,21.60);</v>
      </c>
      <c r="U15" s="461" t="str">
        <f t="shared" ref="U15:U18" si="21">"insert into price (firma,catId,tiraz,cena) values ("&amp;$C15&amp;","&amp;$D15&amp;","&amp;K$4&amp;","&amp;SUBSTITUTE(TEXT(K15,"0,00"),",",".")&amp;");"</f>
        <v>insert into price (firma,catId,tiraz,cena) values (3,37,500 ,20.40);</v>
      </c>
      <c r="V15" s="461" t="str">
        <f t="shared" ref="V15:V18" si="22">"insert into price (firma,catId,tiraz,cena) values ("&amp;$C15&amp;","&amp;$D15&amp;","&amp;L$4&amp;","&amp;SUBSTITUTE(TEXT(L15,"0,00"),",",".")&amp;");"</f>
        <v>insert into price (firma,catId,tiraz,cena) values (3,37,700 ,19.20);</v>
      </c>
      <c r="W15" s="461" t="str">
        <f t="shared" ref="W15:W17" si="23">"insert into price (firma,catId,tiraz,cena) values ("&amp;$C15&amp;","&amp;$D15&amp;","&amp;M$4&amp;","&amp;SUBSTITUTE(TEXT(M15,"0,00"),",",".")&amp;");"</f>
        <v>insert into price (firma,catId,tiraz,cena) values (3,37,1000 ,16.80);</v>
      </c>
    </row>
    <row r="16" spans="1:23" ht="15.75">
      <c r="A16" s="528"/>
      <c r="B16" s="81" t="s">
        <v>3</v>
      </c>
      <c r="C16" s="427">
        <v>3</v>
      </c>
      <c r="D16" s="443">
        <v>38</v>
      </c>
      <c r="E16" s="71">
        <f>E114</f>
        <v>96.48</v>
      </c>
      <c r="F16" s="71">
        <f t="shared" ref="F16:M16" si="24">F114</f>
        <v>57.6</v>
      </c>
      <c r="G16" s="71">
        <f t="shared" si="24"/>
        <v>40.799999999999997</v>
      </c>
      <c r="H16" s="71">
        <f t="shared" si="24"/>
        <v>31.2</v>
      </c>
      <c r="I16" s="71">
        <f t="shared" si="24"/>
        <v>28.8</v>
      </c>
      <c r="J16" s="71">
        <f t="shared" si="24"/>
        <v>28.8</v>
      </c>
      <c r="K16" s="71">
        <f t="shared" si="24"/>
        <v>26.4</v>
      </c>
      <c r="L16" s="71">
        <f t="shared" si="24"/>
        <v>25.2</v>
      </c>
      <c r="M16" s="71">
        <f t="shared" si="24"/>
        <v>22.8</v>
      </c>
      <c r="N16" s="459" t="str">
        <f t="shared" ref="N16:N18" si="25">"delete price where catId="&amp;D16&amp;" and firma="&amp;C16&amp;";"</f>
        <v>delete price where catId=38 and firma=3;</v>
      </c>
      <c r="O16" s="461" t="str">
        <f t="shared" si="15"/>
        <v>insert into price (firma,catId,tiraz,cena) values (3,38,25 ,96.48);</v>
      </c>
      <c r="P16" s="461" t="str">
        <f t="shared" si="16"/>
        <v>insert into price (firma,catId,tiraz,cena) values (3,38,50 ,57.60);</v>
      </c>
      <c r="Q16" s="461" t="str">
        <f t="shared" si="17"/>
        <v>insert into price (firma,catId,tiraz,cena) values (3,38,100 ,40.80);</v>
      </c>
      <c r="R16" s="461" t="str">
        <f t="shared" si="18"/>
        <v>insert into price (firma,catId,tiraz,cena) values (3,38,200 ,31.20);</v>
      </c>
      <c r="S16" s="461" t="str">
        <f t="shared" si="19"/>
        <v>insert into price (firma,catId,tiraz,cena) values (3,38,300 ,28.80);</v>
      </c>
      <c r="T16" s="461" t="str">
        <f t="shared" si="20"/>
        <v>insert into price (firma,catId,tiraz,cena) values (3,38,300 ,28.80);</v>
      </c>
      <c r="U16" s="461" t="str">
        <f t="shared" si="21"/>
        <v>insert into price (firma,catId,tiraz,cena) values (3,38,500 ,26.40);</v>
      </c>
      <c r="V16" s="461" t="str">
        <f t="shared" si="22"/>
        <v>insert into price (firma,catId,tiraz,cena) values (3,38,700 ,25.20);</v>
      </c>
      <c r="W16" s="461" t="str">
        <f t="shared" si="23"/>
        <v>insert into price (firma,catId,tiraz,cena) values (3,38,1000 ,22.80);</v>
      </c>
    </row>
    <row r="17" spans="1:23" ht="15.75">
      <c r="A17" s="528"/>
      <c r="B17" s="81" t="s">
        <v>4</v>
      </c>
      <c r="C17" s="427">
        <v>3</v>
      </c>
      <c r="D17" s="443">
        <v>39</v>
      </c>
      <c r="E17" s="71">
        <f>E115</f>
        <v>120</v>
      </c>
      <c r="F17" s="71">
        <f t="shared" ref="F17:M17" si="26">F115</f>
        <v>75.599999999999994</v>
      </c>
      <c r="G17" s="71">
        <f t="shared" si="26"/>
        <v>51.6</v>
      </c>
      <c r="H17" s="71">
        <f t="shared" si="26"/>
        <v>39.6</v>
      </c>
      <c r="I17" s="71">
        <f t="shared" si="26"/>
        <v>36</v>
      </c>
      <c r="J17" s="71">
        <f t="shared" si="26"/>
        <v>36</v>
      </c>
      <c r="K17" s="71">
        <f t="shared" si="26"/>
        <v>32.4</v>
      </c>
      <c r="L17" s="71">
        <f t="shared" si="26"/>
        <v>31.2</v>
      </c>
      <c r="M17" s="71">
        <f t="shared" si="26"/>
        <v>28.8</v>
      </c>
      <c r="N17" s="459" t="str">
        <f t="shared" si="25"/>
        <v>delete price where catId=39 and firma=3;</v>
      </c>
      <c r="O17" s="461" t="str">
        <f t="shared" si="15"/>
        <v>insert into price (firma,catId,tiraz,cena) values (3,39,25 ,120.00);</v>
      </c>
      <c r="P17" s="461" t="str">
        <f t="shared" si="16"/>
        <v>insert into price (firma,catId,tiraz,cena) values (3,39,50 ,75.60);</v>
      </c>
      <c r="Q17" s="461" t="str">
        <f t="shared" si="17"/>
        <v>insert into price (firma,catId,tiraz,cena) values (3,39,100 ,51.60);</v>
      </c>
      <c r="R17" s="461" t="str">
        <f t="shared" si="18"/>
        <v>insert into price (firma,catId,tiraz,cena) values (3,39,200 ,39.60);</v>
      </c>
      <c r="S17" s="461" t="str">
        <f t="shared" si="19"/>
        <v>insert into price (firma,catId,tiraz,cena) values (3,39,300 ,36.00);</v>
      </c>
      <c r="T17" s="461" t="str">
        <f t="shared" si="20"/>
        <v>insert into price (firma,catId,tiraz,cena) values (3,39,300 ,36.00);</v>
      </c>
      <c r="U17" s="461" t="str">
        <f t="shared" si="21"/>
        <v>insert into price (firma,catId,tiraz,cena) values (3,39,500 ,32.40);</v>
      </c>
      <c r="V17" s="461" t="str">
        <f t="shared" si="22"/>
        <v>insert into price (firma,catId,tiraz,cena) values (3,39,700 ,31.20);</v>
      </c>
      <c r="W17" s="461" t="str">
        <f t="shared" si="23"/>
        <v>insert into price (firma,catId,tiraz,cena) values (3,39,1000 ,28.80);</v>
      </c>
    </row>
    <row r="18" spans="1:23" ht="15.75">
      <c r="A18" s="528"/>
      <c r="B18" s="81" t="s">
        <v>5</v>
      </c>
      <c r="C18" s="427">
        <v>3</v>
      </c>
      <c r="D18" s="443">
        <v>40</v>
      </c>
      <c r="E18" s="71">
        <f>E116</f>
        <v>156</v>
      </c>
      <c r="F18" s="71">
        <f t="shared" ref="F18:M18" si="27">F116</f>
        <v>94.8</v>
      </c>
      <c r="G18" s="71">
        <f t="shared" si="27"/>
        <v>63.6</v>
      </c>
      <c r="H18" s="71">
        <f t="shared" si="27"/>
        <v>48</v>
      </c>
      <c r="I18" s="71">
        <f t="shared" si="27"/>
        <v>40</v>
      </c>
      <c r="J18" s="71">
        <f t="shared" si="27"/>
        <v>40</v>
      </c>
      <c r="K18" s="71">
        <f t="shared" si="27"/>
        <v>38.4</v>
      </c>
      <c r="L18" s="71">
        <f t="shared" si="27"/>
        <v>36</v>
      </c>
      <c r="M18" s="71">
        <f t="shared" si="27"/>
        <v>33.6</v>
      </c>
      <c r="N18" s="459" t="str">
        <f t="shared" si="25"/>
        <v>delete price where catId=40 and firma=3;</v>
      </c>
      <c r="O18" s="461" t="str">
        <f t="shared" si="15"/>
        <v>insert into price (firma,catId,tiraz,cena) values (3,40,25 ,156.00);</v>
      </c>
      <c r="P18" s="461" t="str">
        <f t="shared" si="16"/>
        <v>insert into price (firma,catId,tiraz,cena) values (3,40,50 ,94.80);</v>
      </c>
      <c r="Q18" s="461" t="str">
        <f t="shared" si="17"/>
        <v>insert into price (firma,catId,tiraz,cena) values (3,40,100 ,63.60);</v>
      </c>
      <c r="R18" s="461" t="str">
        <f t="shared" si="18"/>
        <v>insert into price (firma,catId,tiraz,cena) values (3,40,200 ,48.00);</v>
      </c>
      <c r="S18" s="461" t="str">
        <f t="shared" si="19"/>
        <v>insert into price (firma,catId,tiraz,cena) values (3,40,300 ,40.00);</v>
      </c>
      <c r="T18" s="461" t="str">
        <f t="shared" si="20"/>
        <v>insert into price (firma,catId,tiraz,cena) values (3,40,300 ,40.00);</v>
      </c>
      <c r="U18" s="461" t="str">
        <f t="shared" si="21"/>
        <v>insert into price (firma,catId,tiraz,cena) values (3,40,500 ,38.40);</v>
      </c>
      <c r="V18" s="461" t="str">
        <f t="shared" si="22"/>
        <v>insert into price (firma,catId,tiraz,cena) values (3,40,700 ,36.00);</v>
      </c>
      <c r="W18" s="461" t="str">
        <f>"insert into price (firma,catId,tiraz,cena) values ("&amp;$C18&amp;","&amp;$D18&amp;","&amp;M$4&amp;","&amp;SUBSTITUTE(TEXT(M18,"0,00"),",",".")&amp;");"</f>
        <v>insert into price (firma,catId,tiraz,cena) values (3,40,1000 ,33.60);</v>
      </c>
    </row>
    <row r="19" spans="1:23">
      <c r="A19" s="528"/>
      <c r="B19" s="114" t="s">
        <v>68</v>
      </c>
      <c r="C19" s="426"/>
      <c r="D19" s="426"/>
      <c r="E19" s="74"/>
      <c r="F19" s="74"/>
      <c r="G19" s="74"/>
      <c r="H19" s="74"/>
      <c r="I19" s="74"/>
      <c r="J19" s="74"/>
      <c r="K19" s="74"/>
      <c r="L19" s="74"/>
      <c r="M19" s="74"/>
      <c r="N19"/>
      <c r="W19" s="461"/>
    </row>
    <row r="20" spans="1:23">
      <c r="A20" s="528"/>
      <c r="B20" s="114" t="s">
        <v>201</v>
      </c>
      <c r="C20" s="426"/>
      <c r="D20" s="426"/>
      <c r="E20" s="74"/>
      <c r="F20" s="74"/>
      <c r="G20" s="74"/>
      <c r="H20" s="74"/>
      <c r="I20" s="74"/>
      <c r="J20" s="74"/>
      <c r="K20" s="74"/>
      <c r="L20" s="74"/>
      <c r="M20" s="74"/>
      <c r="N20"/>
      <c r="W20" s="461"/>
    </row>
    <row r="21" spans="1:23">
      <c r="A21" s="528"/>
      <c r="B21" s="114" t="s">
        <v>202</v>
      </c>
      <c r="C21" s="426"/>
      <c r="D21" s="426"/>
      <c r="E21"/>
      <c r="F21"/>
      <c r="G21"/>
      <c r="H21"/>
      <c r="I21"/>
      <c r="J21"/>
      <c r="K21"/>
      <c r="L21"/>
      <c r="M21"/>
      <c r="N21"/>
      <c r="W21" s="461"/>
    </row>
    <row r="22" spans="1:23" ht="40.5">
      <c r="A22" s="528"/>
      <c r="B22" s="82" t="s">
        <v>126</v>
      </c>
      <c r="C22" s="82"/>
      <c r="D22" s="82"/>
      <c r="E22" s="113"/>
      <c r="F22" s="113"/>
      <c r="G22" s="113"/>
      <c r="H22" s="113"/>
      <c r="I22" s="113"/>
      <c r="J22" s="113"/>
      <c r="K22" s="85"/>
      <c r="L22"/>
      <c r="M22"/>
      <c r="N22" s="458"/>
      <c r="W22" s="461"/>
    </row>
    <row r="23" spans="1:23" ht="15.75">
      <c r="A23" s="528"/>
      <c r="B23" s="51" t="s">
        <v>85</v>
      </c>
      <c r="C23" s="51"/>
      <c r="D23" s="51"/>
      <c r="E23" s="111" t="s">
        <v>76</v>
      </c>
      <c r="F23" s="111" t="s">
        <v>77</v>
      </c>
      <c r="G23" s="111" t="s">
        <v>78</v>
      </c>
      <c r="H23" s="111" t="s">
        <v>79</v>
      </c>
      <c r="I23" s="111" t="s">
        <v>80</v>
      </c>
      <c r="J23" s="111" t="s">
        <v>80</v>
      </c>
      <c r="K23" s="111" t="s">
        <v>81</v>
      </c>
      <c r="L23" s="111" t="s">
        <v>82</v>
      </c>
      <c r="M23" s="111" t="s">
        <v>83</v>
      </c>
      <c r="N23" s="458"/>
      <c r="W23" s="461"/>
    </row>
    <row r="24" spans="1:23">
      <c r="A24" s="528"/>
      <c r="B24" s="81" t="s">
        <v>2</v>
      </c>
      <c r="C24" s="376" t="s">
        <v>434</v>
      </c>
      <c r="D24" s="443">
        <v>37</v>
      </c>
      <c r="E24" s="56">
        <f>E127</f>
        <v>57.6</v>
      </c>
      <c r="F24" s="56">
        <f t="shared" ref="F24:M24" si="28">F127</f>
        <v>39.680000000000007</v>
      </c>
      <c r="G24" s="56">
        <f t="shared" si="28"/>
        <v>22.560000000000002</v>
      </c>
      <c r="H24" s="56">
        <f t="shared" si="28"/>
        <v>20.8</v>
      </c>
      <c r="I24" s="56">
        <f t="shared" si="28"/>
        <v>19.760000000000002</v>
      </c>
      <c r="J24" s="56">
        <f t="shared" si="28"/>
        <v>16.96</v>
      </c>
      <c r="K24" s="56">
        <f t="shared" si="28"/>
        <v>15.600000000000001</v>
      </c>
      <c r="L24" s="56">
        <f t="shared" si="28"/>
        <v>15.680000000000001</v>
      </c>
      <c r="M24" s="56">
        <f t="shared" si="28"/>
        <v>14.080000000000002</v>
      </c>
      <c r="N24" s="459" t="str">
        <f>"delete price where catId="&amp;D24&amp;" and firma="&amp;C24&amp;";"</f>
        <v>delete price where catId=37 and firma=10;</v>
      </c>
      <c r="O24" s="461" t="str">
        <f t="shared" ref="O24" si="29">"insert into price (firma,catId,tiraz,cena) values ("&amp;$C24&amp;","&amp;$D24&amp;","&amp;E$4&amp;","&amp;SUBSTITUTE(TEXT(E24,"0,00"),",",".")&amp;");"</f>
        <v>insert into price (firma,catId,tiraz,cena) values (10,37,25 ,57.60);</v>
      </c>
      <c r="P24" s="461" t="str">
        <f t="shared" ref="P24" si="30">"insert into price (firma,catId,tiraz,cena) values ("&amp;$C24&amp;","&amp;$D24&amp;","&amp;F$4&amp;","&amp;SUBSTITUTE(TEXT(F24,"0,00"),",",".")&amp;");"</f>
        <v>insert into price (firma,catId,tiraz,cena) values (10,37,50 ,39.68);</v>
      </c>
      <c r="Q24" s="461" t="str">
        <f t="shared" ref="Q24" si="31">"insert into price (firma,catId,tiraz,cena) values ("&amp;$C24&amp;","&amp;$D24&amp;","&amp;G$4&amp;","&amp;SUBSTITUTE(TEXT(G24,"0,00"),",",".")&amp;");"</f>
        <v>insert into price (firma,catId,tiraz,cena) values (10,37,100 ,22.56);</v>
      </c>
      <c r="R24" s="461" t="str">
        <f t="shared" ref="R24" si="32">"insert into price (firma,catId,tiraz,cena) values ("&amp;$C24&amp;","&amp;$D24&amp;","&amp;H$4&amp;","&amp;SUBSTITUTE(TEXT(H24,"0,00"),",",".")&amp;");"</f>
        <v>insert into price (firma,catId,tiraz,cena) values (10,37,200 ,20.80);</v>
      </c>
      <c r="S24" s="461" t="str">
        <f t="shared" ref="S24" si="33">"insert into price (firma,catId,tiraz,cena) values ("&amp;$C24&amp;","&amp;$D24&amp;","&amp;I$4&amp;","&amp;SUBSTITUTE(TEXT(I24,"0,00"),",",".")&amp;");"</f>
        <v>insert into price (firma,catId,tiraz,cena) values (10,37,300 ,19.76);</v>
      </c>
      <c r="T24" s="461" t="str">
        <f t="shared" ref="T24" si="34">"insert into price (firma,catId,tiraz,cena) values ("&amp;$C24&amp;","&amp;$D24&amp;","&amp;J$4&amp;","&amp;SUBSTITUTE(TEXT(J24,"0,00"),",",".")&amp;");"</f>
        <v>insert into price (firma,catId,tiraz,cena) values (10,37,300 ,16.96);</v>
      </c>
      <c r="U24" s="461" t="str">
        <f t="shared" ref="U24" si="35">"insert into price (firma,catId,tiraz,cena) values ("&amp;$C24&amp;","&amp;$D24&amp;","&amp;K$4&amp;","&amp;SUBSTITUTE(TEXT(K24,"0,00"),",",".")&amp;");"</f>
        <v>insert into price (firma,catId,tiraz,cena) values (10,37,500 ,15.60);</v>
      </c>
      <c r="V24" s="461" t="str">
        <f t="shared" ref="V24" si="36">"insert into price (firma,catId,tiraz,cena) values ("&amp;$C24&amp;","&amp;$D24&amp;","&amp;L$4&amp;","&amp;SUBSTITUTE(TEXT(L24,"0,00"),",",".")&amp;");"</f>
        <v>insert into price (firma,catId,tiraz,cena) values (10,37,700 ,15.68);</v>
      </c>
      <c r="W24" s="461" t="str">
        <f t="shared" ref="W24" si="37">"insert into price (firma,catId,tiraz,cena) values ("&amp;$C24&amp;","&amp;$D24&amp;","&amp;M$4&amp;","&amp;SUBSTITUTE(TEXT(M24,"0,00"),",",".")&amp;");"</f>
        <v>insert into price (firma,catId,tiraz,cena) values (10,37,1000 ,14.08);</v>
      </c>
    </row>
    <row r="25" spans="1:23">
      <c r="A25" s="528"/>
      <c r="B25" s="81" t="s">
        <v>3</v>
      </c>
      <c r="C25" s="376" t="s">
        <v>434</v>
      </c>
      <c r="D25" s="443">
        <v>38</v>
      </c>
      <c r="E25" s="56">
        <f>E128</f>
        <v>68</v>
      </c>
      <c r="F25" s="56">
        <f t="shared" ref="F25:M25" si="38">F128</f>
        <v>45.28</v>
      </c>
      <c r="G25" s="56">
        <f t="shared" si="38"/>
        <v>28.32</v>
      </c>
      <c r="H25" s="56">
        <f t="shared" si="38"/>
        <v>25.52</v>
      </c>
      <c r="I25" s="56">
        <f t="shared" si="38"/>
        <v>23.12</v>
      </c>
      <c r="J25" s="56">
        <f t="shared" si="38"/>
        <v>22.560000000000002</v>
      </c>
      <c r="K25" s="56">
        <f t="shared" si="38"/>
        <v>21.200000000000003</v>
      </c>
      <c r="L25" s="56">
        <f t="shared" si="38"/>
        <v>21.28</v>
      </c>
      <c r="M25" s="56">
        <f t="shared" si="38"/>
        <v>19.840000000000003</v>
      </c>
      <c r="N25" s="459" t="str">
        <f t="shared" ref="N25:N27" si="39">"delete price where catId="&amp;D25&amp;" and firma="&amp;C25&amp;";"</f>
        <v>delete price where catId=38 and firma=10;</v>
      </c>
      <c r="O25" s="461" t="str">
        <f t="shared" ref="O25:O27" si="40">"insert into price (firma,catId,tiraz,cena) values ("&amp;$C25&amp;","&amp;$D25&amp;","&amp;E$4&amp;","&amp;SUBSTITUTE(TEXT(E25,"0,00"),",",".")&amp;");"</f>
        <v>insert into price (firma,catId,tiraz,cena) values (10,38,25 ,68.00);</v>
      </c>
      <c r="P25" s="461" t="str">
        <f t="shared" ref="P25:P27" si="41">"insert into price (firma,catId,tiraz,cena) values ("&amp;$C25&amp;","&amp;$D25&amp;","&amp;F$4&amp;","&amp;SUBSTITUTE(TEXT(F25,"0,00"),",",".")&amp;");"</f>
        <v>insert into price (firma,catId,tiraz,cena) values (10,38,50 ,45.28);</v>
      </c>
      <c r="Q25" s="461" t="str">
        <f t="shared" ref="Q25:Q27" si="42">"insert into price (firma,catId,tiraz,cena) values ("&amp;$C25&amp;","&amp;$D25&amp;","&amp;G$4&amp;","&amp;SUBSTITUTE(TEXT(G25,"0,00"),",",".")&amp;");"</f>
        <v>insert into price (firma,catId,tiraz,cena) values (10,38,100 ,28.32);</v>
      </c>
      <c r="R25" s="461" t="str">
        <f t="shared" ref="R25:R27" si="43">"insert into price (firma,catId,tiraz,cena) values ("&amp;$C25&amp;","&amp;$D25&amp;","&amp;H$4&amp;","&amp;SUBSTITUTE(TEXT(H25,"0,00"),",",".")&amp;");"</f>
        <v>insert into price (firma,catId,tiraz,cena) values (10,38,200 ,25.52);</v>
      </c>
      <c r="S25" s="461" t="str">
        <f t="shared" ref="S25:S27" si="44">"insert into price (firma,catId,tiraz,cena) values ("&amp;$C25&amp;","&amp;$D25&amp;","&amp;I$4&amp;","&amp;SUBSTITUTE(TEXT(I25,"0,00"),",",".")&amp;");"</f>
        <v>insert into price (firma,catId,tiraz,cena) values (10,38,300 ,23.12);</v>
      </c>
      <c r="T25" s="461" t="str">
        <f t="shared" ref="T25:T27" si="45">"insert into price (firma,catId,tiraz,cena) values ("&amp;$C25&amp;","&amp;$D25&amp;","&amp;J$4&amp;","&amp;SUBSTITUTE(TEXT(J25,"0,00"),",",".")&amp;");"</f>
        <v>insert into price (firma,catId,tiraz,cena) values (10,38,300 ,22.56);</v>
      </c>
      <c r="U25" s="461" t="str">
        <f t="shared" ref="U25:U27" si="46">"insert into price (firma,catId,tiraz,cena) values ("&amp;$C25&amp;","&amp;$D25&amp;","&amp;K$4&amp;","&amp;SUBSTITUTE(TEXT(K25,"0,00"),",",".")&amp;");"</f>
        <v>insert into price (firma,catId,tiraz,cena) values (10,38,500 ,21.20);</v>
      </c>
      <c r="V25" s="461" t="str">
        <f t="shared" ref="V25:V27" si="47">"insert into price (firma,catId,tiraz,cena) values ("&amp;$C25&amp;","&amp;$D25&amp;","&amp;L$4&amp;","&amp;SUBSTITUTE(TEXT(L25,"0,00"),",",".")&amp;");"</f>
        <v>insert into price (firma,catId,tiraz,cena) values (10,38,700 ,21.28);</v>
      </c>
      <c r="W25" s="461" t="str">
        <f t="shared" ref="W25:W26" si="48">"insert into price (firma,catId,tiraz,cena) values ("&amp;$C25&amp;","&amp;$D25&amp;","&amp;M$4&amp;","&amp;SUBSTITUTE(TEXT(M25,"0,00"),",",".")&amp;");"</f>
        <v>insert into price (firma,catId,tiraz,cena) values (10,38,1000 ,19.84);</v>
      </c>
    </row>
    <row r="26" spans="1:23">
      <c r="A26" s="528"/>
      <c r="B26" s="81" t="s">
        <v>4</v>
      </c>
      <c r="C26" s="376" t="s">
        <v>434</v>
      </c>
      <c r="D26" s="443">
        <v>39</v>
      </c>
      <c r="E26" s="56">
        <f>E129</f>
        <v>84</v>
      </c>
      <c r="F26" s="56">
        <f t="shared" ref="F26:M26" si="49">F129</f>
        <v>51.04</v>
      </c>
      <c r="G26" s="56">
        <f t="shared" si="49"/>
        <v>36.800000000000004</v>
      </c>
      <c r="H26" s="56">
        <f t="shared" si="49"/>
        <v>33.92</v>
      </c>
      <c r="I26" s="56">
        <f t="shared" si="49"/>
        <v>31.12</v>
      </c>
      <c r="J26" s="56">
        <f t="shared" si="49"/>
        <v>28.32</v>
      </c>
      <c r="K26" s="56">
        <f t="shared" si="49"/>
        <v>26.880000000000003</v>
      </c>
      <c r="L26" s="56">
        <f t="shared" si="49"/>
        <v>26.960000000000004</v>
      </c>
      <c r="M26" s="56">
        <f t="shared" si="49"/>
        <v>25.44</v>
      </c>
      <c r="N26" s="459" t="str">
        <f t="shared" si="39"/>
        <v>delete price where catId=39 and firma=10;</v>
      </c>
      <c r="O26" s="461" t="str">
        <f t="shared" si="40"/>
        <v>insert into price (firma,catId,tiraz,cena) values (10,39,25 ,84.00);</v>
      </c>
      <c r="P26" s="461" t="str">
        <f t="shared" si="41"/>
        <v>insert into price (firma,catId,tiraz,cena) values (10,39,50 ,51.04);</v>
      </c>
      <c r="Q26" s="461" t="str">
        <f t="shared" si="42"/>
        <v>insert into price (firma,catId,tiraz,cena) values (10,39,100 ,36.80);</v>
      </c>
      <c r="R26" s="461" t="str">
        <f t="shared" si="43"/>
        <v>insert into price (firma,catId,tiraz,cena) values (10,39,200 ,33.92);</v>
      </c>
      <c r="S26" s="461" t="str">
        <f t="shared" si="44"/>
        <v>insert into price (firma,catId,tiraz,cena) values (10,39,300 ,31.12);</v>
      </c>
      <c r="T26" s="461" t="str">
        <f t="shared" si="45"/>
        <v>insert into price (firma,catId,tiraz,cena) values (10,39,300 ,28.32);</v>
      </c>
      <c r="U26" s="461" t="str">
        <f t="shared" si="46"/>
        <v>insert into price (firma,catId,tiraz,cena) values (10,39,500 ,26.88);</v>
      </c>
      <c r="V26" s="461" t="str">
        <f t="shared" si="47"/>
        <v>insert into price (firma,catId,tiraz,cena) values (10,39,700 ,26.96);</v>
      </c>
      <c r="W26" s="461" t="str">
        <f t="shared" si="48"/>
        <v>insert into price (firma,catId,tiraz,cena) values (10,39,1000 ,25.44);</v>
      </c>
    </row>
    <row r="27" spans="1:23">
      <c r="A27" s="528"/>
      <c r="B27" s="81" t="s">
        <v>5</v>
      </c>
      <c r="C27" s="376" t="s">
        <v>434</v>
      </c>
      <c r="D27" s="443">
        <v>40</v>
      </c>
      <c r="E27" s="56">
        <f>E130</f>
        <v>100</v>
      </c>
      <c r="F27" s="56">
        <f t="shared" ref="F27:M27" si="50">F130</f>
        <v>56.56</v>
      </c>
      <c r="G27" s="56">
        <f t="shared" si="50"/>
        <v>42.480000000000004</v>
      </c>
      <c r="H27" s="56">
        <f t="shared" si="50"/>
        <v>38.800000000000004</v>
      </c>
      <c r="I27" s="56">
        <f t="shared" si="50"/>
        <v>36.56</v>
      </c>
      <c r="J27" s="56">
        <f t="shared" si="50"/>
        <v>33.92</v>
      </c>
      <c r="K27" s="56">
        <f t="shared" si="50"/>
        <v>32.56</v>
      </c>
      <c r="L27" s="56">
        <f t="shared" si="50"/>
        <v>32.64</v>
      </c>
      <c r="M27" s="56">
        <f t="shared" si="50"/>
        <v>31.12</v>
      </c>
      <c r="N27" s="459" t="str">
        <f t="shared" si="39"/>
        <v>delete price where catId=40 and firma=10;</v>
      </c>
      <c r="O27" s="461" t="str">
        <f t="shared" si="40"/>
        <v>insert into price (firma,catId,tiraz,cena) values (10,40,25 ,100.00);</v>
      </c>
      <c r="P27" s="461" t="str">
        <f t="shared" si="41"/>
        <v>insert into price (firma,catId,tiraz,cena) values (10,40,50 ,56.56);</v>
      </c>
      <c r="Q27" s="461" t="str">
        <f t="shared" si="42"/>
        <v>insert into price (firma,catId,tiraz,cena) values (10,40,100 ,42.48);</v>
      </c>
      <c r="R27" s="461" t="str">
        <f t="shared" si="43"/>
        <v>insert into price (firma,catId,tiraz,cena) values (10,40,200 ,38.80);</v>
      </c>
      <c r="S27" s="461" t="str">
        <f t="shared" si="44"/>
        <v>insert into price (firma,catId,tiraz,cena) values (10,40,300 ,36.56);</v>
      </c>
      <c r="T27" s="461" t="str">
        <f t="shared" si="45"/>
        <v>insert into price (firma,catId,tiraz,cena) values (10,40,300 ,33.92);</v>
      </c>
      <c r="U27" s="461" t="str">
        <f t="shared" si="46"/>
        <v>insert into price (firma,catId,tiraz,cena) values (10,40,500 ,32.56);</v>
      </c>
      <c r="V27" s="461" t="str">
        <f t="shared" si="47"/>
        <v>insert into price (firma,catId,tiraz,cena) values (10,40,700 ,32.64);</v>
      </c>
      <c r="W27" s="461" t="str">
        <f>"insert into price (firma,catId,tiraz,cena) values ("&amp;$C27&amp;","&amp;$D27&amp;","&amp;M$4&amp;","&amp;SUBSTITUTE(TEXT(M27,"0,00"),",",".")&amp;");"</f>
        <v>insert into price (firma,catId,tiraz,cena) values (10,40,1000 ,31.12);</v>
      </c>
    </row>
    <row r="28" spans="1:23">
      <c r="A28" s="528"/>
      <c r="B28" s="114" t="s">
        <v>68</v>
      </c>
      <c r="C28" s="426"/>
      <c r="D28" s="426"/>
      <c r="E28" s="57"/>
      <c r="F28" s="57"/>
      <c r="G28" s="57"/>
      <c r="H28" s="57"/>
      <c r="I28" s="57"/>
      <c r="J28" s="57"/>
      <c r="K28" s="57"/>
      <c r="L28" s="57"/>
      <c r="M28" s="57"/>
      <c r="N28"/>
    </row>
    <row r="29" spans="1:23">
      <c r="A29" s="528"/>
      <c r="B29" s="114" t="s">
        <v>201</v>
      </c>
      <c r="C29" s="426"/>
      <c r="D29" s="426"/>
      <c r="E29" s="57"/>
      <c r="F29" s="57"/>
      <c r="G29" s="57"/>
      <c r="H29" s="57"/>
      <c r="I29" s="57"/>
      <c r="J29" s="57"/>
      <c r="K29" s="57"/>
      <c r="L29" s="57"/>
      <c r="M29" s="57"/>
      <c r="N29"/>
    </row>
    <row r="30" spans="1:23">
      <c r="A30" s="528"/>
      <c r="B30" s="114" t="s">
        <v>202</v>
      </c>
      <c r="C30" s="426"/>
      <c r="D30" s="426"/>
      <c r="E30" s="57"/>
      <c r="F30" s="57"/>
      <c r="G30" s="57"/>
      <c r="H30" s="57"/>
      <c r="I30" s="57"/>
      <c r="J30" s="57"/>
      <c r="K30" s="57"/>
      <c r="L30" s="57"/>
      <c r="M30" s="57"/>
      <c r="N30"/>
    </row>
    <row r="31" spans="1:23">
      <c r="A31" s="528"/>
      <c r="B31" s="23"/>
      <c r="C31" s="23"/>
      <c r="D31" s="23"/>
      <c r="E31" s="57"/>
      <c r="F31" s="57"/>
      <c r="G31" s="57"/>
      <c r="H31" s="57"/>
      <c r="I31" s="57"/>
      <c r="J31" s="57"/>
      <c r="K31" s="57"/>
      <c r="L31" s="57"/>
      <c r="M31" s="57"/>
      <c r="N31"/>
    </row>
    <row r="32" spans="1:23" ht="18.75">
      <c r="A32" s="528"/>
      <c r="B32" s="87" t="str">
        <f>B140</f>
        <v>4.2. Шелкография на цветные футболки и др. Текстиль</v>
      </c>
      <c r="C32" s="87"/>
      <c r="D32" s="87"/>
      <c r="E32" s="87"/>
      <c r="F32" s="87"/>
      <c r="G32" s="87"/>
      <c r="H32" s="87"/>
      <c r="I32" s="87"/>
      <c r="J32" s="87"/>
      <c r="K32" s="87"/>
      <c r="L32" s="57"/>
      <c r="M32" s="57"/>
      <c r="N32"/>
    </row>
    <row r="33" spans="1:23" ht="40.5">
      <c r="A33" s="528"/>
      <c r="B33" s="82" t="s">
        <v>132</v>
      </c>
      <c r="C33" s="82"/>
      <c r="D33" s="82"/>
      <c r="E33"/>
      <c r="F33"/>
      <c r="G33"/>
      <c r="H33"/>
      <c r="I33"/>
      <c r="J33"/>
      <c r="K33"/>
      <c r="L33"/>
      <c r="M33"/>
      <c r="N33"/>
    </row>
    <row r="34" spans="1:23" ht="15.75">
      <c r="A34" s="528"/>
      <c r="B34" s="51" t="s">
        <v>85</v>
      </c>
      <c r="C34" s="51"/>
      <c r="D34" s="51"/>
      <c r="E34" s="111" t="s">
        <v>76</v>
      </c>
      <c r="F34" s="111" t="s">
        <v>77</v>
      </c>
      <c r="G34" s="111" t="s">
        <v>78</v>
      </c>
      <c r="H34" s="111" t="s">
        <v>79</v>
      </c>
      <c r="I34" s="111" t="s">
        <v>80</v>
      </c>
      <c r="J34" s="111">
        <v>400</v>
      </c>
      <c r="K34" s="111" t="s">
        <v>81</v>
      </c>
      <c r="L34" s="131"/>
      <c r="M34" s="131"/>
      <c r="N34"/>
    </row>
    <row r="35" spans="1:23">
      <c r="A35" s="528"/>
      <c r="B35" s="81" t="s">
        <v>2</v>
      </c>
      <c r="C35" s="376" t="s">
        <v>433</v>
      </c>
      <c r="D35" s="444">
        <v>87</v>
      </c>
      <c r="E35" s="56">
        <f>E173</f>
        <v>102</v>
      </c>
      <c r="F35" s="56">
        <f t="shared" ref="F35:K35" si="51">F173</f>
        <v>68</v>
      </c>
      <c r="G35" s="56">
        <f t="shared" si="51"/>
        <v>42.5</v>
      </c>
      <c r="H35" s="56">
        <f t="shared" si="51"/>
        <v>38.300000000000004</v>
      </c>
      <c r="I35" s="56">
        <f t="shared" si="51"/>
        <v>34.700000000000003</v>
      </c>
      <c r="J35" s="56">
        <f t="shared" si="51"/>
        <v>33.9</v>
      </c>
      <c r="K35" s="56">
        <f t="shared" si="51"/>
        <v>31.8</v>
      </c>
      <c r="L35" s="57"/>
      <c r="M35" s="57"/>
      <c r="N35" s="459" t="str">
        <f>"delete price where catId="&amp;D35&amp;" and firma="&amp;C35&amp;";"</f>
        <v>delete price where catId=87 and firma=1;</v>
      </c>
      <c r="O35" s="461" t="str">
        <f t="shared" ref="O35:O38" si="52">"insert into price (firma,catId,tiraz,cena) values ("&amp;$C35&amp;","&amp;$D35&amp;","&amp;E$4&amp;","&amp;SUBSTITUTE(TEXT(E35,"0,00"),",",".")&amp;");"</f>
        <v>insert into price (firma,catId,tiraz,cena) values (1,87,25 ,102.00);</v>
      </c>
      <c r="P35" s="461" t="str">
        <f t="shared" ref="P35:P38" si="53">"insert into price (firma,catId,tiraz,cena) values ("&amp;$C35&amp;","&amp;$D35&amp;","&amp;F$4&amp;","&amp;SUBSTITUTE(TEXT(F35,"0,00"),",",".")&amp;");"</f>
        <v>insert into price (firma,catId,tiraz,cena) values (1,87,50 ,68.00);</v>
      </c>
      <c r="Q35" s="461" t="str">
        <f t="shared" ref="Q35:Q38" si="54">"insert into price (firma,catId,tiraz,cena) values ("&amp;$C35&amp;","&amp;$D35&amp;","&amp;G$4&amp;","&amp;SUBSTITUTE(TEXT(G35,"0,00"),",",".")&amp;");"</f>
        <v>insert into price (firma,catId,tiraz,cena) values (1,87,100 ,42.50);</v>
      </c>
      <c r="R35" s="461" t="str">
        <f t="shared" ref="R35:R38" si="55">"insert into price (firma,catId,tiraz,cena) values ("&amp;$C35&amp;","&amp;$D35&amp;","&amp;H$4&amp;","&amp;SUBSTITUTE(TEXT(H35,"0,00"),",",".")&amp;");"</f>
        <v>insert into price (firma,catId,tiraz,cena) values (1,87,200 ,38.30);</v>
      </c>
      <c r="S35" s="461" t="str">
        <f t="shared" ref="S35:S38" si="56">"insert into price (firma,catId,tiraz,cena) values ("&amp;$C35&amp;","&amp;$D35&amp;","&amp;I$4&amp;","&amp;SUBSTITUTE(TEXT(I35,"0,00"),",",".")&amp;");"</f>
        <v>insert into price (firma,catId,tiraz,cena) values (1,87,300 ,34.70);</v>
      </c>
      <c r="T35" s="461" t="str">
        <f t="shared" ref="T35:T38" si="57">"insert into price (firma,catId,tiraz,cena) values ("&amp;$C35&amp;","&amp;$D35&amp;","&amp;J$4&amp;","&amp;SUBSTITUTE(TEXT(J35,"0,00"),",",".")&amp;");"</f>
        <v>insert into price (firma,catId,tiraz,cena) values (1,87,300 ,33.90);</v>
      </c>
      <c r="U35" s="461" t="str">
        <f>"insert into price (firma,catId,tiraz,cena) values ("&amp;$C35&amp;","&amp;$D35&amp;","&amp;K$4&amp;","&amp;SUBSTITUTE(TEXT(K35,"0,00"),",",".")&amp;");"</f>
        <v>insert into price (firma,catId,tiraz,cena) values (1,87,500 ,31.80);</v>
      </c>
      <c r="V35" s="459"/>
      <c r="W35" s="461"/>
    </row>
    <row r="36" spans="1:23">
      <c r="A36" s="528"/>
      <c r="B36" s="81" t="s">
        <v>3</v>
      </c>
      <c r="C36" s="376" t="s">
        <v>433</v>
      </c>
      <c r="D36" s="444">
        <v>88</v>
      </c>
      <c r="E36" s="56">
        <f t="shared" ref="E36:K38" si="58">E174</f>
        <v>126</v>
      </c>
      <c r="F36" s="56">
        <f t="shared" si="58"/>
        <v>76.599999999999994</v>
      </c>
      <c r="G36" s="56">
        <f t="shared" si="58"/>
        <v>55.2</v>
      </c>
      <c r="H36" s="56">
        <f t="shared" si="58"/>
        <v>50.9</v>
      </c>
      <c r="I36" s="56">
        <f t="shared" si="58"/>
        <v>46.7</v>
      </c>
      <c r="J36" s="56">
        <f t="shared" si="58"/>
        <v>42.5</v>
      </c>
      <c r="K36" s="56">
        <f t="shared" si="58"/>
        <v>40.4</v>
      </c>
      <c r="L36" s="57"/>
      <c r="M36" s="57"/>
      <c r="N36" s="459" t="str">
        <f t="shared" ref="N36:N38" si="59">"delete price where catId="&amp;D36&amp;" and firma="&amp;C36&amp;";"</f>
        <v>delete price where catId=88 and firma=1;</v>
      </c>
      <c r="O36" s="461" t="str">
        <f t="shared" si="52"/>
        <v>insert into price (firma,catId,tiraz,cena) values (1,88,25 ,126.00);</v>
      </c>
      <c r="P36" s="461" t="str">
        <f t="shared" si="53"/>
        <v>insert into price (firma,catId,tiraz,cena) values (1,88,50 ,76.60);</v>
      </c>
      <c r="Q36" s="461" t="str">
        <f t="shared" si="54"/>
        <v>insert into price (firma,catId,tiraz,cena) values (1,88,100 ,55.20);</v>
      </c>
      <c r="R36" s="461" t="str">
        <f t="shared" si="55"/>
        <v>insert into price (firma,catId,tiraz,cena) values (1,88,200 ,50.90);</v>
      </c>
      <c r="S36" s="461" t="str">
        <f t="shared" si="56"/>
        <v>insert into price (firma,catId,tiraz,cena) values (1,88,300 ,46.70);</v>
      </c>
      <c r="T36" s="461" t="str">
        <f t="shared" si="57"/>
        <v>insert into price (firma,catId,tiraz,cena) values (1,88,300 ,42.50);</v>
      </c>
      <c r="U36" s="461" t="str">
        <f t="shared" ref="U36:U38" si="60">"insert into price (firma,catId,tiraz,cena) values ("&amp;$C36&amp;","&amp;$D36&amp;","&amp;K$4&amp;","&amp;SUBSTITUTE(TEXT(K36,"0,00"),",",".")&amp;");"</f>
        <v>insert into price (firma,catId,tiraz,cena) values (1,88,500 ,40.40);</v>
      </c>
      <c r="V36" s="459"/>
      <c r="W36" s="461"/>
    </row>
    <row r="37" spans="1:23">
      <c r="A37" s="528"/>
      <c r="B37" s="81" t="s">
        <v>4</v>
      </c>
      <c r="C37" s="376" t="s">
        <v>433</v>
      </c>
      <c r="D37" s="444">
        <v>89</v>
      </c>
      <c r="E37" s="56">
        <f t="shared" si="58"/>
        <v>150</v>
      </c>
      <c r="F37" s="56">
        <f t="shared" si="58"/>
        <v>84.899999999999991</v>
      </c>
      <c r="G37" s="56">
        <f t="shared" si="58"/>
        <v>63.800000000000004</v>
      </c>
      <c r="H37" s="56">
        <f t="shared" si="58"/>
        <v>58.2</v>
      </c>
      <c r="I37" s="56">
        <f t="shared" si="58"/>
        <v>54.9</v>
      </c>
      <c r="J37" s="56">
        <f t="shared" si="58"/>
        <v>50.9</v>
      </c>
      <c r="K37" s="56">
        <f t="shared" si="58"/>
        <v>48.9</v>
      </c>
      <c r="L37" s="57"/>
      <c r="M37" s="57"/>
      <c r="N37" s="459" t="str">
        <f t="shared" si="59"/>
        <v>delete price where catId=89 and firma=1;</v>
      </c>
      <c r="O37" s="461" t="str">
        <f t="shared" si="52"/>
        <v>insert into price (firma,catId,tiraz,cena) values (1,89,25 ,150.00);</v>
      </c>
      <c r="P37" s="461" t="str">
        <f t="shared" si="53"/>
        <v>insert into price (firma,catId,tiraz,cena) values (1,89,50 ,84.90);</v>
      </c>
      <c r="Q37" s="461" t="str">
        <f t="shared" si="54"/>
        <v>insert into price (firma,catId,tiraz,cena) values (1,89,100 ,63.80);</v>
      </c>
      <c r="R37" s="461" t="str">
        <f t="shared" si="55"/>
        <v>insert into price (firma,catId,tiraz,cena) values (1,89,200 ,58.20);</v>
      </c>
      <c r="S37" s="461" t="str">
        <f t="shared" si="56"/>
        <v>insert into price (firma,catId,tiraz,cena) values (1,89,300 ,54.90);</v>
      </c>
      <c r="T37" s="461" t="str">
        <f t="shared" si="57"/>
        <v>insert into price (firma,catId,tiraz,cena) values (1,89,300 ,50.90);</v>
      </c>
      <c r="U37" s="461" t="str">
        <f t="shared" si="60"/>
        <v>insert into price (firma,catId,tiraz,cena) values (1,89,500 ,48.90);</v>
      </c>
      <c r="V37" s="459"/>
      <c r="W37" s="461"/>
    </row>
    <row r="38" spans="1:23">
      <c r="A38" s="528"/>
      <c r="B38" s="81" t="s">
        <v>5</v>
      </c>
      <c r="C38" s="376" t="s">
        <v>433</v>
      </c>
      <c r="D38" s="444">
        <v>90</v>
      </c>
      <c r="E38" s="56">
        <f t="shared" si="58"/>
        <v>174</v>
      </c>
      <c r="F38" s="56">
        <f t="shared" si="58"/>
        <v>93.199999999999989</v>
      </c>
      <c r="G38" s="56">
        <f t="shared" si="58"/>
        <v>72.3</v>
      </c>
      <c r="H38" s="56">
        <f t="shared" si="58"/>
        <v>65.599999999999994</v>
      </c>
      <c r="I38" s="56">
        <f t="shared" si="58"/>
        <v>63</v>
      </c>
      <c r="J38" s="56">
        <f t="shared" si="58"/>
        <v>59.300000000000004</v>
      </c>
      <c r="K38" s="56">
        <f t="shared" si="58"/>
        <v>57.4</v>
      </c>
      <c r="L38" s="57"/>
      <c r="M38" s="57"/>
      <c r="N38" s="459" t="str">
        <f t="shared" si="59"/>
        <v>delete price where catId=90 and firma=1;</v>
      </c>
      <c r="O38" s="461" t="str">
        <f t="shared" si="52"/>
        <v>insert into price (firma,catId,tiraz,cena) values (1,90,25 ,174.00);</v>
      </c>
      <c r="P38" s="461" t="str">
        <f t="shared" si="53"/>
        <v>insert into price (firma,catId,tiraz,cena) values (1,90,50 ,93.20);</v>
      </c>
      <c r="Q38" s="461" t="str">
        <f t="shared" si="54"/>
        <v>insert into price (firma,catId,tiraz,cena) values (1,90,100 ,72.30);</v>
      </c>
      <c r="R38" s="461" t="str">
        <f t="shared" si="55"/>
        <v>insert into price (firma,catId,tiraz,cena) values (1,90,200 ,65.60);</v>
      </c>
      <c r="S38" s="461" t="str">
        <f t="shared" si="56"/>
        <v>insert into price (firma,catId,tiraz,cena) values (1,90,300 ,63.00);</v>
      </c>
      <c r="T38" s="461" t="str">
        <f t="shared" si="57"/>
        <v>insert into price (firma,catId,tiraz,cena) values (1,90,300 ,59.30);</v>
      </c>
      <c r="U38" s="461" t="str">
        <f t="shared" si="60"/>
        <v>insert into price (firma,catId,tiraz,cena) values (1,90,500 ,57.40);</v>
      </c>
      <c r="V38" s="459"/>
      <c r="W38" s="461"/>
    </row>
    <row r="39" spans="1:23">
      <c r="A39" s="528"/>
      <c r="B39" s="114" t="s">
        <v>68</v>
      </c>
      <c r="C39" s="426"/>
      <c r="D39" s="426"/>
      <c r="E39" s="57"/>
      <c r="F39" s="57"/>
      <c r="G39" s="57"/>
      <c r="H39" s="57"/>
      <c r="I39" s="57"/>
      <c r="J39" s="57"/>
      <c r="K39" s="57"/>
      <c r="L39" s="57"/>
      <c r="M39" s="57"/>
      <c r="N39"/>
      <c r="U39" s="461"/>
    </row>
    <row r="40" spans="1:23">
      <c r="A40" s="528"/>
      <c r="B40" s="114" t="s">
        <v>201</v>
      </c>
      <c r="C40" s="426"/>
      <c r="D40" s="426"/>
      <c r="E40" s="57"/>
      <c r="F40" s="57"/>
      <c r="G40" s="57"/>
      <c r="H40" s="57"/>
      <c r="I40" s="57"/>
      <c r="J40" s="57"/>
      <c r="K40" s="57"/>
      <c r="L40" s="57"/>
      <c r="M40" s="57"/>
      <c r="N40"/>
      <c r="U40" s="461"/>
    </row>
    <row r="41" spans="1:23">
      <c r="A41" s="528"/>
      <c r="B41" s="114" t="s">
        <v>202</v>
      </c>
      <c r="C41" s="426"/>
      <c r="D41" s="426"/>
      <c r="E41"/>
      <c r="F41"/>
      <c r="G41"/>
      <c r="H41"/>
      <c r="I41"/>
      <c r="J41"/>
      <c r="K41"/>
      <c r="L41"/>
      <c r="M41"/>
      <c r="N41"/>
      <c r="U41" s="461"/>
    </row>
    <row r="42" spans="1:23" ht="21" thickBot="1">
      <c r="A42" s="528"/>
      <c r="B42" s="82" t="s">
        <v>133</v>
      </c>
      <c r="C42" s="82"/>
      <c r="D42" s="82"/>
      <c r="E42" s="45"/>
      <c r="F42" s="45"/>
      <c r="G42" s="45"/>
      <c r="H42" s="45"/>
      <c r="I42" s="45"/>
      <c r="J42" s="45"/>
      <c r="K42" s="76"/>
      <c r="L42" s="76"/>
      <c r="M42" s="76"/>
      <c r="N42"/>
      <c r="U42" s="461"/>
    </row>
    <row r="43" spans="1:23" ht="15.75">
      <c r="A43" s="528"/>
      <c r="B43" s="112" t="s">
        <v>1</v>
      </c>
      <c r="C43" s="427"/>
      <c r="D43" s="427"/>
      <c r="E43" s="111" t="s">
        <v>76</v>
      </c>
      <c r="F43" s="111" t="s">
        <v>77</v>
      </c>
      <c r="G43" s="111" t="s">
        <v>78</v>
      </c>
      <c r="H43" s="111" t="s">
        <v>79</v>
      </c>
      <c r="I43" s="111" t="s">
        <v>80</v>
      </c>
      <c r="J43" s="111">
        <v>400</v>
      </c>
      <c r="K43" s="111" t="s">
        <v>81</v>
      </c>
      <c r="L43" s="131"/>
      <c r="M43" s="131"/>
      <c r="N43"/>
      <c r="U43" s="461"/>
    </row>
    <row r="44" spans="1:23">
      <c r="A44" s="528"/>
      <c r="B44" s="81" t="s">
        <v>2</v>
      </c>
      <c r="C44" s="376" t="s">
        <v>435</v>
      </c>
      <c r="D44" s="446">
        <v>87</v>
      </c>
      <c r="E44" s="71">
        <f>E166</f>
        <v>90</v>
      </c>
      <c r="F44" s="71">
        <f t="shared" ref="F44:K44" si="61">F166</f>
        <v>55</v>
      </c>
      <c r="G44" s="71">
        <f t="shared" si="61"/>
        <v>37.200000000000003</v>
      </c>
      <c r="H44" s="71">
        <f t="shared" si="61"/>
        <v>30</v>
      </c>
      <c r="I44" s="71">
        <f t="shared" si="61"/>
        <v>27.6</v>
      </c>
      <c r="J44" s="71">
        <f t="shared" si="61"/>
        <v>27.6</v>
      </c>
      <c r="K44" s="71">
        <f t="shared" si="61"/>
        <v>26.4</v>
      </c>
      <c r="L44" s="74"/>
      <c r="M44" s="74"/>
      <c r="N44" s="459" t="str">
        <f>"delete price where catId="&amp;D44&amp;" and firma="&amp;C44&amp;";"</f>
        <v>delete price where catId=87 and firma=3;</v>
      </c>
      <c r="O44" s="461" t="str">
        <f t="shared" ref="O44:O47" si="62">"insert into price (firma,catId,tiraz,cena) values ("&amp;$C44&amp;","&amp;$D44&amp;","&amp;E$4&amp;","&amp;SUBSTITUTE(TEXT(E44,"0,00"),",",".")&amp;");"</f>
        <v>insert into price (firma,catId,tiraz,cena) values (3,87,25 ,90.00);</v>
      </c>
      <c r="P44" s="461" t="str">
        <f t="shared" ref="P44:P47" si="63">"insert into price (firma,catId,tiraz,cena) values ("&amp;$C44&amp;","&amp;$D44&amp;","&amp;F$4&amp;","&amp;SUBSTITUTE(TEXT(F44,"0,00"),",",".")&amp;");"</f>
        <v>insert into price (firma,catId,tiraz,cena) values (3,87,50 ,55.00);</v>
      </c>
      <c r="Q44" s="461" t="str">
        <f t="shared" ref="Q44:Q47" si="64">"insert into price (firma,catId,tiraz,cena) values ("&amp;$C44&amp;","&amp;$D44&amp;","&amp;G$4&amp;","&amp;SUBSTITUTE(TEXT(G44,"0,00"),",",".")&amp;");"</f>
        <v>insert into price (firma,catId,tiraz,cena) values (3,87,100 ,37.20);</v>
      </c>
      <c r="R44" s="461" t="str">
        <f t="shared" ref="R44:R47" si="65">"insert into price (firma,catId,tiraz,cena) values ("&amp;$C44&amp;","&amp;$D44&amp;","&amp;H$4&amp;","&amp;SUBSTITUTE(TEXT(H44,"0,00"),",",".")&amp;");"</f>
        <v>insert into price (firma,catId,tiraz,cena) values (3,87,200 ,30.00);</v>
      </c>
      <c r="S44" s="461" t="str">
        <f t="shared" ref="S44:S47" si="66">"insert into price (firma,catId,tiraz,cena) values ("&amp;$C44&amp;","&amp;$D44&amp;","&amp;I$4&amp;","&amp;SUBSTITUTE(TEXT(I44,"0,00"),",",".")&amp;");"</f>
        <v>insert into price (firma,catId,tiraz,cena) values (3,87,300 ,27.60);</v>
      </c>
      <c r="T44" s="461" t="str">
        <f t="shared" ref="T44:T47" si="67">"insert into price (firma,catId,tiraz,cena) values ("&amp;$C44&amp;","&amp;$D44&amp;","&amp;J$4&amp;","&amp;SUBSTITUTE(TEXT(J44,"0,00"),",",".")&amp;");"</f>
        <v>insert into price (firma,catId,tiraz,cena) values (3,87,300 ,27.60);</v>
      </c>
      <c r="U44" s="461" t="str">
        <f>"insert into price (firma,catId,tiraz,cena) values ("&amp;$C44&amp;","&amp;$D44&amp;","&amp;K$4&amp;","&amp;SUBSTITUTE(TEXT(K44,"0,00"),",",".")&amp;");"</f>
        <v>insert into price (firma,catId,tiraz,cena) values (3,87,500 ,26.40);</v>
      </c>
    </row>
    <row r="45" spans="1:23">
      <c r="A45" s="528"/>
      <c r="B45" s="81" t="s">
        <v>3</v>
      </c>
      <c r="C45" s="376" t="s">
        <v>435</v>
      </c>
      <c r="D45" s="446">
        <v>88</v>
      </c>
      <c r="E45" s="71">
        <f t="shared" ref="E45:K47" si="68">E167</f>
        <v>120</v>
      </c>
      <c r="F45" s="71">
        <f t="shared" si="68"/>
        <v>70.8</v>
      </c>
      <c r="G45" s="71">
        <f t="shared" si="68"/>
        <v>49.2</v>
      </c>
      <c r="H45" s="71">
        <f t="shared" si="68"/>
        <v>38.4</v>
      </c>
      <c r="I45" s="71">
        <f t="shared" si="68"/>
        <v>34.799999999999997</v>
      </c>
      <c r="J45" s="71">
        <f t="shared" si="68"/>
        <v>34.799999999999997</v>
      </c>
      <c r="K45" s="71">
        <f t="shared" si="68"/>
        <v>32.4</v>
      </c>
      <c r="L45" s="74"/>
      <c r="M45" s="74"/>
      <c r="N45" s="459" t="str">
        <f t="shared" ref="N45:N47" si="69">"delete price where catId="&amp;D45&amp;" and firma="&amp;C45&amp;";"</f>
        <v>delete price where catId=88 and firma=3;</v>
      </c>
      <c r="O45" s="461" t="str">
        <f t="shared" si="62"/>
        <v>insert into price (firma,catId,tiraz,cena) values (3,88,25 ,120.00);</v>
      </c>
      <c r="P45" s="461" t="str">
        <f t="shared" si="63"/>
        <v>insert into price (firma,catId,tiraz,cena) values (3,88,50 ,70.80);</v>
      </c>
      <c r="Q45" s="461" t="str">
        <f t="shared" si="64"/>
        <v>insert into price (firma,catId,tiraz,cena) values (3,88,100 ,49.20);</v>
      </c>
      <c r="R45" s="461" t="str">
        <f t="shared" si="65"/>
        <v>insert into price (firma,catId,tiraz,cena) values (3,88,200 ,38.40);</v>
      </c>
      <c r="S45" s="461" t="str">
        <f t="shared" si="66"/>
        <v>insert into price (firma,catId,tiraz,cena) values (3,88,300 ,34.80);</v>
      </c>
      <c r="T45" s="461" t="str">
        <f t="shared" si="67"/>
        <v>insert into price (firma,catId,tiraz,cena) values (3,88,300 ,34.80);</v>
      </c>
      <c r="U45" s="461" t="str">
        <f t="shared" ref="U45:U47" si="70">"insert into price (firma,catId,tiraz,cena) values ("&amp;$C45&amp;","&amp;$D45&amp;","&amp;K$4&amp;","&amp;SUBSTITUTE(TEXT(K45,"0,00"),",",".")&amp;");"</f>
        <v>insert into price (firma,catId,tiraz,cena) values (3,88,500 ,32.40);</v>
      </c>
    </row>
    <row r="46" spans="1:23">
      <c r="A46" s="528"/>
      <c r="B46" s="81" t="s">
        <v>4</v>
      </c>
      <c r="C46" s="376" t="s">
        <v>435</v>
      </c>
      <c r="D46" s="446">
        <v>89</v>
      </c>
      <c r="E46" s="71">
        <f t="shared" si="68"/>
        <v>150</v>
      </c>
      <c r="F46" s="71">
        <f t="shared" si="68"/>
        <v>88.8</v>
      </c>
      <c r="G46" s="71">
        <f t="shared" si="68"/>
        <v>60</v>
      </c>
      <c r="H46" s="71">
        <f t="shared" si="68"/>
        <v>45.6</v>
      </c>
      <c r="I46" s="71">
        <f t="shared" si="68"/>
        <v>42</v>
      </c>
      <c r="J46" s="71">
        <f t="shared" si="68"/>
        <v>42</v>
      </c>
      <c r="K46" s="71">
        <f t="shared" si="68"/>
        <v>37.200000000000003</v>
      </c>
      <c r="L46" s="74"/>
      <c r="M46" s="74"/>
      <c r="N46" s="459" t="str">
        <f t="shared" si="69"/>
        <v>delete price where catId=89 and firma=3;</v>
      </c>
      <c r="O46" s="461" t="str">
        <f t="shared" si="62"/>
        <v>insert into price (firma,catId,tiraz,cena) values (3,89,25 ,150.00);</v>
      </c>
      <c r="P46" s="461" t="str">
        <f t="shared" si="63"/>
        <v>insert into price (firma,catId,tiraz,cena) values (3,89,50 ,88.80);</v>
      </c>
      <c r="Q46" s="461" t="str">
        <f t="shared" si="64"/>
        <v>insert into price (firma,catId,tiraz,cena) values (3,89,100 ,60.00);</v>
      </c>
      <c r="R46" s="461" t="str">
        <f t="shared" si="65"/>
        <v>insert into price (firma,catId,tiraz,cena) values (3,89,200 ,45.60);</v>
      </c>
      <c r="S46" s="461" t="str">
        <f t="shared" si="66"/>
        <v>insert into price (firma,catId,tiraz,cena) values (3,89,300 ,42.00);</v>
      </c>
      <c r="T46" s="461" t="str">
        <f t="shared" si="67"/>
        <v>insert into price (firma,catId,tiraz,cena) values (3,89,300 ,42.00);</v>
      </c>
      <c r="U46" s="461" t="str">
        <f t="shared" si="70"/>
        <v>insert into price (firma,catId,tiraz,cena) values (3,89,500 ,37.20);</v>
      </c>
    </row>
    <row r="47" spans="1:23">
      <c r="A47" s="528"/>
      <c r="B47" s="81" t="s">
        <v>5</v>
      </c>
      <c r="C47" s="376" t="s">
        <v>435</v>
      </c>
      <c r="D47" s="446">
        <v>90</v>
      </c>
      <c r="E47" s="71">
        <f t="shared" si="68"/>
        <v>180</v>
      </c>
      <c r="F47" s="71">
        <f t="shared" si="68"/>
        <v>105</v>
      </c>
      <c r="G47" s="71">
        <f t="shared" si="68"/>
        <v>72</v>
      </c>
      <c r="H47" s="71">
        <f t="shared" si="68"/>
        <v>54</v>
      </c>
      <c r="I47" s="71">
        <f t="shared" si="68"/>
        <v>48</v>
      </c>
      <c r="J47" s="71">
        <f t="shared" si="68"/>
        <v>48</v>
      </c>
      <c r="K47" s="71">
        <f t="shared" si="68"/>
        <v>43.2</v>
      </c>
      <c r="L47" s="74"/>
      <c r="M47" s="74"/>
      <c r="N47" s="459" t="str">
        <f t="shared" si="69"/>
        <v>delete price where catId=90 and firma=3;</v>
      </c>
      <c r="O47" s="461" t="str">
        <f t="shared" si="62"/>
        <v>insert into price (firma,catId,tiraz,cena) values (3,90,25 ,180.00);</v>
      </c>
      <c r="P47" s="461" t="str">
        <f t="shared" si="63"/>
        <v>insert into price (firma,catId,tiraz,cena) values (3,90,50 ,105.00);</v>
      </c>
      <c r="Q47" s="461" t="str">
        <f t="shared" si="64"/>
        <v>insert into price (firma,catId,tiraz,cena) values (3,90,100 ,72.00);</v>
      </c>
      <c r="R47" s="461" t="str">
        <f t="shared" si="65"/>
        <v>insert into price (firma,catId,tiraz,cena) values (3,90,200 ,54.00);</v>
      </c>
      <c r="S47" s="461" t="str">
        <f t="shared" si="66"/>
        <v>insert into price (firma,catId,tiraz,cena) values (3,90,300 ,48.00);</v>
      </c>
      <c r="T47" s="461" t="str">
        <f t="shared" si="67"/>
        <v>insert into price (firma,catId,tiraz,cena) values (3,90,300 ,48.00);</v>
      </c>
      <c r="U47" s="461" t="str">
        <f t="shared" si="70"/>
        <v>insert into price (firma,catId,tiraz,cena) values (3,90,500 ,43.20);</v>
      </c>
    </row>
    <row r="48" spans="1:23">
      <c r="A48" s="528"/>
      <c r="B48" s="114" t="s">
        <v>68</v>
      </c>
      <c r="C48" s="426"/>
      <c r="D48" s="426"/>
      <c r="E48" s="74"/>
      <c r="F48" s="74"/>
      <c r="G48" s="74"/>
      <c r="H48" s="74"/>
      <c r="I48" s="74"/>
      <c r="J48" s="74"/>
      <c r="K48" s="74"/>
      <c r="L48" s="74"/>
      <c r="M48" s="74"/>
      <c r="N48"/>
      <c r="U48" s="461"/>
    </row>
    <row r="49" spans="1:22">
      <c r="A49" s="528"/>
      <c r="B49" s="114" t="s">
        <v>201</v>
      </c>
      <c r="C49" s="426"/>
      <c r="D49" s="426"/>
      <c r="E49" s="74"/>
      <c r="F49" s="74"/>
      <c r="G49" s="74"/>
      <c r="H49" s="74"/>
      <c r="I49" s="74"/>
      <c r="J49" s="74"/>
      <c r="K49" s="74"/>
      <c r="L49" s="74"/>
      <c r="M49" s="74"/>
      <c r="N49"/>
      <c r="U49" s="461"/>
    </row>
    <row r="50" spans="1:22">
      <c r="A50" s="528"/>
      <c r="B50" s="114" t="s">
        <v>202</v>
      </c>
      <c r="C50" s="426"/>
      <c r="D50" s="426"/>
      <c r="E50"/>
      <c r="F50"/>
      <c r="G50"/>
      <c r="H50"/>
      <c r="I50"/>
      <c r="J50"/>
      <c r="K50"/>
      <c r="L50"/>
      <c r="M50"/>
      <c r="N50"/>
      <c r="U50" s="461"/>
    </row>
    <row r="51" spans="1:22" ht="40.5">
      <c r="A51" s="528"/>
      <c r="B51" s="82" t="s">
        <v>126</v>
      </c>
      <c r="C51" s="82"/>
      <c r="D51" s="82"/>
      <c r="E51" s="113"/>
      <c r="F51" s="113"/>
      <c r="G51" s="113"/>
      <c r="H51" s="113"/>
      <c r="I51" s="113"/>
      <c r="J51" s="113"/>
      <c r="K51" s="85"/>
      <c r="L51"/>
      <c r="M51"/>
      <c r="N51"/>
      <c r="U51" s="461"/>
    </row>
    <row r="52" spans="1:22" ht="15.75">
      <c r="A52" s="528"/>
      <c r="B52" s="51" t="s">
        <v>85</v>
      </c>
      <c r="C52" s="51"/>
      <c r="D52" s="51"/>
      <c r="E52" s="111" t="s">
        <v>76</v>
      </c>
      <c r="F52" s="111" t="s">
        <v>77</v>
      </c>
      <c r="G52" s="111" t="s">
        <v>78</v>
      </c>
      <c r="H52" s="111" t="s">
        <v>79</v>
      </c>
      <c r="I52" s="111" t="s">
        <v>80</v>
      </c>
      <c r="J52" s="111">
        <v>400</v>
      </c>
      <c r="K52" s="111" t="s">
        <v>81</v>
      </c>
      <c r="L52" s="84"/>
      <c r="M52" s="84"/>
      <c r="N52"/>
      <c r="U52" s="461"/>
    </row>
    <row r="53" spans="1:22">
      <c r="A53" s="528"/>
      <c r="B53" s="81" t="s">
        <v>2</v>
      </c>
      <c r="C53" s="376" t="s">
        <v>434</v>
      </c>
      <c r="D53" s="445">
        <v>87</v>
      </c>
      <c r="E53" s="56">
        <f>E180</f>
        <v>68</v>
      </c>
      <c r="F53" s="56">
        <f t="shared" ref="F53:K53" si="71">F180</f>
        <v>45.28</v>
      </c>
      <c r="G53" s="56">
        <f t="shared" si="71"/>
        <v>28.32</v>
      </c>
      <c r="H53" s="56">
        <f t="shared" si="71"/>
        <v>25.52</v>
      </c>
      <c r="I53" s="56">
        <f t="shared" si="71"/>
        <v>23.12</v>
      </c>
      <c r="J53" s="56">
        <f t="shared" si="71"/>
        <v>22.560000000000002</v>
      </c>
      <c r="K53" s="56">
        <f t="shared" si="71"/>
        <v>21.200000000000003</v>
      </c>
      <c r="L53" s="57"/>
      <c r="M53" s="57"/>
      <c r="N53" s="459" t="str">
        <f>"delete price where catId="&amp;D53&amp;" and firma="&amp;C53&amp;";"</f>
        <v>delete price where catId=87 and firma=10;</v>
      </c>
      <c r="O53" s="461" t="str">
        <f t="shared" ref="O53" si="72">"insert into price (firma,catId,tiraz,cena) values ("&amp;$C53&amp;","&amp;$D53&amp;","&amp;E$4&amp;","&amp;SUBSTITUTE(TEXT(E53,"0,00"),",",".")&amp;");"</f>
        <v>insert into price (firma,catId,tiraz,cena) values (10,87,25 ,68.00);</v>
      </c>
      <c r="P53" s="461" t="str">
        <f t="shared" ref="P53" si="73">"insert into price (firma,catId,tiraz,cena) values ("&amp;$C53&amp;","&amp;$D53&amp;","&amp;F$4&amp;","&amp;SUBSTITUTE(TEXT(F53,"0,00"),",",".")&amp;");"</f>
        <v>insert into price (firma,catId,tiraz,cena) values (10,87,50 ,45.28);</v>
      </c>
      <c r="Q53" s="461" t="str">
        <f t="shared" ref="Q53" si="74">"insert into price (firma,catId,tiraz,cena) values ("&amp;$C53&amp;","&amp;$D53&amp;","&amp;G$4&amp;","&amp;SUBSTITUTE(TEXT(G53,"0,00"),",",".")&amp;");"</f>
        <v>insert into price (firma,catId,tiraz,cena) values (10,87,100 ,28.32);</v>
      </c>
      <c r="R53" s="461" t="str">
        <f t="shared" ref="R53" si="75">"insert into price (firma,catId,tiraz,cena) values ("&amp;$C53&amp;","&amp;$D53&amp;","&amp;H$4&amp;","&amp;SUBSTITUTE(TEXT(H53,"0,00"),",",".")&amp;");"</f>
        <v>insert into price (firma,catId,tiraz,cena) values (10,87,200 ,25.52);</v>
      </c>
      <c r="S53" s="461" t="str">
        <f t="shared" ref="S53" si="76">"insert into price (firma,catId,tiraz,cena) values ("&amp;$C53&amp;","&amp;$D53&amp;","&amp;I$4&amp;","&amp;SUBSTITUTE(TEXT(I53,"0,00"),",",".")&amp;");"</f>
        <v>insert into price (firma,catId,tiraz,cena) values (10,87,300 ,23.12);</v>
      </c>
      <c r="T53" s="461" t="str">
        <f t="shared" ref="T53" si="77">"insert into price (firma,catId,tiraz,cena) values ("&amp;$C53&amp;","&amp;$D53&amp;","&amp;J$4&amp;","&amp;SUBSTITUTE(TEXT(J53,"0,00"),",",".")&amp;");"</f>
        <v>insert into price (firma,catId,tiraz,cena) values (10,87,300 ,22.56);</v>
      </c>
      <c r="U53" s="461" t="str">
        <f>"insert into price (firma,catId,tiraz,cena) values ("&amp;$C53&amp;","&amp;$D53&amp;","&amp;K$4&amp;","&amp;SUBSTITUTE(TEXT(K53,"0,00"),",",".")&amp;");"</f>
        <v>insert into price (firma,catId,tiraz,cena) values (10,87,500 ,21.20);</v>
      </c>
    </row>
    <row r="54" spans="1:22">
      <c r="A54" s="528"/>
      <c r="B54" s="81" t="s">
        <v>3</v>
      </c>
      <c r="C54" s="376" t="s">
        <v>434</v>
      </c>
      <c r="D54" s="445">
        <v>88</v>
      </c>
      <c r="E54" s="56">
        <f t="shared" ref="E54:K56" si="78">E181</f>
        <v>84</v>
      </c>
      <c r="F54" s="56">
        <f t="shared" si="78"/>
        <v>51.04</v>
      </c>
      <c r="G54" s="56">
        <f t="shared" si="78"/>
        <v>36.800000000000004</v>
      </c>
      <c r="H54" s="56">
        <f t="shared" si="78"/>
        <v>33.92</v>
      </c>
      <c r="I54" s="56">
        <f t="shared" si="78"/>
        <v>31.12</v>
      </c>
      <c r="J54" s="56">
        <f t="shared" si="78"/>
        <v>28.32</v>
      </c>
      <c r="K54" s="56">
        <f t="shared" si="78"/>
        <v>26.880000000000003</v>
      </c>
      <c r="L54" s="57"/>
      <c r="M54" s="57"/>
      <c r="N54" s="459" t="str">
        <f t="shared" ref="N54:N56" si="79">"delete price where catId="&amp;D54&amp;" and firma="&amp;C54&amp;";"</f>
        <v>delete price where catId=88 and firma=10;</v>
      </c>
      <c r="O54" s="461" t="str">
        <f t="shared" ref="O54:O56" si="80">"insert into price (firma,catId,tiraz,cena) values ("&amp;$C54&amp;","&amp;$D54&amp;","&amp;E$4&amp;","&amp;SUBSTITUTE(TEXT(E54,"0,00"),",",".")&amp;");"</f>
        <v>insert into price (firma,catId,tiraz,cena) values (10,88,25 ,84.00);</v>
      </c>
      <c r="P54" s="461" t="str">
        <f t="shared" ref="P54:P56" si="81">"insert into price (firma,catId,tiraz,cena) values ("&amp;$C54&amp;","&amp;$D54&amp;","&amp;F$4&amp;","&amp;SUBSTITUTE(TEXT(F54,"0,00"),",",".")&amp;");"</f>
        <v>insert into price (firma,catId,tiraz,cena) values (10,88,50 ,51.04);</v>
      </c>
      <c r="Q54" s="461" t="str">
        <f t="shared" ref="Q54:Q56" si="82">"insert into price (firma,catId,tiraz,cena) values ("&amp;$C54&amp;","&amp;$D54&amp;","&amp;G$4&amp;","&amp;SUBSTITUTE(TEXT(G54,"0,00"),",",".")&amp;");"</f>
        <v>insert into price (firma,catId,tiraz,cena) values (10,88,100 ,36.80);</v>
      </c>
      <c r="R54" s="461" t="str">
        <f t="shared" ref="R54:R56" si="83">"insert into price (firma,catId,tiraz,cena) values ("&amp;$C54&amp;","&amp;$D54&amp;","&amp;H$4&amp;","&amp;SUBSTITUTE(TEXT(H54,"0,00"),",",".")&amp;");"</f>
        <v>insert into price (firma,catId,tiraz,cena) values (10,88,200 ,33.92);</v>
      </c>
      <c r="S54" s="461" t="str">
        <f t="shared" ref="S54:S56" si="84">"insert into price (firma,catId,tiraz,cena) values ("&amp;$C54&amp;","&amp;$D54&amp;","&amp;I$4&amp;","&amp;SUBSTITUTE(TEXT(I54,"0,00"),",",".")&amp;");"</f>
        <v>insert into price (firma,catId,tiraz,cena) values (10,88,300 ,31.12);</v>
      </c>
      <c r="T54" s="461" t="str">
        <f t="shared" ref="T54:T56" si="85">"insert into price (firma,catId,tiraz,cena) values ("&amp;$C54&amp;","&amp;$D54&amp;","&amp;J$4&amp;","&amp;SUBSTITUTE(TEXT(J54,"0,00"),",",".")&amp;");"</f>
        <v>insert into price (firma,catId,tiraz,cena) values (10,88,300 ,28.32);</v>
      </c>
      <c r="U54" s="461" t="str">
        <f t="shared" ref="U54:U56" si="86">"insert into price (firma,catId,tiraz,cena) values ("&amp;$C54&amp;","&amp;$D54&amp;","&amp;K$4&amp;","&amp;SUBSTITUTE(TEXT(K54,"0,00"),",",".")&amp;");"</f>
        <v>insert into price (firma,catId,tiraz,cena) values (10,88,500 ,26.88);</v>
      </c>
    </row>
    <row r="55" spans="1:22">
      <c r="A55" s="528"/>
      <c r="B55" s="81" t="s">
        <v>4</v>
      </c>
      <c r="C55" s="376" t="s">
        <v>434</v>
      </c>
      <c r="D55" s="445">
        <v>89</v>
      </c>
      <c r="E55" s="56">
        <f t="shared" si="78"/>
        <v>100</v>
      </c>
      <c r="F55" s="56">
        <f t="shared" si="78"/>
        <v>56.56</v>
      </c>
      <c r="G55" s="56">
        <f t="shared" si="78"/>
        <v>42.480000000000004</v>
      </c>
      <c r="H55" s="56">
        <f t="shared" si="78"/>
        <v>38.800000000000004</v>
      </c>
      <c r="I55" s="56">
        <f t="shared" si="78"/>
        <v>36.56</v>
      </c>
      <c r="J55" s="56">
        <f t="shared" si="78"/>
        <v>33.92</v>
      </c>
      <c r="K55" s="56">
        <f t="shared" si="78"/>
        <v>32.56</v>
      </c>
      <c r="L55" s="57"/>
      <c r="M55" s="57"/>
      <c r="N55" s="459" t="str">
        <f t="shared" si="79"/>
        <v>delete price where catId=89 and firma=10;</v>
      </c>
      <c r="O55" s="461" t="str">
        <f t="shared" si="80"/>
        <v>insert into price (firma,catId,tiraz,cena) values (10,89,25 ,100.00);</v>
      </c>
      <c r="P55" s="461" t="str">
        <f t="shared" si="81"/>
        <v>insert into price (firma,catId,tiraz,cena) values (10,89,50 ,56.56);</v>
      </c>
      <c r="Q55" s="461" t="str">
        <f t="shared" si="82"/>
        <v>insert into price (firma,catId,tiraz,cena) values (10,89,100 ,42.48);</v>
      </c>
      <c r="R55" s="461" t="str">
        <f t="shared" si="83"/>
        <v>insert into price (firma,catId,tiraz,cena) values (10,89,200 ,38.80);</v>
      </c>
      <c r="S55" s="461" t="str">
        <f t="shared" si="84"/>
        <v>insert into price (firma,catId,tiraz,cena) values (10,89,300 ,36.56);</v>
      </c>
      <c r="T55" s="461" t="str">
        <f t="shared" si="85"/>
        <v>insert into price (firma,catId,tiraz,cena) values (10,89,300 ,33.92);</v>
      </c>
      <c r="U55" s="461" t="str">
        <f t="shared" si="86"/>
        <v>insert into price (firma,catId,tiraz,cena) values (10,89,500 ,32.56);</v>
      </c>
    </row>
    <row r="56" spans="1:22">
      <c r="A56" s="528"/>
      <c r="B56" s="81" t="s">
        <v>5</v>
      </c>
      <c r="C56" s="376" t="s">
        <v>434</v>
      </c>
      <c r="D56" s="445">
        <v>90</v>
      </c>
      <c r="E56" s="56">
        <f t="shared" si="78"/>
        <v>116</v>
      </c>
      <c r="F56" s="56">
        <f t="shared" si="78"/>
        <v>62.080000000000013</v>
      </c>
      <c r="G56" s="56">
        <f t="shared" si="78"/>
        <v>48.160000000000004</v>
      </c>
      <c r="H56" s="56">
        <f t="shared" si="78"/>
        <v>43.680000000000007</v>
      </c>
      <c r="I56" s="56">
        <f t="shared" si="78"/>
        <v>42.000000000000007</v>
      </c>
      <c r="J56" s="56">
        <f t="shared" si="78"/>
        <v>39.520000000000003</v>
      </c>
      <c r="K56" s="56">
        <f t="shared" si="78"/>
        <v>38.24</v>
      </c>
      <c r="L56" s="57"/>
      <c r="M56" s="57"/>
      <c r="N56" s="459" t="str">
        <f t="shared" si="79"/>
        <v>delete price where catId=90 and firma=10;</v>
      </c>
      <c r="O56" s="461" t="str">
        <f t="shared" si="80"/>
        <v>insert into price (firma,catId,tiraz,cena) values (10,90,25 ,116.00);</v>
      </c>
      <c r="P56" s="461" t="str">
        <f t="shared" si="81"/>
        <v>insert into price (firma,catId,tiraz,cena) values (10,90,50 ,62.08);</v>
      </c>
      <c r="Q56" s="461" t="str">
        <f t="shared" si="82"/>
        <v>insert into price (firma,catId,tiraz,cena) values (10,90,100 ,48.16);</v>
      </c>
      <c r="R56" s="461" t="str">
        <f t="shared" si="83"/>
        <v>insert into price (firma,catId,tiraz,cena) values (10,90,200 ,43.68);</v>
      </c>
      <c r="S56" s="461" t="str">
        <f t="shared" si="84"/>
        <v>insert into price (firma,catId,tiraz,cena) values (10,90,300 ,42.00);</v>
      </c>
      <c r="T56" s="461" t="str">
        <f t="shared" si="85"/>
        <v>insert into price (firma,catId,tiraz,cena) values (10,90,300 ,39.52);</v>
      </c>
      <c r="U56" s="461" t="str">
        <f t="shared" si="86"/>
        <v>insert into price (firma,catId,tiraz,cena) values (10,90,500 ,38.24);</v>
      </c>
    </row>
    <row r="57" spans="1:22">
      <c r="A57" s="528"/>
      <c r="B57" s="114" t="s">
        <v>68</v>
      </c>
      <c r="C57" s="426"/>
      <c r="D57" s="426"/>
      <c r="E57" s="57"/>
      <c r="F57" s="57"/>
      <c r="G57" s="57"/>
      <c r="H57" s="57"/>
      <c r="I57" s="57"/>
      <c r="J57" s="57"/>
      <c r="K57" s="57"/>
      <c r="L57" s="57"/>
      <c r="M57" s="57"/>
      <c r="N57"/>
    </row>
    <row r="58" spans="1:22">
      <c r="A58" s="528"/>
      <c r="B58" s="114" t="s">
        <v>201</v>
      </c>
      <c r="C58" s="426"/>
      <c r="D58" s="426"/>
      <c r="E58" s="57"/>
      <c r="F58" s="57"/>
      <c r="G58" s="57"/>
      <c r="H58" s="57"/>
      <c r="I58" s="57"/>
      <c r="J58" s="57"/>
      <c r="K58" s="57"/>
      <c r="L58" s="57"/>
      <c r="M58" s="57"/>
      <c r="N58"/>
    </row>
    <row r="59" spans="1:22">
      <c r="A59" s="528"/>
      <c r="B59" s="114" t="s">
        <v>202</v>
      </c>
      <c r="C59" s="426"/>
      <c r="D59" s="426"/>
      <c r="E59" s="57"/>
      <c r="F59" s="57"/>
      <c r="G59" s="57"/>
      <c r="H59" s="57"/>
      <c r="I59" s="57"/>
      <c r="J59" s="57"/>
      <c r="K59" s="57"/>
      <c r="L59" s="57"/>
      <c r="M59" s="57"/>
      <c r="N59"/>
    </row>
    <row r="60" spans="1:22" ht="20.25">
      <c r="A60" s="528"/>
      <c r="B60" s="534" t="s">
        <v>204</v>
      </c>
      <c r="C60" s="534"/>
      <c r="D60" s="534"/>
      <c r="E60" s="535"/>
      <c r="F60" s="535"/>
      <c r="G60" s="535"/>
      <c r="H60" s="535"/>
      <c r="I60" s="535"/>
      <c r="J60" s="535"/>
      <c r="K60" s="535"/>
      <c r="L60" s="535"/>
      <c r="M60" s="57"/>
      <c r="N60"/>
    </row>
    <row r="61" spans="1:22" ht="41.25" thickBot="1">
      <c r="A61" s="528"/>
      <c r="B61" s="82" t="s">
        <v>132</v>
      </c>
      <c r="C61" s="82"/>
      <c r="D61" s="82"/>
      <c r="E61" s="13"/>
      <c r="F61" s="13"/>
      <c r="G61" s="13"/>
      <c r="H61" s="13"/>
      <c r="I61" s="13"/>
      <c r="J61" s="13"/>
      <c r="K61" s="13"/>
      <c r="L61" s="13"/>
      <c r="M61" s="57"/>
      <c r="N61"/>
    </row>
    <row r="62" spans="1:22" ht="15.75">
      <c r="A62" s="528"/>
      <c r="B62" s="3" t="s">
        <v>8</v>
      </c>
      <c r="C62" s="418"/>
      <c r="D62" s="418"/>
      <c r="E62" s="5">
        <v>30</v>
      </c>
      <c r="F62" s="4">
        <v>50</v>
      </c>
      <c r="G62" s="4">
        <v>100</v>
      </c>
      <c r="H62" s="4">
        <v>200</v>
      </c>
      <c r="I62" s="4">
        <v>300</v>
      </c>
      <c r="J62" s="4">
        <v>400</v>
      </c>
      <c r="K62" s="4">
        <v>500</v>
      </c>
      <c r="L62" s="6">
        <v>700</v>
      </c>
      <c r="M62" s="57"/>
      <c r="N62"/>
    </row>
    <row r="63" spans="1:22" ht="15.75">
      <c r="A63" s="528"/>
      <c r="B63" s="10" t="s">
        <v>2</v>
      </c>
      <c r="C63" s="376" t="s">
        <v>433</v>
      </c>
      <c r="D63" s="447">
        <v>159</v>
      </c>
      <c r="E63" s="31">
        <v>56</v>
      </c>
      <c r="F63" s="31">
        <v>41</v>
      </c>
      <c r="G63" s="31">
        <v>33</v>
      </c>
      <c r="H63" s="31">
        <v>28</v>
      </c>
      <c r="I63" s="31">
        <v>25</v>
      </c>
      <c r="J63" s="31">
        <v>23</v>
      </c>
      <c r="K63" s="31">
        <v>22</v>
      </c>
      <c r="L63" s="31">
        <v>21</v>
      </c>
      <c r="M63" s="57"/>
      <c r="N63" s="459" t="str">
        <f>"delete price where catId="&amp;D63&amp;" and firma="&amp;C63&amp;";"</f>
        <v>delete price where catId=159 and firma=1;</v>
      </c>
      <c r="O63" s="461" t="str">
        <f t="shared" ref="O63:O66" si="87">"insert into price (firma,catId,tiraz,cena) values ("&amp;$C63&amp;","&amp;$D63&amp;","&amp;E$4&amp;","&amp;SUBSTITUTE(TEXT(E63,"0,00"),",",".")&amp;");"</f>
        <v>insert into price (firma,catId,tiraz,cena) values (1,159,25 ,56.00);</v>
      </c>
      <c r="P63" s="461" t="str">
        <f t="shared" ref="P63:P66" si="88">"insert into price (firma,catId,tiraz,cena) values ("&amp;$C63&amp;","&amp;$D63&amp;","&amp;F$4&amp;","&amp;SUBSTITUTE(TEXT(F63,"0,00"),",",".")&amp;");"</f>
        <v>insert into price (firma,catId,tiraz,cena) values (1,159,50 ,41.00);</v>
      </c>
      <c r="Q63" s="461" t="str">
        <f t="shared" ref="Q63:Q66" si="89">"insert into price (firma,catId,tiraz,cena) values ("&amp;$C63&amp;","&amp;$D63&amp;","&amp;G$4&amp;","&amp;SUBSTITUTE(TEXT(G63,"0,00"),",",".")&amp;");"</f>
        <v>insert into price (firma,catId,tiraz,cena) values (1,159,100 ,33.00);</v>
      </c>
      <c r="R63" s="461" t="str">
        <f t="shared" ref="R63:R66" si="90">"insert into price (firma,catId,tiraz,cena) values ("&amp;$C63&amp;","&amp;$D63&amp;","&amp;H$4&amp;","&amp;SUBSTITUTE(TEXT(H63,"0,00"),",",".")&amp;");"</f>
        <v>insert into price (firma,catId,tiraz,cena) values (1,159,200 ,28.00);</v>
      </c>
      <c r="S63" s="461" t="str">
        <f t="shared" ref="S63:S66" si="91">"insert into price (firma,catId,tiraz,cena) values ("&amp;$C63&amp;","&amp;$D63&amp;","&amp;I$4&amp;","&amp;SUBSTITUTE(TEXT(I63,"0,00"),",",".")&amp;");"</f>
        <v>insert into price (firma,catId,tiraz,cena) values (1,159,300 ,25.00);</v>
      </c>
      <c r="T63" s="461" t="str">
        <f t="shared" ref="T63:T66" si="92">"insert into price (firma,catId,tiraz,cena) values ("&amp;$C63&amp;","&amp;$D63&amp;","&amp;J$4&amp;","&amp;SUBSTITUTE(TEXT(J63,"0,00"),",",".")&amp;");"</f>
        <v>insert into price (firma,catId,tiraz,cena) values (1,159,300 ,23.00);</v>
      </c>
      <c r="U63" s="461" t="str">
        <f t="shared" ref="U63:U66" si="93">"insert into price (firma,catId,tiraz,cena) values ("&amp;$C63&amp;","&amp;$D63&amp;","&amp;K$4&amp;","&amp;SUBSTITUTE(TEXT(K63,"0,00"),",",".")&amp;");"</f>
        <v>insert into price (firma,catId,tiraz,cena) values (1,159,500 ,22.00);</v>
      </c>
      <c r="V63" s="461" t="str">
        <f t="shared" ref="V63:V65" si="94">"insert into price (firma,catId,tiraz,cena) values ("&amp;$C63&amp;","&amp;$D63&amp;","&amp;L$4&amp;","&amp;SUBSTITUTE(TEXT(L63,"0,00"),",",".")&amp;");"</f>
        <v>insert into price (firma,catId,tiraz,cena) values (1,159,700 ,21.00);</v>
      </c>
    </row>
    <row r="64" spans="1:22" ht="15.75">
      <c r="A64" s="528"/>
      <c r="B64" s="10" t="s">
        <v>3</v>
      </c>
      <c r="C64" s="376" t="s">
        <v>433</v>
      </c>
      <c r="D64" s="447">
        <v>160</v>
      </c>
      <c r="E64" s="31">
        <v>72</v>
      </c>
      <c r="F64" s="31">
        <v>53</v>
      </c>
      <c r="G64" s="31">
        <v>42</v>
      </c>
      <c r="H64" s="31">
        <v>36</v>
      </c>
      <c r="I64" s="31">
        <v>33</v>
      </c>
      <c r="J64" s="31">
        <v>30</v>
      </c>
      <c r="K64" s="31">
        <v>29</v>
      </c>
      <c r="L64" s="31">
        <v>28</v>
      </c>
      <c r="M64" s="57"/>
      <c r="N64" s="459" t="str">
        <f t="shared" ref="N64:N66" si="95">"delete price where catId="&amp;D64&amp;" and firma="&amp;C64&amp;";"</f>
        <v>delete price where catId=160 and firma=1;</v>
      </c>
      <c r="O64" s="461" t="str">
        <f t="shared" si="87"/>
        <v>insert into price (firma,catId,tiraz,cena) values (1,160,25 ,72.00);</v>
      </c>
      <c r="P64" s="461" t="str">
        <f t="shared" si="88"/>
        <v>insert into price (firma,catId,tiraz,cena) values (1,160,50 ,53.00);</v>
      </c>
      <c r="Q64" s="461" t="str">
        <f t="shared" si="89"/>
        <v>insert into price (firma,catId,tiraz,cena) values (1,160,100 ,42.00);</v>
      </c>
      <c r="R64" s="461" t="str">
        <f t="shared" si="90"/>
        <v>insert into price (firma,catId,tiraz,cena) values (1,160,200 ,36.00);</v>
      </c>
      <c r="S64" s="461" t="str">
        <f t="shared" si="91"/>
        <v>insert into price (firma,catId,tiraz,cena) values (1,160,300 ,33.00);</v>
      </c>
      <c r="T64" s="461" t="str">
        <f t="shared" si="92"/>
        <v>insert into price (firma,catId,tiraz,cena) values (1,160,300 ,30.00);</v>
      </c>
      <c r="U64" s="461" t="str">
        <f t="shared" si="93"/>
        <v>insert into price (firma,catId,tiraz,cena) values (1,160,500 ,29.00);</v>
      </c>
      <c r="V64" s="461" t="str">
        <f t="shared" si="94"/>
        <v>insert into price (firma,catId,tiraz,cena) values (1,160,700 ,28.00);</v>
      </c>
    </row>
    <row r="65" spans="1:22" ht="15.75">
      <c r="A65" s="528"/>
      <c r="B65" s="10" t="s">
        <v>4</v>
      </c>
      <c r="C65" s="376" t="s">
        <v>433</v>
      </c>
      <c r="D65" s="447">
        <v>161</v>
      </c>
      <c r="E65" s="31">
        <v>87</v>
      </c>
      <c r="F65" s="31">
        <v>68</v>
      </c>
      <c r="G65" s="31">
        <v>55</v>
      </c>
      <c r="H65" s="31">
        <v>43</v>
      </c>
      <c r="I65" s="31">
        <v>40</v>
      </c>
      <c r="J65" s="31">
        <v>37</v>
      </c>
      <c r="K65" s="31">
        <v>35</v>
      </c>
      <c r="L65" s="31">
        <v>34</v>
      </c>
      <c r="M65" s="57"/>
      <c r="N65" s="459" t="str">
        <f t="shared" si="95"/>
        <v>delete price where catId=161 and firma=1;</v>
      </c>
      <c r="O65" s="461" t="str">
        <f t="shared" si="87"/>
        <v>insert into price (firma,catId,tiraz,cena) values (1,161,25 ,87.00);</v>
      </c>
      <c r="P65" s="461" t="str">
        <f t="shared" si="88"/>
        <v>insert into price (firma,catId,tiraz,cena) values (1,161,50 ,68.00);</v>
      </c>
      <c r="Q65" s="461" t="str">
        <f t="shared" si="89"/>
        <v>insert into price (firma,catId,tiraz,cena) values (1,161,100 ,55.00);</v>
      </c>
      <c r="R65" s="461" t="str">
        <f t="shared" si="90"/>
        <v>insert into price (firma,catId,tiraz,cena) values (1,161,200 ,43.00);</v>
      </c>
      <c r="S65" s="461" t="str">
        <f t="shared" si="91"/>
        <v>insert into price (firma,catId,tiraz,cena) values (1,161,300 ,40.00);</v>
      </c>
      <c r="T65" s="461" t="str">
        <f t="shared" si="92"/>
        <v>insert into price (firma,catId,tiraz,cena) values (1,161,300 ,37.00);</v>
      </c>
      <c r="U65" s="461" t="str">
        <f t="shared" si="93"/>
        <v>insert into price (firma,catId,tiraz,cena) values (1,161,500 ,35.00);</v>
      </c>
      <c r="V65" s="461" t="str">
        <f t="shared" si="94"/>
        <v>insert into price (firma,catId,tiraz,cena) values (1,161,700 ,34.00);</v>
      </c>
    </row>
    <row r="66" spans="1:22" ht="15.75">
      <c r="A66" s="528"/>
      <c r="B66" s="10" t="s">
        <v>5</v>
      </c>
      <c r="C66" s="376" t="s">
        <v>433</v>
      </c>
      <c r="D66" s="447">
        <v>162</v>
      </c>
      <c r="E66" s="31">
        <v>105</v>
      </c>
      <c r="F66" s="31">
        <v>86</v>
      </c>
      <c r="G66" s="31">
        <v>63</v>
      </c>
      <c r="H66" s="31">
        <v>50</v>
      </c>
      <c r="I66" s="31">
        <v>46</v>
      </c>
      <c r="J66" s="31">
        <v>44</v>
      </c>
      <c r="K66" s="31">
        <v>41</v>
      </c>
      <c r="L66" s="31">
        <v>40</v>
      </c>
      <c r="M66" s="57"/>
      <c r="N66" s="459" t="str">
        <f t="shared" si="95"/>
        <v>delete price where catId=162 and firma=1;</v>
      </c>
      <c r="O66" s="461" t="str">
        <f t="shared" si="87"/>
        <v>insert into price (firma,catId,tiraz,cena) values (1,162,25 ,105.00);</v>
      </c>
      <c r="P66" s="461" t="str">
        <f t="shared" si="88"/>
        <v>insert into price (firma,catId,tiraz,cena) values (1,162,50 ,86.00);</v>
      </c>
      <c r="Q66" s="461" t="str">
        <f t="shared" si="89"/>
        <v>insert into price (firma,catId,tiraz,cena) values (1,162,100 ,63.00);</v>
      </c>
      <c r="R66" s="461" t="str">
        <f t="shared" si="90"/>
        <v>insert into price (firma,catId,tiraz,cena) values (1,162,200 ,50.00);</v>
      </c>
      <c r="S66" s="461" t="str">
        <f t="shared" si="91"/>
        <v>insert into price (firma,catId,tiraz,cena) values (1,162,300 ,46.00);</v>
      </c>
      <c r="T66" s="461" t="str">
        <f t="shared" si="92"/>
        <v>insert into price (firma,catId,tiraz,cena) values (1,162,300 ,44.00);</v>
      </c>
      <c r="U66" s="461" t="str">
        <f t="shared" si="93"/>
        <v>insert into price (firma,catId,tiraz,cena) values (1,162,500 ,41.00);</v>
      </c>
      <c r="V66" s="461" t="str">
        <f>"insert into price (firma,catId,tiraz,cena) values ("&amp;$C66&amp;","&amp;$D66&amp;","&amp;L$4&amp;","&amp;SUBSTITUTE(TEXT(L66,"0,00"),",",".")&amp;");"</f>
        <v>insert into price (firma,catId,tiraz,cena) values (1,162,700 ,40.00);</v>
      </c>
    </row>
    <row r="67" spans="1:22" ht="15.75">
      <c r="A67" s="528"/>
      <c r="B67" s="128"/>
      <c r="C67" s="128"/>
      <c r="D67" s="128"/>
      <c r="E67" s="127"/>
      <c r="F67" s="127"/>
      <c r="G67" s="127"/>
      <c r="H67" s="127"/>
      <c r="I67" s="127"/>
      <c r="J67" s="127"/>
      <c r="K67" s="127"/>
      <c r="L67" s="127"/>
      <c r="M67" s="57"/>
      <c r="N67"/>
    </row>
    <row r="68" spans="1:22" ht="21.75" thickBot="1">
      <c r="A68" s="528"/>
      <c r="B68" s="536" t="s">
        <v>133</v>
      </c>
      <c r="C68" s="536"/>
      <c r="D68" s="536"/>
      <c r="E68" s="537"/>
      <c r="F68" s="537"/>
      <c r="G68" s="537"/>
      <c r="H68" s="537"/>
      <c r="I68" s="537"/>
      <c r="J68" s="537"/>
      <c r="K68" s="537"/>
      <c r="L68" s="537"/>
      <c r="M68" s="57"/>
      <c r="N68"/>
    </row>
    <row r="69" spans="1:22" ht="15.75">
      <c r="A69" s="528"/>
      <c r="B69" s="3" t="s">
        <v>8</v>
      </c>
      <c r="C69" s="418"/>
      <c r="D69" s="418"/>
      <c r="E69" s="5">
        <v>30</v>
      </c>
      <c r="F69" s="4">
        <v>50</v>
      </c>
      <c r="G69" s="4">
        <v>100</v>
      </c>
      <c r="H69" s="4">
        <v>200</v>
      </c>
      <c r="I69" s="4">
        <v>300</v>
      </c>
      <c r="J69" s="4">
        <v>400</v>
      </c>
      <c r="K69" s="4">
        <v>500</v>
      </c>
      <c r="L69" s="6">
        <v>700</v>
      </c>
      <c r="M69" s="57"/>
      <c r="N69"/>
    </row>
    <row r="70" spans="1:22" ht="15.75">
      <c r="A70" s="528"/>
      <c r="B70" s="129" t="s">
        <v>2</v>
      </c>
      <c r="C70" s="376" t="s">
        <v>435</v>
      </c>
      <c r="D70" s="448">
        <v>159</v>
      </c>
      <c r="E70" s="71">
        <v>48</v>
      </c>
      <c r="F70" s="108">
        <v>35</v>
      </c>
      <c r="G70" s="108">
        <v>28</v>
      </c>
      <c r="H70" s="108">
        <v>24</v>
      </c>
      <c r="I70" s="108">
        <v>21</v>
      </c>
      <c r="J70" s="108">
        <v>20</v>
      </c>
      <c r="K70" s="108">
        <v>19</v>
      </c>
      <c r="L70" s="80">
        <v>18</v>
      </c>
      <c r="M70" s="57"/>
      <c r="N70" s="459" t="str">
        <f>"delete price where catId="&amp;D70&amp;" and firma="&amp;C70&amp;";"</f>
        <v>delete price where catId=159 and firma=3;</v>
      </c>
      <c r="O70" s="461" t="str">
        <f t="shared" ref="O70:O73" si="96">"insert into price (firma,catId,tiraz,cena) values ("&amp;$C70&amp;","&amp;$D70&amp;","&amp;E$4&amp;","&amp;SUBSTITUTE(TEXT(E70,"0,00"),",",".")&amp;");"</f>
        <v>insert into price (firma,catId,tiraz,cena) values (3,159,25 ,48.00);</v>
      </c>
      <c r="P70" s="461" t="str">
        <f t="shared" ref="P70:P73" si="97">"insert into price (firma,catId,tiraz,cena) values ("&amp;$C70&amp;","&amp;$D70&amp;","&amp;F$4&amp;","&amp;SUBSTITUTE(TEXT(F70,"0,00"),",",".")&amp;");"</f>
        <v>insert into price (firma,catId,tiraz,cena) values (3,159,50 ,35.00);</v>
      </c>
      <c r="Q70" s="461" t="str">
        <f t="shared" ref="Q70:Q73" si="98">"insert into price (firma,catId,tiraz,cena) values ("&amp;$C70&amp;","&amp;$D70&amp;","&amp;G$4&amp;","&amp;SUBSTITUTE(TEXT(G70,"0,00"),",",".")&amp;");"</f>
        <v>insert into price (firma,catId,tiraz,cena) values (3,159,100 ,28.00);</v>
      </c>
      <c r="R70" s="461" t="str">
        <f t="shared" ref="R70:R73" si="99">"insert into price (firma,catId,tiraz,cena) values ("&amp;$C70&amp;","&amp;$D70&amp;","&amp;H$4&amp;","&amp;SUBSTITUTE(TEXT(H70,"0,00"),",",".")&amp;");"</f>
        <v>insert into price (firma,catId,tiraz,cena) values (3,159,200 ,24.00);</v>
      </c>
      <c r="S70" s="461" t="str">
        <f t="shared" ref="S70:S73" si="100">"insert into price (firma,catId,tiraz,cena) values ("&amp;$C70&amp;","&amp;$D70&amp;","&amp;I$4&amp;","&amp;SUBSTITUTE(TEXT(I70,"0,00"),",",".")&amp;");"</f>
        <v>insert into price (firma,catId,tiraz,cena) values (3,159,300 ,21.00);</v>
      </c>
      <c r="T70" s="461" t="str">
        <f t="shared" ref="T70:T73" si="101">"insert into price (firma,catId,tiraz,cena) values ("&amp;$C70&amp;","&amp;$D70&amp;","&amp;J$4&amp;","&amp;SUBSTITUTE(TEXT(J70,"0,00"),",",".")&amp;");"</f>
        <v>insert into price (firma,catId,tiraz,cena) values (3,159,300 ,20.00);</v>
      </c>
      <c r="U70" s="461" t="str">
        <f t="shared" ref="U70:U73" si="102">"insert into price (firma,catId,tiraz,cena) values ("&amp;$C70&amp;","&amp;$D70&amp;","&amp;K$4&amp;","&amp;SUBSTITUTE(TEXT(K70,"0,00"),",",".")&amp;");"</f>
        <v>insert into price (firma,catId,tiraz,cena) values (3,159,500 ,19.00);</v>
      </c>
      <c r="V70" s="461" t="str">
        <f t="shared" ref="V70:V72" si="103">"insert into price (firma,catId,tiraz,cena) values ("&amp;$C70&amp;","&amp;$D70&amp;","&amp;L$4&amp;","&amp;SUBSTITUTE(TEXT(L70,"0,00"),",",".")&amp;");"</f>
        <v>insert into price (firma,catId,tiraz,cena) values (3,159,700 ,18.00);</v>
      </c>
    </row>
    <row r="71" spans="1:22" ht="15.75">
      <c r="A71" s="528"/>
      <c r="B71" s="129" t="s">
        <v>3</v>
      </c>
      <c r="C71" s="376" t="s">
        <v>435</v>
      </c>
      <c r="D71" s="448">
        <v>160</v>
      </c>
      <c r="E71" s="71">
        <v>62</v>
      </c>
      <c r="F71" s="108">
        <v>46</v>
      </c>
      <c r="G71" s="108">
        <v>36</v>
      </c>
      <c r="H71" s="108">
        <v>31</v>
      </c>
      <c r="I71" s="108">
        <v>28</v>
      </c>
      <c r="J71" s="108">
        <v>26</v>
      </c>
      <c r="K71" s="108">
        <v>25</v>
      </c>
      <c r="L71" s="80">
        <v>24</v>
      </c>
      <c r="M71" s="57"/>
      <c r="N71" s="459" t="str">
        <f t="shared" ref="N71:N73" si="104">"delete price where catId="&amp;D71&amp;" and firma="&amp;C71&amp;";"</f>
        <v>delete price where catId=160 and firma=3;</v>
      </c>
      <c r="O71" s="461" t="str">
        <f t="shared" si="96"/>
        <v>insert into price (firma,catId,tiraz,cena) values (3,160,25 ,62.00);</v>
      </c>
      <c r="P71" s="461" t="str">
        <f t="shared" si="97"/>
        <v>insert into price (firma,catId,tiraz,cena) values (3,160,50 ,46.00);</v>
      </c>
      <c r="Q71" s="461" t="str">
        <f t="shared" si="98"/>
        <v>insert into price (firma,catId,tiraz,cena) values (3,160,100 ,36.00);</v>
      </c>
      <c r="R71" s="461" t="str">
        <f t="shared" si="99"/>
        <v>insert into price (firma,catId,tiraz,cena) values (3,160,200 ,31.00);</v>
      </c>
      <c r="S71" s="461" t="str">
        <f t="shared" si="100"/>
        <v>insert into price (firma,catId,tiraz,cena) values (3,160,300 ,28.00);</v>
      </c>
      <c r="T71" s="461" t="str">
        <f t="shared" si="101"/>
        <v>insert into price (firma,catId,tiraz,cena) values (3,160,300 ,26.00);</v>
      </c>
      <c r="U71" s="461" t="str">
        <f t="shared" si="102"/>
        <v>insert into price (firma,catId,tiraz,cena) values (3,160,500 ,25.00);</v>
      </c>
      <c r="V71" s="461" t="str">
        <f t="shared" si="103"/>
        <v>insert into price (firma,catId,tiraz,cena) values (3,160,700 ,24.00);</v>
      </c>
    </row>
    <row r="72" spans="1:22" ht="15.75">
      <c r="A72" s="528"/>
      <c r="B72" s="129" t="s">
        <v>4</v>
      </c>
      <c r="C72" s="376" t="s">
        <v>435</v>
      </c>
      <c r="D72" s="448">
        <v>161</v>
      </c>
      <c r="E72" s="71">
        <v>75</v>
      </c>
      <c r="F72" s="108">
        <v>59</v>
      </c>
      <c r="G72" s="108">
        <v>47</v>
      </c>
      <c r="H72" s="108">
        <v>37</v>
      </c>
      <c r="I72" s="108">
        <v>34</v>
      </c>
      <c r="J72" s="108">
        <v>32</v>
      </c>
      <c r="K72" s="108">
        <v>30</v>
      </c>
      <c r="L72" s="80">
        <v>29</v>
      </c>
      <c r="M72" s="57"/>
      <c r="N72" s="459" t="str">
        <f t="shared" si="104"/>
        <v>delete price where catId=161 and firma=3;</v>
      </c>
      <c r="O72" s="461" t="str">
        <f t="shared" si="96"/>
        <v>insert into price (firma,catId,tiraz,cena) values (3,161,25 ,75.00);</v>
      </c>
      <c r="P72" s="461" t="str">
        <f t="shared" si="97"/>
        <v>insert into price (firma,catId,tiraz,cena) values (3,161,50 ,59.00);</v>
      </c>
      <c r="Q72" s="461" t="str">
        <f t="shared" si="98"/>
        <v>insert into price (firma,catId,tiraz,cena) values (3,161,100 ,47.00);</v>
      </c>
      <c r="R72" s="461" t="str">
        <f t="shared" si="99"/>
        <v>insert into price (firma,catId,tiraz,cena) values (3,161,200 ,37.00);</v>
      </c>
      <c r="S72" s="461" t="str">
        <f t="shared" si="100"/>
        <v>insert into price (firma,catId,tiraz,cena) values (3,161,300 ,34.00);</v>
      </c>
      <c r="T72" s="461" t="str">
        <f t="shared" si="101"/>
        <v>insert into price (firma,catId,tiraz,cena) values (3,161,300 ,32.00);</v>
      </c>
      <c r="U72" s="461" t="str">
        <f t="shared" si="102"/>
        <v>insert into price (firma,catId,tiraz,cena) values (3,161,500 ,30.00);</v>
      </c>
      <c r="V72" s="461" t="str">
        <f t="shared" si="103"/>
        <v>insert into price (firma,catId,tiraz,cena) values (3,161,700 ,29.00);</v>
      </c>
    </row>
    <row r="73" spans="1:22" ht="15.75">
      <c r="A73" s="528"/>
      <c r="B73" s="129" t="s">
        <v>5</v>
      </c>
      <c r="C73" s="376" t="s">
        <v>435</v>
      </c>
      <c r="D73" s="448">
        <v>162</v>
      </c>
      <c r="E73" s="71">
        <v>91</v>
      </c>
      <c r="F73" s="108">
        <v>74</v>
      </c>
      <c r="G73" s="108">
        <v>54</v>
      </c>
      <c r="H73" s="108">
        <v>43</v>
      </c>
      <c r="I73" s="108">
        <v>40</v>
      </c>
      <c r="J73" s="108">
        <v>38</v>
      </c>
      <c r="K73" s="108">
        <v>35</v>
      </c>
      <c r="L73" s="80">
        <v>34</v>
      </c>
      <c r="M73" s="57"/>
      <c r="N73" s="459" t="str">
        <f t="shared" si="104"/>
        <v>delete price where catId=162 and firma=3;</v>
      </c>
      <c r="O73" s="461" t="str">
        <f t="shared" si="96"/>
        <v>insert into price (firma,catId,tiraz,cena) values (3,162,25 ,91.00);</v>
      </c>
      <c r="P73" s="461" t="str">
        <f t="shared" si="97"/>
        <v>insert into price (firma,catId,tiraz,cena) values (3,162,50 ,74.00);</v>
      </c>
      <c r="Q73" s="461" t="str">
        <f t="shared" si="98"/>
        <v>insert into price (firma,catId,tiraz,cena) values (3,162,100 ,54.00);</v>
      </c>
      <c r="R73" s="461" t="str">
        <f t="shared" si="99"/>
        <v>insert into price (firma,catId,tiraz,cena) values (3,162,200 ,43.00);</v>
      </c>
      <c r="S73" s="461" t="str">
        <f t="shared" si="100"/>
        <v>insert into price (firma,catId,tiraz,cena) values (3,162,300 ,40.00);</v>
      </c>
      <c r="T73" s="461" t="str">
        <f t="shared" si="101"/>
        <v>insert into price (firma,catId,tiraz,cena) values (3,162,300 ,38.00);</v>
      </c>
      <c r="U73" s="461" t="str">
        <f t="shared" si="102"/>
        <v>insert into price (firma,catId,tiraz,cena) values (3,162,500 ,35.00);</v>
      </c>
      <c r="V73" s="461" t="str">
        <f>"insert into price (firma,catId,tiraz,cena) values ("&amp;$C73&amp;","&amp;$D73&amp;","&amp;L$4&amp;","&amp;SUBSTITUTE(TEXT(L73,"0,00"),",",".")&amp;");"</f>
        <v>insert into price (firma,catId,tiraz,cena) values (3,162,700 ,34.00);</v>
      </c>
    </row>
    <row r="74" spans="1:22" ht="15.75">
      <c r="A74" s="528"/>
      <c r="B74" s="128"/>
      <c r="C74" s="128"/>
      <c r="D74" s="128"/>
      <c r="E74" s="127"/>
      <c r="F74" s="127"/>
      <c r="G74" s="127"/>
      <c r="H74" s="127"/>
      <c r="I74" s="127"/>
      <c r="J74" s="127"/>
      <c r="K74" s="127"/>
      <c r="L74" s="127"/>
      <c r="M74" s="57"/>
      <c r="N74"/>
    </row>
    <row r="75" spans="1:22" ht="41.25" thickBot="1">
      <c r="A75" s="528"/>
      <c r="B75" s="82" t="s">
        <v>126</v>
      </c>
      <c r="C75" s="82"/>
      <c r="D75" s="82"/>
      <c r="E75" s="113"/>
      <c r="F75" s="113"/>
      <c r="G75" s="113"/>
      <c r="H75" s="113"/>
      <c r="I75" s="113"/>
      <c r="J75" s="113"/>
      <c r="K75" s="85"/>
      <c r="L75" s="57"/>
      <c r="M75" s="57"/>
      <c r="N75"/>
    </row>
    <row r="76" spans="1:22" ht="15.75">
      <c r="A76" s="528"/>
      <c r="B76" s="51" t="s">
        <v>85</v>
      </c>
      <c r="C76" s="428"/>
      <c r="D76" s="428"/>
      <c r="E76" s="5">
        <v>30</v>
      </c>
      <c r="F76" s="4">
        <v>50</v>
      </c>
      <c r="G76" s="4">
        <v>100</v>
      </c>
      <c r="H76" s="4">
        <v>200</v>
      </c>
      <c r="I76" s="4">
        <v>300</v>
      </c>
      <c r="J76" s="4">
        <v>400</v>
      </c>
      <c r="K76" s="4">
        <v>500</v>
      </c>
      <c r="L76" s="6">
        <v>700</v>
      </c>
      <c r="M76" s="57"/>
      <c r="N76"/>
    </row>
    <row r="77" spans="1:22">
      <c r="A77" s="528"/>
      <c r="B77" s="81" t="s">
        <v>2</v>
      </c>
      <c r="C77" s="376" t="s">
        <v>434</v>
      </c>
      <c r="D77" s="449">
        <v>159</v>
      </c>
      <c r="E77" s="56">
        <f>E63/1.5</f>
        <v>37.333333333333336</v>
      </c>
      <c r="F77" s="56">
        <f t="shared" ref="F77:L77" si="105">F63/1.5</f>
        <v>27.333333333333332</v>
      </c>
      <c r="G77" s="56">
        <f t="shared" si="105"/>
        <v>22</v>
      </c>
      <c r="H77" s="56">
        <f t="shared" si="105"/>
        <v>18.666666666666668</v>
      </c>
      <c r="I77" s="56">
        <f t="shared" si="105"/>
        <v>16.666666666666668</v>
      </c>
      <c r="J77" s="56">
        <f t="shared" si="105"/>
        <v>15.333333333333334</v>
      </c>
      <c r="K77" s="56">
        <f t="shared" si="105"/>
        <v>14.666666666666666</v>
      </c>
      <c r="L77" s="56">
        <f t="shared" si="105"/>
        <v>14</v>
      </c>
      <c r="M77" s="57"/>
      <c r="N77" s="459" t="str">
        <f>"delete price where catId="&amp;D77&amp;" and firma="&amp;C77&amp;";"</f>
        <v>delete price where catId=159 and firma=10;</v>
      </c>
      <c r="O77" s="461" t="str">
        <f t="shared" ref="O77:O80" si="106">"insert into price (firma,catId,tiraz,cena) values ("&amp;$C77&amp;","&amp;$D77&amp;","&amp;E$4&amp;","&amp;SUBSTITUTE(TEXT(E77,"0,00"),",",".")&amp;");"</f>
        <v>insert into price (firma,catId,tiraz,cena) values (10,159,25 ,37.33);</v>
      </c>
      <c r="P77" s="461" t="str">
        <f t="shared" ref="P77:P80" si="107">"insert into price (firma,catId,tiraz,cena) values ("&amp;$C77&amp;","&amp;$D77&amp;","&amp;F$4&amp;","&amp;SUBSTITUTE(TEXT(F77,"0,00"),",",".")&amp;");"</f>
        <v>insert into price (firma,catId,tiraz,cena) values (10,159,50 ,27.33);</v>
      </c>
      <c r="Q77" s="461" t="str">
        <f t="shared" ref="Q77:Q80" si="108">"insert into price (firma,catId,tiraz,cena) values ("&amp;$C77&amp;","&amp;$D77&amp;","&amp;G$4&amp;","&amp;SUBSTITUTE(TEXT(G77,"0,00"),",",".")&amp;");"</f>
        <v>insert into price (firma,catId,tiraz,cena) values (10,159,100 ,22.00);</v>
      </c>
      <c r="R77" s="461" t="str">
        <f t="shared" ref="R77:R80" si="109">"insert into price (firma,catId,tiraz,cena) values ("&amp;$C77&amp;","&amp;$D77&amp;","&amp;H$4&amp;","&amp;SUBSTITUTE(TEXT(H77,"0,00"),",",".")&amp;");"</f>
        <v>insert into price (firma,catId,tiraz,cena) values (10,159,200 ,18.67);</v>
      </c>
      <c r="S77" s="461" t="str">
        <f t="shared" ref="S77:S80" si="110">"insert into price (firma,catId,tiraz,cena) values ("&amp;$C77&amp;","&amp;$D77&amp;","&amp;I$4&amp;","&amp;SUBSTITUTE(TEXT(I77,"0,00"),",",".")&amp;");"</f>
        <v>insert into price (firma,catId,tiraz,cena) values (10,159,300 ,16.67);</v>
      </c>
      <c r="T77" s="461" t="str">
        <f t="shared" ref="T77:T80" si="111">"insert into price (firma,catId,tiraz,cena) values ("&amp;$C77&amp;","&amp;$D77&amp;","&amp;J$4&amp;","&amp;SUBSTITUTE(TEXT(J77,"0,00"),",",".")&amp;");"</f>
        <v>insert into price (firma,catId,tiraz,cena) values (10,159,300 ,15.33);</v>
      </c>
      <c r="U77" s="461" t="str">
        <f t="shared" ref="U77:U80" si="112">"insert into price (firma,catId,tiraz,cena) values ("&amp;$C77&amp;","&amp;$D77&amp;","&amp;K$4&amp;","&amp;SUBSTITUTE(TEXT(K77,"0,00"),",",".")&amp;");"</f>
        <v>insert into price (firma,catId,tiraz,cena) values (10,159,500 ,14.67);</v>
      </c>
      <c r="V77" s="461" t="str">
        <f t="shared" ref="V77:V79" si="113">"insert into price (firma,catId,tiraz,cena) values ("&amp;$C77&amp;","&amp;$D77&amp;","&amp;L$4&amp;","&amp;SUBSTITUTE(TEXT(L77,"0,00"),",",".")&amp;");"</f>
        <v>insert into price (firma,catId,tiraz,cena) values (10,159,700 ,14.00);</v>
      </c>
    </row>
    <row r="78" spans="1:22">
      <c r="A78" s="528"/>
      <c r="B78" s="81" t="s">
        <v>3</v>
      </c>
      <c r="C78" s="376" t="s">
        <v>434</v>
      </c>
      <c r="D78" s="449">
        <v>160</v>
      </c>
      <c r="E78" s="56">
        <f t="shared" ref="E78:L80" si="114">E64/1.5</f>
        <v>48</v>
      </c>
      <c r="F78" s="56">
        <f t="shared" si="114"/>
        <v>35.333333333333336</v>
      </c>
      <c r="G78" s="56">
        <f t="shared" si="114"/>
        <v>28</v>
      </c>
      <c r="H78" s="56">
        <f t="shared" si="114"/>
        <v>24</v>
      </c>
      <c r="I78" s="56">
        <f t="shared" si="114"/>
        <v>22</v>
      </c>
      <c r="J78" s="56">
        <f t="shared" si="114"/>
        <v>20</v>
      </c>
      <c r="K78" s="56">
        <f t="shared" si="114"/>
        <v>19.333333333333332</v>
      </c>
      <c r="L78" s="56">
        <f t="shared" si="114"/>
        <v>18.666666666666668</v>
      </c>
      <c r="M78" s="57"/>
      <c r="N78" s="459" t="str">
        <f t="shared" ref="N78:N80" si="115">"delete price where catId="&amp;D78&amp;" and firma="&amp;C78&amp;";"</f>
        <v>delete price where catId=160 and firma=10;</v>
      </c>
      <c r="O78" s="461" t="str">
        <f t="shared" si="106"/>
        <v>insert into price (firma,catId,tiraz,cena) values (10,160,25 ,48.00);</v>
      </c>
      <c r="P78" s="461" t="str">
        <f t="shared" si="107"/>
        <v>insert into price (firma,catId,tiraz,cena) values (10,160,50 ,35.33);</v>
      </c>
      <c r="Q78" s="461" t="str">
        <f t="shared" si="108"/>
        <v>insert into price (firma,catId,tiraz,cena) values (10,160,100 ,28.00);</v>
      </c>
      <c r="R78" s="461" t="str">
        <f t="shared" si="109"/>
        <v>insert into price (firma,catId,tiraz,cena) values (10,160,200 ,24.00);</v>
      </c>
      <c r="S78" s="461" t="str">
        <f t="shared" si="110"/>
        <v>insert into price (firma,catId,tiraz,cena) values (10,160,300 ,22.00);</v>
      </c>
      <c r="T78" s="461" t="str">
        <f t="shared" si="111"/>
        <v>insert into price (firma,catId,tiraz,cena) values (10,160,300 ,20.00);</v>
      </c>
      <c r="U78" s="461" t="str">
        <f t="shared" si="112"/>
        <v>insert into price (firma,catId,tiraz,cena) values (10,160,500 ,19.33);</v>
      </c>
      <c r="V78" s="461" t="str">
        <f t="shared" si="113"/>
        <v>insert into price (firma,catId,tiraz,cena) values (10,160,700 ,18.67);</v>
      </c>
    </row>
    <row r="79" spans="1:22">
      <c r="A79" s="528"/>
      <c r="B79" s="81" t="s">
        <v>4</v>
      </c>
      <c r="C79" s="376" t="s">
        <v>434</v>
      </c>
      <c r="D79" s="449">
        <v>161</v>
      </c>
      <c r="E79" s="56">
        <f t="shared" si="114"/>
        <v>58</v>
      </c>
      <c r="F79" s="56">
        <f t="shared" si="114"/>
        <v>45.333333333333336</v>
      </c>
      <c r="G79" s="56">
        <f t="shared" si="114"/>
        <v>36.666666666666664</v>
      </c>
      <c r="H79" s="56">
        <f t="shared" si="114"/>
        <v>28.666666666666668</v>
      </c>
      <c r="I79" s="56">
        <f t="shared" si="114"/>
        <v>26.666666666666668</v>
      </c>
      <c r="J79" s="56">
        <f t="shared" si="114"/>
        <v>24.666666666666668</v>
      </c>
      <c r="K79" s="56">
        <f t="shared" si="114"/>
        <v>23.333333333333332</v>
      </c>
      <c r="L79" s="56">
        <f t="shared" si="114"/>
        <v>22.666666666666668</v>
      </c>
      <c r="M79" s="57"/>
      <c r="N79" s="459" t="str">
        <f t="shared" si="115"/>
        <v>delete price where catId=161 and firma=10;</v>
      </c>
      <c r="O79" s="461" t="str">
        <f t="shared" si="106"/>
        <v>insert into price (firma,catId,tiraz,cena) values (10,161,25 ,58.00);</v>
      </c>
      <c r="P79" s="461" t="str">
        <f t="shared" si="107"/>
        <v>insert into price (firma,catId,tiraz,cena) values (10,161,50 ,45.33);</v>
      </c>
      <c r="Q79" s="461" t="str">
        <f t="shared" si="108"/>
        <v>insert into price (firma,catId,tiraz,cena) values (10,161,100 ,36.67);</v>
      </c>
      <c r="R79" s="461" t="str">
        <f t="shared" si="109"/>
        <v>insert into price (firma,catId,tiraz,cena) values (10,161,200 ,28.67);</v>
      </c>
      <c r="S79" s="461" t="str">
        <f t="shared" si="110"/>
        <v>insert into price (firma,catId,tiraz,cena) values (10,161,300 ,26.67);</v>
      </c>
      <c r="T79" s="461" t="str">
        <f t="shared" si="111"/>
        <v>insert into price (firma,catId,tiraz,cena) values (10,161,300 ,24.67);</v>
      </c>
      <c r="U79" s="461" t="str">
        <f t="shared" si="112"/>
        <v>insert into price (firma,catId,tiraz,cena) values (10,161,500 ,23.33);</v>
      </c>
      <c r="V79" s="461" t="str">
        <f t="shared" si="113"/>
        <v>insert into price (firma,catId,tiraz,cena) values (10,161,700 ,22.67);</v>
      </c>
    </row>
    <row r="80" spans="1:22">
      <c r="A80" s="528"/>
      <c r="B80" s="81" t="s">
        <v>5</v>
      </c>
      <c r="C80" s="376" t="s">
        <v>434</v>
      </c>
      <c r="D80" s="449">
        <v>162</v>
      </c>
      <c r="E80" s="56">
        <f t="shared" si="114"/>
        <v>70</v>
      </c>
      <c r="F80" s="56">
        <f t="shared" si="114"/>
        <v>57.333333333333336</v>
      </c>
      <c r="G80" s="56">
        <f t="shared" si="114"/>
        <v>42</v>
      </c>
      <c r="H80" s="56">
        <f t="shared" si="114"/>
        <v>33.333333333333336</v>
      </c>
      <c r="I80" s="56">
        <f t="shared" si="114"/>
        <v>30.666666666666668</v>
      </c>
      <c r="J80" s="56">
        <f t="shared" si="114"/>
        <v>29.333333333333332</v>
      </c>
      <c r="K80" s="56">
        <f t="shared" si="114"/>
        <v>27.333333333333332</v>
      </c>
      <c r="L80" s="56">
        <f t="shared" si="114"/>
        <v>26.666666666666668</v>
      </c>
      <c r="M80" s="57"/>
      <c r="N80" s="459" t="str">
        <f t="shared" si="115"/>
        <v>delete price where catId=162 and firma=10;</v>
      </c>
      <c r="O80" s="461" t="str">
        <f>"insert into price (firma,catId,tiraz,cena) values ("&amp;$C80&amp;","&amp;$D80&amp;","&amp;E$4&amp;","&amp;SUBSTITUTE(TEXT(E80,"0,00"),",",".")&amp;");"</f>
        <v>insert into price (firma,catId,tiraz,cena) values (10,162,25 ,70.00);</v>
      </c>
      <c r="P80" s="461" t="str">
        <f t="shared" si="107"/>
        <v>insert into price (firma,catId,tiraz,cena) values (10,162,50 ,57.33);</v>
      </c>
      <c r="Q80" s="461" t="str">
        <f t="shared" si="108"/>
        <v>insert into price (firma,catId,tiraz,cena) values (10,162,100 ,42.00);</v>
      </c>
      <c r="R80" s="461" t="str">
        <f t="shared" si="109"/>
        <v>insert into price (firma,catId,tiraz,cena) values (10,162,200 ,33.33);</v>
      </c>
      <c r="S80" s="461" t="str">
        <f t="shared" si="110"/>
        <v>insert into price (firma,catId,tiraz,cena) values (10,162,300 ,30.67);</v>
      </c>
      <c r="T80" s="461" t="str">
        <f t="shared" si="111"/>
        <v>insert into price (firma,catId,tiraz,cena) values (10,162,300 ,29.33);</v>
      </c>
      <c r="U80" s="461" t="str">
        <f t="shared" si="112"/>
        <v>insert into price (firma,catId,tiraz,cena) values (10,162,500 ,27.33);</v>
      </c>
      <c r="V80" s="461" t="str">
        <f>"insert into price (firma,catId,tiraz,cena) values ("&amp;$C80&amp;","&amp;$D80&amp;","&amp;L$4&amp;","&amp;SUBSTITUTE(TEXT(L80,"0,00"),",",".")&amp;");"</f>
        <v>insert into price (firma,catId,tiraz,cena) values (10,162,700 ,26.67);</v>
      </c>
    </row>
    <row r="81" spans="1:14">
      <c r="A81" s="130"/>
      <c r="B81" s="84"/>
      <c r="C81" s="84"/>
      <c r="D81" s="84"/>
      <c r="E81" s="57"/>
      <c r="F81" s="57"/>
      <c r="G81" s="57"/>
      <c r="H81" s="57"/>
      <c r="I81" s="57"/>
      <c r="J81" s="57"/>
      <c r="K81" s="57"/>
      <c r="L81" s="57"/>
      <c r="M81" s="57"/>
      <c r="N81"/>
    </row>
    <row r="82" spans="1:14">
      <c r="A82" s="130"/>
      <c r="B82" s="84"/>
      <c r="C82" s="84"/>
      <c r="D82" s="84"/>
      <c r="E82" s="57"/>
      <c r="F82" s="57"/>
      <c r="G82" s="57"/>
      <c r="H82" s="57"/>
      <c r="I82" s="57"/>
      <c r="J82" s="57"/>
      <c r="K82" s="57"/>
      <c r="L82" s="57"/>
      <c r="M82" s="57"/>
      <c r="N82"/>
    </row>
    <row r="83" spans="1:14">
      <c r="B83"/>
      <c r="C83" s="411"/>
      <c r="D83" s="411"/>
      <c r="E83"/>
      <c r="F83"/>
      <c r="G83"/>
      <c r="H83"/>
      <c r="I83"/>
      <c r="J83"/>
      <c r="K83"/>
      <c r="L83"/>
      <c r="M83"/>
      <c r="N83"/>
    </row>
    <row r="84" spans="1:14">
      <c r="B84"/>
      <c r="C84" s="411"/>
      <c r="D84" s="411"/>
      <c r="E84"/>
      <c r="F84"/>
      <c r="G84"/>
      <c r="H84"/>
      <c r="I84"/>
      <c r="J84"/>
      <c r="K84"/>
      <c r="L84"/>
      <c r="M84"/>
    </row>
    <row r="85" spans="1:14" ht="18.75">
      <c r="A85" s="529" t="s">
        <v>167</v>
      </c>
      <c r="B85" s="531" t="s">
        <v>167</v>
      </c>
      <c r="C85" s="531"/>
      <c r="D85" s="531"/>
      <c r="E85" s="531"/>
      <c r="F85" s="531"/>
      <c r="G85" s="531"/>
      <c r="H85" s="531"/>
      <c r="I85" s="531"/>
      <c r="J85" s="531"/>
      <c r="K85" s="531"/>
      <c r="L85"/>
      <c r="M85"/>
    </row>
    <row r="86" spans="1:14" ht="18.75">
      <c r="A86" s="529"/>
      <c r="B86" s="43" t="s">
        <v>125</v>
      </c>
      <c r="C86" s="419"/>
      <c r="D86" s="419"/>
      <c r="E86" s="43"/>
      <c r="F86" s="43"/>
      <c r="G86" s="43"/>
      <c r="H86" s="43"/>
      <c r="I86" s="43"/>
      <c r="J86" s="43"/>
      <c r="K86" s="43"/>
      <c r="L86"/>
      <c r="M86"/>
    </row>
    <row r="87" spans="1:14" ht="15.75">
      <c r="A87" s="529"/>
      <c r="B87" s="116" t="s">
        <v>1</v>
      </c>
      <c r="C87" s="116"/>
      <c r="D87" s="116"/>
      <c r="E87" s="111" t="s">
        <v>76</v>
      </c>
      <c r="F87" s="111" t="s">
        <v>77</v>
      </c>
      <c r="G87" s="111" t="s">
        <v>78</v>
      </c>
      <c r="H87" s="111" t="s">
        <v>79</v>
      </c>
      <c r="I87" s="111" t="s">
        <v>80</v>
      </c>
      <c r="J87" s="111" t="s">
        <v>80</v>
      </c>
      <c r="K87" s="111" t="s">
        <v>81</v>
      </c>
      <c r="L87" s="111" t="s">
        <v>82</v>
      </c>
      <c r="M87" s="111" t="s">
        <v>83</v>
      </c>
    </row>
    <row r="88" spans="1:14" ht="15.75">
      <c r="A88" s="529"/>
      <c r="B88" s="116" t="s">
        <v>2</v>
      </c>
      <c r="C88" s="116"/>
      <c r="D88" s="116"/>
      <c r="E88" s="117">
        <f>E113/E94-1</f>
        <v>-7.6923076923076872E-2</v>
      </c>
      <c r="F88" s="117">
        <f t="shared" ref="F88:I88" si="116">F113/F94-1</f>
        <v>-0.1875</v>
      </c>
      <c r="G88" s="117">
        <f t="shared" si="116"/>
        <v>-0.19999999999999996</v>
      </c>
      <c r="H88" s="117">
        <f t="shared" si="116"/>
        <v>-0.19999999999999996</v>
      </c>
      <c r="I88" s="117">
        <f t="shared" si="116"/>
        <v>-9.9999999999999978E-2</v>
      </c>
      <c r="J88" s="117">
        <f t="shared" ref="J88" si="117">J113/J94-1</f>
        <v>-9.9999999999999978E-2</v>
      </c>
      <c r="K88" s="117">
        <f t="shared" ref="K88:M91" si="118">K113/K94-1</f>
        <v>-0.15000000000000002</v>
      </c>
      <c r="L88" s="117">
        <f t="shared" si="118"/>
        <v>-8.5714285714285743E-2</v>
      </c>
      <c r="M88" s="117">
        <f t="shared" si="118"/>
        <v>-6.6666666666666652E-2</v>
      </c>
    </row>
    <row r="89" spans="1:14" ht="15.75">
      <c r="A89" s="529"/>
      <c r="B89" s="116" t="s">
        <v>3</v>
      </c>
      <c r="C89" s="116"/>
      <c r="D89" s="116"/>
      <c r="E89" s="117">
        <f t="shared" ref="E89:I91" si="119">E114/E95-1</f>
        <v>-5.4117647058823493E-2</v>
      </c>
      <c r="F89" s="117">
        <f t="shared" si="119"/>
        <v>-3.9999999999999925E-2</v>
      </c>
      <c r="G89" s="117">
        <f t="shared" si="119"/>
        <v>-0.15000000000000002</v>
      </c>
      <c r="H89" s="117">
        <f t="shared" si="119"/>
        <v>-0.25714285714285712</v>
      </c>
      <c r="I89" s="117">
        <f t="shared" si="119"/>
        <v>-0.19999999999999996</v>
      </c>
      <c r="J89" s="117">
        <f t="shared" ref="J89" si="120">J114/J95-1</f>
        <v>-0.19999999999999996</v>
      </c>
      <c r="K89" s="117">
        <f t="shared" si="118"/>
        <v>-0.12</v>
      </c>
      <c r="L89" s="117">
        <f t="shared" si="118"/>
        <v>-0.16000000000000003</v>
      </c>
      <c r="M89" s="117">
        <f t="shared" si="118"/>
        <v>-4.9999999999999933E-2</v>
      </c>
    </row>
    <row r="90" spans="1:14" ht="15.75">
      <c r="A90" s="529"/>
      <c r="B90" s="116" t="s">
        <v>4</v>
      </c>
      <c r="C90" s="116"/>
      <c r="D90" s="116"/>
      <c r="E90" s="117">
        <f t="shared" si="119"/>
        <v>-4.7619047619047672E-2</v>
      </c>
      <c r="F90" s="117">
        <f t="shared" si="119"/>
        <v>4.9999999999999822E-2</v>
      </c>
      <c r="G90" s="117">
        <f t="shared" si="119"/>
        <v>-0.14000000000000001</v>
      </c>
      <c r="H90" s="117">
        <f t="shared" si="119"/>
        <v>-0.17499999999999993</v>
      </c>
      <c r="I90" s="117">
        <f t="shared" si="119"/>
        <v>-0.22580645161290325</v>
      </c>
      <c r="J90" s="117">
        <f t="shared" ref="J90" si="121">J115/J96-1</f>
        <v>-0.22580645161290325</v>
      </c>
      <c r="K90" s="117">
        <f t="shared" si="118"/>
        <v>-0.13600000000000001</v>
      </c>
      <c r="L90" s="117">
        <f t="shared" si="118"/>
        <v>-0.1333333333333333</v>
      </c>
      <c r="M90" s="117">
        <f t="shared" si="118"/>
        <v>-3.9999999999999925E-2</v>
      </c>
    </row>
    <row r="91" spans="1:14" ht="15.75">
      <c r="A91" s="529"/>
      <c r="B91" s="116" t="s">
        <v>5</v>
      </c>
      <c r="C91" s="116"/>
      <c r="D91" s="116"/>
      <c r="E91" s="117">
        <f t="shared" si="119"/>
        <v>4.0000000000000036E-2</v>
      </c>
      <c r="F91" s="117">
        <f t="shared" si="119"/>
        <v>0.12857142857142856</v>
      </c>
      <c r="G91" s="117">
        <f t="shared" si="119"/>
        <v>-0.1166666666666667</v>
      </c>
      <c r="H91" s="117">
        <f t="shared" si="119"/>
        <v>-0.15789473684210531</v>
      </c>
      <c r="I91" s="117">
        <f t="shared" si="119"/>
        <v>-0.2592592592592593</v>
      </c>
      <c r="J91" s="117">
        <f t="shared" ref="J91" si="122">J116/J97-1</f>
        <v>-0.2592592592592593</v>
      </c>
      <c r="K91" s="117">
        <f t="shared" si="118"/>
        <v>-0.17419354838709677</v>
      </c>
      <c r="L91" s="117">
        <f t="shared" si="118"/>
        <v>-0.17241379310344829</v>
      </c>
      <c r="M91" s="117">
        <f t="shared" si="118"/>
        <v>-6.6666666666666652E-2</v>
      </c>
    </row>
    <row r="92" spans="1:14" ht="19.5" thickBot="1">
      <c r="A92" s="529"/>
      <c r="B92" s="43"/>
      <c r="C92" s="419"/>
      <c r="D92" s="419"/>
      <c r="E92" s="43"/>
      <c r="F92" s="43"/>
      <c r="G92" s="43"/>
      <c r="H92" s="44"/>
      <c r="I92" s="43"/>
      <c r="J92" s="43"/>
      <c r="K92" s="44"/>
      <c r="L92"/>
      <c r="M92"/>
    </row>
    <row r="93" spans="1:14" ht="15.75">
      <c r="A93" s="529"/>
      <c r="B93" s="118" t="s">
        <v>8</v>
      </c>
      <c r="C93" s="429"/>
      <c r="D93" s="429"/>
      <c r="E93" s="111" t="s">
        <v>76</v>
      </c>
      <c r="F93" s="111" t="s">
        <v>77</v>
      </c>
      <c r="G93" s="111" t="s">
        <v>78</v>
      </c>
      <c r="H93" s="111" t="s">
        <v>79</v>
      </c>
      <c r="I93" s="111" t="s">
        <v>80</v>
      </c>
      <c r="J93" s="111" t="s">
        <v>80</v>
      </c>
      <c r="K93" s="111" t="s">
        <v>81</v>
      </c>
      <c r="L93" s="111" t="s">
        <v>82</v>
      </c>
      <c r="M93" s="111" t="s">
        <v>83</v>
      </c>
    </row>
    <row r="94" spans="1:14" ht="15.75">
      <c r="A94" s="529"/>
      <c r="B94" s="119" t="s">
        <v>2</v>
      </c>
      <c r="C94" s="430"/>
      <c r="D94" s="430"/>
      <c r="E94" s="68">
        <v>78</v>
      </c>
      <c r="F94" s="68">
        <v>48</v>
      </c>
      <c r="G94" s="68">
        <v>36</v>
      </c>
      <c r="H94" s="68">
        <v>30</v>
      </c>
      <c r="I94" s="68">
        <v>24</v>
      </c>
      <c r="J94" s="68">
        <v>24</v>
      </c>
      <c r="K94" s="68">
        <v>24</v>
      </c>
      <c r="L94" s="68">
        <v>21</v>
      </c>
      <c r="M94" s="68">
        <v>18</v>
      </c>
    </row>
    <row r="95" spans="1:14" ht="15.75">
      <c r="A95" s="529"/>
      <c r="B95" s="119" t="s">
        <v>3</v>
      </c>
      <c r="C95" s="430"/>
      <c r="D95" s="430"/>
      <c r="E95" s="68">
        <v>102</v>
      </c>
      <c r="F95" s="68">
        <v>60</v>
      </c>
      <c r="G95" s="68">
        <v>48</v>
      </c>
      <c r="H95" s="68">
        <v>42</v>
      </c>
      <c r="I95" s="68">
        <v>36</v>
      </c>
      <c r="J95" s="68">
        <v>36</v>
      </c>
      <c r="K95" s="68">
        <v>30</v>
      </c>
      <c r="L95" s="68">
        <v>30</v>
      </c>
      <c r="M95" s="68">
        <v>24</v>
      </c>
    </row>
    <row r="96" spans="1:14" ht="15.75">
      <c r="A96" s="529"/>
      <c r="B96" s="119" t="s">
        <v>4</v>
      </c>
      <c r="C96" s="430"/>
      <c r="D96" s="430"/>
      <c r="E96" s="68">
        <v>126</v>
      </c>
      <c r="F96" s="68">
        <v>72</v>
      </c>
      <c r="G96" s="68">
        <v>60</v>
      </c>
      <c r="H96" s="68">
        <v>48</v>
      </c>
      <c r="I96" s="68">
        <v>46.5</v>
      </c>
      <c r="J96" s="68">
        <v>46.5</v>
      </c>
      <c r="K96" s="68">
        <v>37.5</v>
      </c>
      <c r="L96" s="68">
        <v>36</v>
      </c>
      <c r="M96" s="68">
        <v>30</v>
      </c>
    </row>
    <row r="97" spans="1:13" ht="15.75">
      <c r="A97" s="529"/>
      <c r="B97" s="119" t="s">
        <v>5</v>
      </c>
      <c r="C97" s="430"/>
      <c r="D97" s="430"/>
      <c r="E97" s="68">
        <v>150</v>
      </c>
      <c r="F97" s="68">
        <v>84</v>
      </c>
      <c r="G97" s="68">
        <v>72</v>
      </c>
      <c r="H97" s="68">
        <v>57</v>
      </c>
      <c r="I97" s="68">
        <v>54</v>
      </c>
      <c r="J97" s="68">
        <v>54</v>
      </c>
      <c r="K97" s="68">
        <v>46.5</v>
      </c>
      <c r="L97" s="68">
        <v>43.5</v>
      </c>
      <c r="M97" s="68">
        <v>36</v>
      </c>
    </row>
    <row r="98" spans="1:13">
      <c r="A98" s="529"/>
      <c r="B98" s="13"/>
      <c r="C98" s="414"/>
      <c r="D98" s="414"/>
      <c r="E98" s="13"/>
      <c r="F98" s="13"/>
      <c r="G98" s="13"/>
      <c r="H98" s="13"/>
      <c r="I98" s="13"/>
      <c r="J98" s="13"/>
      <c r="K98" s="13"/>
      <c r="L98"/>
      <c r="M98"/>
    </row>
    <row r="99" spans="1:13" ht="41.25" thickBot="1">
      <c r="A99" s="529"/>
      <c r="B99" s="45" t="s">
        <v>130</v>
      </c>
      <c r="C99" s="421"/>
      <c r="D99" s="421"/>
      <c r="E99" s="45"/>
      <c r="F99" s="45"/>
      <c r="G99" s="45"/>
      <c r="H99" s="45"/>
      <c r="I99" s="45"/>
      <c r="J99"/>
      <c r="K99" s="76"/>
      <c r="L99" s="76"/>
      <c r="M99" s="76"/>
    </row>
    <row r="100" spans="1:13" ht="15.75">
      <c r="A100" s="529"/>
      <c r="B100" s="112" t="s">
        <v>1</v>
      </c>
      <c r="C100" s="427"/>
      <c r="D100" s="427"/>
      <c r="E100" s="120" t="s">
        <v>168</v>
      </c>
      <c r="F100" s="120" t="s">
        <v>159</v>
      </c>
      <c r="G100" s="120" t="s">
        <v>160</v>
      </c>
      <c r="H100" s="120" t="s">
        <v>86</v>
      </c>
      <c r="I100" s="121" t="s">
        <v>87</v>
      </c>
      <c r="J100" s="120" t="s">
        <v>88</v>
      </c>
      <c r="K100" s="122" t="s">
        <v>89</v>
      </c>
      <c r="L100" s="122" t="s">
        <v>91</v>
      </c>
      <c r="M100" s="122" t="s">
        <v>121</v>
      </c>
    </row>
    <row r="101" spans="1:13" ht="15.75">
      <c r="A101" s="529"/>
      <c r="B101" s="123" t="s">
        <v>2</v>
      </c>
      <c r="C101" s="431"/>
      <c r="D101" s="431"/>
      <c r="E101" s="78">
        <f>E113/E127-1</f>
        <v>0.25</v>
      </c>
      <c r="F101" s="78">
        <f t="shared" ref="F101:M101" si="123">F113/F127-1</f>
        <v>-1.7137096774193727E-2</v>
      </c>
      <c r="G101" s="78">
        <f t="shared" si="123"/>
        <v>0.27659574468085091</v>
      </c>
      <c r="H101" s="78">
        <f t="shared" si="123"/>
        <v>0.15384615384615374</v>
      </c>
      <c r="I101" s="78">
        <f t="shared" si="123"/>
        <v>9.3117408906882471E-2</v>
      </c>
      <c r="J101" s="78">
        <f t="shared" si="123"/>
        <v>0.27358490566037741</v>
      </c>
      <c r="K101" s="78">
        <f t="shared" si="123"/>
        <v>0.30769230769230749</v>
      </c>
      <c r="L101" s="78">
        <f t="shared" si="123"/>
        <v>0.22448979591836715</v>
      </c>
      <c r="M101" s="78">
        <f t="shared" si="123"/>
        <v>0.19318181818181812</v>
      </c>
    </row>
    <row r="102" spans="1:13" ht="15.75">
      <c r="A102" s="529"/>
      <c r="B102" s="123" t="s">
        <v>3</v>
      </c>
      <c r="C102" s="431"/>
      <c r="D102" s="431"/>
      <c r="E102" s="78">
        <f t="shared" ref="E102:M102" si="124">E114/E128-1</f>
        <v>0.41882352941176482</v>
      </c>
      <c r="F102" s="78">
        <f t="shared" si="124"/>
        <v>0.27208480565371018</v>
      </c>
      <c r="G102" s="78">
        <f t="shared" si="124"/>
        <v>0.44067796610169485</v>
      </c>
      <c r="H102" s="78">
        <f t="shared" si="124"/>
        <v>0.22257053291536044</v>
      </c>
      <c r="I102" s="78">
        <f t="shared" si="124"/>
        <v>0.24567474048442905</v>
      </c>
      <c r="J102" s="78">
        <f t="shared" si="124"/>
        <v>0.27659574468085091</v>
      </c>
      <c r="K102" s="78">
        <f t="shared" si="124"/>
        <v>0.24528301886792425</v>
      </c>
      <c r="L102" s="78">
        <f t="shared" si="124"/>
        <v>0.18421052631578938</v>
      </c>
      <c r="M102" s="78">
        <f t="shared" si="124"/>
        <v>0.14919354838709653</v>
      </c>
    </row>
    <row r="103" spans="1:13" ht="15.75">
      <c r="A103" s="529"/>
      <c r="B103" s="123" t="s">
        <v>4</v>
      </c>
      <c r="C103" s="431"/>
      <c r="D103" s="431"/>
      <c r="E103" s="78">
        <f t="shared" ref="E103:M103" si="125">E115/E129-1</f>
        <v>0.4285714285714286</v>
      </c>
      <c r="F103" s="78">
        <f t="shared" si="125"/>
        <v>0.48119122257053282</v>
      </c>
      <c r="G103" s="78">
        <f t="shared" si="125"/>
        <v>0.40217391304347805</v>
      </c>
      <c r="H103" s="78">
        <f t="shared" si="125"/>
        <v>0.16745283018867929</v>
      </c>
      <c r="I103" s="78">
        <f t="shared" si="125"/>
        <v>0.15681233933161942</v>
      </c>
      <c r="J103" s="78">
        <f t="shared" si="125"/>
        <v>0.27118644067796605</v>
      </c>
      <c r="K103" s="78">
        <f t="shared" si="125"/>
        <v>0.20535714285714279</v>
      </c>
      <c r="L103" s="78">
        <f t="shared" si="125"/>
        <v>0.15727002967359027</v>
      </c>
      <c r="M103" s="78">
        <f t="shared" si="125"/>
        <v>0.13207547169811318</v>
      </c>
    </row>
    <row r="104" spans="1:13" ht="16.5" thickBot="1">
      <c r="A104" s="529"/>
      <c r="B104" s="124" t="s">
        <v>5</v>
      </c>
      <c r="C104" s="432"/>
      <c r="D104" s="432"/>
      <c r="E104" s="78">
        <f t="shared" ref="E104:M104" si="126">E116/E130-1</f>
        <v>0.56000000000000005</v>
      </c>
      <c r="F104" s="78">
        <f t="shared" si="126"/>
        <v>0.6760961810466759</v>
      </c>
      <c r="G104" s="78">
        <f t="shared" si="126"/>
        <v>0.49717514124293771</v>
      </c>
      <c r="H104" s="78">
        <f t="shared" si="126"/>
        <v>0.23711340206185549</v>
      </c>
      <c r="I104" s="78">
        <f t="shared" si="126"/>
        <v>9.4091903719912384E-2</v>
      </c>
      <c r="J104" s="78">
        <f t="shared" si="126"/>
        <v>0.17924528301886777</v>
      </c>
      <c r="K104" s="78">
        <f t="shared" si="126"/>
        <v>0.17936117936117935</v>
      </c>
      <c r="L104" s="78">
        <f t="shared" si="126"/>
        <v>0.10294117647058831</v>
      </c>
      <c r="M104" s="78">
        <f t="shared" si="126"/>
        <v>7.9691516709511578E-2</v>
      </c>
    </row>
    <row r="105" spans="1:13" ht="21" thickBot="1">
      <c r="A105" s="529"/>
      <c r="B105" s="45" t="s">
        <v>129</v>
      </c>
      <c r="C105" s="421"/>
      <c r="D105" s="421"/>
      <c r="E105" s="45"/>
      <c r="F105" s="45"/>
      <c r="G105" s="45"/>
      <c r="H105" s="45"/>
      <c r="I105" s="45"/>
      <c r="J105"/>
      <c r="K105" s="76"/>
      <c r="L105" s="76"/>
      <c r="M105" s="76"/>
    </row>
    <row r="106" spans="1:13" ht="15.75">
      <c r="A106" s="529"/>
      <c r="B106" s="112" t="s">
        <v>1</v>
      </c>
      <c r="C106" s="427"/>
      <c r="D106" s="427"/>
      <c r="E106" s="120" t="s">
        <v>168</v>
      </c>
      <c r="F106" s="120" t="s">
        <v>159</v>
      </c>
      <c r="G106" s="120" t="s">
        <v>160</v>
      </c>
      <c r="H106" s="120" t="s">
        <v>86</v>
      </c>
      <c r="I106" s="121" t="s">
        <v>87</v>
      </c>
      <c r="J106" s="120" t="s">
        <v>88</v>
      </c>
      <c r="K106" s="122" t="s">
        <v>89</v>
      </c>
      <c r="L106" s="122" t="s">
        <v>91</v>
      </c>
      <c r="M106" s="122" t="s">
        <v>121</v>
      </c>
    </row>
    <row r="107" spans="1:13" ht="15.75">
      <c r="A107" s="529"/>
      <c r="B107" s="123" t="s">
        <v>2</v>
      </c>
      <c r="C107" s="431"/>
      <c r="D107" s="431"/>
      <c r="E107" s="77">
        <f>E120-E113</f>
        <v>14.400000000000006</v>
      </c>
      <c r="F107" s="77">
        <f t="shared" ref="F107:M107" si="127">F120-F113</f>
        <v>20.6</v>
      </c>
      <c r="G107" s="77">
        <f t="shared" si="127"/>
        <v>5.0999999999999979</v>
      </c>
      <c r="H107" s="77">
        <f t="shared" si="127"/>
        <v>7.1999999999999993</v>
      </c>
      <c r="I107" s="77">
        <f t="shared" si="127"/>
        <v>8.1000000000000014</v>
      </c>
      <c r="J107" s="77">
        <f t="shared" si="127"/>
        <v>3.8999999999999986</v>
      </c>
      <c r="K107" s="77">
        <f t="shared" si="127"/>
        <v>3</v>
      </c>
      <c r="L107" s="77">
        <f t="shared" si="127"/>
        <v>4.4000000000000021</v>
      </c>
      <c r="M107" s="77">
        <f t="shared" si="127"/>
        <v>4.4000000000000021</v>
      </c>
    </row>
    <row r="108" spans="1:13" ht="15.75">
      <c r="A108" s="529"/>
      <c r="B108" s="123" t="s">
        <v>3</v>
      </c>
      <c r="C108" s="431"/>
      <c r="D108" s="431"/>
      <c r="E108" s="77">
        <f t="shared" ref="E108:M108" si="128">E121-E114</f>
        <v>5.519999999999996</v>
      </c>
      <c r="F108" s="77">
        <f t="shared" si="128"/>
        <v>10.399999999999999</v>
      </c>
      <c r="G108" s="77">
        <f t="shared" si="128"/>
        <v>1.7000000000000028</v>
      </c>
      <c r="H108" s="77">
        <f t="shared" si="128"/>
        <v>7.100000000000005</v>
      </c>
      <c r="I108" s="77">
        <f t="shared" si="128"/>
        <v>5.9000000000000021</v>
      </c>
      <c r="J108" s="77">
        <f t="shared" si="128"/>
        <v>5.0999999999999979</v>
      </c>
      <c r="K108" s="77">
        <f t="shared" si="128"/>
        <v>5.4000000000000021</v>
      </c>
      <c r="L108" s="77">
        <f t="shared" si="128"/>
        <v>6.8000000000000007</v>
      </c>
      <c r="M108" s="77">
        <f t="shared" si="128"/>
        <v>7</v>
      </c>
    </row>
    <row r="109" spans="1:13" ht="15.75">
      <c r="A109" s="529"/>
      <c r="B109" s="123" t="s">
        <v>4</v>
      </c>
      <c r="C109" s="431"/>
      <c r="D109" s="431"/>
      <c r="E109" s="77">
        <f t="shared" ref="E109:M109" si="129">E122-E115</f>
        <v>6</v>
      </c>
      <c r="F109" s="77">
        <f t="shared" si="129"/>
        <v>1</v>
      </c>
      <c r="G109" s="77">
        <f t="shared" si="129"/>
        <v>3.6000000000000014</v>
      </c>
      <c r="H109" s="77">
        <f t="shared" si="129"/>
        <v>11.299999999999997</v>
      </c>
      <c r="I109" s="77">
        <f t="shared" si="129"/>
        <v>10.700000000000003</v>
      </c>
      <c r="J109" s="77">
        <f t="shared" si="129"/>
        <v>6.5</v>
      </c>
      <c r="K109" s="77">
        <f t="shared" si="129"/>
        <v>8</v>
      </c>
      <c r="L109" s="77">
        <f t="shared" si="129"/>
        <v>9.3000000000000007</v>
      </c>
      <c r="M109" s="77">
        <f t="shared" si="129"/>
        <v>9.4000000000000021</v>
      </c>
    </row>
    <row r="110" spans="1:13" ht="16.5" thickBot="1">
      <c r="A110" s="529"/>
      <c r="B110" s="124" t="s">
        <v>5</v>
      </c>
      <c r="C110" s="432"/>
      <c r="D110" s="432"/>
      <c r="E110" s="77">
        <f t="shared" ref="E110:M110" si="130">E123-E116</f>
        <v>-6</v>
      </c>
      <c r="F110" s="77">
        <f t="shared" si="130"/>
        <v>-9.9000000000000057</v>
      </c>
      <c r="G110" s="77">
        <f t="shared" si="130"/>
        <v>0.20000000000000284</v>
      </c>
      <c r="H110" s="77">
        <f t="shared" si="130"/>
        <v>10.200000000000003</v>
      </c>
      <c r="I110" s="77">
        <f t="shared" si="130"/>
        <v>14.899999999999999</v>
      </c>
      <c r="J110" s="77">
        <f t="shared" si="130"/>
        <v>10.899999999999999</v>
      </c>
      <c r="K110" s="77">
        <f t="shared" si="130"/>
        <v>10.5</v>
      </c>
      <c r="L110" s="77">
        <f t="shared" si="130"/>
        <v>13</v>
      </c>
      <c r="M110" s="77">
        <f t="shared" si="130"/>
        <v>13.100000000000001</v>
      </c>
    </row>
    <row r="111" spans="1:13" ht="21" thickBot="1">
      <c r="A111" s="529"/>
      <c r="B111" s="45" t="s">
        <v>128</v>
      </c>
      <c r="C111" s="421"/>
      <c r="D111" s="421"/>
      <c r="E111" s="45"/>
      <c r="F111" s="45"/>
      <c r="G111" s="45"/>
      <c r="H111" s="45"/>
      <c r="I111" s="45"/>
      <c r="J111" s="45"/>
      <c r="K111" s="76"/>
      <c r="L111" s="76"/>
      <c r="M111" s="76"/>
    </row>
    <row r="112" spans="1:13" ht="15.75">
      <c r="A112" s="529"/>
      <c r="B112" s="125" t="s">
        <v>8</v>
      </c>
      <c r="C112" s="433"/>
      <c r="D112" s="433"/>
      <c r="E112" s="120" t="s">
        <v>168</v>
      </c>
      <c r="F112" s="120" t="s">
        <v>159</v>
      </c>
      <c r="G112" s="120" t="s">
        <v>160</v>
      </c>
      <c r="H112" s="120" t="s">
        <v>86</v>
      </c>
      <c r="I112" s="121" t="s">
        <v>87</v>
      </c>
      <c r="J112" s="120" t="s">
        <v>88</v>
      </c>
      <c r="K112" s="122" t="s">
        <v>89</v>
      </c>
      <c r="L112" s="122" t="s">
        <v>91</v>
      </c>
      <c r="M112" s="122" t="s">
        <v>121</v>
      </c>
    </row>
    <row r="113" spans="1:13" ht="15.75">
      <c r="A113" s="529"/>
      <c r="B113" s="119" t="s">
        <v>2</v>
      </c>
      <c r="C113" s="430"/>
      <c r="D113" s="430"/>
      <c r="E113" s="108">
        <f>60*30/25</f>
        <v>72</v>
      </c>
      <c r="F113" s="108">
        <v>39</v>
      </c>
      <c r="G113" s="108">
        <v>28.8</v>
      </c>
      <c r="H113" s="108">
        <v>24</v>
      </c>
      <c r="I113" s="108">
        <v>21.6</v>
      </c>
      <c r="J113" s="108">
        <v>21.6</v>
      </c>
      <c r="K113" s="108">
        <v>20.399999999999999</v>
      </c>
      <c r="L113" s="71">
        <v>19.2</v>
      </c>
      <c r="M113" s="109">
        <v>16.8</v>
      </c>
    </row>
    <row r="114" spans="1:13" ht="15.75">
      <c r="A114" s="529"/>
      <c r="B114" s="119" t="s">
        <v>3</v>
      </c>
      <c r="C114" s="430"/>
      <c r="D114" s="430"/>
      <c r="E114" s="108">
        <f>80.4*30/25</f>
        <v>96.48</v>
      </c>
      <c r="F114" s="108">
        <v>57.6</v>
      </c>
      <c r="G114" s="108">
        <v>40.799999999999997</v>
      </c>
      <c r="H114" s="108">
        <v>31.2</v>
      </c>
      <c r="I114" s="108">
        <v>28.8</v>
      </c>
      <c r="J114" s="108">
        <v>28.8</v>
      </c>
      <c r="K114" s="108">
        <v>26.4</v>
      </c>
      <c r="L114" s="71">
        <v>25.2</v>
      </c>
      <c r="M114" s="109">
        <v>22.8</v>
      </c>
    </row>
    <row r="115" spans="1:13" ht="15.75">
      <c r="A115" s="529"/>
      <c r="B115" s="119" t="s">
        <v>4</v>
      </c>
      <c r="C115" s="430"/>
      <c r="D115" s="430"/>
      <c r="E115" s="108">
        <f>100*30/25</f>
        <v>120</v>
      </c>
      <c r="F115" s="108">
        <v>75.599999999999994</v>
      </c>
      <c r="G115" s="108">
        <v>51.6</v>
      </c>
      <c r="H115" s="108">
        <v>39.6</v>
      </c>
      <c r="I115" s="108">
        <v>36</v>
      </c>
      <c r="J115" s="108">
        <v>36</v>
      </c>
      <c r="K115" s="108">
        <v>32.4</v>
      </c>
      <c r="L115" s="71">
        <v>31.2</v>
      </c>
      <c r="M115" s="109">
        <v>28.8</v>
      </c>
    </row>
    <row r="116" spans="1:13" ht="15.75">
      <c r="A116" s="529"/>
      <c r="B116" s="119" t="s">
        <v>5</v>
      </c>
      <c r="C116" s="430"/>
      <c r="D116" s="430"/>
      <c r="E116" s="108">
        <f>130*30/25</f>
        <v>156</v>
      </c>
      <c r="F116" s="108">
        <v>94.8</v>
      </c>
      <c r="G116" s="108">
        <v>63.6</v>
      </c>
      <c r="H116" s="108">
        <v>48</v>
      </c>
      <c r="I116" s="108">
        <v>40</v>
      </c>
      <c r="J116" s="108">
        <v>40</v>
      </c>
      <c r="K116" s="108">
        <v>38.4</v>
      </c>
      <c r="L116" s="71">
        <v>36</v>
      </c>
      <c r="M116" s="109">
        <v>33.6</v>
      </c>
    </row>
    <row r="117" spans="1:13" ht="15.75">
      <c r="A117" s="529"/>
      <c r="B117" s="2"/>
      <c r="C117" s="2"/>
      <c r="D117" s="2"/>
      <c r="E117" s="74"/>
      <c r="F117" s="74"/>
      <c r="G117" s="74"/>
      <c r="H117" s="74"/>
      <c r="I117" s="74"/>
      <c r="J117" s="74"/>
      <c r="K117" s="74"/>
      <c r="L117" s="74"/>
      <c r="M117" s="75"/>
    </row>
    <row r="118" spans="1:13" ht="18.75">
      <c r="A118" s="529"/>
      <c r="B118" s="43" t="s">
        <v>131</v>
      </c>
      <c r="C118" s="420"/>
      <c r="D118" s="420"/>
      <c r="E118" s="113"/>
      <c r="F118" s="113"/>
      <c r="G118" s="113"/>
      <c r="H118" s="113"/>
      <c r="I118" s="113"/>
      <c r="J118" s="113"/>
      <c r="K118" s="85"/>
      <c r="L118"/>
      <c r="M118"/>
    </row>
    <row r="119" spans="1:13">
      <c r="A119" s="529"/>
      <c r="B119" s="51" t="s">
        <v>85</v>
      </c>
      <c r="C119" s="51"/>
      <c r="D119" s="51"/>
      <c r="E119" s="120" t="s">
        <v>168</v>
      </c>
      <c r="F119" s="120" t="s">
        <v>159</v>
      </c>
      <c r="G119" s="120" t="s">
        <v>160</v>
      </c>
      <c r="H119" s="120" t="s">
        <v>86</v>
      </c>
      <c r="I119" s="121" t="s">
        <v>87</v>
      </c>
      <c r="J119" s="120" t="s">
        <v>88</v>
      </c>
      <c r="K119" s="122" t="s">
        <v>89</v>
      </c>
      <c r="L119" s="122" t="s">
        <v>91</v>
      </c>
      <c r="M119" s="122" t="s">
        <v>121</v>
      </c>
    </row>
    <row r="120" spans="1:13">
      <c r="A120" s="529"/>
      <c r="B120" s="51" t="s">
        <v>2</v>
      </c>
      <c r="C120" s="51"/>
      <c r="D120" s="51"/>
      <c r="E120" s="56">
        <f>ROUNDUP(E127*1.5,1)</f>
        <v>86.4</v>
      </c>
      <c r="F120" s="56">
        <f t="shared" ref="F120:M120" si="131">ROUNDUP(F127*1.5,1)</f>
        <v>59.6</v>
      </c>
      <c r="G120" s="56">
        <f t="shared" si="131"/>
        <v>33.9</v>
      </c>
      <c r="H120" s="56">
        <f t="shared" si="131"/>
        <v>31.2</v>
      </c>
      <c r="I120" s="56">
        <f t="shared" si="131"/>
        <v>29.700000000000003</v>
      </c>
      <c r="J120" s="56">
        <f t="shared" si="131"/>
        <v>25.5</v>
      </c>
      <c r="K120" s="56">
        <f t="shared" si="131"/>
        <v>23.4</v>
      </c>
      <c r="L120" s="56">
        <f t="shared" si="131"/>
        <v>23.6</v>
      </c>
      <c r="M120" s="56">
        <f t="shared" si="131"/>
        <v>21.200000000000003</v>
      </c>
    </row>
    <row r="121" spans="1:13">
      <c r="A121" s="529"/>
      <c r="B121" s="51" t="s">
        <v>3</v>
      </c>
      <c r="C121" s="51"/>
      <c r="D121" s="51"/>
      <c r="E121" s="56">
        <f t="shared" ref="E121:M121" si="132">ROUNDUP(E128*1.5,1)</f>
        <v>102</v>
      </c>
      <c r="F121" s="56">
        <f t="shared" si="132"/>
        <v>68</v>
      </c>
      <c r="G121" s="56">
        <f t="shared" si="132"/>
        <v>42.5</v>
      </c>
      <c r="H121" s="56">
        <f t="shared" si="132"/>
        <v>38.300000000000004</v>
      </c>
      <c r="I121" s="56">
        <f t="shared" si="132"/>
        <v>34.700000000000003</v>
      </c>
      <c r="J121" s="56">
        <f t="shared" si="132"/>
        <v>33.9</v>
      </c>
      <c r="K121" s="56">
        <f t="shared" si="132"/>
        <v>31.8</v>
      </c>
      <c r="L121" s="56">
        <f t="shared" si="132"/>
        <v>32</v>
      </c>
      <c r="M121" s="56">
        <f t="shared" si="132"/>
        <v>29.8</v>
      </c>
    </row>
    <row r="122" spans="1:13">
      <c r="A122" s="529"/>
      <c r="B122" s="51" t="s">
        <v>4</v>
      </c>
      <c r="C122" s="51"/>
      <c r="D122" s="51"/>
      <c r="E122" s="56">
        <f t="shared" ref="E122:M122" si="133">ROUNDUP(E129*1.5,1)</f>
        <v>126</v>
      </c>
      <c r="F122" s="56">
        <f t="shared" si="133"/>
        <v>76.599999999999994</v>
      </c>
      <c r="G122" s="56">
        <f t="shared" si="133"/>
        <v>55.2</v>
      </c>
      <c r="H122" s="56">
        <f t="shared" si="133"/>
        <v>50.9</v>
      </c>
      <c r="I122" s="56">
        <f t="shared" si="133"/>
        <v>46.7</v>
      </c>
      <c r="J122" s="56">
        <f t="shared" si="133"/>
        <v>42.5</v>
      </c>
      <c r="K122" s="56">
        <f t="shared" si="133"/>
        <v>40.4</v>
      </c>
      <c r="L122" s="56">
        <f t="shared" si="133"/>
        <v>40.5</v>
      </c>
      <c r="M122" s="56">
        <f t="shared" si="133"/>
        <v>38.200000000000003</v>
      </c>
    </row>
    <row r="123" spans="1:13">
      <c r="A123" s="529"/>
      <c r="B123" s="51" t="s">
        <v>5</v>
      </c>
      <c r="C123" s="51"/>
      <c r="D123" s="51"/>
      <c r="E123" s="56">
        <f t="shared" ref="E123:M123" si="134">ROUNDUP(E130*1.5,1)</f>
        <v>150</v>
      </c>
      <c r="F123" s="56">
        <f t="shared" si="134"/>
        <v>84.899999999999991</v>
      </c>
      <c r="G123" s="56">
        <f t="shared" si="134"/>
        <v>63.800000000000004</v>
      </c>
      <c r="H123" s="56">
        <f t="shared" si="134"/>
        <v>58.2</v>
      </c>
      <c r="I123" s="56">
        <f t="shared" si="134"/>
        <v>54.9</v>
      </c>
      <c r="J123" s="56">
        <f t="shared" si="134"/>
        <v>50.9</v>
      </c>
      <c r="K123" s="56">
        <f t="shared" si="134"/>
        <v>48.9</v>
      </c>
      <c r="L123" s="56">
        <f t="shared" si="134"/>
        <v>49</v>
      </c>
      <c r="M123" s="56">
        <f t="shared" si="134"/>
        <v>46.7</v>
      </c>
    </row>
    <row r="124" spans="1:13" ht="17.45" customHeight="1">
      <c r="A124" s="529"/>
      <c r="B124" s="54"/>
      <c r="C124" s="390"/>
      <c r="D124" s="390"/>
      <c r="E124" s="55"/>
      <c r="F124" s="55"/>
      <c r="G124" s="55"/>
      <c r="H124" s="55"/>
      <c r="I124" s="55"/>
      <c r="J124" s="55"/>
      <c r="K124" s="55"/>
      <c r="L124" s="55"/>
      <c r="M124" s="55"/>
    </row>
    <row r="125" spans="1:13" ht="18.75">
      <c r="A125" s="529"/>
      <c r="B125" s="43" t="s">
        <v>126</v>
      </c>
      <c r="C125" s="420"/>
      <c r="D125" s="420"/>
      <c r="E125" s="113"/>
      <c r="F125" s="113"/>
      <c r="G125" s="113"/>
      <c r="H125" s="113"/>
      <c r="I125" s="113"/>
      <c r="J125" s="113"/>
      <c r="K125" s="85"/>
      <c r="L125"/>
      <c r="M125"/>
    </row>
    <row r="126" spans="1:13">
      <c r="A126" s="529"/>
      <c r="B126" s="51" t="s">
        <v>85</v>
      </c>
      <c r="C126" s="51"/>
      <c r="D126" s="51"/>
      <c r="E126" s="120" t="s">
        <v>168</v>
      </c>
      <c r="F126" s="120" t="s">
        <v>159</v>
      </c>
      <c r="G126" s="120" t="s">
        <v>160</v>
      </c>
      <c r="H126" s="120" t="s">
        <v>86</v>
      </c>
      <c r="I126" s="121" t="s">
        <v>87</v>
      </c>
      <c r="J126" s="120" t="s">
        <v>88</v>
      </c>
      <c r="K126" s="122" t="s">
        <v>89</v>
      </c>
      <c r="L126" s="122" t="s">
        <v>91</v>
      </c>
      <c r="M126" s="122" t="s">
        <v>121</v>
      </c>
    </row>
    <row r="127" spans="1:13">
      <c r="A127" s="529"/>
      <c r="B127" s="51" t="s">
        <v>2</v>
      </c>
      <c r="C127" s="51"/>
      <c r="D127" s="51"/>
      <c r="E127" s="52">
        <f>E134*0.8</f>
        <v>57.6</v>
      </c>
      <c r="F127" s="52">
        <f t="shared" ref="F127:M127" si="135">F134*0.8</f>
        <v>39.680000000000007</v>
      </c>
      <c r="G127" s="52">
        <f t="shared" si="135"/>
        <v>22.560000000000002</v>
      </c>
      <c r="H127" s="52">
        <f t="shared" si="135"/>
        <v>20.8</v>
      </c>
      <c r="I127" s="52">
        <f t="shared" si="135"/>
        <v>19.760000000000002</v>
      </c>
      <c r="J127" s="52">
        <f t="shared" si="135"/>
        <v>16.96</v>
      </c>
      <c r="K127" s="52">
        <f t="shared" si="135"/>
        <v>15.600000000000001</v>
      </c>
      <c r="L127" s="52">
        <f t="shared" si="135"/>
        <v>15.680000000000001</v>
      </c>
      <c r="M127" s="52">
        <f t="shared" si="135"/>
        <v>14.080000000000002</v>
      </c>
    </row>
    <row r="128" spans="1:13">
      <c r="A128" s="529"/>
      <c r="B128" s="51" t="s">
        <v>3</v>
      </c>
      <c r="C128" s="51"/>
      <c r="D128" s="51"/>
      <c r="E128" s="52">
        <f t="shared" ref="E128:M130" si="136">E135*0.8</f>
        <v>68</v>
      </c>
      <c r="F128" s="52">
        <f t="shared" si="136"/>
        <v>45.28</v>
      </c>
      <c r="G128" s="52">
        <f t="shared" si="136"/>
        <v>28.32</v>
      </c>
      <c r="H128" s="52">
        <f t="shared" si="136"/>
        <v>25.52</v>
      </c>
      <c r="I128" s="52">
        <f t="shared" si="136"/>
        <v>23.12</v>
      </c>
      <c r="J128" s="52">
        <f t="shared" si="136"/>
        <v>22.560000000000002</v>
      </c>
      <c r="K128" s="52">
        <f t="shared" si="136"/>
        <v>21.200000000000003</v>
      </c>
      <c r="L128" s="52">
        <f t="shared" si="136"/>
        <v>21.28</v>
      </c>
      <c r="M128" s="52">
        <f t="shared" si="136"/>
        <v>19.840000000000003</v>
      </c>
    </row>
    <row r="129" spans="1:13">
      <c r="A129" s="529"/>
      <c r="B129" s="51" t="s">
        <v>4</v>
      </c>
      <c r="C129" s="51"/>
      <c r="D129" s="51"/>
      <c r="E129" s="52">
        <f t="shared" si="136"/>
        <v>84</v>
      </c>
      <c r="F129" s="52">
        <f t="shared" si="136"/>
        <v>51.04</v>
      </c>
      <c r="G129" s="52">
        <f t="shared" si="136"/>
        <v>36.800000000000004</v>
      </c>
      <c r="H129" s="52">
        <f t="shared" si="136"/>
        <v>33.92</v>
      </c>
      <c r="I129" s="52">
        <f t="shared" si="136"/>
        <v>31.12</v>
      </c>
      <c r="J129" s="52">
        <f t="shared" si="136"/>
        <v>28.32</v>
      </c>
      <c r="K129" s="52">
        <f t="shared" si="136"/>
        <v>26.880000000000003</v>
      </c>
      <c r="L129" s="52">
        <f t="shared" si="136"/>
        <v>26.960000000000004</v>
      </c>
      <c r="M129" s="52">
        <f t="shared" si="136"/>
        <v>25.44</v>
      </c>
    </row>
    <row r="130" spans="1:13">
      <c r="A130" s="529"/>
      <c r="B130" s="51" t="s">
        <v>5</v>
      </c>
      <c r="C130" s="51"/>
      <c r="D130" s="51"/>
      <c r="E130" s="52">
        <f t="shared" si="136"/>
        <v>100</v>
      </c>
      <c r="F130" s="52">
        <f t="shared" si="136"/>
        <v>56.56</v>
      </c>
      <c r="G130" s="52">
        <f t="shared" si="136"/>
        <v>42.480000000000004</v>
      </c>
      <c r="H130" s="52">
        <f t="shared" si="136"/>
        <v>38.800000000000004</v>
      </c>
      <c r="I130" s="52">
        <f t="shared" si="136"/>
        <v>36.56</v>
      </c>
      <c r="J130" s="52">
        <f t="shared" si="136"/>
        <v>33.92</v>
      </c>
      <c r="K130" s="52">
        <f t="shared" si="136"/>
        <v>32.56</v>
      </c>
      <c r="L130" s="52">
        <f t="shared" si="136"/>
        <v>32.64</v>
      </c>
      <c r="M130" s="52">
        <f t="shared" si="136"/>
        <v>31.12</v>
      </c>
    </row>
    <row r="131" spans="1:13">
      <c r="A131" s="529"/>
      <c r="B131" s="54"/>
      <c r="C131" s="390"/>
      <c r="D131" s="390"/>
      <c r="E131" s="57"/>
      <c r="F131" s="57"/>
      <c r="G131" s="57"/>
      <c r="H131" s="57"/>
      <c r="I131" s="57"/>
      <c r="J131" s="57"/>
      <c r="K131" s="57"/>
      <c r="L131" s="57"/>
      <c r="M131" s="57"/>
    </row>
    <row r="132" spans="1:13" ht="14.45" customHeight="1">
      <c r="A132" s="529"/>
      <c r="B132" s="43" t="s">
        <v>127</v>
      </c>
      <c r="C132" s="420"/>
      <c r="D132" s="420"/>
      <c r="E132" s="113"/>
      <c r="F132" s="113"/>
      <c r="G132" s="113"/>
      <c r="H132" s="113"/>
      <c r="I132" s="113"/>
      <c r="J132" s="113"/>
      <c r="K132" s="85"/>
      <c r="L132"/>
      <c r="M132"/>
    </row>
    <row r="133" spans="1:13">
      <c r="A133" s="529"/>
      <c r="B133" s="51" t="s">
        <v>85</v>
      </c>
      <c r="C133" s="51"/>
      <c r="D133" s="51"/>
      <c r="E133" s="120" t="s">
        <v>168</v>
      </c>
      <c r="F133" s="120" t="s">
        <v>159</v>
      </c>
      <c r="G133" s="120" t="s">
        <v>160</v>
      </c>
      <c r="H133" s="120" t="s">
        <v>86</v>
      </c>
      <c r="I133" s="121" t="s">
        <v>87</v>
      </c>
      <c r="J133" s="120" t="s">
        <v>88</v>
      </c>
      <c r="K133" s="122" t="s">
        <v>89</v>
      </c>
      <c r="L133" s="122" t="s">
        <v>91</v>
      </c>
      <c r="M133" s="122" t="s">
        <v>121</v>
      </c>
    </row>
    <row r="134" spans="1:13">
      <c r="A134" s="529"/>
      <c r="B134" s="51" t="s">
        <v>2</v>
      </c>
      <c r="C134" s="51"/>
      <c r="D134" s="51"/>
      <c r="E134" s="52" t="s">
        <v>169</v>
      </c>
      <c r="F134" s="52" t="s">
        <v>170</v>
      </c>
      <c r="G134" s="52" t="s">
        <v>171</v>
      </c>
      <c r="H134" s="52" t="s">
        <v>172</v>
      </c>
      <c r="I134" s="53" t="s">
        <v>173</v>
      </c>
      <c r="J134" s="52" t="s">
        <v>174</v>
      </c>
      <c r="K134" s="110" t="s">
        <v>175</v>
      </c>
      <c r="L134" s="110" t="s">
        <v>197</v>
      </c>
      <c r="M134" s="110" t="s">
        <v>176</v>
      </c>
    </row>
    <row r="135" spans="1:13">
      <c r="A135" s="529"/>
      <c r="B135" s="51" t="s">
        <v>3</v>
      </c>
      <c r="C135" s="51"/>
      <c r="D135" s="51"/>
      <c r="E135" s="52" t="s">
        <v>177</v>
      </c>
      <c r="F135" s="52" t="s">
        <v>178</v>
      </c>
      <c r="G135" s="52" t="s">
        <v>179</v>
      </c>
      <c r="H135" s="52" t="s">
        <v>180</v>
      </c>
      <c r="I135" s="53" t="s">
        <v>181</v>
      </c>
      <c r="J135" s="52" t="s">
        <v>171</v>
      </c>
      <c r="K135" s="110" t="s">
        <v>182</v>
      </c>
      <c r="L135" s="110" t="s">
        <v>198</v>
      </c>
      <c r="M135" s="110" t="s">
        <v>183</v>
      </c>
    </row>
    <row r="136" spans="1:13">
      <c r="A136" s="529"/>
      <c r="B136" s="51" t="s">
        <v>4</v>
      </c>
      <c r="C136" s="51"/>
      <c r="D136" s="51"/>
      <c r="E136" s="52" t="s">
        <v>184</v>
      </c>
      <c r="F136" s="52" t="s">
        <v>185</v>
      </c>
      <c r="G136" s="52" t="s">
        <v>186</v>
      </c>
      <c r="H136" s="52" t="s">
        <v>187</v>
      </c>
      <c r="I136" s="53" t="s">
        <v>188</v>
      </c>
      <c r="J136" s="52" t="s">
        <v>179</v>
      </c>
      <c r="K136" s="110" t="s">
        <v>189</v>
      </c>
      <c r="L136" s="110" t="s">
        <v>199</v>
      </c>
      <c r="M136" s="110" t="s">
        <v>190</v>
      </c>
    </row>
    <row r="137" spans="1:13" ht="33" customHeight="1">
      <c r="A137" s="529"/>
      <c r="B137" s="51" t="s">
        <v>5</v>
      </c>
      <c r="C137" s="51"/>
      <c r="D137" s="51"/>
      <c r="E137" s="52" t="s">
        <v>191</v>
      </c>
      <c r="F137" s="52" t="s">
        <v>192</v>
      </c>
      <c r="G137" s="52" t="s">
        <v>193</v>
      </c>
      <c r="H137" s="52" t="s">
        <v>194</v>
      </c>
      <c r="I137" s="53" t="s">
        <v>195</v>
      </c>
      <c r="J137" s="52" t="s">
        <v>187</v>
      </c>
      <c r="K137" s="110" t="s">
        <v>196</v>
      </c>
      <c r="L137" s="110" t="s">
        <v>200</v>
      </c>
      <c r="M137" s="110" t="s">
        <v>188</v>
      </c>
    </row>
    <row r="138" spans="1:13" ht="18.75">
      <c r="A138" s="530" t="s">
        <v>203</v>
      </c>
      <c r="B138" s="533" t="s">
        <v>203</v>
      </c>
      <c r="C138" s="533"/>
      <c r="D138" s="533"/>
      <c r="E138" s="533"/>
      <c r="F138" s="533"/>
      <c r="G138" s="533"/>
      <c r="H138" s="533"/>
      <c r="I138" s="533"/>
      <c r="J138" s="533"/>
      <c r="K138" s="533"/>
    </row>
    <row r="139" spans="1:13">
      <c r="A139" s="530"/>
      <c r="B139" s="98"/>
      <c r="C139" s="98"/>
      <c r="D139" s="98"/>
      <c r="E139" s="98"/>
      <c r="F139" s="98"/>
      <c r="G139" s="98"/>
      <c r="H139" s="98"/>
      <c r="I139" s="98"/>
      <c r="J139" s="98"/>
      <c r="K139" s="98"/>
    </row>
    <row r="140" spans="1:13" ht="21" thickBot="1">
      <c r="A140" s="530"/>
      <c r="B140" s="14" t="s">
        <v>9</v>
      </c>
      <c r="C140" s="415"/>
      <c r="D140" s="415"/>
      <c r="E140" s="13"/>
      <c r="F140" s="13"/>
      <c r="G140" s="13"/>
      <c r="H140" s="13"/>
      <c r="I140" s="13"/>
      <c r="J140" s="13"/>
      <c r="K140" s="13"/>
      <c r="L140" s="13"/>
    </row>
    <row r="141" spans="1:13" ht="15.75">
      <c r="A141" s="530"/>
      <c r="B141" s="3" t="s">
        <v>8</v>
      </c>
      <c r="C141" s="417"/>
      <c r="D141" s="417"/>
      <c r="E141" s="25" t="s">
        <v>76</v>
      </c>
      <c r="F141" s="25" t="s">
        <v>77</v>
      </c>
      <c r="G141" s="25" t="s">
        <v>78</v>
      </c>
      <c r="H141" s="25" t="s">
        <v>79</v>
      </c>
      <c r="I141" s="25" t="s">
        <v>80</v>
      </c>
      <c r="J141" s="25">
        <v>400</v>
      </c>
      <c r="K141" s="25" t="s">
        <v>81</v>
      </c>
      <c r="L141" s="25"/>
      <c r="M141" s="25"/>
    </row>
    <row r="142" spans="1:13" ht="15.75">
      <c r="A142" s="530"/>
      <c r="B142" s="11" t="s">
        <v>2</v>
      </c>
      <c r="C142" s="434"/>
      <c r="D142" s="434"/>
      <c r="E142" s="117">
        <f>E173/E148-1</f>
        <v>0</v>
      </c>
      <c r="F142" s="117">
        <f t="shared" ref="F142:K142" si="137">F173/F148-1</f>
        <v>0.1333333333333333</v>
      </c>
      <c r="G142" s="117">
        <f t="shared" si="137"/>
        <v>-0.11458333333333337</v>
      </c>
      <c r="H142" s="117">
        <f t="shared" si="137"/>
        <v>-8.8095238095238004E-2</v>
      </c>
      <c r="I142" s="117">
        <f t="shared" si="137"/>
        <v>-3.6111111111110983E-2</v>
      </c>
      <c r="J142" s="117">
        <f t="shared" si="137"/>
        <v>-5.8333333333333348E-2</v>
      </c>
      <c r="K142" s="117">
        <f t="shared" si="137"/>
        <v>6.0000000000000053E-2</v>
      </c>
      <c r="L142" s="117"/>
      <c r="M142" s="117"/>
    </row>
    <row r="143" spans="1:13" ht="15.75">
      <c r="A143" s="530"/>
      <c r="B143" s="11" t="s">
        <v>3</v>
      </c>
      <c r="C143" s="434"/>
      <c r="D143" s="434"/>
      <c r="E143" s="117">
        <f t="shared" ref="E143:K145" si="138">E174/E149-1</f>
        <v>0</v>
      </c>
      <c r="F143" s="117">
        <f t="shared" si="138"/>
        <v>6.3888888888888884E-2</v>
      </c>
      <c r="G143" s="117">
        <f t="shared" si="138"/>
        <v>-7.999999999999996E-2</v>
      </c>
      <c r="H143" s="117">
        <f t="shared" si="138"/>
        <v>6.0416666666666563E-2</v>
      </c>
      <c r="I143" s="117">
        <f t="shared" si="138"/>
        <v>4.3010752688172893E-3</v>
      </c>
      <c r="J143" s="117">
        <f t="shared" si="138"/>
        <v>-8.6021505376344121E-2</v>
      </c>
      <c r="K143" s="117">
        <f t="shared" si="138"/>
        <v>7.7333333333333254E-2</v>
      </c>
      <c r="L143" s="117"/>
      <c r="M143" s="117"/>
    </row>
    <row r="144" spans="1:13" ht="15.75">
      <c r="A144" s="530"/>
      <c r="B144" s="11" t="s">
        <v>4</v>
      </c>
      <c r="C144" s="434"/>
      <c r="D144" s="434"/>
      <c r="E144" s="117">
        <f t="shared" si="138"/>
        <v>0</v>
      </c>
      <c r="F144" s="117">
        <f t="shared" si="138"/>
        <v>1.0714285714285676E-2</v>
      </c>
      <c r="G144" s="117">
        <f t="shared" si="138"/>
        <v>-0.11388888888888882</v>
      </c>
      <c r="H144" s="117">
        <f t="shared" si="138"/>
        <v>2.1052631578947434E-2</v>
      </c>
      <c r="I144" s="117">
        <f t="shared" si="138"/>
        <v>1.6666666666666607E-2</v>
      </c>
      <c r="J144" s="117">
        <f t="shared" si="138"/>
        <v>-5.7407407407407463E-2</v>
      </c>
      <c r="K144" s="117">
        <f t="shared" si="138"/>
        <v>5.1612903225806361E-2</v>
      </c>
      <c r="L144" s="117"/>
      <c r="M144" s="117"/>
    </row>
    <row r="145" spans="1:13" ht="15.75">
      <c r="A145" s="530"/>
      <c r="B145" s="11" t="s">
        <v>5</v>
      </c>
      <c r="C145" s="434"/>
      <c r="D145" s="434"/>
      <c r="E145" s="117">
        <f t="shared" si="138"/>
        <v>0</v>
      </c>
      <c r="F145" s="117">
        <f t="shared" si="138"/>
        <v>-2.9166666666666785E-2</v>
      </c>
      <c r="G145" s="117">
        <f t="shared" si="138"/>
        <v>-0.13928571428571435</v>
      </c>
      <c r="H145" s="117">
        <f t="shared" si="138"/>
        <v>-8.8888888888889017E-2</v>
      </c>
      <c r="I145" s="117">
        <f t="shared" si="138"/>
        <v>-8.6956521739130488E-2</v>
      </c>
      <c r="J145" s="117">
        <f t="shared" si="138"/>
        <v>-0.14057971014492743</v>
      </c>
      <c r="K145" s="117">
        <f t="shared" si="138"/>
        <v>3.4234234234234107E-2</v>
      </c>
      <c r="L145" s="117"/>
      <c r="M145" s="117"/>
    </row>
    <row r="146" spans="1:13" ht="15.75" thickBot="1">
      <c r="A146" s="530"/>
      <c r="B146" s="98"/>
      <c r="C146" s="98"/>
      <c r="D146" s="98"/>
      <c r="E146" s="98"/>
      <c r="F146" s="98"/>
      <c r="G146" s="98"/>
      <c r="H146" s="98"/>
      <c r="I146" s="98"/>
      <c r="J146" s="98"/>
      <c r="K146" s="98"/>
    </row>
    <row r="147" spans="1:13" ht="15.75">
      <c r="A147" s="530"/>
      <c r="B147" s="3" t="s">
        <v>8</v>
      </c>
      <c r="C147" s="417"/>
      <c r="D147" s="417"/>
      <c r="E147" s="25" t="s">
        <v>76</v>
      </c>
      <c r="F147" s="25" t="s">
        <v>77</v>
      </c>
      <c r="G147" s="25" t="s">
        <v>78</v>
      </c>
      <c r="H147" s="25" t="s">
        <v>79</v>
      </c>
      <c r="I147" s="25" t="s">
        <v>80</v>
      </c>
      <c r="J147" s="25">
        <v>400</v>
      </c>
      <c r="K147" s="25" t="s">
        <v>81</v>
      </c>
      <c r="L147" s="25"/>
      <c r="M147" s="25"/>
    </row>
    <row r="148" spans="1:13" ht="15.75">
      <c r="A148" s="530"/>
      <c r="B148" s="11" t="s">
        <v>2</v>
      </c>
      <c r="C148" s="434"/>
      <c r="D148" s="434"/>
      <c r="E148" s="30">
        <v>102</v>
      </c>
      <c r="F148" s="30">
        <v>60</v>
      </c>
      <c r="G148" s="30">
        <v>48</v>
      </c>
      <c r="H148" s="30">
        <v>42</v>
      </c>
      <c r="I148" s="30">
        <v>36</v>
      </c>
      <c r="J148" s="30">
        <v>36</v>
      </c>
      <c r="K148" s="30">
        <v>30</v>
      </c>
      <c r="L148" s="30"/>
      <c r="M148" s="30"/>
    </row>
    <row r="149" spans="1:13" ht="15.75">
      <c r="A149" s="530"/>
      <c r="B149" s="11" t="s">
        <v>3</v>
      </c>
      <c r="C149" s="434"/>
      <c r="D149" s="434"/>
      <c r="E149" s="30">
        <v>126</v>
      </c>
      <c r="F149" s="30">
        <v>72</v>
      </c>
      <c r="G149" s="30">
        <v>60</v>
      </c>
      <c r="H149" s="30">
        <v>48</v>
      </c>
      <c r="I149" s="30">
        <v>46.5</v>
      </c>
      <c r="J149" s="30">
        <v>46.5</v>
      </c>
      <c r="K149" s="30">
        <v>37.5</v>
      </c>
      <c r="L149" s="30"/>
      <c r="M149" s="30"/>
    </row>
    <row r="150" spans="1:13" ht="15.75">
      <c r="A150" s="530"/>
      <c r="B150" s="11" t="s">
        <v>4</v>
      </c>
      <c r="C150" s="434"/>
      <c r="D150" s="434"/>
      <c r="E150" s="30">
        <v>150</v>
      </c>
      <c r="F150" s="30">
        <v>84</v>
      </c>
      <c r="G150" s="30">
        <v>72</v>
      </c>
      <c r="H150" s="30">
        <v>57</v>
      </c>
      <c r="I150" s="30">
        <v>54</v>
      </c>
      <c r="J150" s="30">
        <v>54</v>
      </c>
      <c r="K150" s="30">
        <v>46.5</v>
      </c>
      <c r="L150" s="30"/>
      <c r="M150" s="30"/>
    </row>
    <row r="151" spans="1:13" ht="15.75">
      <c r="A151" s="530"/>
      <c r="B151" s="11" t="s">
        <v>5</v>
      </c>
      <c r="C151" s="434"/>
      <c r="D151" s="434"/>
      <c r="E151" s="30">
        <v>174</v>
      </c>
      <c r="F151" s="30">
        <v>96</v>
      </c>
      <c r="G151" s="30">
        <v>84</v>
      </c>
      <c r="H151" s="30">
        <v>72</v>
      </c>
      <c r="I151" s="30">
        <v>69</v>
      </c>
      <c r="J151" s="30">
        <v>69</v>
      </c>
      <c r="K151" s="30">
        <v>55.5</v>
      </c>
      <c r="L151" s="30"/>
      <c r="M151" s="30"/>
    </row>
    <row r="152" spans="1:13" ht="41.25" thickBot="1">
      <c r="A152" s="530"/>
      <c r="B152" s="89" t="s">
        <v>130</v>
      </c>
      <c r="C152" s="89"/>
      <c r="D152" s="89"/>
      <c r="E152" s="89"/>
      <c r="F152" s="89"/>
      <c r="G152" s="89"/>
      <c r="H152" s="89"/>
      <c r="I152" s="89"/>
      <c r="K152" s="91"/>
      <c r="L152" s="91"/>
      <c r="M152" s="91"/>
    </row>
    <row r="153" spans="1:13" ht="15.75">
      <c r="A153" s="530"/>
      <c r="B153" s="92" t="s">
        <v>1</v>
      </c>
      <c r="C153" s="435"/>
      <c r="D153" s="435"/>
      <c r="E153" s="120" t="s">
        <v>168</v>
      </c>
      <c r="F153" s="120" t="s">
        <v>159</v>
      </c>
      <c r="G153" s="120" t="s">
        <v>160</v>
      </c>
      <c r="H153" s="120" t="s">
        <v>86</v>
      </c>
      <c r="I153" s="121" t="s">
        <v>87</v>
      </c>
      <c r="J153" s="120" t="s">
        <v>88</v>
      </c>
      <c r="K153" s="122" t="s">
        <v>89</v>
      </c>
      <c r="L153" s="122"/>
      <c r="M153" s="122"/>
    </row>
    <row r="154" spans="1:13" ht="15.75">
      <c r="A154" s="530"/>
      <c r="B154" s="99" t="s">
        <v>2</v>
      </c>
      <c r="C154" s="436"/>
      <c r="D154" s="436"/>
      <c r="E154" s="100">
        <f>E166/E180-1</f>
        <v>0.32352941176470584</v>
      </c>
      <c r="F154" s="100">
        <f t="shared" ref="F154:K154" si="139">F166/F180-1</f>
        <v>0.21466431095406358</v>
      </c>
      <c r="G154" s="100">
        <f t="shared" si="139"/>
        <v>0.31355932203389836</v>
      </c>
      <c r="H154" s="100">
        <f t="shared" si="139"/>
        <v>0.17554858934169282</v>
      </c>
      <c r="I154" s="100">
        <f t="shared" si="139"/>
        <v>0.19377162629757794</v>
      </c>
      <c r="J154" s="100">
        <f t="shared" si="139"/>
        <v>0.22340425531914887</v>
      </c>
      <c r="K154" s="100">
        <f t="shared" si="139"/>
        <v>0.24528301886792425</v>
      </c>
      <c r="L154" s="100"/>
      <c r="M154" s="100"/>
    </row>
    <row r="155" spans="1:13" ht="15.75">
      <c r="A155" s="530"/>
      <c r="B155" s="99" t="s">
        <v>3</v>
      </c>
      <c r="C155" s="436"/>
      <c r="D155" s="436"/>
      <c r="E155" s="100">
        <f t="shared" ref="E155:E157" si="140">E167/E181-1</f>
        <v>0.4285714285714286</v>
      </c>
      <c r="F155" s="100">
        <f t="shared" ref="F155:K155" si="141">F167/F181-1</f>
        <v>0.38714733542319757</v>
      </c>
      <c r="G155" s="100">
        <f t="shared" si="141"/>
        <v>0.33695652173913038</v>
      </c>
      <c r="H155" s="100">
        <f t="shared" si="141"/>
        <v>0.13207547169811318</v>
      </c>
      <c r="I155" s="100">
        <f t="shared" si="141"/>
        <v>0.11825192802056539</v>
      </c>
      <c r="J155" s="100">
        <f t="shared" si="141"/>
        <v>0.22881355932203373</v>
      </c>
      <c r="K155" s="100">
        <f t="shared" si="141"/>
        <v>0.20535714285714279</v>
      </c>
      <c r="L155" s="100"/>
      <c r="M155" s="100"/>
    </row>
    <row r="156" spans="1:13" ht="15.75">
      <c r="A156" s="530"/>
      <c r="B156" s="99" t="s">
        <v>4</v>
      </c>
      <c r="C156" s="436"/>
      <c r="D156" s="436"/>
      <c r="E156" s="100">
        <f t="shared" si="140"/>
        <v>0.5</v>
      </c>
      <c r="F156" s="100">
        <f t="shared" ref="F156:K156" si="142">F168/F182-1</f>
        <v>0.57001414427156982</v>
      </c>
      <c r="G156" s="100">
        <f t="shared" si="142"/>
        <v>0.41242937853107331</v>
      </c>
      <c r="H156" s="100">
        <f t="shared" si="142"/>
        <v>0.17525773195876271</v>
      </c>
      <c r="I156" s="100">
        <f t="shared" si="142"/>
        <v>0.14879649890590807</v>
      </c>
      <c r="J156" s="100">
        <f t="shared" si="142"/>
        <v>0.2382075471698113</v>
      </c>
      <c r="K156" s="100">
        <f t="shared" si="142"/>
        <v>0.14250614250614246</v>
      </c>
      <c r="L156" s="100"/>
      <c r="M156" s="100"/>
    </row>
    <row r="157" spans="1:13" ht="16.5" thickBot="1">
      <c r="A157" s="530"/>
      <c r="B157" s="101" t="s">
        <v>5</v>
      </c>
      <c r="C157" s="437"/>
      <c r="D157" s="437"/>
      <c r="E157" s="100">
        <f t="shared" si="140"/>
        <v>0.55172413793103448</v>
      </c>
      <c r="F157" s="100">
        <f t="shared" ref="F157:K157" si="143">F169/F183-1</f>
        <v>0.69136597938144306</v>
      </c>
      <c r="G157" s="100">
        <f t="shared" si="143"/>
        <v>0.49501661129568086</v>
      </c>
      <c r="H157" s="100">
        <f t="shared" si="143"/>
        <v>0.23626373626373609</v>
      </c>
      <c r="I157" s="100">
        <f t="shared" si="143"/>
        <v>0.14285714285714257</v>
      </c>
      <c r="J157" s="100">
        <f t="shared" si="143"/>
        <v>0.21457489878542502</v>
      </c>
      <c r="K157" s="100">
        <f t="shared" si="143"/>
        <v>0.12970711297071125</v>
      </c>
      <c r="L157" s="100"/>
      <c r="M157" s="100"/>
    </row>
    <row r="158" spans="1:13" ht="21" thickBot="1">
      <c r="A158" s="530"/>
      <c r="B158" s="89" t="s">
        <v>129</v>
      </c>
      <c r="C158" s="89"/>
      <c r="D158" s="89"/>
      <c r="E158" s="89"/>
      <c r="F158" s="89"/>
      <c r="G158" s="89"/>
      <c r="H158" s="89"/>
      <c r="I158" s="89"/>
      <c r="K158" s="91"/>
      <c r="L158" s="91"/>
      <c r="M158" s="91"/>
    </row>
    <row r="159" spans="1:13" ht="15.75">
      <c r="A159" s="530"/>
      <c r="B159" s="92" t="s">
        <v>1</v>
      </c>
      <c r="C159" s="435"/>
      <c r="D159" s="435"/>
      <c r="E159" s="120" t="s">
        <v>168</v>
      </c>
      <c r="F159" s="120" t="s">
        <v>159</v>
      </c>
      <c r="G159" s="120" t="s">
        <v>160</v>
      </c>
      <c r="H159" s="120" t="s">
        <v>86</v>
      </c>
      <c r="I159" s="121" t="s">
        <v>87</v>
      </c>
      <c r="J159" s="120" t="s">
        <v>88</v>
      </c>
      <c r="K159" s="122" t="s">
        <v>89</v>
      </c>
      <c r="L159" s="122"/>
      <c r="M159" s="122"/>
    </row>
    <row r="160" spans="1:13" ht="15.75">
      <c r="A160" s="530"/>
      <c r="B160" s="99" t="s">
        <v>2</v>
      </c>
      <c r="C160" s="436"/>
      <c r="D160" s="436"/>
      <c r="E160" s="102">
        <f>E173-E166</f>
        <v>12</v>
      </c>
      <c r="F160" s="102">
        <f t="shared" ref="F160:K160" si="144">F173-F166</f>
        <v>13</v>
      </c>
      <c r="G160" s="102">
        <f t="shared" si="144"/>
        <v>5.2999999999999972</v>
      </c>
      <c r="H160" s="102">
        <f t="shared" si="144"/>
        <v>8.3000000000000043</v>
      </c>
      <c r="I160" s="102">
        <f t="shared" si="144"/>
        <v>7.1000000000000014</v>
      </c>
      <c r="J160" s="102">
        <f t="shared" si="144"/>
        <v>6.2999999999999972</v>
      </c>
      <c r="K160" s="102">
        <f t="shared" si="144"/>
        <v>5.4000000000000021</v>
      </c>
      <c r="L160" s="102"/>
      <c r="M160" s="102"/>
    </row>
    <row r="161" spans="1:13" ht="15.75">
      <c r="A161" s="530"/>
      <c r="B161" s="99" t="s">
        <v>3</v>
      </c>
      <c r="C161" s="436"/>
      <c r="D161" s="436"/>
      <c r="E161" s="102">
        <f t="shared" ref="E161:K163" si="145">E174-E167</f>
        <v>6</v>
      </c>
      <c r="F161" s="102">
        <f t="shared" si="145"/>
        <v>5.7999999999999972</v>
      </c>
      <c r="G161" s="102">
        <f t="shared" si="145"/>
        <v>6</v>
      </c>
      <c r="H161" s="102">
        <f t="shared" si="145"/>
        <v>12.5</v>
      </c>
      <c r="I161" s="102">
        <f t="shared" si="145"/>
        <v>11.900000000000006</v>
      </c>
      <c r="J161" s="102">
        <f t="shared" si="145"/>
        <v>7.7000000000000028</v>
      </c>
      <c r="K161" s="102">
        <f t="shared" si="145"/>
        <v>8</v>
      </c>
      <c r="L161" s="102"/>
      <c r="M161" s="102"/>
    </row>
    <row r="162" spans="1:13" ht="15.75">
      <c r="A162" s="530"/>
      <c r="B162" s="99" t="s">
        <v>4</v>
      </c>
      <c r="C162" s="436"/>
      <c r="D162" s="436"/>
      <c r="E162" s="102">
        <f t="shared" si="145"/>
        <v>0</v>
      </c>
      <c r="F162" s="102">
        <f t="shared" si="145"/>
        <v>-3.9000000000000057</v>
      </c>
      <c r="G162" s="102">
        <f t="shared" si="145"/>
        <v>3.8000000000000043</v>
      </c>
      <c r="H162" s="102">
        <f t="shared" si="145"/>
        <v>12.600000000000001</v>
      </c>
      <c r="I162" s="102">
        <f t="shared" si="145"/>
        <v>12.899999999999999</v>
      </c>
      <c r="J162" s="102">
        <f t="shared" si="145"/>
        <v>8.8999999999999986</v>
      </c>
      <c r="K162" s="102">
        <f t="shared" si="145"/>
        <v>11.699999999999996</v>
      </c>
      <c r="L162" s="102"/>
      <c r="M162" s="102"/>
    </row>
    <row r="163" spans="1:13" ht="16.5" thickBot="1">
      <c r="A163" s="530"/>
      <c r="B163" s="101" t="s">
        <v>5</v>
      </c>
      <c r="C163" s="437"/>
      <c r="D163" s="437"/>
      <c r="E163" s="102">
        <f t="shared" si="145"/>
        <v>-6</v>
      </c>
      <c r="F163" s="102">
        <f t="shared" si="145"/>
        <v>-11.800000000000011</v>
      </c>
      <c r="G163" s="102">
        <f t="shared" si="145"/>
        <v>0.29999999999999716</v>
      </c>
      <c r="H163" s="102">
        <f t="shared" si="145"/>
        <v>11.599999999999994</v>
      </c>
      <c r="I163" s="102">
        <f t="shared" si="145"/>
        <v>15</v>
      </c>
      <c r="J163" s="102">
        <f t="shared" si="145"/>
        <v>11.300000000000004</v>
      </c>
      <c r="K163" s="102">
        <f t="shared" si="145"/>
        <v>14.199999999999996</v>
      </c>
      <c r="L163" s="102"/>
      <c r="M163" s="102"/>
    </row>
    <row r="164" spans="1:13" ht="21" thickBot="1">
      <c r="A164" s="530"/>
      <c r="B164" s="89" t="s">
        <v>128</v>
      </c>
      <c r="C164" s="89"/>
      <c r="D164" s="89"/>
      <c r="E164" s="89"/>
      <c r="F164" s="89"/>
      <c r="G164" s="89"/>
      <c r="H164" s="89"/>
      <c r="I164" s="89"/>
      <c r="J164" s="89"/>
      <c r="K164" s="91"/>
      <c r="L164" s="91"/>
      <c r="M164" s="91"/>
    </row>
    <row r="165" spans="1:13" ht="15" customHeight="1">
      <c r="A165" s="530"/>
      <c r="B165" s="3" t="s">
        <v>8</v>
      </c>
      <c r="C165" s="417"/>
      <c r="D165" s="417"/>
      <c r="E165" s="120" t="s">
        <v>168</v>
      </c>
      <c r="F165" s="120" t="s">
        <v>159</v>
      </c>
      <c r="G165" s="120" t="s">
        <v>160</v>
      </c>
      <c r="H165" s="120" t="s">
        <v>86</v>
      </c>
      <c r="I165" s="121" t="s">
        <v>87</v>
      </c>
      <c r="J165" s="120" t="s">
        <v>88</v>
      </c>
      <c r="K165" s="122" t="s">
        <v>89</v>
      </c>
      <c r="L165" s="122"/>
      <c r="M165" s="122"/>
    </row>
    <row r="166" spans="1:13" ht="15.75">
      <c r="A166" s="530"/>
      <c r="B166" s="107" t="s">
        <v>2</v>
      </c>
      <c r="C166" s="438"/>
      <c r="D166" s="438"/>
      <c r="E166" s="108">
        <f>75*30/25</f>
        <v>90</v>
      </c>
      <c r="F166" s="108">
        <v>55</v>
      </c>
      <c r="G166" s="108">
        <v>37.200000000000003</v>
      </c>
      <c r="H166" s="108">
        <v>30</v>
      </c>
      <c r="I166" s="108">
        <v>27.6</v>
      </c>
      <c r="J166" s="108">
        <v>27.6</v>
      </c>
      <c r="K166" s="108">
        <v>26.4</v>
      </c>
      <c r="L166" s="71"/>
      <c r="M166" s="109"/>
    </row>
    <row r="167" spans="1:13" ht="15.75">
      <c r="A167" s="530"/>
      <c r="B167" s="107" t="s">
        <v>3</v>
      </c>
      <c r="C167" s="438"/>
      <c r="D167" s="438"/>
      <c r="E167" s="108">
        <f>100*30/25</f>
        <v>120</v>
      </c>
      <c r="F167" s="108">
        <v>70.8</v>
      </c>
      <c r="G167" s="108">
        <v>49.2</v>
      </c>
      <c r="H167" s="108">
        <v>38.4</v>
      </c>
      <c r="I167" s="108">
        <v>34.799999999999997</v>
      </c>
      <c r="J167" s="108">
        <v>34.799999999999997</v>
      </c>
      <c r="K167" s="108">
        <v>32.4</v>
      </c>
      <c r="L167" s="71"/>
      <c r="M167" s="109"/>
    </row>
    <row r="168" spans="1:13" ht="15.75">
      <c r="A168" s="530"/>
      <c r="B168" s="107" t="s">
        <v>4</v>
      </c>
      <c r="C168" s="438"/>
      <c r="D168" s="438"/>
      <c r="E168" s="108">
        <f>125*30/25</f>
        <v>150</v>
      </c>
      <c r="F168" s="108">
        <v>88.8</v>
      </c>
      <c r="G168" s="108">
        <v>60</v>
      </c>
      <c r="H168" s="108">
        <v>45.6</v>
      </c>
      <c r="I168" s="108">
        <v>42</v>
      </c>
      <c r="J168" s="108">
        <v>42</v>
      </c>
      <c r="K168" s="108">
        <v>37.200000000000003</v>
      </c>
      <c r="L168" s="71"/>
      <c r="M168" s="109"/>
    </row>
    <row r="169" spans="1:13" ht="15.75">
      <c r="A169" s="530"/>
      <c r="B169" s="107" t="s">
        <v>5</v>
      </c>
      <c r="C169" s="438"/>
      <c r="D169" s="438"/>
      <c r="E169" s="108">
        <f>150*30/25</f>
        <v>180</v>
      </c>
      <c r="F169" s="108">
        <v>105</v>
      </c>
      <c r="G169" s="108">
        <v>72</v>
      </c>
      <c r="H169" s="108">
        <v>54</v>
      </c>
      <c r="I169" s="108">
        <v>48</v>
      </c>
      <c r="J169" s="108">
        <v>48</v>
      </c>
      <c r="K169" s="108">
        <v>43.2</v>
      </c>
      <c r="L169" s="71"/>
      <c r="M169" s="109"/>
    </row>
    <row r="170" spans="1:13" ht="15.75">
      <c r="A170" s="530"/>
      <c r="B170" s="103"/>
      <c r="C170" s="103"/>
      <c r="D170" s="103"/>
      <c r="E170" s="97"/>
      <c r="F170" s="97"/>
      <c r="G170" s="97"/>
      <c r="H170" s="97"/>
      <c r="I170" s="97"/>
      <c r="J170" s="97"/>
      <c r="K170" s="97"/>
      <c r="L170" s="97"/>
      <c r="M170" s="104"/>
    </row>
    <row r="171" spans="1:13" ht="18.75">
      <c r="A171" s="530"/>
      <c r="B171" s="93" t="s">
        <v>131</v>
      </c>
      <c r="C171" s="439"/>
      <c r="D171" s="439"/>
      <c r="E171" s="94"/>
      <c r="F171" s="94"/>
      <c r="G171" s="94"/>
      <c r="H171" s="94"/>
      <c r="I171" s="94"/>
      <c r="J171" s="94"/>
      <c r="K171" s="95"/>
    </row>
    <row r="172" spans="1:13">
      <c r="A172" s="530"/>
      <c r="B172" s="90" t="s">
        <v>85</v>
      </c>
      <c r="C172" s="90"/>
      <c r="D172" s="90"/>
      <c r="E172" s="120" t="s">
        <v>168</v>
      </c>
      <c r="F172" s="120" t="s">
        <v>159</v>
      </c>
      <c r="G172" s="120" t="s">
        <v>160</v>
      </c>
      <c r="H172" s="120" t="s">
        <v>86</v>
      </c>
      <c r="I172" s="121" t="s">
        <v>87</v>
      </c>
      <c r="J172" s="120" t="s">
        <v>88</v>
      </c>
      <c r="K172" s="122" t="s">
        <v>89</v>
      </c>
      <c r="L172" s="122"/>
      <c r="M172" s="122"/>
    </row>
    <row r="173" spans="1:13">
      <c r="A173" s="530"/>
      <c r="B173" s="90" t="s">
        <v>2</v>
      </c>
      <c r="C173" s="90"/>
      <c r="D173" s="90"/>
      <c r="E173" s="56">
        <f>ROUNDUP(E180*1.5,1)</f>
        <v>102</v>
      </c>
      <c r="F173" s="56">
        <f t="shared" ref="F173:K173" si="146">ROUNDUP(F180*1.5,1)</f>
        <v>68</v>
      </c>
      <c r="G173" s="56">
        <f t="shared" si="146"/>
        <v>42.5</v>
      </c>
      <c r="H173" s="56">
        <f t="shared" si="146"/>
        <v>38.300000000000004</v>
      </c>
      <c r="I173" s="56">
        <f t="shared" si="146"/>
        <v>34.700000000000003</v>
      </c>
      <c r="J173" s="56">
        <f t="shared" si="146"/>
        <v>33.9</v>
      </c>
      <c r="K173" s="56">
        <f t="shared" si="146"/>
        <v>31.8</v>
      </c>
      <c r="L173" s="56"/>
      <c r="M173" s="56"/>
    </row>
    <row r="174" spans="1:13">
      <c r="A174" s="530"/>
      <c r="B174" s="90" t="s">
        <v>3</v>
      </c>
      <c r="C174" s="90"/>
      <c r="D174" s="90"/>
      <c r="E174" s="56">
        <f t="shared" ref="E174:K176" si="147">ROUNDUP(E181*1.5,1)</f>
        <v>126</v>
      </c>
      <c r="F174" s="56">
        <f t="shared" si="147"/>
        <v>76.599999999999994</v>
      </c>
      <c r="G174" s="56">
        <f t="shared" si="147"/>
        <v>55.2</v>
      </c>
      <c r="H174" s="56">
        <f t="shared" si="147"/>
        <v>50.9</v>
      </c>
      <c r="I174" s="56">
        <f t="shared" si="147"/>
        <v>46.7</v>
      </c>
      <c r="J174" s="56">
        <f t="shared" si="147"/>
        <v>42.5</v>
      </c>
      <c r="K174" s="56">
        <f t="shared" si="147"/>
        <v>40.4</v>
      </c>
      <c r="L174" s="56"/>
      <c r="M174" s="56"/>
    </row>
    <row r="175" spans="1:13">
      <c r="A175" s="530"/>
      <c r="B175" s="90" t="s">
        <v>4</v>
      </c>
      <c r="C175" s="90"/>
      <c r="D175" s="90"/>
      <c r="E175" s="56">
        <f t="shared" si="147"/>
        <v>150</v>
      </c>
      <c r="F175" s="56">
        <f t="shared" si="147"/>
        <v>84.899999999999991</v>
      </c>
      <c r="G175" s="56">
        <f t="shared" si="147"/>
        <v>63.800000000000004</v>
      </c>
      <c r="H175" s="56">
        <f t="shared" si="147"/>
        <v>58.2</v>
      </c>
      <c r="I175" s="56">
        <f t="shared" si="147"/>
        <v>54.9</v>
      </c>
      <c r="J175" s="56">
        <f t="shared" si="147"/>
        <v>50.9</v>
      </c>
      <c r="K175" s="56">
        <f t="shared" si="147"/>
        <v>48.9</v>
      </c>
      <c r="L175" s="56"/>
      <c r="M175" s="56"/>
    </row>
    <row r="176" spans="1:13">
      <c r="A176" s="530"/>
      <c r="B176" s="90" t="s">
        <v>5</v>
      </c>
      <c r="C176" s="90"/>
      <c r="D176" s="90"/>
      <c r="E176" s="56">
        <f t="shared" si="147"/>
        <v>174</v>
      </c>
      <c r="F176" s="56">
        <f t="shared" si="147"/>
        <v>93.199999999999989</v>
      </c>
      <c r="G176" s="56">
        <f t="shared" si="147"/>
        <v>72.3</v>
      </c>
      <c r="H176" s="56">
        <f t="shared" si="147"/>
        <v>65.599999999999994</v>
      </c>
      <c r="I176" s="56">
        <f t="shared" si="147"/>
        <v>63</v>
      </c>
      <c r="J176" s="56">
        <f t="shared" si="147"/>
        <v>59.300000000000004</v>
      </c>
      <c r="K176" s="56">
        <f t="shared" si="147"/>
        <v>57.4</v>
      </c>
      <c r="L176" s="56"/>
      <c r="M176" s="56"/>
    </row>
    <row r="177" spans="1:13">
      <c r="A177" s="530"/>
      <c r="B177" s="105"/>
      <c r="C177" s="440"/>
      <c r="D177" s="440"/>
      <c r="E177" s="106"/>
      <c r="F177" s="106"/>
      <c r="G177" s="106"/>
      <c r="H177" s="106"/>
      <c r="I177" s="106"/>
      <c r="J177" s="106"/>
      <c r="K177" s="106"/>
      <c r="L177" s="106"/>
      <c r="M177" s="106"/>
    </row>
    <row r="178" spans="1:13" ht="18.75">
      <c r="A178" s="530"/>
      <c r="B178" s="93" t="s">
        <v>126</v>
      </c>
      <c r="C178" s="439"/>
      <c r="D178" s="439"/>
      <c r="E178" s="94"/>
      <c r="F178" s="94"/>
      <c r="G178" s="94"/>
      <c r="H178" s="94"/>
      <c r="I178" s="94"/>
      <c r="J178" s="94"/>
      <c r="K178" s="95"/>
    </row>
    <row r="179" spans="1:13">
      <c r="A179" s="530"/>
      <c r="B179" s="90" t="s">
        <v>85</v>
      </c>
      <c r="C179" s="90"/>
      <c r="D179" s="90"/>
      <c r="E179" s="120" t="s">
        <v>168</v>
      </c>
      <c r="F179" s="120" t="s">
        <v>159</v>
      </c>
      <c r="G179" s="120" t="s">
        <v>160</v>
      </c>
      <c r="H179" s="120" t="s">
        <v>86</v>
      </c>
      <c r="I179" s="121" t="s">
        <v>87</v>
      </c>
      <c r="J179" s="120" t="s">
        <v>88</v>
      </c>
      <c r="K179" s="122" t="s">
        <v>89</v>
      </c>
      <c r="L179" s="122"/>
      <c r="M179" s="122"/>
    </row>
    <row r="180" spans="1:13">
      <c r="A180" s="530"/>
      <c r="B180" s="90" t="s">
        <v>2</v>
      </c>
      <c r="C180" s="90"/>
      <c r="D180" s="90"/>
      <c r="E180" s="56">
        <f>E187*0.8</f>
        <v>68</v>
      </c>
      <c r="F180" s="56">
        <f t="shared" ref="F180:K180" si="148">F187*0.8</f>
        <v>45.28</v>
      </c>
      <c r="G180" s="56">
        <f t="shared" si="148"/>
        <v>28.32</v>
      </c>
      <c r="H180" s="56">
        <f t="shared" si="148"/>
        <v>25.52</v>
      </c>
      <c r="I180" s="56">
        <f t="shared" si="148"/>
        <v>23.12</v>
      </c>
      <c r="J180" s="56">
        <f t="shared" si="148"/>
        <v>22.560000000000002</v>
      </c>
      <c r="K180" s="56">
        <f t="shared" si="148"/>
        <v>21.200000000000003</v>
      </c>
      <c r="L180" s="56"/>
      <c r="M180" s="56"/>
    </row>
    <row r="181" spans="1:13">
      <c r="A181" s="530"/>
      <c r="B181" s="90" t="s">
        <v>3</v>
      </c>
      <c r="C181" s="90"/>
      <c r="D181" s="90"/>
      <c r="E181" s="56">
        <f t="shared" ref="E181:K183" si="149">E188*0.8</f>
        <v>84</v>
      </c>
      <c r="F181" s="56">
        <f t="shared" si="149"/>
        <v>51.04</v>
      </c>
      <c r="G181" s="56">
        <f t="shared" si="149"/>
        <v>36.800000000000004</v>
      </c>
      <c r="H181" s="56">
        <f t="shared" si="149"/>
        <v>33.92</v>
      </c>
      <c r="I181" s="56">
        <f t="shared" si="149"/>
        <v>31.12</v>
      </c>
      <c r="J181" s="56">
        <f t="shared" si="149"/>
        <v>28.32</v>
      </c>
      <c r="K181" s="56">
        <f t="shared" si="149"/>
        <v>26.880000000000003</v>
      </c>
      <c r="L181" s="56"/>
      <c r="M181" s="56"/>
    </row>
    <row r="182" spans="1:13">
      <c r="A182" s="530"/>
      <c r="B182" s="90" t="s">
        <v>4</v>
      </c>
      <c r="C182" s="90"/>
      <c r="D182" s="90"/>
      <c r="E182" s="56">
        <f t="shared" si="149"/>
        <v>100</v>
      </c>
      <c r="F182" s="56">
        <f t="shared" si="149"/>
        <v>56.56</v>
      </c>
      <c r="G182" s="56">
        <f t="shared" si="149"/>
        <v>42.480000000000004</v>
      </c>
      <c r="H182" s="56">
        <f t="shared" si="149"/>
        <v>38.800000000000004</v>
      </c>
      <c r="I182" s="56">
        <f t="shared" si="149"/>
        <v>36.56</v>
      </c>
      <c r="J182" s="56">
        <f t="shared" si="149"/>
        <v>33.92</v>
      </c>
      <c r="K182" s="56">
        <f t="shared" si="149"/>
        <v>32.56</v>
      </c>
      <c r="L182" s="56"/>
      <c r="M182" s="56"/>
    </row>
    <row r="183" spans="1:13">
      <c r="A183" s="530"/>
      <c r="B183" s="90" t="s">
        <v>5</v>
      </c>
      <c r="C183" s="90"/>
      <c r="D183" s="90"/>
      <c r="E183" s="56">
        <f t="shared" si="149"/>
        <v>116</v>
      </c>
      <c r="F183" s="56">
        <f t="shared" si="149"/>
        <v>62.080000000000013</v>
      </c>
      <c r="G183" s="56">
        <f t="shared" si="149"/>
        <v>48.160000000000004</v>
      </c>
      <c r="H183" s="56">
        <f t="shared" si="149"/>
        <v>43.680000000000007</v>
      </c>
      <c r="I183" s="56">
        <f t="shared" si="149"/>
        <v>42.000000000000007</v>
      </c>
      <c r="J183" s="56">
        <f t="shared" si="149"/>
        <v>39.520000000000003</v>
      </c>
      <c r="K183" s="56">
        <f t="shared" si="149"/>
        <v>38.24</v>
      </c>
      <c r="L183" s="56"/>
      <c r="M183" s="56"/>
    </row>
    <row r="184" spans="1:13">
      <c r="A184" s="530"/>
      <c r="B184" s="105"/>
      <c r="C184" s="440"/>
      <c r="D184" s="440"/>
      <c r="E184" s="96"/>
      <c r="F184" s="96"/>
      <c r="G184" s="96"/>
      <c r="H184" s="96"/>
      <c r="I184" s="96"/>
      <c r="J184" s="96"/>
      <c r="K184" s="96"/>
      <c r="L184" s="96"/>
      <c r="M184" s="96"/>
    </row>
    <row r="185" spans="1:13" ht="18.75">
      <c r="A185" s="530"/>
      <c r="B185" s="43" t="s">
        <v>127</v>
      </c>
      <c r="C185" s="420"/>
      <c r="D185" s="420"/>
      <c r="E185" s="113"/>
      <c r="F185" s="113"/>
      <c r="G185" s="113"/>
      <c r="H185" s="113"/>
      <c r="I185" s="113"/>
      <c r="J185" s="113"/>
      <c r="K185" s="85"/>
      <c r="L185"/>
      <c r="M185"/>
    </row>
    <row r="186" spans="1:13">
      <c r="A186" s="530"/>
      <c r="B186" s="51" t="s">
        <v>85</v>
      </c>
      <c r="C186" s="51"/>
      <c r="D186" s="51"/>
      <c r="E186" s="120" t="s">
        <v>168</v>
      </c>
      <c r="F186" s="120" t="s">
        <v>159</v>
      </c>
      <c r="G186" s="120" t="s">
        <v>160</v>
      </c>
      <c r="H186" s="120" t="s">
        <v>86</v>
      </c>
      <c r="I186" s="121" t="s">
        <v>87</v>
      </c>
      <c r="J186" s="120" t="s">
        <v>88</v>
      </c>
      <c r="K186" s="122" t="s">
        <v>89</v>
      </c>
      <c r="L186" s="122"/>
      <c r="M186" s="122"/>
    </row>
    <row r="187" spans="1:13">
      <c r="A187" s="530"/>
      <c r="B187" s="51" t="s">
        <v>2</v>
      </c>
      <c r="C187" s="51"/>
      <c r="D187" s="51"/>
      <c r="E187" s="52" t="s">
        <v>177</v>
      </c>
      <c r="F187" s="52" t="s">
        <v>178</v>
      </c>
      <c r="G187" s="52" t="s">
        <v>179</v>
      </c>
      <c r="H187" s="52" t="s">
        <v>180</v>
      </c>
      <c r="I187" s="53" t="s">
        <v>181</v>
      </c>
      <c r="J187" s="52" t="s">
        <v>171</v>
      </c>
      <c r="K187" s="110" t="s">
        <v>182</v>
      </c>
      <c r="L187" s="110"/>
      <c r="M187" s="110"/>
    </row>
    <row r="188" spans="1:13">
      <c r="A188" s="530"/>
      <c r="B188" s="51" t="s">
        <v>3</v>
      </c>
      <c r="C188" s="51"/>
      <c r="D188" s="51"/>
      <c r="E188" s="52" t="s">
        <v>184</v>
      </c>
      <c r="F188" s="52" t="s">
        <v>185</v>
      </c>
      <c r="G188" s="52" t="s">
        <v>186</v>
      </c>
      <c r="H188" s="52" t="s">
        <v>187</v>
      </c>
      <c r="I188" s="53" t="s">
        <v>188</v>
      </c>
      <c r="J188" s="52" t="s">
        <v>179</v>
      </c>
      <c r="K188" s="110" t="s">
        <v>189</v>
      </c>
      <c r="L188" s="110"/>
      <c r="M188" s="110"/>
    </row>
    <row r="189" spans="1:13">
      <c r="A189" s="530"/>
      <c r="B189" s="51" t="s">
        <v>4</v>
      </c>
      <c r="C189" s="51"/>
      <c r="D189" s="51"/>
      <c r="E189" s="52" t="s">
        <v>191</v>
      </c>
      <c r="F189" s="52" t="s">
        <v>192</v>
      </c>
      <c r="G189" s="52" t="s">
        <v>193</v>
      </c>
      <c r="H189" s="52" t="s">
        <v>194</v>
      </c>
      <c r="I189" s="53" t="s">
        <v>195</v>
      </c>
      <c r="J189" s="52" t="s">
        <v>187</v>
      </c>
      <c r="K189" s="110" t="s">
        <v>196</v>
      </c>
      <c r="L189" s="110"/>
      <c r="M189" s="110"/>
    </row>
    <row r="190" spans="1:13">
      <c r="A190" s="530"/>
      <c r="B190" s="51" t="s">
        <v>5</v>
      </c>
      <c r="C190" s="51"/>
      <c r="D190" s="51"/>
      <c r="E190" s="52">
        <f>E189+E189-E188</f>
        <v>145</v>
      </c>
      <c r="F190" s="52">
        <f t="shared" ref="F190:K190" si="150">F189+F189-F188</f>
        <v>77.600000000000009</v>
      </c>
      <c r="G190" s="52">
        <f t="shared" si="150"/>
        <v>60.2</v>
      </c>
      <c r="H190" s="52">
        <f t="shared" si="150"/>
        <v>54.6</v>
      </c>
      <c r="I190" s="52">
        <f t="shared" si="150"/>
        <v>52.500000000000007</v>
      </c>
      <c r="J190" s="52">
        <f t="shared" si="150"/>
        <v>49.4</v>
      </c>
      <c r="K190" s="52">
        <f t="shared" si="150"/>
        <v>47.800000000000004</v>
      </c>
      <c r="L190" s="52"/>
      <c r="M190" s="52"/>
    </row>
    <row r="191" spans="1:13">
      <c r="A191" s="530"/>
    </row>
  </sheetData>
  <mergeCells count="8">
    <mergeCell ref="A1:M1"/>
    <mergeCell ref="A85:A137"/>
    <mergeCell ref="B85:K85"/>
    <mergeCell ref="A138:A191"/>
    <mergeCell ref="B138:K138"/>
    <mergeCell ref="B60:L60"/>
    <mergeCell ref="B68:L68"/>
    <mergeCell ref="A2:A8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Y50"/>
  <sheetViews>
    <sheetView showGridLines="0" zoomScale="115" zoomScaleNormal="115" workbookViewId="0">
      <selection activeCell="A4" sqref="A4:M4"/>
    </sheetView>
  </sheetViews>
  <sheetFormatPr defaultRowHeight="12.75"/>
  <cols>
    <col min="1" max="3" width="15.140625" style="163" customWidth="1"/>
    <col min="4" max="4" width="10.7109375" style="168" customWidth="1"/>
    <col min="5" max="5" width="7.85546875" style="168" customWidth="1"/>
    <col min="6" max="6" width="9.42578125" style="168" bestFit="1" customWidth="1"/>
    <col min="7" max="7" width="12.5703125" style="168" bestFit="1" customWidth="1"/>
    <col min="8" max="9" width="7.85546875" style="168" customWidth="1"/>
    <col min="10" max="10" width="7.85546875" style="169" customWidth="1"/>
    <col min="11" max="11" width="7.85546875" style="168" customWidth="1"/>
    <col min="12" max="16" width="7.85546875" style="163" customWidth="1"/>
    <col min="17" max="17" width="8.7109375" style="163"/>
    <col min="18" max="18" width="3.7109375" style="163" customWidth="1"/>
    <col min="19" max="257" width="8.7109375" style="163"/>
    <col min="258" max="259" width="9.140625" style="163"/>
    <col min="260" max="16384" width="9.140625" style="132"/>
  </cols>
  <sheetData>
    <row r="1" spans="1:259" ht="18">
      <c r="A1" s="541" t="s">
        <v>209</v>
      </c>
      <c r="B1" s="541"/>
      <c r="C1" s="541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</row>
    <row r="2" spans="1:259" ht="123.6" customHeight="1">
      <c r="A2" s="543" t="s">
        <v>210</v>
      </c>
      <c r="B2" s="543"/>
      <c r="C2" s="543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  <c r="CT2" s="132"/>
      <c r="CU2" s="132"/>
      <c r="CV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2"/>
      <c r="DL2" s="132"/>
      <c r="DM2" s="132"/>
      <c r="DN2" s="132"/>
      <c r="DO2" s="132"/>
      <c r="DP2" s="132"/>
      <c r="DQ2" s="132"/>
      <c r="DR2" s="132"/>
      <c r="DS2" s="132"/>
      <c r="DT2" s="132"/>
      <c r="DU2" s="132"/>
      <c r="DV2" s="132"/>
      <c r="DW2" s="132"/>
      <c r="DX2" s="132"/>
      <c r="DY2" s="132"/>
      <c r="DZ2" s="132"/>
      <c r="EA2" s="132"/>
      <c r="EB2" s="132"/>
      <c r="EC2" s="132"/>
      <c r="ED2" s="132"/>
      <c r="EE2" s="132"/>
      <c r="EF2" s="132"/>
      <c r="EG2" s="132"/>
      <c r="EH2" s="132"/>
      <c r="EI2" s="132"/>
      <c r="EJ2" s="132"/>
      <c r="EK2" s="132"/>
      <c r="EL2" s="132"/>
      <c r="EM2" s="132"/>
      <c r="EN2" s="132"/>
      <c r="EO2" s="132"/>
      <c r="EP2" s="132"/>
      <c r="EQ2" s="132"/>
      <c r="ER2" s="132"/>
      <c r="ES2" s="132"/>
      <c r="ET2" s="132"/>
      <c r="EU2" s="132"/>
      <c r="EV2" s="132"/>
      <c r="EW2" s="132"/>
      <c r="EX2" s="132"/>
      <c r="EY2" s="132"/>
      <c r="EZ2" s="132"/>
      <c r="FA2" s="132"/>
      <c r="FB2" s="132"/>
      <c r="FC2" s="132"/>
      <c r="FD2" s="132"/>
      <c r="FE2" s="132"/>
      <c r="FF2" s="132"/>
      <c r="FG2" s="132"/>
      <c r="FH2" s="132"/>
      <c r="FI2" s="132"/>
      <c r="FJ2" s="132"/>
      <c r="FK2" s="132"/>
      <c r="FL2" s="132"/>
      <c r="FM2" s="132"/>
      <c r="FN2" s="132"/>
      <c r="FO2" s="132"/>
      <c r="FP2" s="132"/>
      <c r="FQ2" s="132"/>
      <c r="FR2" s="132"/>
      <c r="FS2" s="132"/>
      <c r="FT2" s="132"/>
      <c r="FU2" s="132"/>
      <c r="FV2" s="132"/>
      <c r="FW2" s="132"/>
      <c r="FX2" s="132"/>
      <c r="FY2" s="132"/>
      <c r="FZ2" s="132"/>
      <c r="GA2" s="132"/>
      <c r="GB2" s="132"/>
      <c r="GC2" s="132"/>
      <c r="GD2" s="132"/>
      <c r="GE2" s="132"/>
      <c r="GF2" s="132"/>
      <c r="GG2" s="132"/>
      <c r="GH2" s="132"/>
      <c r="GI2" s="132"/>
      <c r="GJ2" s="132"/>
      <c r="GK2" s="132"/>
      <c r="GL2" s="132"/>
      <c r="GM2" s="132"/>
      <c r="GN2" s="132"/>
      <c r="GO2" s="132"/>
      <c r="GP2" s="132"/>
      <c r="GQ2" s="132"/>
      <c r="GR2" s="132"/>
      <c r="GS2" s="132"/>
      <c r="GT2" s="132"/>
      <c r="GU2" s="132"/>
      <c r="GV2" s="132"/>
      <c r="GW2" s="132"/>
      <c r="GX2" s="132"/>
      <c r="GY2" s="132"/>
      <c r="GZ2" s="132"/>
      <c r="HA2" s="132"/>
      <c r="HB2" s="132"/>
      <c r="HC2" s="132"/>
      <c r="HD2" s="132"/>
      <c r="HE2" s="132"/>
      <c r="HF2" s="132"/>
      <c r="HG2" s="132"/>
      <c r="HH2" s="132"/>
      <c r="HI2" s="132"/>
      <c r="HJ2" s="132"/>
      <c r="HK2" s="132"/>
      <c r="HL2" s="132"/>
      <c r="HM2" s="132"/>
      <c r="HN2" s="132"/>
      <c r="HO2" s="132"/>
      <c r="HP2" s="132"/>
      <c r="HQ2" s="132"/>
      <c r="HR2" s="132"/>
      <c r="HS2" s="132"/>
      <c r="HT2" s="132"/>
      <c r="HU2" s="132"/>
      <c r="HV2" s="132"/>
      <c r="HW2" s="132"/>
      <c r="HX2" s="132"/>
      <c r="HY2" s="132"/>
      <c r="HZ2" s="132"/>
      <c r="IA2" s="132"/>
      <c r="IB2" s="132"/>
      <c r="IC2" s="132"/>
      <c r="ID2" s="132"/>
      <c r="IE2" s="132"/>
      <c r="IF2" s="132"/>
      <c r="IG2" s="132"/>
      <c r="IH2" s="132"/>
      <c r="II2" s="132"/>
      <c r="IJ2" s="132"/>
      <c r="IK2" s="132"/>
      <c r="IL2" s="132"/>
      <c r="IM2" s="132"/>
      <c r="IN2" s="132"/>
      <c r="IO2" s="132"/>
      <c r="IP2" s="132"/>
      <c r="IQ2" s="132"/>
      <c r="IR2" s="132"/>
      <c r="IS2" s="132"/>
      <c r="IT2" s="132"/>
      <c r="IU2" s="132"/>
      <c r="IV2" s="132"/>
      <c r="IW2" s="132"/>
      <c r="IX2" s="132"/>
      <c r="IY2" s="132"/>
    </row>
    <row r="3" spans="1:259" ht="27.75" customHeight="1">
      <c r="A3" s="177" t="s">
        <v>213</v>
      </c>
      <c r="B3" s="177"/>
      <c r="C3" s="177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  <c r="CT3" s="132"/>
      <c r="CU3" s="132"/>
      <c r="CV3" s="132"/>
      <c r="CW3" s="132"/>
      <c r="CX3" s="132"/>
      <c r="CY3" s="132"/>
      <c r="CZ3" s="132"/>
      <c r="DA3" s="132"/>
      <c r="DB3" s="132"/>
      <c r="DC3" s="132"/>
      <c r="DD3" s="132"/>
      <c r="DE3" s="132"/>
      <c r="DF3" s="132"/>
      <c r="DG3" s="132"/>
      <c r="DH3" s="132"/>
      <c r="DI3" s="132"/>
      <c r="DJ3" s="132"/>
      <c r="DK3" s="132"/>
      <c r="DL3" s="132"/>
      <c r="DM3" s="132"/>
      <c r="DN3" s="132"/>
      <c r="DO3" s="132"/>
      <c r="DP3" s="132"/>
      <c r="DQ3" s="132"/>
      <c r="DR3" s="132"/>
      <c r="DS3" s="132"/>
      <c r="DT3" s="132"/>
      <c r="DU3" s="132"/>
      <c r="DV3" s="132"/>
      <c r="DW3" s="132"/>
      <c r="DX3" s="132"/>
      <c r="DY3" s="132"/>
      <c r="DZ3" s="132"/>
      <c r="EA3" s="132"/>
      <c r="EB3" s="132"/>
      <c r="EC3" s="132"/>
      <c r="ED3" s="132"/>
      <c r="EE3" s="132"/>
      <c r="EF3" s="132"/>
      <c r="EG3" s="132"/>
      <c r="EH3" s="132"/>
      <c r="EI3" s="132"/>
      <c r="EJ3" s="132"/>
      <c r="EK3" s="132"/>
      <c r="EL3" s="132"/>
      <c r="EM3" s="132"/>
      <c r="EN3" s="132"/>
      <c r="EO3" s="132"/>
      <c r="EP3" s="132"/>
      <c r="EQ3" s="132"/>
      <c r="ER3" s="132"/>
      <c r="ES3" s="132"/>
      <c r="ET3" s="132"/>
      <c r="EU3" s="132"/>
      <c r="EV3" s="132"/>
      <c r="EW3" s="132"/>
      <c r="EX3" s="132"/>
      <c r="EY3" s="132"/>
      <c r="EZ3" s="132"/>
      <c r="FA3" s="132"/>
      <c r="FB3" s="132"/>
      <c r="FC3" s="132"/>
      <c r="FD3" s="132"/>
      <c r="FE3" s="132"/>
      <c r="FF3" s="132"/>
      <c r="FG3" s="132"/>
      <c r="FH3" s="132"/>
      <c r="FI3" s="132"/>
      <c r="FJ3" s="132"/>
      <c r="FK3" s="132"/>
      <c r="FL3" s="132"/>
      <c r="FM3" s="132"/>
      <c r="FN3" s="132"/>
      <c r="FO3" s="132"/>
      <c r="FP3" s="132"/>
      <c r="FQ3" s="132"/>
      <c r="FR3" s="132"/>
      <c r="FS3" s="132"/>
      <c r="FT3" s="132"/>
      <c r="FU3" s="132"/>
      <c r="FV3" s="132"/>
      <c r="FW3" s="132"/>
      <c r="FX3" s="132"/>
      <c r="FY3" s="132"/>
      <c r="FZ3" s="132"/>
      <c r="GA3" s="132"/>
      <c r="GB3" s="132"/>
      <c r="GC3" s="132"/>
      <c r="GD3" s="132"/>
      <c r="GE3" s="132"/>
      <c r="GF3" s="132"/>
      <c r="GG3" s="132"/>
      <c r="GH3" s="132"/>
      <c r="GI3" s="132"/>
      <c r="GJ3" s="132"/>
      <c r="GK3" s="132"/>
      <c r="GL3" s="132"/>
      <c r="GM3" s="132"/>
      <c r="GN3" s="132"/>
      <c r="GO3" s="132"/>
      <c r="GP3" s="132"/>
      <c r="GQ3" s="132"/>
      <c r="GR3" s="132"/>
      <c r="GS3" s="132"/>
      <c r="GT3" s="132"/>
      <c r="GU3" s="132"/>
      <c r="GV3" s="132"/>
      <c r="GW3" s="132"/>
      <c r="GX3" s="132"/>
      <c r="GY3" s="132"/>
      <c r="GZ3" s="132"/>
      <c r="HA3" s="132"/>
      <c r="HB3" s="132"/>
      <c r="HC3" s="132"/>
      <c r="HD3" s="132"/>
      <c r="HE3" s="132"/>
      <c r="HF3" s="132"/>
      <c r="HG3" s="132"/>
      <c r="HH3" s="132"/>
      <c r="HI3" s="132"/>
      <c r="HJ3" s="132"/>
      <c r="HK3" s="132"/>
      <c r="HL3" s="132"/>
      <c r="HM3" s="132"/>
      <c r="HN3" s="132"/>
      <c r="HO3" s="132"/>
      <c r="HP3" s="132"/>
      <c r="HQ3" s="132"/>
      <c r="HR3" s="132"/>
      <c r="HS3" s="132"/>
      <c r="HT3" s="132"/>
      <c r="HU3" s="132"/>
      <c r="HV3" s="132"/>
      <c r="HW3" s="132"/>
      <c r="HX3" s="132"/>
      <c r="HY3" s="132"/>
      <c r="HZ3" s="132"/>
      <c r="IA3" s="132"/>
      <c r="IB3" s="132"/>
      <c r="IC3" s="132"/>
      <c r="ID3" s="132"/>
      <c r="IE3" s="132"/>
      <c r="IF3" s="132"/>
      <c r="IG3" s="132"/>
      <c r="IH3" s="132"/>
      <c r="II3" s="132"/>
      <c r="IJ3" s="132"/>
      <c r="IK3" s="132"/>
      <c r="IL3" s="132"/>
      <c r="IM3" s="132"/>
      <c r="IN3" s="132"/>
      <c r="IO3" s="132"/>
      <c r="IP3" s="132"/>
      <c r="IQ3" s="132"/>
      <c r="IR3" s="132"/>
      <c r="IS3" s="132"/>
      <c r="IT3" s="132"/>
      <c r="IU3" s="132"/>
      <c r="IV3" s="132"/>
      <c r="IW3" s="132"/>
      <c r="IX3" s="132"/>
      <c r="IY3" s="132"/>
    </row>
    <row r="4" spans="1:259" ht="27.75" customHeight="1">
      <c r="A4" s="527" t="s">
        <v>303</v>
      </c>
      <c r="B4" s="527"/>
      <c r="C4" s="527"/>
      <c r="D4" s="527"/>
      <c r="E4" s="527"/>
      <c r="F4" s="527"/>
      <c r="G4" s="527"/>
      <c r="H4" s="527"/>
      <c r="I4" s="527"/>
      <c r="J4" s="527"/>
      <c r="K4" s="527"/>
      <c r="L4" s="527"/>
      <c r="M4" s="527"/>
      <c r="N4" s="178"/>
      <c r="O4" s="178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  <c r="CT4" s="132"/>
      <c r="CU4" s="132"/>
      <c r="CV4" s="132"/>
      <c r="CW4" s="132"/>
      <c r="CX4" s="132"/>
      <c r="CY4" s="132"/>
      <c r="CZ4" s="132"/>
      <c r="DA4" s="132"/>
      <c r="DB4" s="132"/>
      <c r="DC4" s="132"/>
      <c r="DD4" s="132"/>
      <c r="DE4" s="132"/>
      <c r="DF4" s="132"/>
      <c r="DG4" s="132"/>
      <c r="DH4" s="132"/>
      <c r="DI4" s="132"/>
      <c r="DJ4" s="132"/>
      <c r="DK4" s="132"/>
      <c r="DL4" s="132"/>
      <c r="DM4" s="132"/>
      <c r="DN4" s="132"/>
      <c r="DO4" s="132"/>
      <c r="DP4" s="132"/>
      <c r="DQ4" s="132"/>
      <c r="DR4" s="132"/>
      <c r="DS4" s="132"/>
      <c r="DT4" s="132"/>
      <c r="DU4" s="132"/>
      <c r="DV4" s="132"/>
      <c r="DW4" s="132"/>
      <c r="DX4" s="132"/>
      <c r="DY4" s="132"/>
      <c r="DZ4" s="132"/>
      <c r="EA4" s="132"/>
      <c r="EB4" s="132"/>
      <c r="EC4" s="132"/>
      <c r="ED4" s="132"/>
      <c r="EE4" s="132"/>
      <c r="EF4" s="132"/>
      <c r="EG4" s="132"/>
      <c r="EH4" s="132"/>
      <c r="EI4" s="132"/>
      <c r="EJ4" s="132"/>
      <c r="EK4" s="132"/>
      <c r="EL4" s="132"/>
      <c r="EM4" s="132"/>
      <c r="EN4" s="132"/>
      <c r="EO4" s="132"/>
      <c r="EP4" s="132"/>
      <c r="EQ4" s="132"/>
      <c r="ER4" s="132"/>
      <c r="ES4" s="132"/>
      <c r="ET4" s="132"/>
      <c r="EU4" s="132"/>
      <c r="EV4" s="132"/>
      <c r="EW4" s="132"/>
      <c r="EX4" s="132"/>
      <c r="EY4" s="132"/>
      <c r="EZ4" s="132"/>
      <c r="FA4" s="132"/>
      <c r="FB4" s="132"/>
      <c r="FC4" s="132"/>
      <c r="FD4" s="132"/>
      <c r="FE4" s="132"/>
      <c r="FF4" s="132"/>
      <c r="FG4" s="132"/>
      <c r="FH4" s="132"/>
      <c r="FI4" s="132"/>
      <c r="FJ4" s="132"/>
      <c r="FK4" s="132"/>
      <c r="FL4" s="132"/>
      <c r="FM4" s="132"/>
      <c r="FN4" s="132"/>
      <c r="FO4" s="132"/>
      <c r="FP4" s="132"/>
      <c r="FQ4" s="132"/>
      <c r="FR4" s="132"/>
      <c r="FS4" s="132"/>
      <c r="FT4" s="132"/>
      <c r="FU4" s="132"/>
      <c r="FV4" s="132"/>
      <c r="FW4" s="132"/>
      <c r="FX4" s="132"/>
      <c r="FY4" s="132"/>
      <c r="FZ4" s="132"/>
      <c r="GA4" s="132"/>
      <c r="GB4" s="132"/>
      <c r="GC4" s="132"/>
      <c r="GD4" s="132"/>
      <c r="GE4" s="132"/>
      <c r="GF4" s="132"/>
      <c r="GG4" s="132"/>
      <c r="GH4" s="132"/>
      <c r="GI4" s="132"/>
      <c r="GJ4" s="132"/>
      <c r="GK4" s="132"/>
      <c r="GL4" s="132"/>
      <c r="GM4" s="132"/>
      <c r="GN4" s="132"/>
      <c r="GO4" s="132"/>
      <c r="GP4" s="132"/>
      <c r="GQ4" s="132"/>
      <c r="GR4" s="132"/>
      <c r="GS4" s="132"/>
      <c r="GT4" s="132"/>
      <c r="GU4" s="132"/>
      <c r="GV4" s="132"/>
      <c r="GW4" s="132"/>
      <c r="GX4" s="132"/>
      <c r="GY4" s="132"/>
      <c r="GZ4" s="132"/>
      <c r="HA4" s="132"/>
      <c r="HB4" s="132"/>
      <c r="HC4" s="132"/>
      <c r="HD4" s="132"/>
      <c r="HE4" s="132"/>
      <c r="HF4" s="132"/>
      <c r="HG4" s="132"/>
      <c r="HH4" s="132"/>
      <c r="HI4" s="132"/>
      <c r="HJ4" s="132"/>
      <c r="HK4" s="132"/>
      <c r="HL4" s="132"/>
      <c r="HM4" s="132"/>
      <c r="HN4" s="132"/>
      <c r="HO4" s="132"/>
      <c r="HP4" s="132"/>
      <c r="HQ4" s="132"/>
      <c r="HR4" s="132"/>
      <c r="HS4" s="132"/>
      <c r="HT4" s="132"/>
      <c r="HU4" s="132"/>
      <c r="HV4" s="132"/>
      <c r="HW4" s="132"/>
      <c r="HX4" s="132"/>
      <c r="HY4" s="132"/>
      <c r="HZ4" s="132"/>
      <c r="IA4" s="132"/>
      <c r="IB4" s="132"/>
      <c r="IC4" s="132"/>
      <c r="ID4" s="132"/>
      <c r="IE4" s="132"/>
      <c r="IF4" s="132"/>
      <c r="IG4" s="132"/>
      <c r="IH4" s="132"/>
      <c r="II4" s="132"/>
      <c r="IJ4" s="132"/>
      <c r="IK4" s="132"/>
      <c r="IL4" s="132"/>
      <c r="IM4" s="132"/>
      <c r="IN4" s="132"/>
      <c r="IO4" s="132"/>
      <c r="IP4" s="132"/>
      <c r="IQ4" s="132"/>
      <c r="IR4" s="132"/>
      <c r="IS4" s="132"/>
      <c r="IT4" s="132"/>
      <c r="IU4" s="132"/>
      <c r="IV4" s="132"/>
      <c r="IW4" s="132"/>
      <c r="IX4" s="132"/>
      <c r="IY4" s="132"/>
    </row>
    <row r="5" spans="1:259" ht="27.75" customHeight="1">
      <c r="A5" s="538" t="s">
        <v>440</v>
      </c>
      <c r="B5" s="539"/>
      <c r="C5" s="539"/>
      <c r="D5" s="540"/>
      <c r="E5" s="540"/>
      <c r="F5" s="540"/>
      <c r="G5" s="540"/>
      <c r="H5" s="540"/>
      <c r="I5" s="540"/>
      <c r="J5" s="540"/>
      <c r="K5" s="540"/>
      <c r="L5" s="540"/>
      <c r="M5" s="540"/>
      <c r="N5" s="540"/>
      <c r="O5" s="540"/>
      <c r="P5" s="540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  <c r="CT5" s="132"/>
      <c r="CU5" s="132"/>
      <c r="CV5" s="132"/>
      <c r="CW5" s="132"/>
      <c r="CX5" s="132"/>
      <c r="CY5" s="132"/>
      <c r="CZ5" s="132"/>
      <c r="DA5" s="132"/>
      <c r="DB5" s="132"/>
      <c r="DC5" s="132"/>
      <c r="DD5" s="132"/>
      <c r="DE5" s="132"/>
      <c r="DF5" s="132"/>
      <c r="DG5" s="132"/>
      <c r="DH5" s="132"/>
      <c r="DI5" s="132"/>
      <c r="DJ5" s="132"/>
      <c r="DK5" s="132"/>
      <c r="DL5" s="132"/>
      <c r="DM5" s="132"/>
      <c r="DN5" s="132"/>
      <c r="DO5" s="132"/>
      <c r="DP5" s="132"/>
      <c r="DQ5" s="132"/>
      <c r="DR5" s="132"/>
      <c r="DS5" s="132"/>
      <c r="DT5" s="132"/>
      <c r="DU5" s="132"/>
      <c r="DV5" s="132"/>
      <c r="DW5" s="132"/>
      <c r="DX5" s="132"/>
      <c r="DY5" s="132"/>
      <c r="DZ5" s="132"/>
      <c r="EA5" s="132"/>
      <c r="EB5" s="132"/>
      <c r="EC5" s="132"/>
      <c r="ED5" s="132"/>
      <c r="EE5" s="132"/>
      <c r="EF5" s="132"/>
      <c r="EG5" s="132"/>
      <c r="EH5" s="132"/>
      <c r="EI5" s="132"/>
      <c r="EJ5" s="132"/>
      <c r="EK5" s="132"/>
      <c r="EL5" s="132"/>
      <c r="EM5" s="132"/>
      <c r="EN5" s="132"/>
      <c r="EO5" s="132"/>
      <c r="EP5" s="132"/>
      <c r="EQ5" s="132"/>
      <c r="ER5" s="132"/>
      <c r="ES5" s="132"/>
      <c r="ET5" s="132"/>
      <c r="EU5" s="132"/>
      <c r="EV5" s="132"/>
      <c r="EW5" s="132"/>
      <c r="EX5" s="132"/>
      <c r="EY5" s="132"/>
      <c r="EZ5" s="132"/>
      <c r="FA5" s="132"/>
      <c r="FB5" s="132"/>
      <c r="FC5" s="132"/>
      <c r="FD5" s="132"/>
      <c r="FE5" s="132"/>
      <c r="FF5" s="132"/>
      <c r="FG5" s="132"/>
      <c r="FH5" s="132"/>
      <c r="FI5" s="132"/>
      <c r="FJ5" s="132"/>
      <c r="FK5" s="132"/>
      <c r="FL5" s="132"/>
      <c r="FM5" s="132"/>
      <c r="FN5" s="132"/>
      <c r="FO5" s="132"/>
      <c r="FP5" s="132"/>
      <c r="FQ5" s="132"/>
      <c r="FR5" s="132"/>
      <c r="FS5" s="132"/>
      <c r="FT5" s="132"/>
      <c r="FU5" s="132"/>
      <c r="FV5" s="132"/>
      <c r="FW5" s="132"/>
      <c r="FX5" s="132"/>
      <c r="FY5" s="132"/>
      <c r="FZ5" s="132"/>
      <c r="GA5" s="132"/>
      <c r="GB5" s="132"/>
      <c r="GC5" s="132"/>
      <c r="GD5" s="132"/>
      <c r="GE5" s="132"/>
      <c r="GF5" s="132"/>
      <c r="GG5" s="132"/>
      <c r="GH5" s="132"/>
      <c r="GI5" s="132"/>
      <c r="GJ5" s="132"/>
      <c r="GK5" s="132"/>
      <c r="GL5" s="132"/>
      <c r="GM5" s="132"/>
      <c r="GN5" s="132"/>
      <c r="GO5" s="132"/>
      <c r="GP5" s="132"/>
      <c r="GQ5" s="132"/>
      <c r="GR5" s="132"/>
      <c r="GS5" s="132"/>
      <c r="GT5" s="132"/>
      <c r="GU5" s="132"/>
      <c r="GV5" s="132"/>
      <c r="GW5" s="132"/>
      <c r="GX5" s="132"/>
      <c r="GY5" s="132"/>
      <c r="GZ5" s="132"/>
      <c r="HA5" s="132"/>
      <c r="HB5" s="132"/>
      <c r="HC5" s="132"/>
      <c r="HD5" s="132"/>
      <c r="HE5" s="132"/>
      <c r="HF5" s="132"/>
      <c r="HG5" s="132"/>
      <c r="HH5" s="132"/>
      <c r="HI5" s="132"/>
      <c r="HJ5" s="132"/>
      <c r="HK5" s="132"/>
      <c r="HL5" s="132"/>
      <c r="HM5" s="132"/>
      <c r="HN5" s="132"/>
      <c r="HO5" s="132"/>
      <c r="HP5" s="132"/>
      <c r="HQ5" s="132"/>
      <c r="HR5" s="132"/>
      <c r="HS5" s="132"/>
      <c r="HT5" s="132"/>
      <c r="HU5" s="132"/>
      <c r="HV5" s="132"/>
      <c r="HW5" s="132"/>
      <c r="HX5" s="132"/>
      <c r="HY5" s="132"/>
      <c r="HZ5" s="132"/>
      <c r="IA5" s="132"/>
      <c r="IB5" s="132"/>
      <c r="IC5" s="132"/>
      <c r="ID5" s="132"/>
      <c r="IE5" s="132"/>
      <c r="IF5" s="132"/>
      <c r="IG5" s="132"/>
      <c r="IH5" s="132"/>
      <c r="II5" s="132"/>
      <c r="IJ5" s="132"/>
      <c r="IK5" s="132"/>
      <c r="IL5" s="132"/>
      <c r="IM5" s="132"/>
      <c r="IN5" s="132"/>
      <c r="IO5" s="132"/>
      <c r="IP5" s="132"/>
      <c r="IQ5" s="132"/>
      <c r="IR5" s="132"/>
      <c r="IS5" s="132"/>
      <c r="IT5" s="132"/>
      <c r="IU5" s="132"/>
      <c r="IV5" s="132"/>
      <c r="IW5" s="132"/>
      <c r="IX5" s="132"/>
      <c r="IY5" s="132"/>
    </row>
    <row r="6" spans="1:259" ht="17.25" customHeight="1" thickBot="1">
      <c r="A6" s="174" t="s">
        <v>211</v>
      </c>
      <c r="B6" s="174"/>
      <c r="C6" s="174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  <c r="CT6" s="132"/>
      <c r="CU6" s="132"/>
      <c r="CV6" s="132"/>
      <c r="CW6" s="132"/>
      <c r="CX6" s="132"/>
      <c r="CY6" s="132"/>
      <c r="CZ6" s="132"/>
      <c r="DA6" s="132"/>
      <c r="DB6" s="132"/>
      <c r="DC6" s="132"/>
      <c r="DD6" s="132"/>
      <c r="DE6" s="132"/>
      <c r="DF6" s="132"/>
      <c r="DG6" s="132"/>
      <c r="DH6" s="132"/>
      <c r="DI6" s="132"/>
      <c r="DJ6" s="132"/>
      <c r="DK6" s="132"/>
      <c r="DL6" s="132"/>
      <c r="DM6" s="132"/>
      <c r="DN6" s="132"/>
      <c r="DO6" s="132"/>
      <c r="DP6" s="132"/>
      <c r="DQ6" s="132"/>
      <c r="DR6" s="132"/>
      <c r="DS6" s="132"/>
      <c r="DT6" s="132"/>
      <c r="DU6" s="132"/>
      <c r="DV6" s="132"/>
      <c r="DW6" s="132"/>
      <c r="DX6" s="132"/>
      <c r="DY6" s="132"/>
      <c r="DZ6" s="132"/>
      <c r="EA6" s="132"/>
      <c r="EB6" s="132"/>
      <c r="EC6" s="132"/>
      <c r="ED6" s="132"/>
      <c r="EE6" s="132"/>
      <c r="EF6" s="132"/>
      <c r="EG6" s="132"/>
      <c r="EH6" s="132"/>
      <c r="EI6" s="132"/>
      <c r="EJ6" s="132"/>
      <c r="EK6" s="132"/>
      <c r="EL6" s="132"/>
      <c r="EM6" s="132"/>
      <c r="EN6" s="132"/>
      <c r="EO6" s="132"/>
      <c r="EP6" s="132"/>
      <c r="EQ6" s="132"/>
      <c r="ER6" s="132"/>
      <c r="ES6" s="132"/>
      <c r="ET6" s="132"/>
      <c r="EU6" s="132"/>
      <c r="EV6" s="132"/>
      <c r="EW6" s="132"/>
      <c r="EX6" s="132"/>
      <c r="EY6" s="132"/>
      <c r="EZ6" s="132"/>
      <c r="FA6" s="132"/>
      <c r="FB6" s="132"/>
      <c r="FC6" s="132"/>
      <c r="FD6" s="132"/>
      <c r="FE6" s="132"/>
      <c r="FF6" s="132"/>
      <c r="FG6" s="132"/>
      <c r="FH6" s="132"/>
      <c r="FI6" s="132"/>
      <c r="FJ6" s="132"/>
      <c r="FK6" s="132"/>
      <c r="FL6" s="132"/>
      <c r="FM6" s="132"/>
      <c r="FN6" s="132"/>
      <c r="FO6" s="132"/>
      <c r="FP6" s="132"/>
      <c r="FQ6" s="132"/>
      <c r="FR6" s="132"/>
      <c r="FS6" s="132"/>
      <c r="FT6" s="132"/>
      <c r="FU6" s="132"/>
      <c r="FV6" s="132"/>
      <c r="FW6" s="132"/>
      <c r="FX6" s="132"/>
      <c r="FY6" s="132"/>
      <c r="FZ6" s="132"/>
      <c r="GA6" s="132"/>
      <c r="GB6" s="132"/>
      <c r="GC6" s="132"/>
      <c r="GD6" s="132"/>
      <c r="GE6" s="132"/>
      <c r="GF6" s="132"/>
      <c r="GG6" s="132"/>
      <c r="GH6" s="132"/>
      <c r="GI6" s="132"/>
      <c r="GJ6" s="132"/>
      <c r="GK6" s="132"/>
      <c r="GL6" s="132"/>
      <c r="GM6" s="132"/>
      <c r="GN6" s="132"/>
      <c r="GO6" s="132"/>
      <c r="GP6" s="132"/>
      <c r="GQ6" s="132"/>
      <c r="GR6" s="132"/>
      <c r="GS6" s="132"/>
      <c r="GT6" s="132"/>
      <c r="GU6" s="132"/>
      <c r="GV6" s="132"/>
      <c r="GW6" s="132"/>
      <c r="GX6" s="132"/>
      <c r="GY6" s="132"/>
      <c r="GZ6" s="132"/>
      <c r="HA6" s="132"/>
      <c r="HB6" s="132"/>
      <c r="HC6" s="132"/>
      <c r="HD6" s="132"/>
      <c r="HE6" s="132"/>
      <c r="HF6" s="132"/>
      <c r="HG6" s="132"/>
      <c r="HH6" s="132"/>
      <c r="HI6" s="132"/>
      <c r="HJ6" s="132"/>
      <c r="HK6" s="132"/>
      <c r="HL6" s="132"/>
      <c r="HM6" s="132"/>
      <c r="HN6" s="132"/>
      <c r="HO6" s="132"/>
      <c r="HP6" s="132"/>
      <c r="HQ6" s="132"/>
      <c r="HR6" s="132"/>
      <c r="HS6" s="132"/>
      <c r="HT6" s="132"/>
      <c r="HU6" s="132"/>
      <c r="HV6" s="132"/>
      <c r="HW6" s="132"/>
      <c r="HX6" s="132"/>
      <c r="HY6" s="132"/>
      <c r="HZ6" s="132"/>
      <c r="IA6" s="132"/>
      <c r="IB6" s="132"/>
      <c r="IC6" s="132"/>
      <c r="ID6" s="132"/>
      <c r="IE6" s="132"/>
      <c r="IF6" s="132"/>
      <c r="IG6" s="132"/>
      <c r="IH6" s="132"/>
      <c r="II6" s="132"/>
      <c r="IJ6" s="132"/>
      <c r="IK6" s="132"/>
      <c r="IL6" s="132"/>
      <c r="IM6" s="132"/>
      <c r="IN6" s="132"/>
      <c r="IO6" s="132"/>
      <c r="IP6" s="132"/>
      <c r="IQ6" s="132"/>
      <c r="IR6" s="132"/>
      <c r="IS6" s="132"/>
      <c r="IT6" s="132"/>
      <c r="IU6" s="132"/>
      <c r="IV6" s="132"/>
      <c r="IW6" s="132"/>
      <c r="IX6" s="132"/>
      <c r="IY6" s="132"/>
    </row>
    <row r="7" spans="1:259" ht="25.5" customHeight="1" thickBot="1">
      <c r="A7" s="138" t="s">
        <v>69</v>
      </c>
      <c r="B7" s="441"/>
      <c r="C7" s="441"/>
      <c r="D7" s="139">
        <v>10</v>
      </c>
      <c r="E7" s="139">
        <v>20</v>
      </c>
      <c r="F7" s="139">
        <v>30</v>
      </c>
      <c r="G7" s="139">
        <v>40</v>
      </c>
      <c r="H7" s="139">
        <v>50</v>
      </c>
      <c r="I7" s="139">
        <v>100</v>
      </c>
      <c r="J7" s="139">
        <v>200</v>
      </c>
      <c r="K7" s="140">
        <v>300</v>
      </c>
      <c r="L7" s="139">
        <v>500</v>
      </c>
      <c r="M7" s="139">
        <v>700</v>
      </c>
      <c r="N7" s="139">
        <v>1000</v>
      </c>
      <c r="O7" s="139">
        <v>3000</v>
      </c>
      <c r="P7" s="139">
        <v>5000</v>
      </c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  <c r="CT7" s="132"/>
      <c r="CU7" s="132"/>
      <c r="CV7" s="132"/>
      <c r="CW7" s="132"/>
      <c r="CX7" s="132"/>
      <c r="CY7" s="132"/>
      <c r="CZ7" s="132"/>
      <c r="DA7" s="132"/>
      <c r="DB7" s="132"/>
      <c r="DC7" s="132"/>
      <c r="DD7" s="132"/>
      <c r="DE7" s="132"/>
      <c r="DF7" s="132"/>
      <c r="DG7" s="132"/>
      <c r="DH7" s="132"/>
      <c r="DI7" s="132"/>
      <c r="DJ7" s="132"/>
      <c r="DK7" s="132"/>
      <c r="DL7" s="132"/>
      <c r="DM7" s="132"/>
      <c r="DN7" s="132"/>
      <c r="DO7" s="132"/>
      <c r="DP7" s="132"/>
      <c r="DQ7" s="132"/>
      <c r="DR7" s="132"/>
      <c r="DS7" s="132"/>
      <c r="DT7" s="132"/>
      <c r="DU7" s="132"/>
      <c r="DV7" s="132"/>
      <c r="DW7" s="132"/>
      <c r="DX7" s="132"/>
      <c r="DY7" s="132"/>
      <c r="DZ7" s="132"/>
      <c r="EA7" s="132"/>
      <c r="EB7" s="132"/>
      <c r="EC7" s="132"/>
      <c r="ED7" s="132"/>
      <c r="EE7" s="132"/>
      <c r="EF7" s="132"/>
      <c r="EG7" s="132"/>
      <c r="EH7" s="132"/>
      <c r="EI7" s="132"/>
      <c r="EJ7" s="132"/>
      <c r="EK7" s="132"/>
      <c r="EL7" s="132"/>
      <c r="EM7" s="132"/>
      <c r="EN7" s="132"/>
      <c r="EO7" s="132"/>
      <c r="EP7" s="132"/>
      <c r="EQ7" s="132"/>
      <c r="ER7" s="132"/>
      <c r="ES7" s="132"/>
      <c r="ET7" s="132"/>
      <c r="EU7" s="132"/>
      <c r="EV7" s="132"/>
      <c r="EW7" s="132"/>
      <c r="EX7" s="132"/>
      <c r="EY7" s="132"/>
      <c r="EZ7" s="132"/>
      <c r="FA7" s="132"/>
      <c r="FB7" s="132"/>
      <c r="FC7" s="132"/>
      <c r="FD7" s="132"/>
      <c r="FE7" s="132"/>
      <c r="FF7" s="132"/>
      <c r="FG7" s="132"/>
      <c r="FH7" s="132"/>
      <c r="FI7" s="132"/>
      <c r="FJ7" s="132"/>
      <c r="FK7" s="132"/>
      <c r="FL7" s="132"/>
      <c r="FM7" s="132"/>
      <c r="FN7" s="132"/>
      <c r="FO7" s="132"/>
      <c r="FP7" s="132"/>
      <c r="FQ7" s="132"/>
      <c r="FR7" s="132"/>
      <c r="FS7" s="132"/>
      <c r="FT7" s="132"/>
      <c r="FU7" s="132"/>
      <c r="FV7" s="132"/>
      <c r="FW7" s="132"/>
      <c r="FX7" s="132"/>
      <c r="FY7" s="132"/>
      <c r="FZ7" s="132"/>
      <c r="GA7" s="132"/>
      <c r="GB7" s="132"/>
      <c r="GC7" s="132"/>
      <c r="GD7" s="132"/>
      <c r="GE7" s="132"/>
      <c r="GF7" s="132"/>
      <c r="GG7" s="132"/>
      <c r="GH7" s="132"/>
      <c r="GI7" s="132"/>
      <c r="GJ7" s="132"/>
      <c r="GK7" s="132"/>
      <c r="GL7" s="132"/>
      <c r="GM7" s="132"/>
      <c r="GN7" s="132"/>
      <c r="GO7" s="132"/>
      <c r="GP7" s="132"/>
      <c r="GQ7" s="132"/>
      <c r="GR7" s="132"/>
      <c r="GS7" s="132"/>
      <c r="GT7" s="132"/>
      <c r="GU7" s="132"/>
      <c r="GV7" s="132"/>
      <c r="GW7" s="132"/>
      <c r="GX7" s="132"/>
      <c r="GY7" s="132"/>
      <c r="GZ7" s="132"/>
      <c r="HA7" s="132"/>
      <c r="HB7" s="132"/>
      <c r="HC7" s="132"/>
      <c r="HD7" s="132"/>
      <c r="HE7" s="132"/>
      <c r="HF7" s="132"/>
      <c r="HG7" s="132"/>
      <c r="HH7" s="132"/>
      <c r="HI7" s="132"/>
      <c r="HJ7" s="132"/>
      <c r="HK7" s="132"/>
      <c r="HL7" s="132"/>
      <c r="HM7" s="132"/>
      <c r="HN7" s="132"/>
      <c r="HO7" s="132"/>
      <c r="HP7" s="132"/>
      <c r="HQ7" s="132"/>
      <c r="HR7" s="132"/>
      <c r="HS7" s="132"/>
      <c r="HT7" s="132"/>
      <c r="HU7" s="132"/>
      <c r="HV7" s="132"/>
      <c r="HW7" s="132"/>
      <c r="HX7" s="132"/>
      <c r="HY7" s="132"/>
      <c r="HZ7" s="132"/>
      <c r="IA7" s="132"/>
      <c r="IB7" s="132"/>
      <c r="IC7" s="132"/>
      <c r="ID7" s="132"/>
      <c r="IE7" s="132"/>
      <c r="IF7" s="132"/>
      <c r="IG7" s="132"/>
      <c r="IH7" s="132"/>
      <c r="II7" s="132"/>
      <c r="IJ7" s="132"/>
      <c r="IK7" s="132"/>
      <c r="IL7" s="132"/>
      <c r="IM7" s="132"/>
      <c r="IN7" s="132"/>
      <c r="IO7" s="132"/>
      <c r="IP7" s="132"/>
      <c r="IQ7" s="132"/>
      <c r="IR7" s="132"/>
      <c r="IS7" s="132"/>
      <c r="IT7" s="132"/>
      <c r="IU7" s="132"/>
      <c r="IV7" s="132"/>
      <c r="IW7" s="132"/>
      <c r="IX7" s="132"/>
      <c r="IY7" s="132"/>
    </row>
    <row r="8" spans="1:259" ht="25.5" customHeight="1">
      <c r="A8" s="141" t="s">
        <v>205</v>
      </c>
      <c r="B8" s="450">
        <v>1</v>
      </c>
      <c r="C8" s="450">
        <v>169</v>
      </c>
      <c r="D8" s="142">
        <f>D12*1.5</f>
        <v>75</v>
      </c>
      <c r="E8" s="142">
        <f t="shared" ref="E8:P8" si="0">E12*1.5</f>
        <v>45</v>
      </c>
      <c r="F8" s="142">
        <f t="shared" si="0"/>
        <v>34.5</v>
      </c>
      <c r="G8" s="142">
        <f t="shared" si="0"/>
        <v>29.25</v>
      </c>
      <c r="H8" s="142">
        <f t="shared" si="0"/>
        <v>24</v>
      </c>
      <c r="I8" s="142">
        <f t="shared" si="0"/>
        <v>12.75</v>
      </c>
      <c r="J8" s="142">
        <f t="shared" si="0"/>
        <v>9.75</v>
      </c>
      <c r="K8" s="142">
        <f t="shared" si="0"/>
        <v>9</v>
      </c>
      <c r="L8" s="142">
        <f t="shared" si="0"/>
        <v>8.25</v>
      </c>
      <c r="M8" s="142">
        <f t="shared" si="0"/>
        <v>7.5</v>
      </c>
      <c r="N8" s="142">
        <f t="shared" si="0"/>
        <v>6</v>
      </c>
      <c r="O8" s="142">
        <f t="shared" si="0"/>
        <v>5.25</v>
      </c>
      <c r="P8" s="142">
        <f t="shared" si="0"/>
        <v>4.5</v>
      </c>
      <c r="Q8" s="459" t="str">
        <f>"delete price where catId="&amp;C8&amp;" and firma="&amp;B8&amp;";"</f>
        <v>delete price where catId=169 and firma=1;</v>
      </c>
      <c r="R8" s="461" t="str">
        <f>"insert into price (firma,catId,tiraz,cena) values ("&amp;$B8&amp;","&amp;$C8&amp;","&amp;D$7&amp;","&amp;SUBSTITUTE(TEXT(D8,"0,00"),",",".")&amp;");"</f>
        <v>insert into price (firma,catId,tiraz,cena) values (1,169,10,75.00);</v>
      </c>
      <c r="S8" s="461" t="str">
        <f t="shared" ref="S8:X8" si="1">"insert into price (firma,catId,tiraz,cena) values ("&amp;$B8&amp;","&amp;$C8&amp;","&amp;E$7&amp;","&amp;SUBSTITUTE(TEXT(E8,"0,00"),",",".")&amp;");"</f>
        <v>insert into price (firma,catId,tiraz,cena) values (1,169,20,45.00);</v>
      </c>
      <c r="T8" s="461" t="str">
        <f t="shared" si="1"/>
        <v>insert into price (firma,catId,tiraz,cena) values (1,169,30,34.50);</v>
      </c>
      <c r="U8" s="461" t="str">
        <f t="shared" si="1"/>
        <v>insert into price (firma,catId,tiraz,cena) values (1,169,40,29.25);</v>
      </c>
      <c r="V8" s="461" t="str">
        <f t="shared" si="1"/>
        <v>insert into price (firma,catId,tiraz,cena) values (1,169,50,24.00);</v>
      </c>
      <c r="W8" s="461" t="str">
        <f t="shared" si="1"/>
        <v>insert into price (firma,catId,tiraz,cena) values (1,169,100,12.75);</v>
      </c>
      <c r="X8" s="461" t="str">
        <f t="shared" si="1"/>
        <v>insert into price (firma,catId,tiraz,cena) values (1,169,200,9.75);</v>
      </c>
      <c r="Y8" s="461" t="str">
        <f>"insert into price (firma,catId,tiraz,cena) values ("&amp;$B8&amp;","&amp;$C8&amp;","&amp;K$7&amp;","&amp;SUBSTITUTE(TEXT(K8,"0,00"),",",".")&amp;");"</f>
        <v>insert into price (firma,catId,tiraz,cena) values (1,169,300,9.00);</v>
      </c>
      <c r="Z8" s="461" t="str">
        <f t="shared" ref="Z8" si="2">"insert into price (firma,catId,tiraz,cena) values ("&amp;$B8&amp;","&amp;$C8&amp;","&amp;L$7&amp;","&amp;SUBSTITUTE(TEXT(L8,"0,00"),",",".")&amp;");"</f>
        <v>insert into price (firma,catId,tiraz,cena) values (1,169,500,8.25);</v>
      </c>
      <c r="AA8" s="461" t="str">
        <f t="shared" ref="AA8" si="3">"insert into price (firma,catId,tiraz,cena) values ("&amp;$B8&amp;","&amp;$C8&amp;","&amp;M$7&amp;","&amp;SUBSTITUTE(TEXT(M8,"0,00"),",",".")&amp;");"</f>
        <v>insert into price (firma,catId,tiraz,cena) values (1,169,700,7.50);</v>
      </c>
      <c r="AB8" s="461" t="str">
        <f>"insert into price (firma,catId,tiraz,cena) values ("&amp;$B8&amp;","&amp;$C8&amp;","&amp;N$7&amp;","&amp;SUBSTITUTE(TEXT(N8,"0,00"),",",".")&amp;");"</f>
        <v>insert into price (firma,catId,tiraz,cena) values (1,169,1000,6.00);</v>
      </c>
      <c r="AC8" s="461" t="str">
        <f t="shared" ref="AC8" si="4">"insert into price (firma,catId,tiraz,cena) values ("&amp;$B8&amp;","&amp;$C8&amp;","&amp;O$7&amp;","&amp;SUBSTITUTE(TEXT(O8,"0,00"),",",".")&amp;");"</f>
        <v>insert into price (firma,catId,tiraz,cena) values (1,169,3000,5.25);</v>
      </c>
      <c r="AD8" s="461" t="str">
        <f>"insert into price (firma,catId,tiraz,cena) values ("&amp;$B8&amp;","&amp;$C8&amp;","&amp;P$7&amp;","&amp;SUBSTITUTE(TEXT(P8,"0,00"),",",".")&amp;");"</f>
        <v>insert into price (firma,catId,tiraz,cena) values (1,169,5000,4.50);</v>
      </c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  <c r="CT8" s="132"/>
      <c r="CU8" s="132"/>
      <c r="CV8" s="132"/>
      <c r="CW8" s="132"/>
      <c r="CX8" s="132"/>
      <c r="CY8" s="132"/>
      <c r="CZ8" s="132"/>
      <c r="DA8" s="132"/>
      <c r="DB8" s="132"/>
      <c r="DC8" s="132"/>
      <c r="DD8" s="132"/>
      <c r="DE8" s="132"/>
      <c r="DF8" s="132"/>
      <c r="DG8" s="132"/>
      <c r="DH8" s="132"/>
      <c r="DI8" s="132"/>
      <c r="DJ8" s="132"/>
      <c r="DK8" s="132"/>
      <c r="DL8" s="132"/>
      <c r="DM8" s="132"/>
      <c r="DN8" s="132"/>
      <c r="DO8" s="132"/>
      <c r="DP8" s="132"/>
      <c r="DQ8" s="132"/>
      <c r="DR8" s="132"/>
      <c r="DS8" s="132"/>
      <c r="DT8" s="132"/>
      <c r="DU8" s="132"/>
      <c r="DV8" s="132"/>
      <c r="DW8" s="132"/>
      <c r="DX8" s="132"/>
      <c r="DY8" s="132"/>
      <c r="DZ8" s="132"/>
      <c r="EA8" s="132"/>
      <c r="EB8" s="132"/>
      <c r="EC8" s="132"/>
      <c r="ED8" s="132"/>
      <c r="EE8" s="132"/>
      <c r="EF8" s="132"/>
      <c r="EG8" s="132"/>
      <c r="EH8" s="132"/>
      <c r="EI8" s="132"/>
      <c r="EJ8" s="132"/>
      <c r="EK8" s="132"/>
      <c r="EL8" s="132"/>
      <c r="EM8" s="132"/>
      <c r="EN8" s="132"/>
      <c r="EO8" s="132"/>
      <c r="EP8" s="132"/>
      <c r="EQ8" s="132"/>
      <c r="ER8" s="132"/>
      <c r="ES8" s="132"/>
      <c r="ET8" s="132"/>
      <c r="EU8" s="132"/>
      <c r="EV8" s="132"/>
      <c r="EW8" s="132"/>
      <c r="EX8" s="132"/>
      <c r="EY8" s="132"/>
      <c r="EZ8" s="132"/>
      <c r="FA8" s="132"/>
      <c r="FB8" s="132"/>
      <c r="FC8" s="132"/>
      <c r="FD8" s="132"/>
      <c r="FE8" s="132"/>
      <c r="FF8" s="132"/>
      <c r="FG8" s="132"/>
      <c r="FH8" s="132"/>
      <c r="FI8" s="132"/>
      <c r="FJ8" s="132"/>
      <c r="FK8" s="132"/>
      <c r="FL8" s="132"/>
      <c r="FM8" s="132"/>
      <c r="FN8" s="132"/>
      <c r="FO8" s="132"/>
      <c r="FP8" s="132"/>
      <c r="FQ8" s="132"/>
      <c r="FR8" s="132"/>
      <c r="FS8" s="132"/>
      <c r="FT8" s="132"/>
      <c r="FU8" s="132"/>
      <c r="FV8" s="132"/>
      <c r="FW8" s="132"/>
      <c r="FX8" s="132"/>
      <c r="FY8" s="132"/>
      <c r="FZ8" s="132"/>
      <c r="GA8" s="132"/>
      <c r="GB8" s="132"/>
      <c r="GC8" s="132"/>
      <c r="GD8" s="132"/>
      <c r="GE8" s="132"/>
      <c r="GF8" s="132"/>
      <c r="GG8" s="132"/>
      <c r="GH8" s="132"/>
      <c r="GI8" s="132"/>
      <c r="GJ8" s="132"/>
      <c r="GK8" s="132"/>
      <c r="GL8" s="132"/>
      <c r="GM8" s="132"/>
      <c r="GN8" s="132"/>
      <c r="GO8" s="132"/>
      <c r="GP8" s="132"/>
      <c r="GQ8" s="132"/>
      <c r="GR8" s="132"/>
      <c r="GS8" s="132"/>
      <c r="GT8" s="132"/>
      <c r="GU8" s="132"/>
      <c r="GV8" s="132"/>
      <c r="GW8" s="132"/>
      <c r="GX8" s="132"/>
      <c r="GY8" s="132"/>
      <c r="GZ8" s="132"/>
      <c r="HA8" s="132"/>
      <c r="HB8" s="132"/>
      <c r="HC8" s="132"/>
      <c r="HD8" s="132"/>
      <c r="HE8" s="132"/>
      <c r="HF8" s="132"/>
      <c r="HG8" s="132"/>
      <c r="HH8" s="132"/>
      <c r="HI8" s="132"/>
      <c r="HJ8" s="132"/>
      <c r="HK8" s="132"/>
      <c r="HL8" s="132"/>
      <c r="HM8" s="132"/>
      <c r="HN8" s="132"/>
      <c r="HO8" s="132"/>
      <c r="HP8" s="132"/>
      <c r="HQ8" s="132"/>
      <c r="HR8" s="132"/>
      <c r="HS8" s="132"/>
      <c r="HT8" s="132"/>
      <c r="HU8" s="132"/>
      <c r="HV8" s="132"/>
      <c r="HW8" s="132"/>
      <c r="HX8" s="132"/>
      <c r="HY8" s="132"/>
      <c r="HZ8" s="132"/>
      <c r="IA8" s="132"/>
      <c r="IB8" s="132"/>
      <c r="IC8" s="132"/>
      <c r="ID8" s="132"/>
      <c r="IE8" s="132"/>
      <c r="IF8" s="132"/>
      <c r="IG8" s="132"/>
      <c r="IH8" s="132"/>
      <c r="II8" s="132"/>
      <c r="IJ8" s="132"/>
      <c r="IK8" s="132"/>
      <c r="IL8" s="132"/>
      <c r="IM8" s="132"/>
      <c r="IN8" s="132"/>
      <c r="IO8" s="132"/>
      <c r="IP8" s="132"/>
      <c r="IQ8" s="132"/>
      <c r="IR8" s="132"/>
      <c r="IS8" s="132"/>
      <c r="IT8" s="132"/>
      <c r="IU8" s="132"/>
      <c r="IV8" s="132"/>
      <c r="IW8" s="132"/>
      <c r="IX8" s="132"/>
      <c r="IY8" s="132"/>
    </row>
    <row r="9" spans="1:259" ht="24.95" customHeight="1">
      <c r="A9" s="133" t="s">
        <v>206</v>
      </c>
      <c r="B9" s="133"/>
      <c r="C9" s="133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  <c r="CY9" s="132"/>
      <c r="CZ9" s="132"/>
      <c r="DA9" s="132"/>
      <c r="DB9" s="132"/>
      <c r="DC9" s="132"/>
      <c r="DD9" s="132"/>
      <c r="DE9" s="132"/>
      <c r="DF9" s="132"/>
      <c r="DG9" s="132"/>
      <c r="DH9" s="132"/>
      <c r="DI9" s="132"/>
      <c r="DJ9" s="132"/>
      <c r="DK9" s="132"/>
      <c r="DL9" s="132"/>
      <c r="DM9" s="132"/>
      <c r="DN9" s="132"/>
      <c r="DO9" s="132"/>
      <c r="DP9" s="132"/>
      <c r="DQ9" s="132"/>
      <c r="DR9" s="132"/>
      <c r="DS9" s="132"/>
      <c r="DT9" s="132"/>
      <c r="DU9" s="132"/>
      <c r="DV9" s="132"/>
      <c r="DW9" s="132"/>
      <c r="DX9" s="132"/>
      <c r="DY9" s="132"/>
      <c r="DZ9" s="132"/>
      <c r="EA9" s="132"/>
      <c r="EB9" s="132"/>
      <c r="EC9" s="132"/>
      <c r="ED9" s="132"/>
      <c r="EE9" s="132"/>
      <c r="EF9" s="132"/>
      <c r="EG9" s="132"/>
      <c r="EH9" s="132"/>
      <c r="EI9" s="132"/>
      <c r="EJ9" s="132"/>
      <c r="EK9" s="132"/>
      <c r="EL9" s="132"/>
      <c r="EM9" s="132"/>
      <c r="EN9" s="132"/>
      <c r="EO9" s="132"/>
      <c r="EP9" s="132"/>
      <c r="EQ9" s="132"/>
      <c r="ER9" s="132"/>
      <c r="ES9" s="132"/>
      <c r="ET9" s="132"/>
      <c r="EU9" s="132"/>
      <c r="EV9" s="132"/>
      <c r="EW9" s="132"/>
      <c r="EX9" s="132"/>
      <c r="EY9" s="132"/>
      <c r="EZ9" s="132"/>
      <c r="FA9" s="132"/>
      <c r="FB9" s="132"/>
      <c r="FC9" s="132"/>
      <c r="FD9" s="132"/>
      <c r="FE9" s="132"/>
      <c r="FF9" s="132"/>
      <c r="FG9" s="132"/>
      <c r="FH9" s="132"/>
      <c r="FI9" s="132"/>
      <c r="FJ9" s="132"/>
      <c r="FK9" s="132"/>
      <c r="FL9" s="132"/>
      <c r="FM9" s="132"/>
      <c r="FN9" s="132"/>
      <c r="FO9" s="132"/>
      <c r="FP9" s="132"/>
      <c r="FQ9" s="132"/>
      <c r="FR9" s="132"/>
      <c r="FS9" s="132"/>
      <c r="FT9" s="132"/>
      <c r="FU9" s="132"/>
      <c r="FV9" s="132"/>
      <c r="FW9" s="132"/>
      <c r="FX9" s="132"/>
      <c r="FY9" s="132"/>
      <c r="FZ9" s="132"/>
      <c r="GA9" s="132"/>
      <c r="GB9" s="132"/>
      <c r="GC9" s="132"/>
      <c r="GD9" s="132"/>
      <c r="GE9" s="132"/>
      <c r="GF9" s="132"/>
      <c r="GG9" s="132"/>
      <c r="GH9" s="132"/>
      <c r="GI9" s="132"/>
      <c r="GJ9" s="132"/>
      <c r="GK9" s="132"/>
      <c r="GL9" s="132"/>
      <c r="GM9" s="132"/>
      <c r="GN9" s="132"/>
      <c r="GO9" s="132"/>
      <c r="GP9" s="132"/>
      <c r="GQ9" s="132"/>
      <c r="GR9" s="132"/>
      <c r="GS9" s="132"/>
      <c r="GT9" s="132"/>
      <c r="GU9" s="132"/>
      <c r="GV9" s="132"/>
      <c r="GW9" s="132"/>
      <c r="GX9" s="132"/>
      <c r="GY9" s="132"/>
      <c r="GZ9" s="132"/>
      <c r="HA9" s="132"/>
      <c r="HB9" s="132"/>
      <c r="HC9" s="132"/>
      <c r="HD9" s="132"/>
      <c r="HE9" s="132"/>
      <c r="HF9" s="132"/>
      <c r="HG9" s="132"/>
      <c r="HH9" s="132"/>
      <c r="HI9" s="132"/>
      <c r="HJ9" s="132"/>
      <c r="HK9" s="132"/>
      <c r="HL9" s="132"/>
      <c r="HM9" s="132"/>
      <c r="HN9" s="132"/>
      <c r="HO9" s="132"/>
      <c r="HP9" s="132"/>
      <c r="HQ9" s="132"/>
      <c r="HR9" s="132"/>
      <c r="HS9" s="132"/>
      <c r="HT9" s="132"/>
      <c r="HU9" s="132"/>
      <c r="HV9" s="132"/>
      <c r="HW9" s="132"/>
      <c r="HX9" s="132"/>
      <c r="HY9" s="132"/>
      <c r="HZ9" s="132"/>
      <c r="IA9" s="132"/>
      <c r="IB9" s="132"/>
      <c r="IC9" s="132"/>
      <c r="ID9" s="132"/>
      <c r="IE9" s="132"/>
      <c r="IF9" s="132"/>
      <c r="IG9" s="132"/>
      <c r="IH9" s="132"/>
      <c r="II9" s="132"/>
      <c r="IJ9" s="132"/>
      <c r="IK9" s="132"/>
      <c r="IL9" s="132"/>
      <c r="IM9" s="132"/>
      <c r="IN9" s="132"/>
      <c r="IO9" s="132"/>
      <c r="IP9" s="132"/>
      <c r="IQ9" s="132"/>
      <c r="IR9" s="132"/>
      <c r="IS9" s="132"/>
      <c r="IT9" s="132"/>
      <c r="IU9" s="132"/>
      <c r="IV9" s="132"/>
      <c r="IW9" s="132"/>
      <c r="IX9" s="132"/>
      <c r="IY9" s="132"/>
    </row>
    <row r="10" spans="1:259" s="137" customFormat="1" ht="21" thickBot="1">
      <c r="A10" s="174" t="s">
        <v>212</v>
      </c>
      <c r="B10" s="174"/>
      <c r="C10" s="174"/>
      <c r="D10" s="135"/>
      <c r="E10" s="135"/>
      <c r="F10" s="135"/>
      <c r="G10" s="135"/>
      <c r="H10" s="135"/>
      <c r="I10" s="135"/>
      <c r="J10" s="136"/>
      <c r="K10" s="135"/>
    </row>
    <row r="11" spans="1:259" ht="13.5" thickBot="1">
      <c r="A11" s="138" t="s">
        <v>69</v>
      </c>
      <c r="B11" s="441"/>
      <c r="C11" s="441"/>
      <c r="D11" s="139">
        <v>10</v>
      </c>
      <c r="E11" s="139">
        <v>20</v>
      </c>
      <c r="F11" s="139">
        <v>30</v>
      </c>
      <c r="G11" s="139">
        <v>40</v>
      </c>
      <c r="H11" s="139">
        <v>50</v>
      </c>
      <c r="I11" s="139">
        <v>100</v>
      </c>
      <c r="J11" s="139">
        <v>200</v>
      </c>
      <c r="K11" s="140">
        <v>300</v>
      </c>
      <c r="L11" s="139">
        <v>500</v>
      </c>
      <c r="M11" s="139">
        <v>700</v>
      </c>
      <c r="N11" s="139">
        <v>1000</v>
      </c>
      <c r="O11" s="139">
        <v>3000</v>
      </c>
      <c r="P11" s="139">
        <v>5000</v>
      </c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  <c r="CT11" s="132"/>
      <c r="CU11" s="132"/>
      <c r="CV11" s="132"/>
      <c r="CW11" s="132"/>
      <c r="CX11" s="132"/>
      <c r="CY11" s="132"/>
      <c r="CZ11" s="132"/>
      <c r="DA11" s="132"/>
      <c r="DB11" s="132"/>
      <c r="DC11" s="132"/>
      <c r="DD11" s="132"/>
      <c r="DE11" s="132"/>
      <c r="DF11" s="132"/>
      <c r="DG11" s="132"/>
      <c r="DH11" s="132"/>
      <c r="DI11" s="132"/>
      <c r="DJ11" s="132"/>
      <c r="DK11" s="132"/>
      <c r="DL11" s="132"/>
      <c r="DM11" s="132"/>
      <c r="DN11" s="132"/>
      <c r="DO11" s="132"/>
      <c r="DP11" s="132"/>
      <c r="DQ11" s="132"/>
      <c r="DR11" s="132"/>
      <c r="DS11" s="132"/>
      <c r="DT11" s="132"/>
      <c r="DU11" s="132"/>
      <c r="DV11" s="132"/>
      <c r="DW11" s="132"/>
      <c r="DX11" s="132"/>
      <c r="DY11" s="132"/>
      <c r="DZ11" s="132"/>
      <c r="EA11" s="132"/>
      <c r="EB11" s="132"/>
      <c r="EC11" s="132"/>
      <c r="ED11" s="132"/>
      <c r="EE11" s="132"/>
      <c r="EF11" s="132"/>
      <c r="EG11" s="132"/>
      <c r="EH11" s="132"/>
      <c r="EI11" s="132"/>
      <c r="EJ11" s="132"/>
      <c r="EK11" s="132"/>
      <c r="EL11" s="132"/>
      <c r="EM11" s="132"/>
      <c r="EN11" s="132"/>
      <c r="EO11" s="132"/>
      <c r="EP11" s="132"/>
      <c r="EQ11" s="132"/>
      <c r="ER11" s="132"/>
      <c r="ES11" s="132"/>
      <c r="ET11" s="132"/>
      <c r="EU11" s="132"/>
      <c r="EV11" s="132"/>
      <c r="EW11" s="132"/>
      <c r="EX11" s="132"/>
      <c r="EY11" s="132"/>
      <c r="EZ11" s="132"/>
      <c r="FA11" s="132"/>
      <c r="FB11" s="132"/>
      <c r="FC11" s="132"/>
      <c r="FD11" s="132"/>
      <c r="FE11" s="132"/>
      <c r="FF11" s="132"/>
      <c r="FG11" s="132"/>
      <c r="FH11" s="132"/>
      <c r="FI11" s="132"/>
      <c r="FJ11" s="132"/>
      <c r="FK11" s="132"/>
      <c r="FL11" s="132"/>
      <c r="FM11" s="132"/>
      <c r="FN11" s="132"/>
      <c r="FO11" s="132"/>
      <c r="FP11" s="132"/>
      <c r="FQ11" s="132"/>
      <c r="FR11" s="132"/>
      <c r="FS11" s="132"/>
      <c r="FT11" s="132"/>
      <c r="FU11" s="132"/>
      <c r="FV11" s="132"/>
      <c r="FW11" s="132"/>
      <c r="FX11" s="132"/>
      <c r="FY11" s="132"/>
      <c r="FZ11" s="132"/>
      <c r="GA11" s="132"/>
      <c r="GB11" s="132"/>
      <c r="GC11" s="132"/>
      <c r="GD11" s="132"/>
      <c r="GE11" s="132"/>
      <c r="GF11" s="132"/>
      <c r="GG11" s="132"/>
      <c r="GH11" s="132"/>
      <c r="GI11" s="132"/>
      <c r="GJ11" s="132"/>
      <c r="GK11" s="132"/>
      <c r="GL11" s="132"/>
      <c r="GM11" s="132"/>
      <c r="GN11" s="132"/>
      <c r="GO11" s="132"/>
      <c r="GP11" s="132"/>
      <c r="GQ11" s="132"/>
      <c r="GR11" s="132"/>
      <c r="GS11" s="132"/>
      <c r="GT11" s="132"/>
      <c r="GU11" s="132"/>
      <c r="GV11" s="132"/>
      <c r="GW11" s="132"/>
      <c r="GX11" s="132"/>
      <c r="GY11" s="132"/>
      <c r="GZ11" s="132"/>
      <c r="HA11" s="132"/>
      <c r="HB11" s="132"/>
      <c r="HC11" s="132"/>
      <c r="HD11" s="132"/>
      <c r="HE11" s="132"/>
      <c r="HF11" s="132"/>
      <c r="HG11" s="132"/>
      <c r="HH11" s="132"/>
      <c r="HI11" s="132"/>
      <c r="HJ11" s="132"/>
      <c r="HK11" s="132"/>
      <c r="HL11" s="132"/>
      <c r="HM11" s="132"/>
      <c r="HN11" s="132"/>
      <c r="HO11" s="132"/>
      <c r="HP11" s="132"/>
      <c r="HQ11" s="132"/>
      <c r="HR11" s="132"/>
      <c r="HS11" s="132"/>
      <c r="HT11" s="132"/>
      <c r="HU11" s="132"/>
      <c r="HV11" s="132"/>
      <c r="HW11" s="132"/>
      <c r="HX11" s="132"/>
      <c r="HY11" s="132"/>
      <c r="HZ11" s="132"/>
      <c r="IA11" s="132"/>
      <c r="IB11" s="132"/>
      <c r="IC11" s="132"/>
      <c r="ID11" s="132"/>
      <c r="IE11" s="132"/>
      <c r="IF11" s="132"/>
      <c r="IG11" s="132"/>
      <c r="IH11" s="132"/>
      <c r="II11" s="132"/>
      <c r="IJ11" s="132"/>
      <c r="IK11" s="132"/>
      <c r="IL11" s="132"/>
      <c r="IM11" s="132"/>
      <c r="IN11" s="132"/>
      <c r="IO11" s="132"/>
      <c r="IP11" s="132"/>
      <c r="IQ11" s="132"/>
      <c r="IR11" s="132"/>
      <c r="IS11" s="132"/>
      <c r="IT11" s="132"/>
      <c r="IU11" s="132"/>
      <c r="IV11" s="132"/>
      <c r="IW11" s="132"/>
      <c r="IX11" s="132"/>
      <c r="IY11" s="132"/>
    </row>
    <row r="12" spans="1:259" ht="51.75">
      <c r="A12" s="141" t="s">
        <v>205</v>
      </c>
      <c r="B12" s="450">
        <v>10</v>
      </c>
      <c r="C12" s="450">
        <v>169</v>
      </c>
      <c r="D12" s="142">
        <v>50</v>
      </c>
      <c r="E12" s="142">
        <v>30</v>
      </c>
      <c r="F12" s="142">
        <v>23</v>
      </c>
      <c r="G12" s="142">
        <v>19.5</v>
      </c>
      <c r="H12" s="142">
        <v>16</v>
      </c>
      <c r="I12" s="142">
        <v>8.5</v>
      </c>
      <c r="J12" s="142">
        <v>6.5</v>
      </c>
      <c r="K12" s="143">
        <v>6</v>
      </c>
      <c r="L12" s="144">
        <v>5.5</v>
      </c>
      <c r="M12" s="142">
        <v>5</v>
      </c>
      <c r="N12" s="142">
        <v>4</v>
      </c>
      <c r="O12" s="142">
        <v>3.5</v>
      </c>
      <c r="P12" s="142">
        <v>3</v>
      </c>
      <c r="Q12" s="459" t="str">
        <f>"delete price where catId="&amp;C12&amp;" and firma="&amp;B12&amp;";"</f>
        <v>delete price where catId=169 and firma=10;</v>
      </c>
      <c r="R12" s="461" t="str">
        <f>"insert into price (firma,catId,tiraz,cena) values ("&amp;$B12&amp;","&amp;$C12&amp;","&amp;D$7&amp;","&amp;SUBSTITUTE(TEXT(D12,"0,00"),",",".")&amp;");"</f>
        <v>insert into price (firma,catId,tiraz,cena) values (10,169,10,50.00);</v>
      </c>
      <c r="S12" s="461" t="str">
        <f t="shared" ref="S12" si="5">"insert into price (firma,catId,tiraz,cena) values ("&amp;$B12&amp;","&amp;$C12&amp;","&amp;E$7&amp;","&amp;SUBSTITUTE(TEXT(E12,"0,00"),",",".")&amp;");"</f>
        <v>insert into price (firma,catId,tiraz,cena) values (10,169,20,30.00);</v>
      </c>
      <c r="T12" s="461" t="str">
        <f t="shared" ref="T12" si="6">"insert into price (firma,catId,tiraz,cena) values ("&amp;$B12&amp;","&amp;$C12&amp;","&amp;F$7&amp;","&amp;SUBSTITUTE(TEXT(F12,"0,00"),",",".")&amp;");"</f>
        <v>insert into price (firma,catId,tiraz,cena) values (10,169,30,23.00);</v>
      </c>
      <c r="U12" s="461" t="str">
        <f>"insert into price (firma,catId,tiraz,cena) values ("&amp;$B12&amp;","&amp;$C12&amp;","&amp;G$7&amp;","&amp;SUBSTITUTE(TEXT(G12,"0,00"),",",".")&amp;");"</f>
        <v>insert into price (firma,catId,tiraz,cena) values (10,169,40,19.50);</v>
      </c>
      <c r="V12" s="461" t="str">
        <f t="shared" ref="V12" si="7">"insert into price (firma,catId,tiraz,cena) values ("&amp;$B12&amp;","&amp;$C12&amp;","&amp;H$7&amp;","&amp;SUBSTITUTE(TEXT(H12,"0,00"),",",".")&amp;");"</f>
        <v>insert into price (firma,catId,tiraz,cena) values (10,169,50,16.00);</v>
      </c>
      <c r="W12" s="461" t="str">
        <f t="shared" ref="W12" si="8">"insert into price (firma,catId,tiraz,cena) values ("&amp;$B12&amp;","&amp;$C12&amp;","&amp;I$7&amp;","&amp;SUBSTITUTE(TEXT(I12,"0,00"),",",".")&amp;");"</f>
        <v>insert into price (firma,catId,tiraz,cena) values (10,169,100,8.50);</v>
      </c>
      <c r="X12" s="461" t="str">
        <f t="shared" ref="X12" si="9">"insert into price (firma,catId,tiraz,cena) values ("&amp;$B12&amp;","&amp;$C12&amp;","&amp;J$7&amp;","&amp;SUBSTITUTE(TEXT(J12,"0,00"),",",".")&amp;");"</f>
        <v>insert into price (firma,catId,tiraz,cena) values (10,169,200,6.50);</v>
      </c>
      <c r="Y12" s="461" t="str">
        <f>"insert into price (firma,catId,tiraz,cena) values ("&amp;$B12&amp;","&amp;$C12&amp;","&amp;K$7&amp;","&amp;SUBSTITUTE(TEXT(K12,"0,00"),",",".")&amp;");"</f>
        <v>insert into price (firma,catId,tiraz,cena) values (10,169,300,6.00);</v>
      </c>
      <c r="Z12" s="461" t="str">
        <f t="shared" ref="Z12" si="10">"insert into price (firma,catId,tiraz,cena) values ("&amp;$B12&amp;","&amp;$C12&amp;","&amp;L$7&amp;","&amp;SUBSTITUTE(TEXT(L12,"0,00"),",",".")&amp;");"</f>
        <v>insert into price (firma,catId,tiraz,cena) values (10,169,500,5.50);</v>
      </c>
      <c r="AA12" s="461" t="str">
        <f t="shared" ref="AA12" si="11">"insert into price (firma,catId,tiraz,cena) values ("&amp;$B12&amp;","&amp;$C12&amp;","&amp;M$7&amp;","&amp;SUBSTITUTE(TEXT(M12,"0,00"),",",".")&amp;");"</f>
        <v>insert into price (firma,catId,tiraz,cena) values (10,169,700,5.00);</v>
      </c>
      <c r="AB12" s="461" t="str">
        <f>"insert into price (firma,catId,tiraz,cena) values ("&amp;$B12&amp;","&amp;$C12&amp;","&amp;N$7&amp;","&amp;SUBSTITUTE(TEXT(N12,"0,00"),",",".")&amp;");"</f>
        <v>insert into price (firma,catId,tiraz,cena) values (10,169,1000,4.00);</v>
      </c>
      <c r="AC12" s="461" t="str">
        <f t="shared" ref="AC12" si="12">"insert into price (firma,catId,tiraz,cena) values ("&amp;$B12&amp;","&amp;$C12&amp;","&amp;O$7&amp;","&amp;SUBSTITUTE(TEXT(O12,"0,00"),",",".")&amp;");"</f>
        <v>insert into price (firma,catId,tiraz,cena) values (10,169,3000,3.50);</v>
      </c>
      <c r="AD12" s="461" t="str">
        <f>"insert into price (firma,catId,tiraz,cena) values ("&amp;$B12&amp;","&amp;$C12&amp;","&amp;P$7&amp;","&amp;SUBSTITUTE(TEXT(P12,"0,00"),",",".")&amp;");"</f>
        <v>insert into price (firma,catId,tiraz,cena) values (10,169,5000,3.00);</v>
      </c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  <c r="CT12" s="132"/>
      <c r="CU12" s="132"/>
      <c r="CV12" s="132"/>
      <c r="CW12" s="132"/>
      <c r="CX12" s="132"/>
      <c r="CY12" s="132"/>
      <c r="CZ12" s="132"/>
      <c r="DA12" s="132"/>
      <c r="DB12" s="132"/>
      <c r="DC12" s="132"/>
      <c r="DD12" s="132"/>
      <c r="DE12" s="132"/>
      <c r="DF12" s="132"/>
      <c r="DG12" s="132"/>
      <c r="DH12" s="132"/>
      <c r="DI12" s="132"/>
      <c r="DJ12" s="132"/>
      <c r="DK12" s="132"/>
      <c r="DL12" s="132"/>
      <c r="DM12" s="132"/>
      <c r="DN12" s="132"/>
      <c r="DO12" s="132"/>
      <c r="DP12" s="132"/>
      <c r="DQ12" s="132"/>
      <c r="DR12" s="132"/>
      <c r="DS12" s="132"/>
      <c r="DT12" s="132"/>
      <c r="DU12" s="132"/>
      <c r="DV12" s="132"/>
      <c r="DW12" s="132"/>
      <c r="DX12" s="132"/>
      <c r="DY12" s="132"/>
      <c r="DZ12" s="132"/>
      <c r="EA12" s="132"/>
      <c r="EB12" s="132"/>
      <c r="EC12" s="132"/>
      <c r="ED12" s="132"/>
      <c r="EE12" s="132"/>
      <c r="EF12" s="132"/>
      <c r="EG12" s="132"/>
      <c r="EH12" s="132"/>
      <c r="EI12" s="132"/>
      <c r="EJ12" s="132"/>
      <c r="EK12" s="132"/>
      <c r="EL12" s="132"/>
      <c r="EM12" s="132"/>
      <c r="EN12" s="132"/>
      <c r="EO12" s="132"/>
      <c r="EP12" s="132"/>
      <c r="EQ12" s="132"/>
      <c r="ER12" s="132"/>
      <c r="ES12" s="132"/>
      <c r="ET12" s="132"/>
      <c r="EU12" s="132"/>
      <c r="EV12" s="132"/>
      <c r="EW12" s="132"/>
      <c r="EX12" s="132"/>
      <c r="EY12" s="132"/>
      <c r="EZ12" s="132"/>
      <c r="FA12" s="132"/>
      <c r="FB12" s="132"/>
      <c r="FC12" s="132"/>
      <c r="FD12" s="132"/>
      <c r="FE12" s="132"/>
      <c r="FF12" s="132"/>
      <c r="FG12" s="132"/>
      <c r="FH12" s="132"/>
      <c r="FI12" s="132"/>
      <c r="FJ12" s="132"/>
      <c r="FK12" s="132"/>
      <c r="FL12" s="132"/>
      <c r="FM12" s="132"/>
      <c r="FN12" s="132"/>
      <c r="FO12" s="132"/>
      <c r="FP12" s="132"/>
      <c r="FQ12" s="132"/>
      <c r="FR12" s="132"/>
      <c r="FS12" s="132"/>
      <c r="FT12" s="132"/>
      <c r="FU12" s="132"/>
      <c r="FV12" s="132"/>
      <c r="FW12" s="132"/>
      <c r="FX12" s="132"/>
      <c r="FY12" s="132"/>
      <c r="FZ12" s="132"/>
      <c r="GA12" s="132"/>
      <c r="GB12" s="132"/>
      <c r="GC12" s="132"/>
      <c r="GD12" s="132"/>
      <c r="GE12" s="132"/>
      <c r="GF12" s="132"/>
      <c r="GG12" s="132"/>
      <c r="GH12" s="132"/>
      <c r="GI12" s="132"/>
      <c r="GJ12" s="132"/>
      <c r="GK12" s="132"/>
      <c r="GL12" s="132"/>
      <c r="GM12" s="132"/>
      <c r="GN12" s="132"/>
      <c r="GO12" s="132"/>
      <c r="GP12" s="132"/>
      <c r="GQ12" s="132"/>
      <c r="GR12" s="132"/>
      <c r="GS12" s="132"/>
      <c r="GT12" s="132"/>
      <c r="GU12" s="132"/>
      <c r="GV12" s="132"/>
      <c r="GW12" s="132"/>
      <c r="GX12" s="132"/>
      <c r="GY12" s="132"/>
      <c r="GZ12" s="132"/>
      <c r="HA12" s="132"/>
      <c r="HB12" s="132"/>
      <c r="HC12" s="132"/>
      <c r="HD12" s="132"/>
      <c r="HE12" s="132"/>
      <c r="HF12" s="132"/>
      <c r="HG12" s="132"/>
      <c r="HH12" s="132"/>
      <c r="HI12" s="132"/>
      <c r="HJ12" s="132"/>
      <c r="HK12" s="132"/>
      <c r="HL12" s="132"/>
      <c r="HM12" s="132"/>
      <c r="HN12" s="132"/>
      <c r="HO12" s="132"/>
      <c r="HP12" s="132"/>
      <c r="HQ12" s="132"/>
      <c r="HR12" s="132"/>
      <c r="HS12" s="132"/>
      <c r="HT12" s="132"/>
      <c r="HU12" s="132"/>
      <c r="HV12" s="132"/>
      <c r="HW12" s="132"/>
      <c r="HX12" s="132"/>
      <c r="HY12" s="132"/>
      <c r="HZ12" s="132"/>
      <c r="IA12" s="132"/>
      <c r="IB12" s="132"/>
      <c r="IC12" s="132"/>
      <c r="ID12" s="132"/>
      <c r="IE12" s="132"/>
      <c r="IF12" s="132"/>
      <c r="IG12" s="132"/>
      <c r="IH12" s="132"/>
      <c r="II12" s="132"/>
      <c r="IJ12" s="132"/>
      <c r="IK12" s="132"/>
      <c r="IL12" s="132"/>
      <c r="IM12" s="132"/>
      <c r="IN12" s="132"/>
      <c r="IO12" s="132"/>
      <c r="IP12" s="132"/>
      <c r="IQ12" s="132"/>
      <c r="IR12" s="132"/>
      <c r="IS12" s="132"/>
      <c r="IT12" s="132"/>
      <c r="IU12" s="132"/>
      <c r="IV12" s="132"/>
      <c r="IW12" s="132"/>
      <c r="IX12" s="132"/>
      <c r="IY12" s="132"/>
    </row>
    <row r="13" spans="1:259" s="137" customFormat="1">
      <c r="A13" s="133" t="s">
        <v>206</v>
      </c>
      <c r="B13" s="133"/>
      <c r="C13" s="133"/>
      <c r="D13" s="145"/>
      <c r="E13" s="146"/>
      <c r="F13" s="146"/>
      <c r="G13" s="146"/>
      <c r="H13" s="147"/>
      <c r="I13" s="147"/>
      <c r="J13" s="136"/>
      <c r="K13" s="135"/>
    </row>
    <row r="14" spans="1:259" s="137" customFormat="1">
      <c r="A14" s="148"/>
      <c r="B14" s="148"/>
      <c r="C14" s="148"/>
      <c r="D14" s="148"/>
      <c r="E14" s="147"/>
      <c r="F14" s="147"/>
      <c r="G14" s="147"/>
      <c r="H14" s="147"/>
      <c r="I14" s="147"/>
      <c r="J14" s="136"/>
      <c r="K14" s="135"/>
    </row>
    <row r="15" spans="1:259" s="137" customFormat="1" ht="22.5">
      <c r="A15" s="176" t="s">
        <v>441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6"/>
    </row>
    <row r="16" spans="1:259" s="137" customFormat="1" ht="21" thickBot="1">
      <c r="A16" s="174" t="s">
        <v>211</v>
      </c>
      <c r="B16" s="174"/>
      <c r="C16" s="174"/>
      <c r="D16" s="147"/>
      <c r="E16" s="147"/>
      <c r="F16" s="147"/>
      <c r="G16" s="147"/>
      <c r="H16" s="147"/>
      <c r="I16" s="147"/>
      <c r="J16" s="516"/>
      <c r="K16" s="135"/>
    </row>
    <row r="17" spans="1:259" s="137" customFormat="1" ht="13.5" thickBot="1">
      <c r="A17" s="138" t="s">
        <v>7</v>
      </c>
      <c r="B17" s="441"/>
      <c r="C17" s="441"/>
      <c r="D17" s="474">
        <v>1</v>
      </c>
      <c r="E17" s="137">
        <v>10</v>
      </c>
      <c r="F17" s="150">
        <v>20</v>
      </c>
      <c r="G17" s="151">
        <v>30</v>
      </c>
      <c r="H17" s="150">
        <v>50</v>
      </c>
      <c r="I17" s="151">
        <v>100</v>
      </c>
      <c r="J17" s="152">
        <v>200</v>
      </c>
      <c r="K17" s="152">
        <v>400</v>
      </c>
      <c r="L17" s="153">
        <v>600</v>
      </c>
      <c r="M17" s="153">
        <v>800</v>
      </c>
      <c r="N17" s="153">
        <v>1000</v>
      </c>
    </row>
    <row r="18" spans="1:259" s="137" customFormat="1" ht="16.5" customHeight="1">
      <c r="A18" s="154" t="s">
        <v>70</v>
      </c>
      <c r="B18" s="451">
        <v>1</v>
      </c>
      <c r="C18" s="451">
        <v>170</v>
      </c>
      <c r="D18" s="475">
        <v>1000</v>
      </c>
      <c r="E18" s="658">
        <f>F18+1</f>
        <v>53.5</v>
      </c>
      <c r="F18" s="659">
        <f>F22*1.5</f>
        <v>52.5</v>
      </c>
      <c r="G18" s="155">
        <f t="shared" ref="G18:N18" si="13">G22*1.5</f>
        <v>44.999955</v>
      </c>
      <c r="H18" s="155">
        <f t="shared" si="13"/>
        <v>36</v>
      </c>
      <c r="I18" s="155">
        <f t="shared" si="13"/>
        <v>27</v>
      </c>
      <c r="J18" s="155">
        <f t="shared" si="13"/>
        <v>24</v>
      </c>
      <c r="K18" s="155">
        <f t="shared" si="13"/>
        <v>22.5</v>
      </c>
      <c r="L18" s="155">
        <f t="shared" si="13"/>
        <v>21</v>
      </c>
      <c r="M18" s="155">
        <f t="shared" si="13"/>
        <v>19.5</v>
      </c>
      <c r="N18" s="155">
        <f t="shared" si="13"/>
        <v>18</v>
      </c>
      <c r="Q18" s="459" t="str">
        <f>"delete price where catId="&amp;C18&amp;" and firma="&amp;B18&amp;";"</f>
        <v>delete price where catId=170 and firma=1;</v>
      </c>
      <c r="R18" s="513" t="str">
        <f>"insert into price (firma,catId,tiraz,cena) values ("&amp;$B18&amp;","&amp;$C18&amp;","&amp;D$17&amp;","&amp;SUBSTITUTE(TEXT(D18,"0,00"),",",".")&amp;");"</f>
        <v>insert into price (firma,catId,tiraz,cena) values (1,170,1,1000.00);</v>
      </c>
      <c r="S18" s="513" t="str">
        <f>"insert into price (firma,catId,tiraz,cena) values ("&amp;$B18&amp;","&amp;$C18&amp;","&amp;E$17&amp;","&amp;SUBSTITUTE(TEXT(E18,"0,00"),",",".")&amp;");"</f>
        <v>insert into price (firma,catId,tiraz,cena) values (1,170,10,53.50);</v>
      </c>
      <c r="T18" s="461" t="str">
        <f>"insert into price (firma,catId,tiraz,cena) values ("&amp;$B18&amp;","&amp;$C18&amp;","&amp;F$17&amp;","&amp;SUBSTITUTE(TEXT(F18,"0,00"),",",".")&amp;");"</f>
        <v>insert into price (firma,catId,tiraz,cena) values (1,170,20,52.50);</v>
      </c>
      <c r="U18" s="461" t="str">
        <f>"insert into price (firma,catId,tiraz,cena) values ("&amp;$B18&amp;","&amp;$C18&amp;","&amp;G$17&amp;","&amp;SUBSTITUTE(TEXT(G18,"0,00"),",",".")&amp;");"</f>
        <v>insert into price (firma,catId,tiraz,cena) values (1,170,30,45.00);</v>
      </c>
      <c r="V18" s="461" t="str">
        <f>"insert into price (firma,catId,tiraz,cena) values ("&amp;$B18&amp;","&amp;$C18&amp;","&amp;H$17&amp;","&amp;SUBSTITUTE(TEXT(H18,"0,00"),",",".")&amp;");"</f>
        <v>insert into price (firma,catId,tiraz,cena) values (1,170,50,36.00);</v>
      </c>
      <c r="W18" s="461" t="str">
        <f>"insert into price (firma,catId,tiraz,cena) values ("&amp;$B18&amp;","&amp;$C18&amp;","&amp;I$17&amp;","&amp;SUBSTITUTE(TEXT(I18,"0,00"),",",".")&amp;");"</f>
        <v>insert into price (firma,catId,tiraz,cena) values (1,170,100,27.00);</v>
      </c>
      <c r="X18" s="461" t="str">
        <f>"insert into price (firma,catId,tiraz,cena) values ("&amp;$B18&amp;","&amp;$C18&amp;","&amp;J$17&amp;","&amp;SUBSTITUTE(TEXT(J18,"0,00"),",",".")&amp;");"</f>
        <v>insert into price (firma,catId,tiraz,cena) values (1,170,200,24.00);</v>
      </c>
      <c r="Y18" s="461" t="str">
        <f>"insert into price (firma,catId,tiraz,cena) values ("&amp;$B18&amp;","&amp;$C18&amp;","&amp;K$17&amp;","&amp;SUBSTITUTE(TEXT(K18,"0,00"),",",".")&amp;");"</f>
        <v>insert into price (firma,catId,tiraz,cena) values (1,170,400,22.50);</v>
      </c>
      <c r="Z18" s="461" t="str">
        <f>"insert into price (firma,catId,tiraz,cena) values ("&amp;$B18&amp;","&amp;$C18&amp;","&amp;L$17&amp;","&amp;SUBSTITUTE(TEXT(L18,"0,00"),",",".")&amp;");"</f>
        <v>insert into price (firma,catId,tiraz,cena) values (1,170,600,21.00);</v>
      </c>
      <c r="AA18" s="461" t="str">
        <f>"insert into price (firma,catId,tiraz,cena) values ("&amp;$B18&amp;","&amp;$C18&amp;","&amp;M$17&amp;","&amp;SUBSTITUTE(TEXT(M18,"0,00"),",",".")&amp;");"</f>
        <v>insert into price (firma,catId,tiraz,cena) values (1,170,800,19.50);</v>
      </c>
      <c r="AB18" s="461" t="str">
        <f>"insert into price (firma,catId,tiraz,cena) values ("&amp;$B18&amp;","&amp;$C18&amp;","&amp;N$17&amp;","&amp;SUBSTITUTE(TEXT(N18,"0,00"),",",".")&amp;");"</f>
        <v>insert into price (firma,catId,tiraz,cena) values (1,170,1000,18.00);</v>
      </c>
      <c r="AC18" s="461"/>
    </row>
    <row r="19" spans="1:259" s="137" customFormat="1" ht="16.5" customHeight="1">
      <c r="A19" s="133" t="s">
        <v>206</v>
      </c>
      <c r="B19" s="133"/>
      <c r="C19" s="133"/>
      <c r="D19" s="515"/>
      <c r="E19" s="658"/>
      <c r="F19" s="660"/>
      <c r="G19" s="175"/>
      <c r="H19" s="175"/>
      <c r="I19" s="175"/>
      <c r="J19" s="175"/>
      <c r="K19" s="175"/>
      <c r="L19" s="175"/>
      <c r="M19" s="175"/>
      <c r="N19" s="175"/>
    </row>
    <row r="20" spans="1:259" s="137" customFormat="1" ht="21" thickBot="1">
      <c r="A20" s="174" t="s">
        <v>212</v>
      </c>
      <c r="B20" s="174"/>
      <c r="C20" s="174"/>
      <c r="D20" s="468"/>
      <c r="E20" s="658"/>
      <c r="F20" s="658"/>
    </row>
    <row r="21" spans="1:259" s="137" customFormat="1" ht="18" customHeight="1" thickBot="1">
      <c r="A21" s="138" t="s">
        <v>7</v>
      </c>
      <c r="B21" s="441"/>
      <c r="C21" s="441"/>
      <c r="D21" s="474">
        <v>1</v>
      </c>
      <c r="E21" s="658">
        <v>10</v>
      </c>
      <c r="F21" s="661">
        <v>20</v>
      </c>
      <c r="G21" s="151">
        <v>30</v>
      </c>
      <c r="H21" s="150">
        <v>50</v>
      </c>
      <c r="I21" s="151">
        <v>100</v>
      </c>
      <c r="J21" s="152">
        <v>200</v>
      </c>
      <c r="K21" s="152">
        <v>400</v>
      </c>
      <c r="L21" s="153">
        <v>600</v>
      </c>
      <c r="M21" s="153">
        <v>800</v>
      </c>
      <c r="N21" s="153">
        <v>1000</v>
      </c>
    </row>
    <row r="22" spans="1:259" ht="24.75" customHeight="1">
      <c r="A22" s="154" t="s">
        <v>70</v>
      </c>
      <c r="B22" s="451">
        <v>10</v>
      </c>
      <c r="C22" s="451">
        <v>170</v>
      </c>
      <c r="D22" s="475">
        <v>500</v>
      </c>
      <c r="E22" s="658">
        <f>F22+1</f>
        <v>36</v>
      </c>
      <c r="F22" s="659">
        <v>35</v>
      </c>
      <c r="G22" s="155">
        <v>29.999969999999998</v>
      </c>
      <c r="H22" s="155">
        <v>24</v>
      </c>
      <c r="I22" s="155">
        <v>18</v>
      </c>
      <c r="J22" s="156">
        <v>16</v>
      </c>
      <c r="K22" s="156">
        <v>15</v>
      </c>
      <c r="L22" s="157">
        <v>14</v>
      </c>
      <c r="M22" s="157">
        <v>13</v>
      </c>
      <c r="N22" s="157">
        <v>12</v>
      </c>
      <c r="O22" s="132"/>
      <c r="P22" s="132"/>
      <c r="Q22" s="459" t="str">
        <f>"delete price where catId="&amp;C22&amp;" and firma="&amp;B22&amp;";"</f>
        <v>delete price where catId=170 and firma=10;</v>
      </c>
      <c r="R22" s="513" t="str">
        <f>"insert into price (firma,catId,tiraz,cena) values ("&amp;$B22&amp;","&amp;$C22&amp;","&amp;D$17&amp;","&amp;SUBSTITUTE(TEXT(D22,"0,00"),",",".")&amp;");"</f>
        <v>insert into price (firma,catId,tiraz,cena) values (10,170,1,500.00);</v>
      </c>
      <c r="S22" s="513" t="str">
        <f>"insert into price (firma,catId,tiraz,cena) values ("&amp;$B22&amp;","&amp;$C22&amp;","&amp;E$17&amp;","&amp;SUBSTITUTE(TEXT(E22,"0,00"),",",".")&amp;");"</f>
        <v>insert into price (firma,catId,tiraz,cena) values (10,170,10,36.00);</v>
      </c>
      <c r="T22" s="461" t="str">
        <f>"insert into price (firma,catId,tiraz,cena) values ("&amp;$B22&amp;","&amp;$C22&amp;","&amp;F$17&amp;","&amp;SUBSTITUTE(TEXT(F22,"0,00"),",",".")&amp;");"</f>
        <v>insert into price (firma,catId,tiraz,cena) values (10,170,20,35.00);</v>
      </c>
      <c r="U22" s="461" t="str">
        <f>"insert into price (firma,catId,tiraz,cena) values ("&amp;$B22&amp;","&amp;$C22&amp;","&amp;G$17&amp;","&amp;SUBSTITUTE(TEXT(G22,"0,00"),",",".")&amp;");"</f>
        <v>insert into price (firma,catId,tiraz,cena) values (10,170,30,30.00);</v>
      </c>
      <c r="V22" s="461" t="str">
        <f>"insert into price (firma,catId,tiraz,cena) values ("&amp;$B22&amp;","&amp;$C22&amp;","&amp;H$17&amp;","&amp;SUBSTITUTE(TEXT(H22,"0,00"),",",".")&amp;");"</f>
        <v>insert into price (firma,catId,tiraz,cena) values (10,170,50,24.00);</v>
      </c>
      <c r="W22" s="461" t="str">
        <f>"insert into price (firma,catId,tiraz,cena) values ("&amp;$B22&amp;","&amp;$C22&amp;","&amp;I$17&amp;","&amp;SUBSTITUTE(TEXT(I22,"0,00"),",",".")&amp;");"</f>
        <v>insert into price (firma,catId,tiraz,cena) values (10,170,100,18.00);</v>
      </c>
      <c r="X22" s="461" t="str">
        <f>"insert into price (firma,catId,tiraz,cena) values ("&amp;$B22&amp;","&amp;$C22&amp;","&amp;J$17&amp;","&amp;SUBSTITUTE(TEXT(J22,"0,00"),",",".")&amp;");"</f>
        <v>insert into price (firma,catId,tiraz,cena) values (10,170,200,16.00);</v>
      </c>
      <c r="Y22" s="461" t="str">
        <f>"insert into price (firma,catId,tiraz,cena) values ("&amp;$B22&amp;","&amp;$C22&amp;","&amp;K$17&amp;","&amp;SUBSTITUTE(TEXT(K22,"0,00"),",",".")&amp;");"</f>
        <v>insert into price (firma,catId,tiraz,cena) values (10,170,400,15.00);</v>
      </c>
      <c r="Z22" s="461" t="str">
        <f>"insert into price (firma,catId,tiraz,cena) values ("&amp;$B22&amp;","&amp;$C22&amp;","&amp;L$17&amp;","&amp;SUBSTITUTE(TEXT(L22,"0,00"),",",".")&amp;");"</f>
        <v>insert into price (firma,catId,tiraz,cena) values (10,170,600,14.00);</v>
      </c>
      <c r="AA22" s="461" t="str">
        <f>"insert into price (firma,catId,tiraz,cena) values ("&amp;$B22&amp;","&amp;$C22&amp;","&amp;M$17&amp;","&amp;SUBSTITUTE(TEXT(M22,"0,00"),",",".")&amp;");"</f>
        <v>insert into price (firma,catId,tiraz,cena) values (10,170,800,13.00);</v>
      </c>
      <c r="AB22" s="461" t="str">
        <f>"insert into price (firma,catId,tiraz,cena) values ("&amp;$B22&amp;","&amp;$C22&amp;","&amp;N$17&amp;","&amp;SUBSTITUTE(TEXT(N22,"0,00"),",",".")&amp;");"</f>
        <v>insert into price (firma,catId,tiraz,cena) values (10,170,1000,12.00);</v>
      </c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  <c r="EK22" s="132"/>
      <c r="EL22" s="132"/>
      <c r="EM22" s="132"/>
      <c r="EN22" s="132"/>
      <c r="EO22" s="132"/>
      <c r="EP22" s="132"/>
      <c r="EQ22" s="132"/>
      <c r="ER22" s="132"/>
      <c r="ES22" s="132"/>
      <c r="ET22" s="132"/>
      <c r="EU22" s="132"/>
      <c r="EV22" s="132"/>
      <c r="EW22" s="132"/>
      <c r="EX22" s="132"/>
      <c r="EY22" s="132"/>
      <c r="EZ22" s="132"/>
      <c r="FA22" s="132"/>
      <c r="FB22" s="132"/>
      <c r="FC22" s="132"/>
      <c r="FD22" s="132"/>
      <c r="FE22" s="132"/>
      <c r="FF22" s="132"/>
      <c r="FG22" s="132"/>
      <c r="FH22" s="132"/>
      <c r="FI22" s="132"/>
      <c r="FJ22" s="132"/>
      <c r="FK22" s="132"/>
      <c r="FL22" s="132"/>
      <c r="FM22" s="132"/>
      <c r="FN22" s="132"/>
      <c r="FO22" s="132"/>
      <c r="FP22" s="132"/>
      <c r="FQ22" s="132"/>
      <c r="FR22" s="132"/>
      <c r="FS22" s="132"/>
      <c r="FT22" s="132"/>
      <c r="FU22" s="132"/>
      <c r="FV22" s="132"/>
      <c r="FW22" s="132"/>
      <c r="FX22" s="132"/>
      <c r="FY22" s="132"/>
      <c r="FZ22" s="132"/>
      <c r="GA22" s="132"/>
      <c r="GB22" s="132"/>
      <c r="GC22" s="132"/>
      <c r="GD22" s="132"/>
      <c r="GE22" s="132"/>
      <c r="GF22" s="132"/>
      <c r="GG22" s="132"/>
      <c r="GH22" s="132"/>
      <c r="GI22" s="132"/>
      <c r="GJ22" s="132"/>
      <c r="GK22" s="132"/>
      <c r="GL22" s="132"/>
      <c r="GM22" s="132"/>
      <c r="GN22" s="132"/>
      <c r="GO22" s="132"/>
      <c r="GP22" s="132"/>
      <c r="GQ22" s="132"/>
      <c r="GR22" s="132"/>
      <c r="GS22" s="132"/>
      <c r="GT22" s="132"/>
      <c r="GU22" s="132"/>
      <c r="GV22" s="132"/>
      <c r="GW22" s="132"/>
      <c r="GX22" s="132"/>
      <c r="GY22" s="132"/>
      <c r="GZ22" s="132"/>
      <c r="HA22" s="132"/>
      <c r="HB22" s="132"/>
      <c r="HC22" s="132"/>
      <c r="HD22" s="132"/>
      <c r="HE22" s="132"/>
      <c r="HF22" s="132"/>
      <c r="HG22" s="132"/>
      <c r="HH22" s="132"/>
      <c r="HI22" s="132"/>
      <c r="HJ22" s="132"/>
      <c r="HK22" s="132"/>
      <c r="HL22" s="132"/>
      <c r="HM22" s="132"/>
      <c r="HN22" s="132"/>
      <c r="HO22" s="132"/>
      <c r="HP22" s="132"/>
      <c r="HQ22" s="132"/>
      <c r="HR22" s="132"/>
      <c r="HS22" s="132"/>
      <c r="HT22" s="132"/>
      <c r="HU22" s="132"/>
      <c r="HV22" s="132"/>
      <c r="HW22" s="132"/>
      <c r="HX22" s="132"/>
      <c r="HY22" s="132"/>
      <c r="HZ22" s="132"/>
      <c r="IA22" s="132"/>
      <c r="IB22" s="132"/>
      <c r="IC22" s="132"/>
      <c r="ID22" s="132"/>
      <c r="IE22" s="132"/>
      <c r="IF22" s="132"/>
      <c r="IG22" s="132"/>
      <c r="IH22" s="132"/>
      <c r="II22" s="132"/>
      <c r="IJ22" s="132"/>
      <c r="IK22" s="132"/>
      <c r="IL22" s="132"/>
      <c r="IM22" s="132"/>
      <c r="IN22" s="132"/>
      <c r="IO22" s="132"/>
      <c r="IP22" s="132"/>
      <c r="IQ22" s="132"/>
      <c r="IR22" s="132"/>
      <c r="IS22" s="132"/>
      <c r="IT22" s="132"/>
      <c r="IU22" s="132"/>
      <c r="IV22" s="132"/>
      <c r="IW22" s="132"/>
      <c r="IX22" s="132"/>
      <c r="IY22" s="132"/>
    </row>
    <row r="23" spans="1:259">
      <c r="A23" s="133" t="s">
        <v>206</v>
      </c>
      <c r="B23" s="133"/>
      <c r="C23" s="133"/>
      <c r="D23" s="147"/>
      <c r="E23" s="662"/>
      <c r="F23" s="663"/>
      <c r="G23" s="147"/>
      <c r="H23" s="147"/>
      <c r="I23" s="147"/>
      <c r="J23" s="135"/>
      <c r="K23" s="516"/>
      <c r="L23" s="135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  <c r="EK23" s="132"/>
      <c r="EL23" s="132"/>
      <c r="EM23" s="132"/>
      <c r="EN23" s="132"/>
      <c r="EO23" s="132"/>
      <c r="EP23" s="132"/>
      <c r="EQ23" s="132"/>
      <c r="ER23" s="132"/>
      <c r="ES23" s="132"/>
      <c r="ET23" s="132"/>
      <c r="EU23" s="132"/>
      <c r="EV23" s="132"/>
      <c r="EW23" s="132"/>
      <c r="EX23" s="132"/>
      <c r="EY23" s="132"/>
      <c r="EZ23" s="132"/>
      <c r="FA23" s="132"/>
      <c r="FB23" s="132"/>
      <c r="FC23" s="132"/>
      <c r="FD23" s="132"/>
      <c r="FE23" s="132"/>
      <c r="FF23" s="132"/>
      <c r="FG23" s="132"/>
      <c r="FH23" s="132"/>
      <c r="FI23" s="132"/>
      <c r="FJ23" s="132"/>
      <c r="FK23" s="132"/>
      <c r="FL23" s="132"/>
      <c r="FM23" s="132"/>
      <c r="FN23" s="132"/>
      <c r="FO23" s="132"/>
      <c r="FP23" s="132"/>
      <c r="FQ23" s="132"/>
      <c r="FR23" s="132"/>
      <c r="FS23" s="132"/>
      <c r="FT23" s="132"/>
      <c r="FU23" s="132"/>
      <c r="FV23" s="132"/>
      <c r="FW23" s="132"/>
      <c r="FX23" s="132"/>
      <c r="FY23" s="132"/>
      <c r="FZ23" s="132"/>
      <c r="GA23" s="132"/>
      <c r="GB23" s="132"/>
      <c r="GC23" s="132"/>
      <c r="GD23" s="132"/>
      <c r="GE23" s="132"/>
      <c r="GF23" s="132"/>
      <c r="GG23" s="132"/>
      <c r="GH23" s="132"/>
      <c r="GI23" s="132"/>
      <c r="GJ23" s="132"/>
      <c r="GK23" s="132"/>
      <c r="GL23" s="132"/>
      <c r="GM23" s="132"/>
      <c r="GN23" s="132"/>
      <c r="GO23" s="132"/>
      <c r="GP23" s="132"/>
      <c r="GQ23" s="132"/>
      <c r="GR23" s="132"/>
      <c r="GS23" s="132"/>
      <c r="GT23" s="132"/>
      <c r="GU23" s="132"/>
      <c r="GV23" s="132"/>
      <c r="GW23" s="132"/>
      <c r="GX23" s="132"/>
      <c r="GY23" s="132"/>
      <c r="GZ23" s="132"/>
      <c r="HA23" s="132"/>
      <c r="HB23" s="132"/>
      <c r="HC23" s="132"/>
      <c r="HD23" s="132"/>
      <c r="HE23" s="132"/>
      <c r="HF23" s="132"/>
      <c r="HG23" s="132"/>
      <c r="HH23" s="132"/>
      <c r="HI23" s="132"/>
      <c r="HJ23" s="132"/>
      <c r="HK23" s="132"/>
      <c r="HL23" s="132"/>
      <c r="HM23" s="132"/>
      <c r="HN23" s="132"/>
      <c r="HO23" s="132"/>
      <c r="HP23" s="132"/>
      <c r="HQ23" s="132"/>
      <c r="HR23" s="132"/>
      <c r="HS23" s="132"/>
      <c r="HT23" s="132"/>
      <c r="HU23" s="132"/>
      <c r="HV23" s="132"/>
      <c r="HW23" s="132"/>
      <c r="HX23" s="132"/>
      <c r="HY23" s="132"/>
      <c r="HZ23" s="132"/>
      <c r="IA23" s="132"/>
      <c r="IB23" s="132"/>
      <c r="IC23" s="132"/>
      <c r="ID23" s="132"/>
      <c r="IE23" s="132"/>
      <c r="IF23" s="132"/>
      <c r="IG23" s="132"/>
      <c r="IH23" s="132"/>
      <c r="II23" s="132"/>
      <c r="IJ23" s="132"/>
      <c r="IK23" s="132"/>
      <c r="IL23" s="132"/>
      <c r="IM23" s="132"/>
      <c r="IN23" s="132"/>
      <c r="IO23" s="132"/>
      <c r="IP23" s="132"/>
      <c r="IQ23" s="132"/>
      <c r="IR23" s="132"/>
      <c r="IS23" s="132"/>
      <c r="IT23" s="132"/>
      <c r="IU23" s="132"/>
      <c r="IV23" s="132"/>
      <c r="IW23" s="132"/>
      <c r="IX23" s="132"/>
      <c r="IY23" s="132"/>
    </row>
    <row r="24" spans="1:259">
      <c r="A24" s="149"/>
      <c r="B24" s="149"/>
      <c r="C24" s="149"/>
      <c r="D24" s="135"/>
      <c r="E24" s="662"/>
      <c r="F24" s="664"/>
      <c r="G24" s="135"/>
      <c r="H24" s="135"/>
      <c r="I24" s="135"/>
      <c r="J24" s="135"/>
      <c r="K24" s="516"/>
      <c r="L24" s="135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  <c r="EK24" s="132"/>
      <c r="EL24" s="132"/>
      <c r="EM24" s="132"/>
      <c r="EN24" s="132"/>
      <c r="EO24" s="132"/>
      <c r="EP24" s="132"/>
      <c r="EQ24" s="132"/>
      <c r="ER24" s="132"/>
      <c r="ES24" s="132"/>
      <c r="ET24" s="132"/>
      <c r="EU24" s="132"/>
      <c r="EV24" s="132"/>
      <c r="EW24" s="132"/>
      <c r="EX24" s="132"/>
      <c r="EY24" s="132"/>
      <c r="EZ24" s="132"/>
      <c r="FA24" s="132"/>
      <c r="FB24" s="132"/>
      <c r="FC24" s="132"/>
      <c r="FD24" s="132"/>
      <c r="FE24" s="132"/>
      <c r="FF24" s="132"/>
      <c r="FG24" s="132"/>
      <c r="FH24" s="132"/>
      <c r="FI24" s="132"/>
      <c r="FJ24" s="132"/>
      <c r="FK24" s="132"/>
      <c r="FL24" s="132"/>
      <c r="FM24" s="132"/>
      <c r="FN24" s="132"/>
      <c r="FO24" s="132"/>
      <c r="FP24" s="132"/>
      <c r="FQ24" s="132"/>
      <c r="FR24" s="132"/>
      <c r="FS24" s="132"/>
      <c r="FT24" s="132"/>
      <c r="FU24" s="132"/>
      <c r="FV24" s="132"/>
      <c r="FW24" s="132"/>
      <c r="FX24" s="132"/>
      <c r="FY24" s="132"/>
      <c r="FZ24" s="132"/>
      <c r="GA24" s="132"/>
      <c r="GB24" s="132"/>
      <c r="GC24" s="132"/>
      <c r="GD24" s="132"/>
      <c r="GE24" s="132"/>
      <c r="GF24" s="132"/>
      <c r="GG24" s="132"/>
      <c r="GH24" s="132"/>
      <c r="GI24" s="132"/>
      <c r="GJ24" s="132"/>
      <c r="GK24" s="132"/>
      <c r="GL24" s="132"/>
      <c r="GM24" s="132"/>
      <c r="GN24" s="132"/>
      <c r="GO24" s="132"/>
      <c r="GP24" s="132"/>
      <c r="GQ24" s="132"/>
      <c r="GR24" s="132"/>
      <c r="GS24" s="132"/>
      <c r="GT24" s="132"/>
      <c r="GU24" s="132"/>
      <c r="GV24" s="132"/>
      <c r="GW24" s="132"/>
      <c r="GX24" s="132"/>
      <c r="GY24" s="132"/>
      <c r="GZ24" s="132"/>
      <c r="HA24" s="132"/>
      <c r="HB24" s="132"/>
      <c r="HC24" s="132"/>
      <c r="HD24" s="132"/>
      <c r="HE24" s="132"/>
      <c r="HF24" s="132"/>
      <c r="HG24" s="132"/>
      <c r="HH24" s="132"/>
      <c r="HI24" s="132"/>
      <c r="HJ24" s="132"/>
      <c r="HK24" s="132"/>
      <c r="HL24" s="132"/>
      <c r="HM24" s="132"/>
      <c r="HN24" s="132"/>
      <c r="HO24" s="132"/>
      <c r="HP24" s="132"/>
      <c r="HQ24" s="132"/>
      <c r="HR24" s="132"/>
      <c r="HS24" s="132"/>
      <c r="HT24" s="132"/>
      <c r="HU24" s="132"/>
      <c r="HV24" s="132"/>
      <c r="HW24" s="132"/>
      <c r="HX24" s="132"/>
      <c r="HY24" s="132"/>
      <c r="HZ24" s="132"/>
      <c r="IA24" s="132"/>
      <c r="IB24" s="132"/>
      <c r="IC24" s="132"/>
      <c r="ID24" s="132"/>
      <c r="IE24" s="132"/>
      <c r="IF24" s="132"/>
      <c r="IG24" s="132"/>
      <c r="IH24" s="132"/>
      <c r="II24" s="132"/>
      <c r="IJ24" s="132"/>
      <c r="IK24" s="132"/>
      <c r="IL24" s="132"/>
      <c r="IM24" s="132"/>
      <c r="IN24" s="132"/>
      <c r="IO24" s="132"/>
      <c r="IP24" s="132"/>
      <c r="IQ24" s="132"/>
      <c r="IR24" s="132"/>
      <c r="IS24" s="132"/>
      <c r="IT24" s="132"/>
      <c r="IU24" s="132"/>
      <c r="IV24" s="132"/>
      <c r="IW24" s="132"/>
      <c r="IX24" s="132"/>
      <c r="IY24" s="132"/>
    </row>
    <row r="25" spans="1:259" ht="12.75" customHeight="1">
      <c r="A25" s="149"/>
      <c r="B25" s="149"/>
      <c r="C25" s="149"/>
      <c r="D25" s="135"/>
      <c r="E25" s="662"/>
      <c r="F25" s="664"/>
      <c r="G25" s="135"/>
      <c r="H25" s="135"/>
      <c r="I25" s="135"/>
      <c r="J25" s="135"/>
      <c r="K25" s="516"/>
      <c r="L25" s="135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  <c r="CT25" s="132"/>
      <c r="CU25" s="132"/>
      <c r="CV25" s="132"/>
      <c r="CW25" s="132"/>
      <c r="CX25" s="132"/>
      <c r="CY25" s="132"/>
      <c r="CZ25" s="132"/>
      <c r="DA25" s="132"/>
      <c r="DB25" s="132"/>
      <c r="DC25" s="132"/>
      <c r="DD25" s="132"/>
      <c r="DE25" s="132"/>
      <c r="DF25" s="132"/>
      <c r="DG25" s="132"/>
      <c r="DH25" s="132"/>
      <c r="DI25" s="132"/>
      <c r="DJ25" s="132"/>
      <c r="DK25" s="132"/>
      <c r="DL25" s="132"/>
      <c r="DM25" s="132"/>
      <c r="DN25" s="132"/>
      <c r="DO25" s="132"/>
      <c r="DP25" s="132"/>
      <c r="DQ25" s="132"/>
      <c r="DR25" s="132"/>
      <c r="DS25" s="132"/>
      <c r="DT25" s="132"/>
      <c r="DU25" s="132"/>
      <c r="DV25" s="132"/>
      <c r="DW25" s="132"/>
      <c r="DX25" s="132"/>
      <c r="DY25" s="132"/>
      <c r="DZ25" s="132"/>
      <c r="EA25" s="132"/>
      <c r="EB25" s="132"/>
      <c r="EC25" s="132"/>
      <c r="ED25" s="132"/>
      <c r="EE25" s="132"/>
      <c r="EF25" s="132"/>
      <c r="EG25" s="132"/>
      <c r="EH25" s="132"/>
      <c r="EI25" s="132"/>
      <c r="EJ25" s="132"/>
      <c r="EK25" s="132"/>
      <c r="EL25" s="132"/>
      <c r="EM25" s="132"/>
      <c r="EN25" s="132"/>
      <c r="EO25" s="132"/>
      <c r="EP25" s="132"/>
      <c r="EQ25" s="132"/>
      <c r="ER25" s="132"/>
      <c r="ES25" s="132"/>
      <c r="ET25" s="132"/>
      <c r="EU25" s="132"/>
      <c r="EV25" s="132"/>
      <c r="EW25" s="132"/>
      <c r="EX25" s="132"/>
      <c r="EY25" s="132"/>
      <c r="EZ25" s="132"/>
      <c r="FA25" s="132"/>
      <c r="FB25" s="132"/>
      <c r="FC25" s="132"/>
      <c r="FD25" s="132"/>
      <c r="FE25" s="132"/>
      <c r="FF25" s="132"/>
      <c r="FG25" s="132"/>
      <c r="FH25" s="132"/>
      <c r="FI25" s="132"/>
      <c r="FJ25" s="132"/>
      <c r="FK25" s="132"/>
      <c r="FL25" s="132"/>
      <c r="FM25" s="132"/>
      <c r="FN25" s="132"/>
      <c r="FO25" s="132"/>
      <c r="FP25" s="132"/>
      <c r="FQ25" s="132"/>
      <c r="FR25" s="132"/>
      <c r="FS25" s="132"/>
      <c r="FT25" s="132"/>
      <c r="FU25" s="132"/>
      <c r="FV25" s="132"/>
      <c r="FW25" s="132"/>
      <c r="FX25" s="132"/>
      <c r="FY25" s="132"/>
      <c r="FZ25" s="132"/>
      <c r="GA25" s="132"/>
      <c r="GB25" s="132"/>
      <c r="GC25" s="132"/>
      <c r="GD25" s="132"/>
      <c r="GE25" s="132"/>
      <c r="GF25" s="132"/>
      <c r="GG25" s="132"/>
      <c r="GH25" s="132"/>
      <c r="GI25" s="132"/>
      <c r="GJ25" s="132"/>
      <c r="GK25" s="132"/>
      <c r="GL25" s="132"/>
      <c r="GM25" s="132"/>
      <c r="GN25" s="132"/>
      <c r="GO25" s="132"/>
      <c r="GP25" s="132"/>
      <c r="GQ25" s="132"/>
      <c r="GR25" s="132"/>
      <c r="GS25" s="132"/>
      <c r="GT25" s="132"/>
      <c r="GU25" s="132"/>
      <c r="GV25" s="132"/>
      <c r="GW25" s="132"/>
      <c r="GX25" s="132"/>
      <c r="GY25" s="132"/>
      <c r="GZ25" s="132"/>
      <c r="HA25" s="132"/>
      <c r="HB25" s="132"/>
      <c r="HC25" s="132"/>
      <c r="HD25" s="132"/>
      <c r="HE25" s="132"/>
      <c r="HF25" s="132"/>
      <c r="HG25" s="132"/>
      <c r="HH25" s="132"/>
      <c r="HI25" s="132"/>
      <c r="HJ25" s="132"/>
      <c r="HK25" s="132"/>
      <c r="HL25" s="132"/>
      <c r="HM25" s="132"/>
      <c r="HN25" s="132"/>
      <c r="HO25" s="132"/>
      <c r="HP25" s="132"/>
      <c r="HQ25" s="132"/>
      <c r="HR25" s="132"/>
      <c r="HS25" s="132"/>
      <c r="HT25" s="132"/>
      <c r="HU25" s="132"/>
      <c r="HV25" s="132"/>
      <c r="HW25" s="132"/>
      <c r="HX25" s="132"/>
      <c r="HY25" s="132"/>
      <c r="HZ25" s="132"/>
      <c r="IA25" s="132"/>
      <c r="IB25" s="132"/>
      <c r="IC25" s="132"/>
      <c r="ID25" s="132"/>
      <c r="IE25" s="132"/>
      <c r="IF25" s="132"/>
      <c r="IG25" s="132"/>
      <c r="IH25" s="132"/>
      <c r="II25" s="132"/>
      <c r="IJ25" s="132"/>
      <c r="IK25" s="132"/>
      <c r="IL25" s="132"/>
      <c r="IM25" s="132"/>
      <c r="IN25" s="132"/>
      <c r="IO25" s="132"/>
      <c r="IP25" s="132"/>
      <c r="IQ25" s="132"/>
      <c r="IR25" s="132"/>
      <c r="IS25" s="132"/>
      <c r="IT25" s="132"/>
      <c r="IU25" s="132"/>
      <c r="IV25" s="132"/>
      <c r="IW25" s="132"/>
      <c r="IX25" s="132"/>
      <c r="IY25" s="132"/>
    </row>
    <row r="26" spans="1:259" ht="23.25" customHeight="1">
      <c r="A26" s="626" t="s">
        <v>442</v>
      </c>
      <c r="B26" s="627"/>
      <c r="C26" s="627"/>
      <c r="D26" s="627"/>
      <c r="E26" s="662"/>
      <c r="F26" s="665"/>
      <c r="G26" s="627"/>
      <c r="H26" s="627"/>
      <c r="I26" s="627"/>
      <c r="J26" s="627"/>
      <c r="K26" s="627"/>
      <c r="L26" s="628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  <c r="CT26" s="132"/>
      <c r="CU26" s="132"/>
      <c r="CV26" s="132"/>
      <c r="CW26" s="132"/>
      <c r="CX26" s="132"/>
      <c r="CY26" s="132"/>
      <c r="CZ26" s="132"/>
      <c r="DA26" s="132"/>
      <c r="DB26" s="132"/>
      <c r="DC26" s="132"/>
      <c r="DD26" s="132"/>
      <c r="DE26" s="132"/>
      <c r="DF26" s="132"/>
      <c r="DG26" s="132"/>
      <c r="DH26" s="132"/>
      <c r="DI26" s="132"/>
      <c r="DJ26" s="132"/>
      <c r="DK26" s="132"/>
      <c r="DL26" s="132"/>
      <c r="DM26" s="132"/>
      <c r="DN26" s="132"/>
      <c r="DO26" s="132"/>
      <c r="DP26" s="132"/>
      <c r="DQ26" s="132"/>
      <c r="DR26" s="132"/>
      <c r="DS26" s="132"/>
      <c r="DT26" s="132"/>
      <c r="DU26" s="132"/>
      <c r="DV26" s="132"/>
      <c r="DW26" s="132"/>
      <c r="DX26" s="132"/>
      <c r="DY26" s="132"/>
      <c r="DZ26" s="132"/>
      <c r="EA26" s="132"/>
      <c r="EB26" s="132"/>
      <c r="EC26" s="132"/>
      <c r="ED26" s="132"/>
      <c r="EE26" s="132"/>
      <c r="EF26" s="132"/>
      <c r="EG26" s="132"/>
      <c r="EH26" s="132"/>
      <c r="EI26" s="132"/>
      <c r="EJ26" s="132"/>
      <c r="EK26" s="132"/>
      <c r="EL26" s="132"/>
      <c r="EM26" s="132"/>
      <c r="EN26" s="132"/>
      <c r="EO26" s="132"/>
      <c r="EP26" s="132"/>
      <c r="EQ26" s="132"/>
      <c r="ER26" s="132"/>
      <c r="ES26" s="132"/>
      <c r="ET26" s="132"/>
      <c r="EU26" s="132"/>
      <c r="EV26" s="132"/>
      <c r="EW26" s="132"/>
      <c r="EX26" s="132"/>
      <c r="EY26" s="132"/>
      <c r="EZ26" s="132"/>
      <c r="FA26" s="132"/>
      <c r="FB26" s="132"/>
      <c r="FC26" s="132"/>
      <c r="FD26" s="132"/>
      <c r="FE26" s="132"/>
      <c r="FF26" s="132"/>
      <c r="FG26" s="132"/>
      <c r="FH26" s="132"/>
      <c r="FI26" s="132"/>
      <c r="FJ26" s="132"/>
      <c r="FK26" s="132"/>
      <c r="FL26" s="132"/>
      <c r="FM26" s="132"/>
      <c r="FN26" s="132"/>
      <c r="FO26" s="132"/>
      <c r="FP26" s="132"/>
      <c r="FQ26" s="132"/>
      <c r="FR26" s="132"/>
      <c r="FS26" s="132"/>
      <c r="FT26" s="132"/>
      <c r="FU26" s="132"/>
      <c r="FV26" s="132"/>
      <c r="FW26" s="132"/>
      <c r="FX26" s="132"/>
      <c r="FY26" s="132"/>
      <c r="FZ26" s="132"/>
      <c r="GA26" s="132"/>
      <c r="GB26" s="132"/>
      <c r="GC26" s="132"/>
      <c r="GD26" s="132"/>
      <c r="GE26" s="132"/>
      <c r="GF26" s="132"/>
      <c r="GG26" s="132"/>
      <c r="GH26" s="132"/>
      <c r="GI26" s="132"/>
      <c r="GJ26" s="132"/>
      <c r="GK26" s="132"/>
      <c r="GL26" s="132"/>
      <c r="GM26" s="132"/>
      <c r="GN26" s="132"/>
      <c r="GO26" s="132"/>
      <c r="GP26" s="132"/>
      <c r="GQ26" s="132"/>
      <c r="GR26" s="132"/>
      <c r="GS26" s="132"/>
      <c r="GT26" s="132"/>
      <c r="GU26" s="132"/>
      <c r="GV26" s="132"/>
      <c r="GW26" s="132"/>
      <c r="GX26" s="132"/>
      <c r="GY26" s="132"/>
      <c r="GZ26" s="132"/>
      <c r="HA26" s="132"/>
      <c r="HB26" s="132"/>
      <c r="HC26" s="132"/>
      <c r="HD26" s="132"/>
      <c r="HE26" s="132"/>
      <c r="HF26" s="132"/>
      <c r="HG26" s="132"/>
      <c r="HH26" s="132"/>
      <c r="HI26" s="132"/>
      <c r="HJ26" s="132"/>
      <c r="HK26" s="132"/>
      <c r="HL26" s="132"/>
      <c r="HM26" s="132"/>
      <c r="HN26" s="132"/>
      <c r="HO26" s="132"/>
      <c r="HP26" s="132"/>
      <c r="HQ26" s="132"/>
      <c r="HR26" s="132"/>
      <c r="HS26" s="132"/>
      <c r="HT26" s="132"/>
      <c r="HU26" s="132"/>
      <c r="HV26" s="132"/>
      <c r="HW26" s="132"/>
      <c r="HX26" s="132"/>
      <c r="HY26" s="132"/>
      <c r="HZ26" s="132"/>
      <c r="IA26" s="132"/>
      <c r="IB26" s="132"/>
      <c r="IC26" s="132"/>
      <c r="ID26" s="132"/>
      <c r="IE26" s="132"/>
      <c r="IF26" s="132"/>
      <c r="IG26" s="132"/>
      <c r="IH26" s="132"/>
      <c r="II26" s="132"/>
      <c r="IJ26" s="132"/>
      <c r="IK26" s="132"/>
      <c r="IL26" s="132"/>
      <c r="IM26" s="132"/>
      <c r="IN26" s="132"/>
      <c r="IO26" s="132"/>
      <c r="IP26" s="132"/>
      <c r="IQ26" s="132"/>
      <c r="IR26" s="132"/>
      <c r="IS26" s="132"/>
      <c r="IT26" s="132"/>
      <c r="IU26" s="132"/>
      <c r="IV26" s="132"/>
      <c r="IW26" s="132"/>
      <c r="IX26" s="132"/>
      <c r="IY26" s="132"/>
    </row>
    <row r="27" spans="1:259" ht="23.25" customHeight="1" thickBot="1">
      <c r="A27" s="174" t="s">
        <v>211</v>
      </c>
      <c r="B27" s="174"/>
      <c r="C27" s="174"/>
      <c r="D27" s="470"/>
      <c r="E27" s="662"/>
      <c r="F27" s="666"/>
      <c r="G27" s="185"/>
      <c r="H27" s="185"/>
      <c r="I27" s="185"/>
      <c r="J27" s="185"/>
      <c r="K27" s="186"/>
      <c r="L27" s="186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  <c r="CT27" s="132"/>
      <c r="CU27" s="132"/>
      <c r="CV27" s="132"/>
      <c r="CW27" s="132"/>
      <c r="CX27" s="132"/>
      <c r="CY27" s="132"/>
      <c r="CZ27" s="132"/>
      <c r="DA27" s="132"/>
      <c r="DB27" s="132"/>
      <c r="DC27" s="132"/>
      <c r="DD27" s="132"/>
      <c r="DE27" s="132"/>
      <c r="DF27" s="132"/>
      <c r="DG27" s="132"/>
      <c r="DH27" s="132"/>
      <c r="DI27" s="132"/>
      <c r="DJ27" s="132"/>
      <c r="DK27" s="132"/>
      <c r="DL27" s="132"/>
      <c r="DM27" s="132"/>
      <c r="DN27" s="132"/>
      <c r="DO27" s="132"/>
      <c r="DP27" s="132"/>
      <c r="DQ27" s="132"/>
      <c r="DR27" s="132"/>
      <c r="DS27" s="132"/>
      <c r="DT27" s="132"/>
      <c r="DU27" s="132"/>
      <c r="DV27" s="132"/>
      <c r="DW27" s="132"/>
      <c r="DX27" s="132"/>
      <c r="DY27" s="132"/>
      <c r="DZ27" s="132"/>
      <c r="EA27" s="132"/>
      <c r="EB27" s="132"/>
      <c r="EC27" s="132"/>
      <c r="ED27" s="132"/>
      <c r="EE27" s="132"/>
      <c r="EF27" s="132"/>
      <c r="EG27" s="132"/>
      <c r="EH27" s="132"/>
      <c r="EI27" s="132"/>
      <c r="EJ27" s="132"/>
      <c r="EK27" s="132"/>
      <c r="EL27" s="132"/>
      <c r="EM27" s="132"/>
      <c r="EN27" s="132"/>
      <c r="EO27" s="132"/>
      <c r="EP27" s="132"/>
      <c r="EQ27" s="132"/>
      <c r="ER27" s="132"/>
      <c r="ES27" s="132"/>
      <c r="ET27" s="132"/>
      <c r="EU27" s="132"/>
      <c r="EV27" s="132"/>
      <c r="EW27" s="132"/>
      <c r="EX27" s="132"/>
      <c r="EY27" s="132"/>
      <c r="EZ27" s="132"/>
      <c r="FA27" s="132"/>
      <c r="FB27" s="132"/>
      <c r="FC27" s="132"/>
      <c r="FD27" s="132"/>
      <c r="FE27" s="132"/>
      <c r="FF27" s="132"/>
      <c r="FG27" s="132"/>
      <c r="FH27" s="132"/>
      <c r="FI27" s="132"/>
      <c r="FJ27" s="132"/>
      <c r="FK27" s="132"/>
      <c r="FL27" s="132"/>
      <c r="FM27" s="132"/>
      <c r="FN27" s="132"/>
      <c r="FO27" s="132"/>
      <c r="FP27" s="132"/>
      <c r="FQ27" s="132"/>
      <c r="FR27" s="132"/>
      <c r="FS27" s="132"/>
      <c r="FT27" s="132"/>
      <c r="FU27" s="132"/>
      <c r="FV27" s="132"/>
      <c r="FW27" s="132"/>
      <c r="FX27" s="132"/>
      <c r="FY27" s="132"/>
      <c r="FZ27" s="132"/>
      <c r="GA27" s="132"/>
      <c r="GB27" s="132"/>
      <c r="GC27" s="132"/>
      <c r="GD27" s="132"/>
      <c r="GE27" s="132"/>
      <c r="GF27" s="132"/>
      <c r="GG27" s="132"/>
      <c r="GH27" s="132"/>
      <c r="GI27" s="132"/>
      <c r="GJ27" s="132"/>
      <c r="GK27" s="132"/>
      <c r="GL27" s="132"/>
      <c r="GM27" s="132"/>
      <c r="GN27" s="132"/>
      <c r="GO27" s="132"/>
      <c r="GP27" s="132"/>
      <c r="GQ27" s="132"/>
      <c r="GR27" s="132"/>
      <c r="GS27" s="132"/>
      <c r="GT27" s="132"/>
      <c r="GU27" s="132"/>
      <c r="GV27" s="132"/>
      <c r="GW27" s="132"/>
      <c r="GX27" s="132"/>
      <c r="GY27" s="132"/>
      <c r="GZ27" s="132"/>
      <c r="HA27" s="132"/>
      <c r="HB27" s="132"/>
      <c r="HC27" s="132"/>
      <c r="HD27" s="132"/>
      <c r="HE27" s="132"/>
      <c r="HF27" s="132"/>
      <c r="HG27" s="132"/>
      <c r="HH27" s="132"/>
      <c r="HI27" s="132"/>
      <c r="HJ27" s="132"/>
      <c r="HK27" s="132"/>
      <c r="HL27" s="132"/>
      <c r="HM27" s="132"/>
      <c r="HN27" s="132"/>
      <c r="HO27" s="132"/>
      <c r="HP27" s="132"/>
      <c r="HQ27" s="132"/>
      <c r="HR27" s="132"/>
      <c r="HS27" s="132"/>
      <c r="HT27" s="132"/>
      <c r="HU27" s="132"/>
      <c r="HV27" s="132"/>
      <c r="HW27" s="132"/>
      <c r="HX27" s="132"/>
      <c r="HY27" s="132"/>
      <c r="HZ27" s="132"/>
      <c r="IA27" s="132"/>
      <c r="IB27" s="132"/>
      <c r="IC27" s="132"/>
      <c r="ID27" s="132"/>
      <c r="IE27" s="132"/>
      <c r="IF27" s="132"/>
      <c r="IG27" s="132"/>
      <c r="IH27" s="132"/>
      <c r="II27" s="132"/>
      <c r="IJ27" s="132"/>
      <c r="IK27" s="132"/>
      <c r="IL27" s="132"/>
      <c r="IM27" s="132"/>
      <c r="IN27" s="132"/>
      <c r="IO27" s="132"/>
      <c r="IP27" s="132"/>
      <c r="IQ27" s="132"/>
      <c r="IR27" s="132"/>
      <c r="IS27" s="132"/>
      <c r="IT27" s="132"/>
      <c r="IU27" s="132"/>
      <c r="IV27" s="132"/>
      <c r="IW27" s="132"/>
      <c r="IX27" s="132"/>
      <c r="IY27" s="132"/>
    </row>
    <row r="28" spans="1:259" ht="23.25" customHeight="1" thickBot="1">
      <c r="A28" s="159" t="s">
        <v>7</v>
      </c>
      <c r="B28" s="452"/>
      <c r="C28" s="452"/>
      <c r="D28" s="471">
        <v>1</v>
      </c>
      <c r="E28" s="662">
        <v>10</v>
      </c>
      <c r="F28" s="667">
        <v>20</v>
      </c>
      <c r="G28" s="160">
        <v>30</v>
      </c>
      <c r="H28" s="160">
        <v>50</v>
      </c>
      <c r="I28" s="160">
        <v>100</v>
      </c>
      <c r="J28" s="160">
        <v>200</v>
      </c>
      <c r="K28" s="161">
        <v>400</v>
      </c>
      <c r="L28" s="161">
        <v>600</v>
      </c>
      <c r="M28" s="161">
        <v>800</v>
      </c>
      <c r="N28" s="161">
        <v>1000</v>
      </c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  <c r="CT28" s="132"/>
      <c r="CU28" s="132"/>
      <c r="CV28" s="132"/>
      <c r="CW28" s="132"/>
      <c r="CX28" s="132"/>
      <c r="CY28" s="132"/>
      <c r="CZ28" s="132"/>
      <c r="DA28" s="132"/>
      <c r="DB28" s="132"/>
      <c r="DC28" s="132"/>
      <c r="DD28" s="132"/>
      <c r="DE28" s="132"/>
      <c r="DF28" s="132"/>
      <c r="DG28" s="132"/>
      <c r="DH28" s="132"/>
      <c r="DI28" s="132"/>
      <c r="DJ28" s="132"/>
      <c r="DK28" s="132"/>
      <c r="DL28" s="132"/>
      <c r="DM28" s="132"/>
      <c r="DN28" s="132"/>
      <c r="DO28" s="132"/>
      <c r="DP28" s="132"/>
      <c r="DQ28" s="132"/>
      <c r="DR28" s="132"/>
      <c r="DS28" s="132"/>
      <c r="DT28" s="132"/>
      <c r="DU28" s="132"/>
      <c r="DV28" s="132"/>
      <c r="DW28" s="132"/>
      <c r="DX28" s="132"/>
      <c r="DY28" s="132"/>
      <c r="DZ28" s="132"/>
      <c r="EA28" s="132"/>
      <c r="EB28" s="132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132"/>
      <c r="EQ28" s="132"/>
      <c r="ER28" s="132"/>
      <c r="ES28" s="132"/>
      <c r="ET28" s="132"/>
      <c r="EU28" s="132"/>
      <c r="EV28" s="132"/>
      <c r="EW28" s="132"/>
      <c r="EX28" s="132"/>
      <c r="EY28" s="132"/>
      <c r="EZ28" s="132"/>
      <c r="FA28" s="132"/>
      <c r="FB28" s="132"/>
      <c r="FC28" s="132"/>
      <c r="FD28" s="132"/>
      <c r="FE28" s="132"/>
      <c r="FF28" s="132"/>
      <c r="FG28" s="132"/>
      <c r="FH28" s="132"/>
      <c r="FI28" s="132"/>
      <c r="FJ28" s="132"/>
      <c r="FK28" s="132"/>
      <c r="FL28" s="132"/>
      <c r="FM28" s="132"/>
      <c r="FN28" s="132"/>
      <c r="FO28" s="132"/>
      <c r="FP28" s="132"/>
      <c r="FQ28" s="132"/>
      <c r="FR28" s="132"/>
      <c r="FS28" s="132"/>
      <c r="FT28" s="132"/>
      <c r="FU28" s="132"/>
      <c r="FV28" s="132"/>
      <c r="FW28" s="132"/>
      <c r="FX28" s="132"/>
      <c r="FY28" s="132"/>
      <c r="FZ28" s="132"/>
      <c r="GA28" s="132"/>
      <c r="GB28" s="132"/>
      <c r="GC28" s="132"/>
      <c r="GD28" s="132"/>
      <c r="GE28" s="132"/>
      <c r="GF28" s="132"/>
      <c r="GG28" s="132"/>
      <c r="GH28" s="132"/>
      <c r="GI28" s="132"/>
      <c r="GJ28" s="132"/>
      <c r="GK28" s="132"/>
      <c r="GL28" s="132"/>
      <c r="GM28" s="132"/>
      <c r="GN28" s="132"/>
      <c r="GO28" s="132"/>
      <c r="GP28" s="132"/>
      <c r="GQ28" s="132"/>
      <c r="GR28" s="132"/>
      <c r="GS28" s="132"/>
      <c r="GT28" s="132"/>
      <c r="GU28" s="132"/>
      <c r="GV28" s="132"/>
      <c r="GW28" s="132"/>
      <c r="GX28" s="132"/>
      <c r="GY28" s="132"/>
      <c r="GZ28" s="132"/>
      <c r="HA28" s="132"/>
      <c r="HB28" s="132"/>
      <c r="HC28" s="132"/>
      <c r="HD28" s="132"/>
      <c r="HE28" s="132"/>
      <c r="HF28" s="132"/>
      <c r="HG28" s="132"/>
      <c r="HH28" s="132"/>
      <c r="HI28" s="132"/>
      <c r="HJ28" s="132"/>
      <c r="HK28" s="132"/>
      <c r="HL28" s="132"/>
      <c r="HM28" s="132"/>
      <c r="HN28" s="132"/>
      <c r="HO28" s="132"/>
      <c r="HP28" s="132"/>
      <c r="HQ28" s="132"/>
      <c r="HR28" s="132"/>
      <c r="HS28" s="132"/>
      <c r="HT28" s="132"/>
      <c r="HU28" s="132"/>
      <c r="HV28" s="132"/>
      <c r="HW28" s="132"/>
      <c r="HX28" s="132"/>
      <c r="HY28" s="132"/>
      <c r="HZ28" s="132"/>
      <c r="IA28" s="132"/>
      <c r="IB28" s="132"/>
      <c r="IC28" s="132"/>
      <c r="ID28" s="132"/>
      <c r="IE28" s="132"/>
      <c r="IF28" s="132"/>
      <c r="IG28" s="132"/>
      <c r="IH28" s="132"/>
      <c r="II28" s="132"/>
      <c r="IJ28" s="132"/>
      <c r="IK28" s="132"/>
      <c r="IL28" s="132"/>
      <c r="IM28" s="132"/>
      <c r="IN28" s="132"/>
      <c r="IO28" s="132"/>
      <c r="IP28" s="132"/>
      <c r="IQ28" s="132"/>
      <c r="IR28" s="132"/>
      <c r="IS28" s="132"/>
      <c r="IT28" s="132"/>
      <c r="IU28" s="132"/>
      <c r="IV28" s="132"/>
      <c r="IW28" s="132"/>
      <c r="IX28" s="132"/>
      <c r="IY28" s="132"/>
    </row>
    <row r="29" spans="1:259" ht="23.25" customHeight="1" thickBot="1">
      <c r="A29" s="179" t="s">
        <v>70</v>
      </c>
      <c r="B29" s="453">
        <v>1</v>
      </c>
      <c r="C29" s="453">
        <v>171</v>
      </c>
      <c r="D29" s="472">
        <v>1000</v>
      </c>
      <c r="E29" s="658">
        <f>F29+1</f>
        <v>45.55</v>
      </c>
      <c r="F29" s="668">
        <f>F32*1.5</f>
        <v>44.55</v>
      </c>
      <c r="G29" s="180">
        <f t="shared" ref="G29:N29" si="14">G32*1.5</f>
        <v>36</v>
      </c>
      <c r="H29" s="180">
        <f t="shared" si="14"/>
        <v>29.4</v>
      </c>
      <c r="I29" s="180">
        <f t="shared" si="14"/>
        <v>20.625000000000004</v>
      </c>
      <c r="J29" s="180">
        <f t="shared" si="14"/>
        <v>12.75</v>
      </c>
      <c r="K29" s="180">
        <f t="shared" si="14"/>
        <v>11.25</v>
      </c>
      <c r="L29" s="180">
        <f t="shared" si="14"/>
        <v>10.5</v>
      </c>
      <c r="M29" s="180">
        <f t="shared" si="14"/>
        <v>9.75</v>
      </c>
      <c r="N29" s="180">
        <f t="shared" si="14"/>
        <v>9</v>
      </c>
      <c r="O29" s="132"/>
      <c r="P29" s="132"/>
      <c r="Q29" s="459" t="str">
        <f>"delete price where catId="&amp;C29&amp;" and firma="&amp;B29&amp;";"</f>
        <v>delete price where catId=171 and firma=1;</v>
      </c>
      <c r="R29" s="513" t="str">
        <f>"insert into price (firma,catId,tiraz,cena) values ("&amp;$B29&amp;","&amp;$C29&amp;","&amp;D$28&amp;","&amp;SUBSTITUTE(TEXT(D29,"0,00"),",",".")&amp;");"</f>
        <v>insert into price (firma,catId,tiraz,cena) values (1,171,1,1000.00);</v>
      </c>
      <c r="S29" s="513" t="str">
        <f>"insert into price (firma,catId,tiraz,cena) values ("&amp;$B29&amp;","&amp;$C29&amp;","&amp;E$28&amp;","&amp;SUBSTITUTE(TEXT(E29,"0,00"),",",".")&amp;");"</f>
        <v>insert into price (firma,catId,tiraz,cena) values (1,171,10,45.55);</v>
      </c>
      <c r="T29" s="461" t="str">
        <f>"insert into price (firma,catId,tiraz,cena) values ("&amp;$B29&amp;","&amp;$C29&amp;","&amp;F$28&amp;","&amp;SUBSTITUTE(TEXT(F29,"0,00"),",",".")&amp;");"</f>
        <v>insert into price (firma,catId,tiraz,cena) values (1,171,20,44.55);</v>
      </c>
      <c r="U29" s="461" t="str">
        <f>"insert into price (firma,catId,tiraz,cena) values ("&amp;$B29&amp;","&amp;$C29&amp;","&amp;G$28&amp;","&amp;SUBSTITUTE(TEXT(G29,"0,00"),",",".")&amp;");"</f>
        <v>insert into price (firma,catId,tiraz,cena) values (1,171,30,36.00);</v>
      </c>
      <c r="V29" s="461" t="str">
        <f>"insert into price (firma,catId,tiraz,cena) values ("&amp;$B29&amp;","&amp;$C29&amp;","&amp;H$28&amp;","&amp;SUBSTITUTE(TEXT(H29,"0,00"),",",".")&amp;");"</f>
        <v>insert into price (firma,catId,tiraz,cena) values (1,171,50,29.40);</v>
      </c>
      <c r="W29" s="461" t="str">
        <f>"insert into price (firma,catId,tiraz,cena) values ("&amp;$B29&amp;","&amp;$C29&amp;","&amp;I$28&amp;","&amp;SUBSTITUTE(TEXT(I29,"0,00"),",",".")&amp;");"</f>
        <v>insert into price (firma,catId,tiraz,cena) values (1,171,100,20.63);</v>
      </c>
      <c r="X29" s="461" t="str">
        <f>"insert into price (firma,catId,tiraz,cena) values ("&amp;$B29&amp;","&amp;$C29&amp;","&amp;J$28&amp;","&amp;SUBSTITUTE(TEXT(J29,"0,00"),",",".")&amp;");"</f>
        <v>insert into price (firma,catId,tiraz,cena) values (1,171,200,12.75);</v>
      </c>
      <c r="Y29" s="461" t="str">
        <f>"insert into price (firma,catId,tiraz,cena) values ("&amp;$B29&amp;","&amp;$C29&amp;","&amp;K$28&amp;","&amp;SUBSTITUTE(TEXT(K29,"0,00"),",",".")&amp;");"</f>
        <v>insert into price (firma,catId,tiraz,cena) values (1,171,400,11.25);</v>
      </c>
      <c r="Z29" s="461" t="str">
        <f>"insert into price (firma,catId,tiraz,cena) values ("&amp;$B29&amp;","&amp;$C29&amp;","&amp;L$28&amp;","&amp;SUBSTITUTE(TEXT(L29,"0,00"),",",".")&amp;");"</f>
        <v>insert into price (firma,catId,tiraz,cena) values (1,171,600,10.50);</v>
      </c>
      <c r="AA29" s="461" t="str">
        <f>"insert into price (firma,catId,tiraz,cena) values ("&amp;$B29&amp;","&amp;$C29&amp;","&amp;M$28&amp;","&amp;SUBSTITUTE(TEXT(M29,"0,00"),",",".")&amp;");"</f>
        <v>insert into price (firma,catId,tiraz,cena) values (1,171,800,9.75);</v>
      </c>
      <c r="AB29" s="461" t="str">
        <f>"insert into price (firma,catId,tiraz,cena) values ("&amp;$B29&amp;","&amp;$C29&amp;","&amp;N$28&amp;","&amp;SUBSTITUTE(TEXT(N29,"0,00"),",",".")&amp;");"</f>
        <v>insert into price (firma,catId,tiraz,cena) values (1,171,1000,9.00);</v>
      </c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  <c r="CT29" s="132"/>
      <c r="CU29" s="132"/>
      <c r="CV29" s="132"/>
      <c r="CW29" s="132"/>
      <c r="CX29" s="132"/>
      <c r="CY29" s="132"/>
      <c r="CZ29" s="132"/>
      <c r="DA29" s="132"/>
      <c r="DB29" s="132"/>
      <c r="DC29" s="132"/>
      <c r="DD29" s="132"/>
      <c r="DE29" s="132"/>
      <c r="DF29" s="132"/>
      <c r="DG29" s="132"/>
      <c r="DH29" s="132"/>
      <c r="DI29" s="132"/>
      <c r="DJ29" s="132"/>
      <c r="DK29" s="132"/>
      <c r="DL29" s="132"/>
      <c r="DM29" s="132"/>
      <c r="DN29" s="132"/>
      <c r="DO29" s="132"/>
      <c r="DP29" s="132"/>
      <c r="DQ29" s="132"/>
      <c r="DR29" s="132"/>
      <c r="DS29" s="132"/>
      <c r="DT29" s="132"/>
      <c r="DU29" s="132"/>
      <c r="DV29" s="132"/>
      <c r="DW29" s="132"/>
      <c r="DX29" s="132"/>
      <c r="DY29" s="132"/>
      <c r="DZ29" s="132"/>
      <c r="EA29" s="132"/>
      <c r="EB29" s="132"/>
      <c r="EC29" s="132"/>
      <c r="ED29" s="132"/>
      <c r="EE29" s="132"/>
      <c r="EF29" s="132"/>
      <c r="EG29" s="132"/>
      <c r="EH29" s="132"/>
      <c r="EI29" s="132"/>
      <c r="EJ29" s="132"/>
      <c r="EK29" s="132"/>
      <c r="EL29" s="132"/>
      <c r="EM29" s="132"/>
      <c r="EN29" s="132"/>
      <c r="EO29" s="132"/>
      <c r="EP29" s="132"/>
      <c r="EQ29" s="132"/>
      <c r="ER29" s="132"/>
      <c r="ES29" s="132"/>
      <c r="ET29" s="132"/>
      <c r="EU29" s="132"/>
      <c r="EV29" s="132"/>
      <c r="EW29" s="132"/>
      <c r="EX29" s="132"/>
      <c r="EY29" s="132"/>
      <c r="EZ29" s="132"/>
      <c r="FA29" s="132"/>
      <c r="FB29" s="132"/>
      <c r="FC29" s="132"/>
      <c r="FD29" s="132"/>
      <c r="FE29" s="132"/>
      <c r="FF29" s="132"/>
      <c r="FG29" s="132"/>
      <c r="FH29" s="132"/>
      <c r="FI29" s="132"/>
      <c r="FJ29" s="132"/>
      <c r="FK29" s="132"/>
      <c r="FL29" s="132"/>
      <c r="FM29" s="132"/>
      <c r="FN29" s="132"/>
      <c r="FO29" s="132"/>
      <c r="FP29" s="132"/>
      <c r="FQ29" s="132"/>
      <c r="FR29" s="132"/>
      <c r="FS29" s="132"/>
      <c r="FT29" s="132"/>
      <c r="FU29" s="132"/>
      <c r="FV29" s="132"/>
      <c r="FW29" s="132"/>
      <c r="FX29" s="132"/>
      <c r="FY29" s="132"/>
      <c r="FZ29" s="132"/>
      <c r="GA29" s="132"/>
      <c r="GB29" s="132"/>
      <c r="GC29" s="132"/>
      <c r="GD29" s="132"/>
      <c r="GE29" s="132"/>
      <c r="GF29" s="132"/>
      <c r="GG29" s="132"/>
      <c r="GH29" s="132"/>
      <c r="GI29" s="132"/>
      <c r="GJ29" s="132"/>
      <c r="GK29" s="132"/>
      <c r="GL29" s="132"/>
      <c r="GM29" s="132"/>
      <c r="GN29" s="132"/>
      <c r="GO29" s="132"/>
      <c r="GP29" s="132"/>
      <c r="GQ29" s="132"/>
      <c r="GR29" s="132"/>
      <c r="GS29" s="132"/>
      <c r="GT29" s="132"/>
      <c r="GU29" s="132"/>
      <c r="GV29" s="132"/>
      <c r="GW29" s="132"/>
      <c r="GX29" s="132"/>
      <c r="GY29" s="132"/>
      <c r="GZ29" s="132"/>
      <c r="HA29" s="132"/>
      <c r="HB29" s="132"/>
      <c r="HC29" s="132"/>
      <c r="HD29" s="132"/>
      <c r="HE29" s="132"/>
      <c r="HF29" s="132"/>
      <c r="HG29" s="132"/>
      <c r="HH29" s="132"/>
      <c r="HI29" s="132"/>
      <c r="HJ29" s="132"/>
      <c r="HK29" s="132"/>
      <c r="HL29" s="132"/>
      <c r="HM29" s="132"/>
      <c r="HN29" s="132"/>
      <c r="HO29" s="132"/>
      <c r="HP29" s="132"/>
      <c r="HQ29" s="132"/>
      <c r="HR29" s="132"/>
      <c r="HS29" s="132"/>
      <c r="HT29" s="132"/>
      <c r="HU29" s="132"/>
      <c r="HV29" s="132"/>
      <c r="HW29" s="132"/>
      <c r="HX29" s="132"/>
      <c r="HY29" s="132"/>
      <c r="HZ29" s="132"/>
      <c r="IA29" s="132"/>
      <c r="IB29" s="132"/>
      <c r="IC29" s="132"/>
      <c r="ID29" s="132"/>
      <c r="IE29" s="132"/>
      <c r="IF29" s="132"/>
      <c r="IG29" s="132"/>
      <c r="IH29" s="132"/>
      <c r="II29" s="132"/>
      <c r="IJ29" s="132"/>
      <c r="IK29" s="132"/>
      <c r="IL29" s="132"/>
      <c r="IM29" s="132"/>
      <c r="IN29" s="132"/>
      <c r="IO29" s="132"/>
      <c r="IP29" s="132"/>
      <c r="IQ29" s="132"/>
      <c r="IR29" s="132"/>
      <c r="IS29" s="132"/>
      <c r="IT29" s="132"/>
      <c r="IU29" s="132"/>
      <c r="IV29" s="132"/>
      <c r="IW29" s="132"/>
      <c r="IX29" s="132"/>
      <c r="IY29" s="132"/>
    </row>
    <row r="30" spans="1:259" ht="21" thickBot="1">
      <c r="A30" s="174" t="s">
        <v>212</v>
      </c>
      <c r="B30" s="174"/>
      <c r="C30" s="174"/>
      <c r="D30" s="473"/>
      <c r="E30" s="662"/>
      <c r="F30" s="669"/>
      <c r="G30" s="181"/>
      <c r="H30" s="181"/>
      <c r="I30" s="181"/>
      <c r="J30" s="181"/>
      <c r="K30" s="183"/>
      <c r="L30" s="183"/>
      <c r="M30" s="184"/>
      <c r="N30" s="183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  <c r="CT30" s="132"/>
      <c r="CU30" s="132"/>
      <c r="CV30" s="132"/>
      <c r="CW30" s="132"/>
      <c r="CX30" s="132"/>
      <c r="CY30" s="132"/>
      <c r="CZ30" s="132"/>
      <c r="DA30" s="132"/>
      <c r="DB30" s="132"/>
      <c r="DC30" s="132"/>
      <c r="DD30" s="132"/>
      <c r="DE30" s="132"/>
      <c r="DF30" s="132"/>
      <c r="DG30" s="132"/>
      <c r="DH30" s="132"/>
      <c r="DI30" s="132"/>
      <c r="DJ30" s="132"/>
      <c r="DK30" s="132"/>
      <c r="DL30" s="132"/>
      <c r="DM30" s="132"/>
      <c r="DN30" s="132"/>
      <c r="DO30" s="132"/>
      <c r="DP30" s="132"/>
      <c r="DQ30" s="132"/>
      <c r="DR30" s="132"/>
      <c r="DS30" s="132"/>
      <c r="DT30" s="132"/>
      <c r="DU30" s="132"/>
      <c r="DV30" s="132"/>
      <c r="DW30" s="132"/>
      <c r="DX30" s="132"/>
      <c r="DY30" s="132"/>
      <c r="DZ30" s="132"/>
      <c r="EA30" s="132"/>
      <c r="EB30" s="132"/>
      <c r="EC30" s="132"/>
      <c r="ED30" s="132"/>
      <c r="EE30" s="132"/>
      <c r="EF30" s="132"/>
      <c r="EG30" s="132"/>
      <c r="EH30" s="132"/>
      <c r="EI30" s="132"/>
      <c r="EJ30" s="132"/>
      <c r="EK30" s="132"/>
      <c r="EL30" s="132"/>
      <c r="EM30" s="132"/>
      <c r="EN30" s="132"/>
      <c r="EO30" s="132"/>
      <c r="EP30" s="132"/>
      <c r="EQ30" s="132"/>
      <c r="ER30" s="132"/>
      <c r="ES30" s="132"/>
      <c r="ET30" s="132"/>
      <c r="EU30" s="132"/>
      <c r="EV30" s="132"/>
      <c r="EW30" s="132"/>
      <c r="EX30" s="132"/>
      <c r="EY30" s="132"/>
      <c r="EZ30" s="132"/>
      <c r="FA30" s="132"/>
      <c r="FB30" s="132"/>
      <c r="FC30" s="132"/>
      <c r="FD30" s="132"/>
      <c r="FE30" s="132"/>
      <c r="FF30" s="132"/>
      <c r="FG30" s="132"/>
      <c r="FH30" s="132"/>
      <c r="FI30" s="132"/>
      <c r="FJ30" s="132"/>
      <c r="FK30" s="132"/>
      <c r="FL30" s="132"/>
      <c r="FM30" s="132"/>
      <c r="FN30" s="132"/>
      <c r="FO30" s="132"/>
      <c r="FP30" s="132"/>
      <c r="FQ30" s="132"/>
      <c r="FR30" s="132"/>
      <c r="FS30" s="132"/>
      <c r="FT30" s="132"/>
      <c r="FU30" s="132"/>
      <c r="FV30" s="132"/>
      <c r="FW30" s="132"/>
      <c r="FX30" s="132"/>
      <c r="FY30" s="132"/>
      <c r="FZ30" s="132"/>
      <c r="GA30" s="132"/>
      <c r="GB30" s="132"/>
      <c r="GC30" s="132"/>
      <c r="GD30" s="132"/>
      <c r="GE30" s="132"/>
      <c r="GF30" s="132"/>
      <c r="GG30" s="132"/>
      <c r="GH30" s="132"/>
      <c r="GI30" s="132"/>
      <c r="GJ30" s="132"/>
      <c r="GK30" s="132"/>
      <c r="GL30" s="132"/>
      <c r="GM30" s="132"/>
      <c r="GN30" s="132"/>
      <c r="GO30" s="132"/>
      <c r="GP30" s="132"/>
      <c r="GQ30" s="132"/>
      <c r="GR30" s="132"/>
      <c r="GS30" s="132"/>
      <c r="GT30" s="132"/>
      <c r="GU30" s="132"/>
      <c r="GV30" s="132"/>
      <c r="GW30" s="132"/>
      <c r="GX30" s="132"/>
      <c r="GY30" s="132"/>
      <c r="GZ30" s="132"/>
      <c r="HA30" s="132"/>
      <c r="HB30" s="132"/>
      <c r="HC30" s="132"/>
      <c r="HD30" s="132"/>
      <c r="HE30" s="132"/>
      <c r="HF30" s="132"/>
      <c r="HG30" s="132"/>
      <c r="HH30" s="132"/>
      <c r="HI30" s="132"/>
      <c r="HJ30" s="132"/>
      <c r="HK30" s="132"/>
      <c r="HL30" s="132"/>
      <c r="HM30" s="132"/>
      <c r="HN30" s="132"/>
      <c r="HO30" s="132"/>
      <c r="HP30" s="132"/>
      <c r="HQ30" s="132"/>
      <c r="HR30" s="132"/>
      <c r="HS30" s="132"/>
      <c r="HT30" s="132"/>
      <c r="HU30" s="132"/>
      <c r="HV30" s="132"/>
      <c r="HW30" s="132"/>
      <c r="HX30" s="132"/>
      <c r="HY30" s="132"/>
      <c r="HZ30" s="132"/>
      <c r="IA30" s="132"/>
      <c r="IB30" s="132"/>
      <c r="IC30" s="132"/>
      <c r="ID30" s="132"/>
      <c r="IE30" s="132"/>
      <c r="IF30" s="132"/>
      <c r="IG30" s="132"/>
      <c r="IH30" s="132"/>
      <c r="II30" s="132"/>
      <c r="IJ30" s="132"/>
      <c r="IK30" s="132"/>
      <c r="IL30" s="132"/>
      <c r="IM30" s="132"/>
      <c r="IN30" s="132"/>
      <c r="IO30" s="132"/>
      <c r="IP30" s="132"/>
      <c r="IQ30" s="132"/>
      <c r="IR30" s="132"/>
      <c r="IS30" s="132"/>
      <c r="IT30" s="132"/>
      <c r="IU30" s="132"/>
      <c r="IV30" s="132"/>
      <c r="IW30" s="132"/>
      <c r="IX30" s="132"/>
      <c r="IY30" s="132"/>
    </row>
    <row r="31" spans="1:259" ht="15.75" customHeight="1" thickBot="1">
      <c r="A31" s="159" t="s">
        <v>7</v>
      </c>
      <c r="B31" s="452"/>
      <c r="C31" s="452"/>
      <c r="D31" s="471">
        <v>1</v>
      </c>
      <c r="E31" s="662">
        <v>10</v>
      </c>
      <c r="F31" s="667">
        <v>20</v>
      </c>
      <c r="G31" s="160">
        <v>30</v>
      </c>
      <c r="H31" s="160">
        <v>50</v>
      </c>
      <c r="I31" s="160">
        <v>100</v>
      </c>
      <c r="J31" s="160">
        <v>200</v>
      </c>
      <c r="K31" s="161">
        <v>400</v>
      </c>
      <c r="L31" s="161">
        <v>600</v>
      </c>
      <c r="M31" s="161">
        <v>800</v>
      </c>
      <c r="N31" s="161">
        <v>1000</v>
      </c>
      <c r="O31" s="162"/>
      <c r="P31" s="16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  <c r="CT31" s="132"/>
      <c r="CU31" s="132"/>
      <c r="CV31" s="132"/>
      <c r="CW31" s="132"/>
      <c r="CX31" s="132"/>
      <c r="CY31" s="132"/>
      <c r="CZ31" s="132"/>
      <c r="DA31" s="132"/>
      <c r="DB31" s="132"/>
      <c r="DC31" s="132"/>
      <c r="DD31" s="132"/>
      <c r="DE31" s="132"/>
      <c r="DF31" s="132"/>
      <c r="DG31" s="132"/>
      <c r="DH31" s="132"/>
      <c r="DI31" s="132"/>
      <c r="DJ31" s="132"/>
      <c r="DK31" s="132"/>
      <c r="DL31" s="132"/>
      <c r="DM31" s="132"/>
      <c r="DN31" s="132"/>
      <c r="DO31" s="132"/>
      <c r="DP31" s="132"/>
      <c r="DQ31" s="132"/>
      <c r="DR31" s="132"/>
      <c r="DS31" s="132"/>
      <c r="DT31" s="132"/>
      <c r="DU31" s="132"/>
      <c r="DV31" s="132"/>
      <c r="DW31" s="132"/>
      <c r="DX31" s="132"/>
      <c r="DY31" s="132"/>
      <c r="DZ31" s="132"/>
      <c r="EA31" s="132"/>
      <c r="EB31" s="132"/>
      <c r="EC31" s="132"/>
      <c r="ED31" s="132"/>
      <c r="EE31" s="132"/>
      <c r="EF31" s="132"/>
      <c r="EG31" s="132"/>
      <c r="EH31" s="132"/>
      <c r="EI31" s="132"/>
      <c r="EJ31" s="132"/>
      <c r="EK31" s="132"/>
      <c r="EL31" s="132"/>
      <c r="EM31" s="132"/>
      <c r="EN31" s="132"/>
      <c r="EO31" s="132"/>
      <c r="EP31" s="132"/>
      <c r="EQ31" s="132"/>
      <c r="ER31" s="132"/>
      <c r="ES31" s="132"/>
      <c r="ET31" s="132"/>
      <c r="EU31" s="132"/>
      <c r="EV31" s="132"/>
      <c r="EW31" s="132"/>
      <c r="EX31" s="132"/>
      <c r="EY31" s="132"/>
      <c r="EZ31" s="132"/>
      <c r="FA31" s="132"/>
      <c r="FB31" s="132"/>
      <c r="FC31" s="132"/>
      <c r="FD31" s="132"/>
      <c r="FE31" s="132"/>
      <c r="FF31" s="132"/>
      <c r="FG31" s="132"/>
      <c r="FH31" s="132"/>
      <c r="FI31" s="132"/>
      <c r="FJ31" s="132"/>
      <c r="FK31" s="132"/>
      <c r="FL31" s="132"/>
      <c r="FM31" s="132"/>
      <c r="FN31" s="132"/>
      <c r="FO31" s="132"/>
      <c r="FP31" s="132"/>
      <c r="FQ31" s="132"/>
      <c r="FR31" s="132"/>
      <c r="FS31" s="132"/>
      <c r="FT31" s="132"/>
      <c r="FU31" s="132"/>
      <c r="FV31" s="132"/>
      <c r="FW31" s="132"/>
      <c r="FX31" s="132"/>
      <c r="FY31" s="132"/>
      <c r="FZ31" s="132"/>
      <c r="GA31" s="132"/>
      <c r="GB31" s="132"/>
      <c r="GC31" s="132"/>
      <c r="GD31" s="132"/>
      <c r="GE31" s="132"/>
      <c r="GF31" s="132"/>
      <c r="GG31" s="132"/>
      <c r="GH31" s="132"/>
      <c r="GI31" s="132"/>
      <c r="GJ31" s="132"/>
      <c r="GK31" s="132"/>
      <c r="GL31" s="132"/>
      <c r="GM31" s="132"/>
      <c r="GN31" s="132"/>
      <c r="GO31" s="132"/>
      <c r="GP31" s="132"/>
      <c r="GQ31" s="132"/>
      <c r="GR31" s="132"/>
      <c r="GS31" s="132"/>
      <c r="GT31" s="132"/>
      <c r="GU31" s="132"/>
      <c r="GV31" s="132"/>
      <c r="GW31" s="132"/>
      <c r="GX31" s="132"/>
      <c r="GY31" s="132"/>
      <c r="GZ31" s="132"/>
      <c r="HA31" s="132"/>
      <c r="HB31" s="132"/>
      <c r="HC31" s="132"/>
      <c r="HD31" s="132"/>
      <c r="HE31" s="132"/>
      <c r="HF31" s="132"/>
      <c r="HG31" s="132"/>
      <c r="HH31" s="132"/>
      <c r="HI31" s="132"/>
      <c r="HJ31" s="132"/>
      <c r="HK31" s="132"/>
      <c r="HL31" s="132"/>
      <c r="HM31" s="132"/>
      <c r="HN31" s="132"/>
      <c r="HO31" s="132"/>
      <c r="HP31" s="132"/>
      <c r="HQ31" s="132"/>
      <c r="HR31" s="132"/>
      <c r="HS31" s="132"/>
      <c r="HT31" s="132"/>
      <c r="HU31" s="132"/>
      <c r="HV31" s="132"/>
      <c r="HW31" s="132"/>
      <c r="HX31" s="132"/>
      <c r="HY31" s="132"/>
      <c r="HZ31" s="132"/>
      <c r="IA31" s="132"/>
      <c r="IB31" s="132"/>
      <c r="IC31" s="132"/>
      <c r="ID31" s="132"/>
      <c r="IE31" s="132"/>
      <c r="IF31" s="132"/>
      <c r="IG31" s="132"/>
      <c r="IH31" s="132"/>
      <c r="II31" s="132"/>
      <c r="IJ31" s="132"/>
      <c r="IK31" s="132"/>
      <c r="IL31" s="132"/>
      <c r="IM31" s="132"/>
      <c r="IN31" s="132"/>
      <c r="IO31" s="132"/>
      <c r="IP31" s="132"/>
      <c r="IQ31" s="132"/>
      <c r="IR31" s="132"/>
      <c r="IS31" s="132"/>
      <c r="IT31" s="132"/>
      <c r="IU31" s="132"/>
      <c r="IV31" s="132"/>
      <c r="IW31" s="132"/>
      <c r="IX31" s="132"/>
      <c r="IY31" s="132"/>
    </row>
    <row r="32" spans="1:259" ht="16.5" thickBot="1">
      <c r="A32" s="179" t="s">
        <v>70</v>
      </c>
      <c r="B32" s="453">
        <v>10</v>
      </c>
      <c r="C32" s="453">
        <v>171</v>
      </c>
      <c r="D32" s="472">
        <v>500</v>
      </c>
      <c r="E32" s="658">
        <f>F32+1</f>
        <v>30.7</v>
      </c>
      <c r="F32" s="668">
        <v>29.7</v>
      </c>
      <c r="G32" s="181">
        <v>24</v>
      </c>
      <c r="H32" s="181">
        <v>19.599999999999998</v>
      </c>
      <c r="I32" s="181">
        <v>13.750000000000002</v>
      </c>
      <c r="J32" s="181">
        <v>8.5</v>
      </c>
      <c r="K32" s="181">
        <v>7.5</v>
      </c>
      <c r="L32" s="181">
        <v>7</v>
      </c>
      <c r="M32" s="182">
        <v>6.5</v>
      </c>
      <c r="N32" s="181">
        <v>6</v>
      </c>
      <c r="O32" s="132"/>
      <c r="P32" s="132"/>
      <c r="Q32" s="459" t="str">
        <f>"delete price where catId="&amp;C32&amp;" and firma="&amp;B32&amp;";"</f>
        <v>delete price where catId=171 and firma=10;</v>
      </c>
      <c r="R32" s="513" t="str">
        <f>"insert into price (firma,catId,tiraz,cena) values ("&amp;$B32&amp;","&amp;$C32&amp;","&amp;D$28&amp;","&amp;SUBSTITUTE(TEXT(D32,"0,00"),",",".")&amp;");"</f>
        <v>insert into price (firma,catId,tiraz,cena) values (10,171,1,500.00);</v>
      </c>
      <c r="S32" s="513" t="str">
        <f>"insert into price (firma,catId,tiraz,cena) values ("&amp;$B32&amp;","&amp;$C32&amp;","&amp;E$28&amp;","&amp;SUBSTITUTE(TEXT(E32,"0,00"),",",".")&amp;");"</f>
        <v>insert into price (firma,catId,tiraz,cena) values (10,171,10,30.70);</v>
      </c>
      <c r="T32" s="461" t="str">
        <f>"insert into price (firma,catId,tiraz,cena) values ("&amp;$B32&amp;","&amp;$C32&amp;","&amp;F$28&amp;","&amp;SUBSTITUTE(TEXT(F32,"0,00"),",",".")&amp;");"</f>
        <v>insert into price (firma,catId,tiraz,cena) values (10,171,20,29.70);</v>
      </c>
      <c r="U32" s="461" t="str">
        <f>"insert into price (firma,catId,tiraz,cena) values ("&amp;$B32&amp;","&amp;$C32&amp;","&amp;G$28&amp;","&amp;SUBSTITUTE(TEXT(G32,"0,00"),",",".")&amp;");"</f>
        <v>insert into price (firma,catId,tiraz,cena) values (10,171,30,24.00);</v>
      </c>
      <c r="V32" s="461" t="str">
        <f>"insert into price (firma,catId,tiraz,cena) values ("&amp;$B32&amp;","&amp;$C32&amp;","&amp;H$28&amp;","&amp;SUBSTITUTE(TEXT(H32,"0,00"),",",".")&amp;");"</f>
        <v>insert into price (firma,catId,tiraz,cena) values (10,171,50,19.60);</v>
      </c>
      <c r="W32" s="461" t="str">
        <f>"insert into price (firma,catId,tiraz,cena) values ("&amp;$B32&amp;","&amp;$C32&amp;","&amp;I$28&amp;","&amp;SUBSTITUTE(TEXT(I32,"0,00"),",",".")&amp;");"</f>
        <v>insert into price (firma,catId,tiraz,cena) values (10,171,100,13.75);</v>
      </c>
      <c r="X32" s="461" t="str">
        <f>"insert into price (firma,catId,tiraz,cena) values ("&amp;$B32&amp;","&amp;$C32&amp;","&amp;J$28&amp;","&amp;SUBSTITUTE(TEXT(J32,"0,00"),",",".")&amp;");"</f>
        <v>insert into price (firma,catId,tiraz,cena) values (10,171,200,8.50);</v>
      </c>
      <c r="Y32" s="461" t="str">
        <f>"insert into price (firma,catId,tiraz,cena) values ("&amp;$B32&amp;","&amp;$C32&amp;","&amp;K$28&amp;","&amp;SUBSTITUTE(TEXT(K32,"0,00"),",",".")&amp;");"</f>
        <v>insert into price (firma,catId,tiraz,cena) values (10,171,400,7.50);</v>
      </c>
      <c r="Z32" s="461" t="str">
        <f>"insert into price (firma,catId,tiraz,cena) values ("&amp;$B32&amp;","&amp;$C32&amp;","&amp;L$28&amp;","&amp;SUBSTITUTE(TEXT(L32,"0,00"),",",".")&amp;");"</f>
        <v>insert into price (firma,catId,tiraz,cena) values (10,171,600,7.00);</v>
      </c>
      <c r="AA32" s="461" t="str">
        <f>"insert into price (firma,catId,tiraz,cena) values ("&amp;$B32&amp;","&amp;$C32&amp;","&amp;M$28&amp;","&amp;SUBSTITUTE(TEXT(M32,"0,00"),",",".")&amp;");"</f>
        <v>insert into price (firma,catId,tiraz,cena) values (10,171,800,6.50);</v>
      </c>
      <c r="AB32" s="461" t="str">
        <f>"insert into price (firma,catId,tiraz,cena) values ("&amp;$B32&amp;","&amp;$C32&amp;","&amp;N$28&amp;","&amp;SUBSTITUTE(TEXT(N32,"0,00"),",",".")&amp;");"</f>
        <v>insert into price (firma,catId,tiraz,cena) values (10,171,1000,6.00);</v>
      </c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  <c r="CT32" s="132"/>
      <c r="CU32" s="132"/>
      <c r="CV32" s="132"/>
      <c r="CW32" s="132"/>
      <c r="CX32" s="132"/>
      <c r="CY32" s="132"/>
      <c r="CZ32" s="132"/>
      <c r="DA32" s="132"/>
      <c r="DB32" s="132"/>
      <c r="DC32" s="132"/>
      <c r="DD32" s="132"/>
      <c r="DE32" s="132"/>
      <c r="DF32" s="132"/>
      <c r="DG32" s="132"/>
      <c r="DH32" s="132"/>
      <c r="DI32" s="132"/>
      <c r="DJ32" s="132"/>
      <c r="DK32" s="132"/>
      <c r="DL32" s="132"/>
      <c r="DM32" s="132"/>
      <c r="DN32" s="132"/>
      <c r="DO32" s="132"/>
      <c r="DP32" s="132"/>
      <c r="DQ32" s="132"/>
      <c r="DR32" s="132"/>
      <c r="DS32" s="132"/>
      <c r="DT32" s="132"/>
      <c r="DU32" s="132"/>
      <c r="DV32" s="132"/>
      <c r="DW32" s="132"/>
      <c r="DX32" s="132"/>
      <c r="DY32" s="132"/>
      <c r="DZ32" s="132"/>
      <c r="EA32" s="132"/>
      <c r="EB32" s="132"/>
      <c r="EC32" s="132"/>
      <c r="ED32" s="132"/>
      <c r="EE32" s="132"/>
      <c r="EF32" s="132"/>
      <c r="EG32" s="132"/>
      <c r="EH32" s="132"/>
      <c r="EI32" s="132"/>
      <c r="EJ32" s="132"/>
      <c r="EK32" s="132"/>
      <c r="EL32" s="132"/>
      <c r="EM32" s="132"/>
      <c r="EN32" s="132"/>
      <c r="EO32" s="132"/>
      <c r="EP32" s="132"/>
      <c r="EQ32" s="132"/>
      <c r="ER32" s="132"/>
      <c r="ES32" s="132"/>
      <c r="ET32" s="132"/>
      <c r="EU32" s="132"/>
      <c r="EV32" s="132"/>
      <c r="EW32" s="132"/>
      <c r="EX32" s="132"/>
      <c r="EY32" s="132"/>
      <c r="EZ32" s="132"/>
      <c r="FA32" s="132"/>
      <c r="FB32" s="132"/>
      <c r="FC32" s="132"/>
      <c r="FD32" s="132"/>
      <c r="FE32" s="132"/>
      <c r="FF32" s="132"/>
      <c r="FG32" s="132"/>
      <c r="FH32" s="132"/>
      <c r="FI32" s="132"/>
      <c r="FJ32" s="132"/>
      <c r="FK32" s="132"/>
      <c r="FL32" s="132"/>
      <c r="FM32" s="132"/>
      <c r="FN32" s="132"/>
      <c r="FO32" s="132"/>
      <c r="FP32" s="132"/>
      <c r="FQ32" s="132"/>
      <c r="FR32" s="132"/>
      <c r="FS32" s="132"/>
      <c r="FT32" s="132"/>
      <c r="FU32" s="132"/>
      <c r="FV32" s="132"/>
      <c r="FW32" s="132"/>
      <c r="FX32" s="132"/>
      <c r="FY32" s="132"/>
      <c r="FZ32" s="132"/>
      <c r="GA32" s="132"/>
      <c r="GB32" s="132"/>
      <c r="GC32" s="132"/>
      <c r="GD32" s="132"/>
      <c r="GE32" s="132"/>
      <c r="GF32" s="132"/>
      <c r="GG32" s="132"/>
      <c r="GH32" s="132"/>
      <c r="GI32" s="132"/>
      <c r="GJ32" s="132"/>
      <c r="GK32" s="132"/>
      <c r="GL32" s="132"/>
      <c r="GM32" s="132"/>
      <c r="GN32" s="132"/>
      <c r="GO32" s="132"/>
      <c r="GP32" s="132"/>
      <c r="GQ32" s="132"/>
      <c r="GR32" s="132"/>
      <c r="GS32" s="132"/>
      <c r="GT32" s="132"/>
      <c r="GU32" s="132"/>
      <c r="GV32" s="132"/>
      <c r="GW32" s="132"/>
      <c r="GX32" s="132"/>
      <c r="GY32" s="132"/>
      <c r="GZ32" s="132"/>
      <c r="HA32" s="132"/>
      <c r="HB32" s="132"/>
      <c r="HC32" s="132"/>
      <c r="HD32" s="132"/>
      <c r="HE32" s="132"/>
      <c r="HF32" s="132"/>
      <c r="HG32" s="132"/>
      <c r="HH32" s="132"/>
      <c r="HI32" s="132"/>
      <c r="HJ32" s="132"/>
      <c r="HK32" s="132"/>
      <c r="HL32" s="132"/>
      <c r="HM32" s="132"/>
      <c r="HN32" s="132"/>
      <c r="HO32" s="132"/>
      <c r="HP32" s="132"/>
      <c r="HQ32" s="132"/>
      <c r="HR32" s="132"/>
      <c r="HS32" s="132"/>
      <c r="HT32" s="132"/>
      <c r="HU32" s="132"/>
      <c r="HV32" s="132"/>
      <c r="HW32" s="132"/>
      <c r="HX32" s="132"/>
      <c r="HY32" s="132"/>
      <c r="HZ32" s="132"/>
      <c r="IA32" s="132"/>
      <c r="IB32" s="132"/>
      <c r="IC32" s="132"/>
      <c r="ID32" s="132"/>
      <c r="IE32" s="132"/>
      <c r="IF32" s="132"/>
      <c r="IG32" s="132"/>
      <c r="IH32" s="132"/>
      <c r="II32" s="132"/>
      <c r="IJ32" s="132"/>
      <c r="IK32" s="132"/>
      <c r="IL32" s="132"/>
      <c r="IM32" s="132"/>
      <c r="IN32" s="132"/>
      <c r="IO32" s="132"/>
      <c r="IP32" s="132"/>
      <c r="IQ32" s="132"/>
      <c r="IR32" s="132"/>
      <c r="IS32" s="132"/>
      <c r="IT32" s="132"/>
      <c r="IU32" s="132"/>
      <c r="IV32" s="132"/>
      <c r="IW32" s="132"/>
      <c r="IX32" s="132"/>
      <c r="IY32" s="132"/>
    </row>
    <row r="33" spans="1:259" s="167" customFormat="1" ht="12.75" customHeight="1">
      <c r="A33" s="164"/>
      <c r="B33" s="164"/>
      <c r="C33" s="164"/>
      <c r="D33" s="165"/>
      <c r="E33" s="165"/>
      <c r="F33" s="165"/>
      <c r="G33" s="165"/>
      <c r="H33" s="165"/>
      <c r="I33" s="165"/>
      <c r="J33" s="166"/>
      <c r="K33" s="165"/>
      <c r="L33" s="137"/>
      <c r="M33" s="137"/>
      <c r="N33" s="137"/>
      <c r="O33" s="137"/>
      <c r="P33" s="137"/>
    </row>
    <row r="34" spans="1:259"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  <c r="CT34" s="132"/>
      <c r="CU34" s="132"/>
      <c r="CV34" s="132"/>
      <c r="CW34" s="132"/>
      <c r="CX34" s="132"/>
      <c r="CY34" s="132"/>
      <c r="CZ34" s="132"/>
      <c r="DA34" s="132"/>
      <c r="DB34" s="132"/>
      <c r="DC34" s="132"/>
      <c r="DD34" s="132"/>
      <c r="DE34" s="132"/>
      <c r="DF34" s="132"/>
      <c r="DG34" s="132"/>
      <c r="DH34" s="132"/>
      <c r="DI34" s="132"/>
      <c r="DJ34" s="132"/>
      <c r="DK34" s="132"/>
      <c r="DL34" s="132"/>
      <c r="DM34" s="132"/>
      <c r="DN34" s="132"/>
      <c r="DO34" s="132"/>
      <c r="DP34" s="132"/>
      <c r="DQ34" s="132"/>
      <c r="DR34" s="132"/>
      <c r="DS34" s="132"/>
      <c r="DT34" s="132"/>
      <c r="DU34" s="132"/>
      <c r="DV34" s="132"/>
      <c r="DW34" s="132"/>
      <c r="DX34" s="132"/>
      <c r="DY34" s="132"/>
      <c r="DZ34" s="132"/>
      <c r="EA34" s="132"/>
      <c r="EB34" s="132"/>
      <c r="EC34" s="132"/>
      <c r="ED34" s="132"/>
      <c r="EE34" s="132"/>
      <c r="EF34" s="132"/>
      <c r="EG34" s="132"/>
      <c r="EH34" s="132"/>
      <c r="EI34" s="132"/>
      <c r="EJ34" s="132"/>
      <c r="EK34" s="132"/>
      <c r="EL34" s="132"/>
      <c r="EM34" s="132"/>
      <c r="EN34" s="132"/>
      <c r="EO34" s="132"/>
      <c r="EP34" s="132"/>
      <c r="EQ34" s="132"/>
      <c r="ER34" s="132"/>
      <c r="ES34" s="132"/>
      <c r="ET34" s="132"/>
      <c r="EU34" s="132"/>
      <c r="EV34" s="132"/>
      <c r="EW34" s="132"/>
      <c r="EX34" s="132"/>
      <c r="EY34" s="132"/>
      <c r="EZ34" s="132"/>
      <c r="FA34" s="132"/>
      <c r="FB34" s="132"/>
      <c r="FC34" s="132"/>
      <c r="FD34" s="132"/>
      <c r="FE34" s="132"/>
      <c r="FF34" s="132"/>
      <c r="FG34" s="132"/>
      <c r="FH34" s="132"/>
      <c r="FI34" s="132"/>
      <c r="FJ34" s="132"/>
      <c r="FK34" s="132"/>
      <c r="FL34" s="132"/>
      <c r="FM34" s="132"/>
      <c r="FN34" s="132"/>
      <c r="FO34" s="132"/>
      <c r="FP34" s="132"/>
      <c r="FQ34" s="132"/>
      <c r="FR34" s="132"/>
      <c r="FS34" s="132"/>
      <c r="FT34" s="132"/>
      <c r="FU34" s="132"/>
      <c r="FV34" s="132"/>
      <c r="FW34" s="132"/>
      <c r="FX34" s="132"/>
      <c r="FY34" s="132"/>
      <c r="FZ34" s="132"/>
      <c r="GA34" s="132"/>
      <c r="GB34" s="132"/>
      <c r="GC34" s="132"/>
      <c r="GD34" s="132"/>
      <c r="GE34" s="132"/>
      <c r="GF34" s="132"/>
      <c r="GG34" s="132"/>
      <c r="GH34" s="132"/>
      <c r="GI34" s="132"/>
      <c r="GJ34" s="132"/>
      <c r="GK34" s="132"/>
      <c r="GL34" s="132"/>
      <c r="GM34" s="132"/>
      <c r="GN34" s="132"/>
      <c r="GO34" s="132"/>
      <c r="GP34" s="132"/>
      <c r="GQ34" s="132"/>
      <c r="GR34" s="132"/>
      <c r="GS34" s="132"/>
      <c r="GT34" s="132"/>
      <c r="GU34" s="132"/>
      <c r="GV34" s="132"/>
      <c r="GW34" s="132"/>
      <c r="GX34" s="132"/>
      <c r="GY34" s="132"/>
      <c r="GZ34" s="132"/>
      <c r="HA34" s="132"/>
      <c r="HB34" s="132"/>
      <c r="HC34" s="132"/>
      <c r="HD34" s="132"/>
      <c r="HE34" s="132"/>
      <c r="HF34" s="132"/>
      <c r="HG34" s="132"/>
      <c r="HH34" s="132"/>
      <c r="HI34" s="132"/>
      <c r="HJ34" s="132"/>
      <c r="HK34" s="132"/>
      <c r="HL34" s="132"/>
      <c r="HM34" s="132"/>
      <c r="HN34" s="132"/>
      <c r="HO34" s="132"/>
      <c r="HP34" s="132"/>
      <c r="HQ34" s="132"/>
      <c r="HR34" s="132"/>
      <c r="HS34" s="132"/>
      <c r="HT34" s="132"/>
      <c r="HU34" s="132"/>
      <c r="HV34" s="132"/>
      <c r="HW34" s="132"/>
      <c r="HX34" s="132"/>
      <c r="HY34" s="132"/>
      <c r="HZ34" s="132"/>
      <c r="IA34" s="132"/>
      <c r="IB34" s="132"/>
      <c r="IC34" s="132"/>
      <c r="ID34" s="132"/>
      <c r="IE34" s="132"/>
      <c r="IF34" s="132"/>
      <c r="IG34" s="132"/>
      <c r="IH34" s="132"/>
      <c r="II34" s="132"/>
      <c r="IJ34" s="132"/>
      <c r="IK34" s="132"/>
      <c r="IL34" s="132"/>
      <c r="IM34" s="132"/>
      <c r="IN34" s="132"/>
      <c r="IO34" s="132"/>
      <c r="IP34" s="132"/>
      <c r="IQ34" s="132"/>
      <c r="IR34" s="132"/>
      <c r="IS34" s="132"/>
      <c r="IT34" s="132"/>
      <c r="IU34" s="132"/>
      <c r="IV34" s="132"/>
      <c r="IW34" s="132"/>
      <c r="IX34" s="132"/>
      <c r="IY34" s="132"/>
    </row>
    <row r="35" spans="1:259" ht="22.5">
      <c r="A35" s="549" t="s">
        <v>439</v>
      </c>
      <c r="B35" s="549"/>
      <c r="C35" s="549"/>
      <c r="D35" s="549"/>
      <c r="E35" s="549"/>
      <c r="F35" s="549"/>
      <c r="G35" s="549"/>
      <c r="H35" s="549"/>
      <c r="I35" s="549"/>
      <c r="J35" s="549"/>
      <c r="K35" s="549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  <c r="CT35" s="132"/>
      <c r="CU35" s="132"/>
      <c r="CV35" s="132"/>
      <c r="CW35" s="132"/>
      <c r="CX35" s="132"/>
      <c r="CY35" s="132"/>
      <c r="CZ35" s="132"/>
      <c r="DA35" s="132"/>
      <c r="DB35" s="132"/>
      <c r="DC35" s="132"/>
      <c r="DD35" s="132"/>
      <c r="DE35" s="132"/>
      <c r="DF35" s="132"/>
      <c r="DG35" s="132"/>
      <c r="DH35" s="132"/>
      <c r="DI35" s="132"/>
      <c r="DJ35" s="132"/>
      <c r="DK35" s="132"/>
      <c r="DL35" s="132"/>
      <c r="DM35" s="132"/>
      <c r="DN35" s="132"/>
      <c r="DO35" s="132"/>
      <c r="DP35" s="132"/>
      <c r="DQ35" s="132"/>
      <c r="DR35" s="132"/>
      <c r="DS35" s="132"/>
      <c r="DT35" s="132"/>
      <c r="DU35" s="132"/>
      <c r="DV35" s="132"/>
      <c r="DW35" s="132"/>
      <c r="DX35" s="132"/>
      <c r="DY35" s="132"/>
      <c r="DZ35" s="132"/>
      <c r="EA35" s="132"/>
      <c r="EB35" s="132"/>
      <c r="EC35" s="132"/>
      <c r="ED35" s="132"/>
      <c r="EE35" s="132"/>
      <c r="EF35" s="132"/>
      <c r="EG35" s="132"/>
      <c r="EH35" s="132"/>
      <c r="EI35" s="132"/>
      <c r="EJ35" s="132"/>
      <c r="EK35" s="132"/>
      <c r="EL35" s="132"/>
      <c r="EM35" s="132"/>
      <c r="EN35" s="132"/>
      <c r="EO35" s="132"/>
      <c r="EP35" s="132"/>
      <c r="EQ35" s="132"/>
      <c r="ER35" s="132"/>
      <c r="ES35" s="132"/>
      <c r="ET35" s="132"/>
      <c r="EU35" s="132"/>
      <c r="EV35" s="132"/>
      <c r="EW35" s="132"/>
      <c r="EX35" s="132"/>
      <c r="EY35" s="132"/>
      <c r="EZ35" s="132"/>
      <c r="FA35" s="132"/>
      <c r="FB35" s="132"/>
      <c r="FC35" s="132"/>
      <c r="FD35" s="132"/>
      <c r="FE35" s="132"/>
      <c r="FF35" s="132"/>
      <c r="FG35" s="132"/>
      <c r="FH35" s="132"/>
      <c r="FI35" s="132"/>
      <c r="FJ35" s="132"/>
      <c r="FK35" s="132"/>
      <c r="FL35" s="132"/>
      <c r="FM35" s="132"/>
      <c r="FN35" s="132"/>
      <c r="FO35" s="132"/>
      <c r="FP35" s="132"/>
      <c r="FQ35" s="132"/>
      <c r="FR35" s="132"/>
      <c r="FS35" s="132"/>
      <c r="FT35" s="132"/>
      <c r="FU35" s="132"/>
      <c r="FV35" s="132"/>
      <c r="FW35" s="132"/>
      <c r="FX35" s="132"/>
      <c r="FY35" s="132"/>
      <c r="FZ35" s="132"/>
      <c r="GA35" s="132"/>
      <c r="GB35" s="132"/>
      <c r="GC35" s="132"/>
      <c r="GD35" s="132"/>
      <c r="GE35" s="132"/>
      <c r="GF35" s="132"/>
      <c r="GG35" s="132"/>
      <c r="GH35" s="132"/>
      <c r="GI35" s="132"/>
      <c r="GJ35" s="132"/>
      <c r="GK35" s="132"/>
      <c r="GL35" s="132"/>
      <c r="GM35" s="132"/>
      <c r="GN35" s="132"/>
      <c r="GO35" s="132"/>
      <c r="GP35" s="132"/>
      <c r="GQ35" s="132"/>
      <c r="GR35" s="132"/>
      <c r="GS35" s="132"/>
      <c r="GT35" s="132"/>
      <c r="GU35" s="132"/>
      <c r="GV35" s="132"/>
      <c r="GW35" s="132"/>
      <c r="GX35" s="132"/>
      <c r="GY35" s="132"/>
      <c r="GZ35" s="132"/>
      <c r="HA35" s="132"/>
      <c r="HB35" s="132"/>
      <c r="HC35" s="132"/>
      <c r="HD35" s="132"/>
      <c r="HE35" s="132"/>
      <c r="HF35" s="132"/>
      <c r="HG35" s="132"/>
      <c r="HH35" s="132"/>
      <c r="HI35" s="132"/>
      <c r="HJ35" s="132"/>
      <c r="HK35" s="132"/>
      <c r="HL35" s="132"/>
      <c r="HM35" s="132"/>
      <c r="HN35" s="132"/>
      <c r="HO35" s="132"/>
      <c r="HP35" s="132"/>
      <c r="HQ35" s="132"/>
      <c r="HR35" s="132"/>
      <c r="HS35" s="132"/>
      <c r="HT35" s="132"/>
      <c r="HU35" s="132"/>
      <c r="HV35" s="132"/>
      <c r="HW35" s="132"/>
      <c r="HX35" s="132"/>
      <c r="HY35" s="132"/>
      <c r="HZ35" s="132"/>
      <c r="IA35" s="132"/>
      <c r="IB35" s="132"/>
      <c r="IC35" s="132"/>
      <c r="ID35" s="132"/>
      <c r="IE35" s="132"/>
      <c r="IF35" s="132"/>
      <c r="IG35" s="132"/>
      <c r="IH35" s="132"/>
      <c r="II35" s="132"/>
      <c r="IJ35" s="132"/>
      <c r="IK35" s="132"/>
      <c r="IL35" s="132"/>
      <c r="IM35" s="132"/>
      <c r="IN35" s="132"/>
      <c r="IO35" s="132"/>
      <c r="IP35" s="132"/>
      <c r="IQ35" s="132"/>
      <c r="IR35" s="132"/>
      <c r="IS35" s="132"/>
      <c r="IT35" s="132"/>
      <c r="IU35" s="132"/>
      <c r="IV35" s="132"/>
      <c r="IW35" s="132"/>
      <c r="IX35" s="132"/>
      <c r="IY35" s="132"/>
    </row>
    <row r="36" spans="1:259" ht="24" thickBot="1">
      <c r="A36" s="174" t="s">
        <v>211</v>
      </c>
      <c r="B36" s="174"/>
      <c r="C36" s="174"/>
      <c r="D36" s="158"/>
      <c r="E36" s="158"/>
      <c r="F36" s="158"/>
      <c r="G36" s="158"/>
      <c r="H36" s="158"/>
      <c r="I36" s="158"/>
      <c r="J36" s="158"/>
      <c r="K36" s="158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  <c r="CT36" s="132"/>
      <c r="CU36" s="132"/>
      <c r="CV36" s="132"/>
      <c r="CW36" s="132"/>
      <c r="CX36" s="132"/>
      <c r="CY36" s="132"/>
      <c r="CZ36" s="132"/>
      <c r="DA36" s="132"/>
      <c r="DB36" s="132"/>
      <c r="DC36" s="132"/>
      <c r="DD36" s="132"/>
      <c r="DE36" s="132"/>
      <c r="DF36" s="132"/>
      <c r="DG36" s="132"/>
      <c r="DH36" s="132"/>
      <c r="DI36" s="132"/>
      <c r="DJ36" s="132"/>
      <c r="DK36" s="132"/>
      <c r="DL36" s="132"/>
      <c r="DM36" s="132"/>
      <c r="DN36" s="132"/>
      <c r="DO36" s="132"/>
      <c r="DP36" s="132"/>
      <c r="DQ36" s="132"/>
      <c r="DR36" s="132"/>
      <c r="DS36" s="132"/>
      <c r="DT36" s="132"/>
      <c r="DU36" s="132"/>
      <c r="DV36" s="132"/>
      <c r="DW36" s="132"/>
      <c r="DX36" s="132"/>
      <c r="DY36" s="132"/>
      <c r="DZ36" s="132"/>
      <c r="EA36" s="132"/>
      <c r="EB36" s="132"/>
      <c r="EC36" s="132"/>
      <c r="ED36" s="132"/>
      <c r="EE36" s="132"/>
      <c r="EF36" s="132"/>
      <c r="EG36" s="132"/>
      <c r="EH36" s="132"/>
      <c r="EI36" s="132"/>
      <c r="EJ36" s="132"/>
      <c r="EK36" s="132"/>
      <c r="EL36" s="132"/>
      <c r="EM36" s="132"/>
      <c r="EN36" s="132"/>
      <c r="EO36" s="132"/>
      <c r="EP36" s="132"/>
      <c r="EQ36" s="132"/>
      <c r="ER36" s="132"/>
      <c r="ES36" s="132"/>
      <c r="ET36" s="132"/>
      <c r="EU36" s="132"/>
      <c r="EV36" s="132"/>
      <c r="EW36" s="132"/>
      <c r="EX36" s="132"/>
      <c r="EY36" s="132"/>
      <c r="EZ36" s="132"/>
      <c r="FA36" s="132"/>
      <c r="FB36" s="132"/>
      <c r="FC36" s="132"/>
      <c r="FD36" s="132"/>
      <c r="FE36" s="132"/>
      <c r="FF36" s="132"/>
      <c r="FG36" s="132"/>
      <c r="FH36" s="132"/>
      <c r="FI36" s="132"/>
      <c r="FJ36" s="132"/>
      <c r="FK36" s="132"/>
      <c r="FL36" s="132"/>
      <c r="FM36" s="132"/>
      <c r="FN36" s="132"/>
      <c r="FO36" s="132"/>
      <c r="FP36" s="132"/>
      <c r="FQ36" s="132"/>
      <c r="FR36" s="132"/>
      <c r="FS36" s="132"/>
      <c r="FT36" s="132"/>
      <c r="FU36" s="132"/>
      <c r="FV36" s="132"/>
      <c r="FW36" s="132"/>
      <c r="FX36" s="132"/>
      <c r="FY36" s="132"/>
      <c r="FZ36" s="132"/>
      <c r="GA36" s="132"/>
      <c r="GB36" s="132"/>
      <c r="GC36" s="132"/>
      <c r="GD36" s="132"/>
      <c r="GE36" s="132"/>
      <c r="GF36" s="132"/>
      <c r="GG36" s="132"/>
      <c r="GH36" s="132"/>
      <c r="GI36" s="132"/>
      <c r="GJ36" s="132"/>
      <c r="GK36" s="132"/>
      <c r="GL36" s="132"/>
      <c r="GM36" s="132"/>
      <c r="GN36" s="132"/>
      <c r="GO36" s="132"/>
      <c r="GP36" s="132"/>
      <c r="GQ36" s="132"/>
      <c r="GR36" s="132"/>
      <c r="GS36" s="132"/>
      <c r="GT36" s="132"/>
      <c r="GU36" s="132"/>
      <c r="GV36" s="132"/>
      <c r="GW36" s="132"/>
      <c r="GX36" s="132"/>
      <c r="GY36" s="132"/>
      <c r="GZ36" s="132"/>
      <c r="HA36" s="132"/>
      <c r="HB36" s="132"/>
      <c r="HC36" s="132"/>
      <c r="HD36" s="132"/>
      <c r="HE36" s="132"/>
      <c r="HF36" s="132"/>
      <c r="HG36" s="132"/>
      <c r="HH36" s="132"/>
      <c r="HI36" s="132"/>
      <c r="HJ36" s="132"/>
      <c r="HK36" s="132"/>
      <c r="HL36" s="132"/>
      <c r="HM36" s="132"/>
      <c r="HN36" s="132"/>
      <c r="HO36" s="132"/>
      <c r="HP36" s="132"/>
      <c r="HQ36" s="132"/>
      <c r="HR36" s="132"/>
      <c r="HS36" s="132"/>
      <c r="HT36" s="132"/>
      <c r="HU36" s="132"/>
      <c r="HV36" s="132"/>
      <c r="HW36" s="132"/>
      <c r="HX36" s="132"/>
      <c r="HY36" s="132"/>
      <c r="HZ36" s="132"/>
      <c r="IA36" s="132"/>
      <c r="IB36" s="132"/>
      <c r="IC36" s="132"/>
      <c r="ID36" s="132"/>
      <c r="IE36" s="132"/>
      <c r="IF36" s="132"/>
      <c r="IG36" s="132"/>
      <c r="IH36" s="132"/>
      <c r="II36" s="132"/>
      <c r="IJ36" s="132"/>
      <c r="IK36" s="132"/>
      <c r="IL36" s="132"/>
      <c r="IM36" s="132"/>
      <c r="IN36" s="132"/>
      <c r="IO36" s="132"/>
      <c r="IP36" s="132"/>
      <c r="IQ36" s="132"/>
      <c r="IR36" s="132"/>
      <c r="IS36" s="132"/>
      <c r="IT36" s="132"/>
      <c r="IU36" s="132"/>
      <c r="IV36" s="132"/>
      <c r="IW36" s="132"/>
      <c r="IX36" s="132"/>
      <c r="IY36" s="132"/>
    </row>
    <row r="37" spans="1:259" ht="18.75" customHeight="1" thickBot="1">
      <c r="A37" s="159" t="s">
        <v>71</v>
      </c>
      <c r="B37" s="452"/>
      <c r="C37" s="452"/>
      <c r="D37" s="629">
        <v>1</v>
      </c>
      <c r="E37" s="630"/>
      <c r="F37" s="189">
        <v>10</v>
      </c>
      <c r="G37" s="189">
        <v>100</v>
      </c>
      <c r="H37" s="551">
        <v>200</v>
      </c>
      <c r="I37" s="551"/>
      <c r="J37" s="551"/>
      <c r="K37" s="137"/>
      <c r="L37" s="550"/>
      <c r="M37" s="550"/>
      <c r="N37" s="550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BD37" s="132"/>
      <c r="BE37" s="132"/>
      <c r="BF37" s="132"/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  <c r="CT37" s="132"/>
      <c r="CU37" s="132"/>
      <c r="CV37" s="132"/>
      <c r="CW37" s="132"/>
      <c r="CX37" s="132"/>
      <c r="CY37" s="132"/>
      <c r="CZ37" s="132"/>
      <c r="DA37" s="132"/>
      <c r="DB37" s="132"/>
      <c r="DC37" s="132"/>
      <c r="DD37" s="132"/>
      <c r="DE37" s="132"/>
      <c r="DF37" s="132"/>
      <c r="DG37" s="132"/>
      <c r="DH37" s="132"/>
      <c r="DI37" s="132"/>
      <c r="DJ37" s="132"/>
      <c r="DK37" s="132"/>
      <c r="DL37" s="132"/>
      <c r="DM37" s="132"/>
      <c r="DN37" s="132"/>
      <c r="DO37" s="132"/>
      <c r="DP37" s="132"/>
      <c r="DQ37" s="132"/>
      <c r="DR37" s="132"/>
      <c r="DS37" s="132"/>
      <c r="DT37" s="132"/>
      <c r="DU37" s="132"/>
      <c r="DV37" s="132"/>
      <c r="DW37" s="132"/>
      <c r="DX37" s="132"/>
      <c r="DY37" s="132"/>
      <c r="DZ37" s="132"/>
      <c r="EA37" s="132"/>
      <c r="EB37" s="132"/>
      <c r="EC37" s="132"/>
      <c r="ED37" s="132"/>
      <c r="EE37" s="132"/>
      <c r="EF37" s="132"/>
      <c r="EG37" s="132"/>
      <c r="EH37" s="132"/>
      <c r="EI37" s="132"/>
      <c r="EJ37" s="132"/>
      <c r="EK37" s="132"/>
      <c r="EL37" s="132"/>
      <c r="EM37" s="132"/>
      <c r="EN37" s="132"/>
      <c r="EO37" s="132"/>
      <c r="EP37" s="132"/>
      <c r="EQ37" s="132"/>
      <c r="ER37" s="132"/>
      <c r="ES37" s="132"/>
      <c r="ET37" s="132"/>
      <c r="EU37" s="132"/>
      <c r="EV37" s="132"/>
      <c r="EW37" s="132"/>
      <c r="EX37" s="132"/>
      <c r="EY37" s="132"/>
      <c r="EZ37" s="132"/>
      <c r="FA37" s="132"/>
      <c r="FB37" s="132"/>
      <c r="FC37" s="132"/>
      <c r="FD37" s="132"/>
      <c r="FE37" s="132"/>
      <c r="FF37" s="132"/>
      <c r="FG37" s="132"/>
      <c r="FH37" s="132"/>
      <c r="FI37" s="132"/>
      <c r="FJ37" s="132"/>
      <c r="FK37" s="132"/>
      <c r="FL37" s="132"/>
      <c r="FM37" s="132"/>
      <c r="FN37" s="132"/>
      <c r="FO37" s="132"/>
      <c r="FP37" s="132"/>
      <c r="FQ37" s="132"/>
      <c r="FR37" s="132"/>
      <c r="FS37" s="132"/>
      <c r="FT37" s="132"/>
      <c r="FU37" s="132"/>
      <c r="FV37" s="132"/>
      <c r="FW37" s="132"/>
      <c r="FX37" s="132"/>
      <c r="FY37" s="132"/>
      <c r="FZ37" s="132"/>
      <c r="GA37" s="132"/>
      <c r="GB37" s="132"/>
      <c r="GC37" s="132"/>
      <c r="GD37" s="132"/>
      <c r="GE37" s="132"/>
      <c r="GF37" s="132"/>
      <c r="GG37" s="132"/>
      <c r="GH37" s="132"/>
      <c r="GI37" s="132"/>
      <c r="GJ37" s="132"/>
      <c r="GK37" s="132"/>
      <c r="GL37" s="132"/>
      <c r="GM37" s="132"/>
      <c r="GN37" s="132"/>
      <c r="GO37" s="132"/>
      <c r="GP37" s="132"/>
      <c r="GQ37" s="132"/>
      <c r="GR37" s="132"/>
      <c r="GS37" s="132"/>
      <c r="GT37" s="132"/>
      <c r="GU37" s="132"/>
      <c r="GV37" s="132"/>
      <c r="GW37" s="132"/>
      <c r="GX37" s="132"/>
      <c r="GY37" s="132"/>
      <c r="GZ37" s="132"/>
      <c r="HA37" s="132"/>
      <c r="HB37" s="132"/>
      <c r="HC37" s="132"/>
      <c r="HD37" s="132"/>
      <c r="HE37" s="132"/>
      <c r="HF37" s="132"/>
      <c r="HG37" s="132"/>
      <c r="HH37" s="132"/>
      <c r="HI37" s="132"/>
      <c r="HJ37" s="132"/>
      <c r="HK37" s="132"/>
      <c r="HL37" s="132"/>
      <c r="HM37" s="132"/>
      <c r="HN37" s="132"/>
      <c r="HO37" s="132"/>
      <c r="HP37" s="132"/>
      <c r="HQ37" s="132"/>
      <c r="HR37" s="132"/>
      <c r="HS37" s="132"/>
      <c r="HT37" s="132"/>
      <c r="HU37" s="132"/>
      <c r="HV37" s="132"/>
      <c r="HW37" s="132"/>
      <c r="HX37" s="132"/>
      <c r="HY37" s="132"/>
      <c r="HZ37" s="132"/>
      <c r="IA37" s="132"/>
      <c r="IB37" s="132"/>
      <c r="IC37" s="132"/>
      <c r="ID37" s="132"/>
      <c r="IE37" s="132"/>
      <c r="IF37" s="132"/>
      <c r="IG37" s="132"/>
      <c r="IH37" s="132"/>
      <c r="II37" s="132"/>
      <c r="IJ37" s="132"/>
      <c r="IK37" s="132"/>
      <c r="IL37" s="132"/>
      <c r="IM37" s="132"/>
      <c r="IN37" s="132"/>
      <c r="IO37" s="132"/>
      <c r="IP37" s="132"/>
      <c r="IQ37" s="132"/>
      <c r="IR37" s="132"/>
      <c r="IS37" s="132"/>
      <c r="IT37" s="132"/>
      <c r="IU37" s="132"/>
      <c r="IV37" s="132"/>
      <c r="IW37" s="132"/>
      <c r="IX37" s="132"/>
      <c r="IY37" s="132"/>
    </row>
    <row r="38" spans="1:259" ht="18.75" customHeight="1">
      <c r="A38" s="170">
        <v>1</v>
      </c>
      <c r="B38" s="454">
        <v>1</v>
      </c>
      <c r="C38" s="462">
        <v>173</v>
      </c>
      <c r="D38" s="631">
        <v>2300</v>
      </c>
      <c r="E38" s="632"/>
      <c r="F38" s="190">
        <f>F45*1.5</f>
        <v>195</v>
      </c>
      <c r="G38" s="190">
        <f>G45*1.5</f>
        <v>135</v>
      </c>
      <c r="H38" s="546" t="s">
        <v>207</v>
      </c>
      <c r="I38" s="546"/>
      <c r="J38" s="546"/>
      <c r="K38" s="187"/>
      <c r="L38" s="545"/>
      <c r="M38" s="545"/>
      <c r="N38" s="545"/>
      <c r="O38" s="132"/>
      <c r="P38" s="132"/>
      <c r="Q38" s="459" t="str">
        <f>"delete price where catId="&amp;C38&amp;" and firma="&amp;B38&amp;";"</f>
        <v>delete price where catId=173 and firma=1;</v>
      </c>
      <c r="R38" s="513" t="str">
        <f>"insert into price (firma,catId,tiraz,cena) values ("&amp;$B38&amp;","&amp;$C38&amp;","&amp;D$37&amp;","&amp;SUBSTITUTE(TEXT(D38,"0,00"),",",".")&amp;");"</f>
        <v>insert into price (firma,catId,tiraz,cena) values (1,173,1,2300.00);</v>
      </c>
      <c r="S38" s="513"/>
      <c r="T38" s="461" t="str">
        <f>"insert into price (firma,catId,tiraz,cena) values ("&amp;$B38&amp;","&amp;$C38&amp;","&amp;F$37&amp;","&amp;SUBSTITUTE(TEXT(F38,"0,00"),",",".")&amp;");"</f>
        <v>insert into price (firma,catId,tiraz,cena) values (1,173,10,195.00);</v>
      </c>
      <c r="U38" s="461" t="str">
        <f>"insert into price (firma,catId,tiraz,cena) values ("&amp;$B38&amp;","&amp;$C38&amp;","&amp;G$37&amp;","&amp;SUBSTITUTE(TEXT(G38,"0,00"),",",".")&amp;");"</f>
        <v>insert into price (firma,catId,tiraz,cena) values (1,173,100,135.00);</v>
      </c>
      <c r="V38" s="461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  <c r="EK38" s="132"/>
      <c r="EL38" s="132"/>
      <c r="EM38" s="132"/>
      <c r="EN38" s="132"/>
      <c r="EO38" s="132"/>
      <c r="EP38" s="132"/>
      <c r="EQ38" s="132"/>
      <c r="ER38" s="132"/>
      <c r="ES38" s="132"/>
      <c r="ET38" s="132"/>
      <c r="EU38" s="132"/>
      <c r="EV38" s="132"/>
      <c r="EW38" s="132"/>
      <c r="EX38" s="132"/>
      <c r="EY38" s="132"/>
      <c r="EZ38" s="132"/>
      <c r="FA38" s="132"/>
      <c r="FB38" s="132"/>
      <c r="FC38" s="132"/>
      <c r="FD38" s="132"/>
      <c r="FE38" s="132"/>
      <c r="FF38" s="132"/>
      <c r="FG38" s="132"/>
      <c r="FH38" s="132"/>
      <c r="FI38" s="132"/>
      <c r="FJ38" s="132"/>
      <c r="FK38" s="132"/>
      <c r="FL38" s="132"/>
      <c r="FM38" s="132"/>
      <c r="FN38" s="132"/>
      <c r="FO38" s="132"/>
      <c r="FP38" s="132"/>
      <c r="FQ38" s="132"/>
      <c r="FR38" s="132"/>
      <c r="FS38" s="132"/>
      <c r="FT38" s="132"/>
      <c r="FU38" s="132"/>
      <c r="FV38" s="132"/>
      <c r="FW38" s="132"/>
      <c r="FX38" s="132"/>
      <c r="FY38" s="132"/>
      <c r="FZ38" s="132"/>
      <c r="GA38" s="132"/>
      <c r="GB38" s="132"/>
      <c r="GC38" s="132"/>
      <c r="GD38" s="132"/>
      <c r="GE38" s="132"/>
      <c r="GF38" s="132"/>
      <c r="GG38" s="132"/>
      <c r="GH38" s="132"/>
      <c r="GI38" s="132"/>
      <c r="GJ38" s="132"/>
      <c r="GK38" s="132"/>
      <c r="GL38" s="132"/>
      <c r="GM38" s="132"/>
      <c r="GN38" s="132"/>
      <c r="GO38" s="132"/>
      <c r="GP38" s="132"/>
      <c r="GQ38" s="132"/>
      <c r="GR38" s="132"/>
      <c r="GS38" s="132"/>
      <c r="GT38" s="132"/>
      <c r="GU38" s="132"/>
      <c r="GV38" s="132"/>
      <c r="GW38" s="132"/>
      <c r="GX38" s="132"/>
      <c r="GY38" s="132"/>
      <c r="GZ38" s="132"/>
      <c r="HA38" s="132"/>
      <c r="HB38" s="132"/>
      <c r="HC38" s="132"/>
      <c r="HD38" s="132"/>
      <c r="HE38" s="132"/>
      <c r="HF38" s="132"/>
      <c r="HG38" s="132"/>
      <c r="HH38" s="132"/>
      <c r="HI38" s="132"/>
      <c r="HJ38" s="132"/>
      <c r="HK38" s="132"/>
      <c r="HL38" s="132"/>
      <c r="HM38" s="132"/>
      <c r="HN38" s="132"/>
      <c r="HO38" s="132"/>
      <c r="HP38" s="132"/>
      <c r="HQ38" s="132"/>
      <c r="HR38" s="132"/>
      <c r="HS38" s="132"/>
      <c r="HT38" s="132"/>
      <c r="HU38" s="132"/>
      <c r="HV38" s="132"/>
      <c r="HW38" s="132"/>
      <c r="HX38" s="132"/>
      <c r="HY38" s="132"/>
      <c r="HZ38" s="132"/>
      <c r="IA38" s="132"/>
      <c r="IB38" s="132"/>
      <c r="IC38" s="132"/>
      <c r="ID38" s="132"/>
      <c r="IE38" s="132"/>
      <c r="IF38" s="132"/>
      <c r="IG38" s="132"/>
      <c r="IH38" s="132"/>
      <c r="II38" s="132"/>
      <c r="IJ38" s="132"/>
      <c r="IK38" s="132"/>
      <c r="IL38" s="132"/>
      <c r="IM38" s="132"/>
      <c r="IN38" s="132"/>
      <c r="IO38" s="132"/>
      <c r="IP38" s="132"/>
      <c r="IQ38" s="132"/>
      <c r="IR38" s="132"/>
      <c r="IS38" s="132"/>
      <c r="IT38" s="132"/>
      <c r="IU38" s="132"/>
      <c r="IV38" s="132"/>
      <c r="IW38" s="132"/>
      <c r="IX38" s="132"/>
      <c r="IY38" s="132"/>
    </row>
    <row r="39" spans="1:259" s="172" customFormat="1" ht="18.75" customHeight="1">
      <c r="A39" s="171" t="s">
        <v>72</v>
      </c>
      <c r="B39" s="454">
        <v>1</v>
      </c>
      <c r="C39" s="462">
        <v>174</v>
      </c>
      <c r="D39" s="633">
        <v>1800</v>
      </c>
      <c r="E39" s="634"/>
      <c r="F39" s="190">
        <f t="shared" ref="F39:G41" si="15">F46*1.5</f>
        <v>150</v>
      </c>
      <c r="G39" s="190">
        <f t="shared" si="15"/>
        <v>108</v>
      </c>
      <c r="H39" s="547"/>
      <c r="I39" s="547"/>
      <c r="J39" s="547"/>
      <c r="K39" s="188"/>
      <c r="L39" s="545"/>
      <c r="M39" s="545"/>
      <c r="N39" s="545"/>
      <c r="Q39" s="459" t="str">
        <f t="shared" ref="Q39:Q41" si="16">"delete price where catId="&amp;C39&amp;" and firma="&amp;B39&amp;";"</f>
        <v>delete price where catId=174 and firma=1;</v>
      </c>
      <c r="R39" s="513" t="str">
        <f t="shared" ref="R39:T41" si="17">"insert into price (firma,catId,tiraz,cena) values ("&amp;$B39&amp;","&amp;$C39&amp;","&amp;D$37&amp;","&amp;SUBSTITUTE(TEXT(D39,"0,00"),",",".")&amp;");"</f>
        <v>insert into price (firma,catId,tiraz,cena) values (1,174,1,1800.00);</v>
      </c>
      <c r="S39" s="513"/>
      <c r="T39" s="461" t="str">
        <f t="shared" si="17"/>
        <v>insert into price (firma,catId,tiraz,cena) values (1,174,10,150.00);</v>
      </c>
      <c r="U39" s="461" t="str">
        <f t="shared" ref="U39:U41" si="18">"insert into price (firma,catId,tiraz,cena) values ("&amp;$B39&amp;","&amp;$C39&amp;","&amp;G$37&amp;","&amp;SUBSTITUTE(TEXT(G39,"0,00"),",",".")&amp;");"</f>
        <v>insert into price (firma,catId,tiraz,cena) values (1,174,100,108.00);</v>
      </c>
      <c r="V39" s="461"/>
    </row>
    <row r="40" spans="1:259" ht="18.75" customHeight="1">
      <c r="A40" s="171" t="s">
        <v>73</v>
      </c>
      <c r="B40" s="454">
        <v>1</v>
      </c>
      <c r="C40" s="462">
        <v>175</v>
      </c>
      <c r="D40" s="633">
        <v>1600</v>
      </c>
      <c r="E40" s="634"/>
      <c r="F40" s="190">
        <f t="shared" si="15"/>
        <v>105</v>
      </c>
      <c r="G40" s="190">
        <f t="shared" si="15"/>
        <v>67.5</v>
      </c>
      <c r="H40" s="547"/>
      <c r="I40" s="547"/>
      <c r="J40" s="547"/>
      <c r="K40" s="188"/>
      <c r="L40" s="545"/>
      <c r="M40" s="545"/>
      <c r="N40" s="545"/>
      <c r="O40" s="132"/>
      <c r="P40" s="132"/>
      <c r="Q40" s="459" t="str">
        <f t="shared" si="16"/>
        <v>delete price where catId=175 and firma=1;</v>
      </c>
      <c r="R40" s="513" t="str">
        <f t="shared" si="17"/>
        <v>insert into price (firma,catId,tiraz,cena) values (1,175,1,1600.00);</v>
      </c>
      <c r="S40" s="513"/>
      <c r="T40" s="461" t="str">
        <f t="shared" si="17"/>
        <v>insert into price (firma,catId,tiraz,cena) values (1,175,10,105.00);</v>
      </c>
      <c r="U40" s="461" t="str">
        <f t="shared" si="18"/>
        <v>insert into price (firma,catId,tiraz,cena) values (1,175,100,67.50);</v>
      </c>
      <c r="V40" s="461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  <c r="EK40" s="132"/>
      <c r="EL40" s="132"/>
      <c r="EM40" s="132"/>
      <c r="EN40" s="132"/>
      <c r="EO40" s="132"/>
      <c r="EP40" s="132"/>
      <c r="EQ40" s="132"/>
      <c r="ER40" s="132"/>
      <c r="ES40" s="132"/>
      <c r="ET40" s="132"/>
      <c r="EU40" s="132"/>
      <c r="EV40" s="132"/>
      <c r="EW40" s="132"/>
      <c r="EX40" s="132"/>
      <c r="EY40" s="132"/>
      <c r="EZ40" s="132"/>
      <c r="FA40" s="132"/>
      <c r="FB40" s="132"/>
      <c r="FC40" s="132"/>
      <c r="FD40" s="132"/>
      <c r="FE40" s="132"/>
      <c r="FF40" s="132"/>
      <c r="FG40" s="132"/>
      <c r="FH40" s="132"/>
      <c r="FI40" s="132"/>
      <c r="FJ40" s="132"/>
      <c r="FK40" s="132"/>
      <c r="FL40" s="132"/>
      <c r="FM40" s="132"/>
      <c r="FN40" s="132"/>
      <c r="FO40" s="132"/>
      <c r="FP40" s="132"/>
      <c r="FQ40" s="132"/>
      <c r="FR40" s="132"/>
      <c r="FS40" s="132"/>
      <c r="FT40" s="132"/>
      <c r="FU40" s="132"/>
      <c r="FV40" s="132"/>
      <c r="FW40" s="132"/>
      <c r="FX40" s="132"/>
      <c r="FY40" s="132"/>
      <c r="FZ40" s="132"/>
      <c r="GA40" s="132"/>
      <c r="GB40" s="132"/>
      <c r="GC40" s="132"/>
      <c r="GD40" s="132"/>
      <c r="GE40" s="132"/>
      <c r="GF40" s="132"/>
      <c r="GG40" s="132"/>
      <c r="GH40" s="132"/>
      <c r="GI40" s="132"/>
      <c r="GJ40" s="132"/>
      <c r="GK40" s="132"/>
      <c r="GL40" s="132"/>
      <c r="GM40" s="132"/>
      <c r="GN40" s="132"/>
      <c r="GO40" s="132"/>
      <c r="GP40" s="132"/>
      <c r="GQ40" s="132"/>
      <c r="GR40" s="132"/>
      <c r="GS40" s="132"/>
      <c r="GT40" s="132"/>
      <c r="GU40" s="132"/>
      <c r="GV40" s="132"/>
      <c r="GW40" s="132"/>
      <c r="GX40" s="132"/>
      <c r="GY40" s="132"/>
      <c r="GZ40" s="132"/>
      <c r="HA40" s="132"/>
      <c r="HB40" s="132"/>
      <c r="HC40" s="132"/>
      <c r="HD40" s="132"/>
      <c r="HE40" s="132"/>
      <c r="HF40" s="132"/>
      <c r="HG40" s="132"/>
      <c r="HH40" s="132"/>
      <c r="HI40" s="132"/>
      <c r="HJ40" s="132"/>
      <c r="HK40" s="132"/>
      <c r="HL40" s="132"/>
      <c r="HM40" s="132"/>
      <c r="HN40" s="132"/>
      <c r="HO40" s="132"/>
      <c r="HP40" s="132"/>
      <c r="HQ40" s="132"/>
      <c r="HR40" s="132"/>
      <c r="HS40" s="132"/>
      <c r="HT40" s="132"/>
      <c r="HU40" s="132"/>
      <c r="HV40" s="132"/>
      <c r="HW40" s="132"/>
      <c r="HX40" s="132"/>
      <c r="HY40" s="132"/>
      <c r="HZ40" s="132"/>
      <c r="IA40" s="132"/>
      <c r="IB40" s="132"/>
      <c r="IC40" s="132"/>
      <c r="ID40" s="132"/>
      <c r="IE40" s="132"/>
      <c r="IF40" s="132"/>
      <c r="IG40" s="132"/>
      <c r="IH40" s="132"/>
      <c r="II40" s="132"/>
      <c r="IJ40" s="132"/>
      <c r="IK40" s="132"/>
      <c r="IL40" s="132"/>
      <c r="IM40" s="132"/>
      <c r="IN40" s="132"/>
      <c r="IO40" s="132"/>
      <c r="IP40" s="132"/>
      <c r="IQ40" s="132"/>
      <c r="IR40" s="132"/>
      <c r="IS40" s="132"/>
      <c r="IT40" s="132"/>
      <c r="IU40" s="132"/>
      <c r="IV40" s="132"/>
      <c r="IW40" s="132"/>
      <c r="IX40" s="132"/>
      <c r="IY40" s="132"/>
    </row>
    <row r="41" spans="1:259" ht="18.75" customHeight="1" thickBot="1">
      <c r="A41" s="173" t="s">
        <v>208</v>
      </c>
      <c r="B41" s="454">
        <v>1</v>
      </c>
      <c r="C41" s="462">
        <v>279</v>
      </c>
      <c r="D41" s="635">
        <v>1000</v>
      </c>
      <c r="E41" s="636"/>
      <c r="F41" s="190">
        <f t="shared" si="15"/>
        <v>82.5</v>
      </c>
      <c r="G41" s="190">
        <f t="shared" si="15"/>
        <v>49.5</v>
      </c>
      <c r="H41" s="548"/>
      <c r="I41" s="548"/>
      <c r="J41" s="548"/>
      <c r="K41" s="188"/>
      <c r="L41" s="545"/>
      <c r="M41" s="545"/>
      <c r="N41" s="545"/>
      <c r="O41" s="132"/>
      <c r="P41" s="132"/>
      <c r="Q41" s="459" t="str">
        <f t="shared" si="16"/>
        <v>delete price where catId=279 and firma=1;</v>
      </c>
      <c r="R41" s="513" t="str">
        <f t="shared" si="17"/>
        <v>insert into price (firma,catId,tiraz,cena) values (1,279,1,1000.00);</v>
      </c>
      <c r="S41" s="513"/>
      <c r="T41" s="461" t="str">
        <f t="shared" si="17"/>
        <v>insert into price (firma,catId,tiraz,cena) values (1,279,10,82.50);</v>
      </c>
      <c r="U41" s="461" t="str">
        <f t="shared" si="18"/>
        <v>insert into price (firma,catId,tiraz,cena) values (1,279,100,49.50);</v>
      </c>
      <c r="V41" s="461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  <c r="EK41" s="132"/>
      <c r="EL41" s="132"/>
      <c r="EM41" s="132"/>
      <c r="EN41" s="132"/>
      <c r="EO41" s="132"/>
      <c r="EP41" s="132"/>
      <c r="EQ41" s="132"/>
      <c r="ER41" s="132"/>
      <c r="ES41" s="132"/>
      <c r="ET41" s="132"/>
      <c r="EU41" s="132"/>
      <c r="EV41" s="132"/>
      <c r="EW41" s="132"/>
      <c r="EX41" s="132"/>
      <c r="EY41" s="132"/>
      <c r="EZ41" s="132"/>
      <c r="FA41" s="132"/>
      <c r="FB41" s="132"/>
      <c r="FC41" s="132"/>
      <c r="FD41" s="132"/>
      <c r="FE41" s="132"/>
      <c r="FF41" s="132"/>
      <c r="FG41" s="132"/>
      <c r="FH41" s="132"/>
      <c r="FI41" s="132"/>
      <c r="FJ41" s="132"/>
      <c r="FK41" s="132"/>
      <c r="FL41" s="132"/>
      <c r="FM41" s="132"/>
      <c r="FN41" s="132"/>
      <c r="FO41" s="132"/>
      <c r="FP41" s="132"/>
      <c r="FQ41" s="132"/>
      <c r="FR41" s="132"/>
      <c r="FS41" s="132"/>
      <c r="FT41" s="132"/>
      <c r="FU41" s="132"/>
      <c r="FV41" s="132"/>
      <c r="FW41" s="132"/>
      <c r="FX41" s="132"/>
      <c r="FY41" s="132"/>
      <c r="FZ41" s="132"/>
      <c r="GA41" s="132"/>
      <c r="GB41" s="132"/>
      <c r="GC41" s="132"/>
      <c r="GD41" s="132"/>
      <c r="GE41" s="132"/>
      <c r="GF41" s="132"/>
      <c r="GG41" s="132"/>
      <c r="GH41" s="132"/>
      <c r="GI41" s="132"/>
      <c r="GJ41" s="132"/>
      <c r="GK41" s="132"/>
      <c r="GL41" s="132"/>
      <c r="GM41" s="132"/>
      <c r="GN41" s="132"/>
      <c r="GO41" s="132"/>
      <c r="GP41" s="132"/>
      <c r="GQ41" s="132"/>
      <c r="GR41" s="132"/>
      <c r="GS41" s="132"/>
      <c r="GT41" s="132"/>
      <c r="GU41" s="132"/>
      <c r="GV41" s="132"/>
      <c r="GW41" s="132"/>
      <c r="GX41" s="132"/>
      <c r="GY41" s="132"/>
      <c r="GZ41" s="132"/>
      <c r="HA41" s="132"/>
      <c r="HB41" s="132"/>
      <c r="HC41" s="132"/>
      <c r="HD41" s="132"/>
      <c r="HE41" s="132"/>
      <c r="HF41" s="132"/>
      <c r="HG41" s="132"/>
      <c r="HH41" s="132"/>
      <c r="HI41" s="132"/>
      <c r="HJ41" s="132"/>
      <c r="HK41" s="132"/>
      <c r="HL41" s="132"/>
      <c r="HM41" s="132"/>
      <c r="HN41" s="132"/>
      <c r="HO41" s="132"/>
      <c r="HP41" s="132"/>
      <c r="HQ41" s="132"/>
      <c r="HR41" s="132"/>
      <c r="HS41" s="132"/>
      <c r="HT41" s="132"/>
      <c r="HU41" s="132"/>
      <c r="HV41" s="132"/>
      <c r="HW41" s="132"/>
      <c r="HX41" s="132"/>
      <c r="HY41" s="132"/>
      <c r="HZ41" s="132"/>
      <c r="IA41" s="132"/>
      <c r="IB41" s="132"/>
      <c r="IC41" s="132"/>
      <c r="ID41" s="132"/>
      <c r="IE41" s="132"/>
      <c r="IF41" s="132"/>
      <c r="IG41" s="132"/>
      <c r="IH41" s="132"/>
      <c r="II41" s="132"/>
      <c r="IJ41" s="132"/>
      <c r="IK41" s="132"/>
      <c r="IL41" s="132"/>
      <c r="IM41" s="132"/>
      <c r="IN41" s="132"/>
      <c r="IO41" s="132"/>
      <c r="IP41" s="132"/>
      <c r="IQ41" s="132"/>
      <c r="IR41" s="132"/>
      <c r="IS41" s="132"/>
      <c r="IT41" s="132"/>
      <c r="IU41" s="132"/>
      <c r="IV41" s="132"/>
      <c r="IW41" s="132"/>
      <c r="IX41" s="132"/>
      <c r="IY41" s="132"/>
    </row>
    <row r="42" spans="1:259">
      <c r="B42" s="455"/>
      <c r="D42" s="476"/>
      <c r="E42" s="476"/>
      <c r="F42" s="193"/>
      <c r="G42" s="193"/>
      <c r="H42" s="478"/>
      <c r="I42" s="478"/>
      <c r="J42" s="478"/>
    </row>
    <row r="43" spans="1:259" ht="24" thickBot="1">
      <c r="A43" s="174" t="s">
        <v>212</v>
      </c>
      <c r="B43" s="456"/>
      <c r="C43" s="174"/>
      <c r="D43" s="477"/>
      <c r="E43" s="477"/>
      <c r="F43" s="194"/>
      <c r="G43" s="194"/>
      <c r="H43" s="469"/>
      <c r="I43" s="469"/>
      <c r="J43" s="469"/>
      <c r="K43" s="158"/>
      <c r="L43" s="132"/>
      <c r="M43" s="132"/>
      <c r="N43" s="132"/>
    </row>
    <row r="44" spans="1:259" ht="13.5" thickBot="1">
      <c r="A44" s="159" t="s">
        <v>71</v>
      </c>
      <c r="B44" s="457"/>
      <c r="C44" s="452"/>
      <c r="D44" s="629">
        <v>1</v>
      </c>
      <c r="E44" s="630"/>
      <c r="F44" s="189">
        <v>10</v>
      </c>
      <c r="G44" s="189">
        <v>100</v>
      </c>
      <c r="H44" s="551">
        <v>200</v>
      </c>
      <c r="I44" s="551"/>
      <c r="J44" s="551"/>
      <c r="K44" s="137"/>
      <c r="L44" s="550"/>
      <c r="M44" s="550"/>
      <c r="N44" s="550"/>
    </row>
    <row r="45" spans="1:259" ht="15">
      <c r="A45" s="170">
        <v>1</v>
      </c>
      <c r="B45" s="454">
        <v>10</v>
      </c>
      <c r="C45" s="462">
        <v>173</v>
      </c>
      <c r="D45" s="631">
        <v>1500</v>
      </c>
      <c r="E45" s="632"/>
      <c r="F45" s="190">
        <v>130</v>
      </c>
      <c r="G45" s="191">
        <v>90</v>
      </c>
      <c r="H45" s="546" t="s">
        <v>207</v>
      </c>
      <c r="I45" s="546"/>
      <c r="J45" s="546"/>
      <c r="K45" s="187"/>
      <c r="L45" s="545"/>
      <c r="M45" s="545"/>
      <c r="N45" s="545"/>
      <c r="Q45" s="459" t="str">
        <f>"delete price where catId="&amp;C45&amp;" and firma="&amp;B45&amp;";"</f>
        <v>delete price where catId=173 and firma=10;</v>
      </c>
      <c r="R45" s="513" t="str">
        <f>"insert into price (firma,catId,tiraz,cena) values ("&amp;$B45&amp;","&amp;$C45&amp;","&amp;D$37&amp;","&amp;SUBSTITUTE(TEXT(D45,"0,00"),",",".")&amp;");"</f>
        <v>insert into price (firma,catId,tiraz,cena) values (10,173,1,1500.00);</v>
      </c>
      <c r="S45" s="513"/>
      <c r="T45" s="461" t="str">
        <f>"insert into price (firma,catId,tiraz,cena) values ("&amp;$B45&amp;","&amp;$C45&amp;","&amp;F$37&amp;","&amp;SUBSTITUTE(TEXT(F45,"0,00"),",",".")&amp;");"</f>
        <v>insert into price (firma,catId,tiraz,cena) values (10,173,10,130.00);</v>
      </c>
      <c r="U45" s="461" t="str">
        <f>"insert into price (firma,catId,tiraz,cena) values ("&amp;$B45&amp;","&amp;$C45&amp;","&amp;G$37&amp;","&amp;SUBSTITUTE(TEXT(G45,"0,00"),",",".")&amp;");"</f>
        <v>insert into price (firma,catId,tiraz,cena) values (10,173,100,90.00);</v>
      </c>
      <c r="V45" s="461"/>
    </row>
    <row r="46" spans="1:259" ht="15">
      <c r="A46" s="171" t="s">
        <v>72</v>
      </c>
      <c r="B46" s="454">
        <v>10</v>
      </c>
      <c r="C46" s="462">
        <v>174</v>
      </c>
      <c r="D46" s="633">
        <v>1100</v>
      </c>
      <c r="E46" s="634"/>
      <c r="F46" s="190">
        <v>100</v>
      </c>
      <c r="G46" s="192">
        <v>72</v>
      </c>
      <c r="H46" s="547"/>
      <c r="I46" s="547"/>
      <c r="J46" s="547"/>
      <c r="K46" s="188"/>
      <c r="L46" s="545"/>
      <c r="M46" s="545"/>
      <c r="N46" s="545"/>
      <c r="Q46" s="459" t="str">
        <f t="shared" ref="Q46:Q48" si="19">"delete price where catId="&amp;C46&amp;" and firma="&amp;B46&amp;";"</f>
        <v>delete price where catId=174 and firma=10;</v>
      </c>
      <c r="R46" s="513" t="str">
        <f t="shared" ref="R46:T48" si="20">"insert into price (firma,catId,tiraz,cena) values ("&amp;$B46&amp;","&amp;$C46&amp;","&amp;D$37&amp;","&amp;SUBSTITUTE(TEXT(D46,"0,00"),",",".")&amp;");"</f>
        <v>insert into price (firma,catId,tiraz,cena) values (10,174,1,1100.00);</v>
      </c>
      <c r="S46" s="513"/>
      <c r="T46" s="461" t="str">
        <f t="shared" si="20"/>
        <v>insert into price (firma,catId,tiraz,cena) values (10,174,10,100.00);</v>
      </c>
      <c r="U46" s="461" t="str">
        <f t="shared" ref="U46:U47" si="21">"insert into price (firma,catId,tiraz,cena) values ("&amp;$B46&amp;","&amp;$C46&amp;","&amp;G$37&amp;","&amp;SUBSTITUTE(TEXT(G46,"0,00"),",",".")&amp;");"</f>
        <v>insert into price (firma,catId,tiraz,cena) values (10,174,100,72.00);</v>
      </c>
      <c r="V46" s="461"/>
    </row>
    <row r="47" spans="1:259" ht="15">
      <c r="A47" s="171" t="s">
        <v>73</v>
      </c>
      <c r="B47" s="454">
        <v>10</v>
      </c>
      <c r="C47" s="462">
        <v>175</v>
      </c>
      <c r="D47" s="633">
        <v>800</v>
      </c>
      <c r="E47" s="634"/>
      <c r="F47" s="190">
        <v>70</v>
      </c>
      <c r="G47" s="192">
        <v>45</v>
      </c>
      <c r="H47" s="547"/>
      <c r="I47" s="547"/>
      <c r="J47" s="547"/>
      <c r="K47" s="188"/>
      <c r="L47" s="545"/>
      <c r="M47" s="545"/>
      <c r="N47" s="545"/>
      <c r="Q47" s="459" t="str">
        <f t="shared" si="19"/>
        <v>delete price where catId=175 and firma=10;</v>
      </c>
      <c r="R47" s="513" t="str">
        <f t="shared" si="20"/>
        <v>insert into price (firma,catId,tiraz,cena) values (10,175,1,800.00);</v>
      </c>
      <c r="S47" s="513"/>
      <c r="T47" s="461" t="str">
        <f t="shared" si="20"/>
        <v>insert into price (firma,catId,tiraz,cena) values (10,175,10,70.00);</v>
      </c>
      <c r="U47" s="461" t="str">
        <f t="shared" si="21"/>
        <v>insert into price (firma,catId,tiraz,cena) values (10,175,100,45.00);</v>
      </c>
      <c r="V47" s="461"/>
    </row>
    <row r="48" spans="1:259" ht="15.75" thickBot="1">
      <c r="A48" s="173" t="s">
        <v>208</v>
      </c>
      <c r="B48" s="454">
        <v>10</v>
      </c>
      <c r="C48" s="462">
        <v>279</v>
      </c>
      <c r="D48" s="635">
        <v>600</v>
      </c>
      <c r="E48" s="636"/>
      <c r="F48" s="190">
        <v>55</v>
      </c>
      <c r="G48" s="192">
        <v>33</v>
      </c>
      <c r="H48" s="548"/>
      <c r="I48" s="548"/>
      <c r="J48" s="548"/>
      <c r="K48" s="188"/>
      <c r="L48" s="545"/>
      <c r="M48" s="545"/>
      <c r="N48" s="545"/>
      <c r="Q48" s="459" t="str">
        <f t="shared" si="19"/>
        <v>delete price where catId=279 and firma=10;</v>
      </c>
      <c r="R48" s="513" t="str">
        <f t="shared" si="20"/>
        <v>insert into price (firma,catId,tiraz,cena) values (10,279,1,600.00);</v>
      </c>
      <c r="S48" s="513"/>
      <c r="T48" s="461" t="str">
        <f t="shared" si="20"/>
        <v>insert into price (firma,catId,tiraz,cena) values (10,279,10,55.00);</v>
      </c>
      <c r="U48" s="461" t="str">
        <f>"insert into price (firma,catId,tiraz,cena) values ("&amp;$B48&amp;","&amp;$C48&amp;","&amp;G$37&amp;","&amp;SUBSTITUTE(TEXT(G48,"0,00"),",",".")&amp;");"</f>
        <v>insert into price (firma,catId,tiraz,cena) values (10,279,100,33.00);</v>
      </c>
      <c r="V48" s="461"/>
    </row>
    <row r="50" spans="1:2" ht="15">
      <c r="A50" s="163">
        <v>279</v>
      </c>
      <c r="B50" s="459" t="s">
        <v>436</v>
      </c>
    </row>
  </sheetData>
  <mergeCells count="13">
    <mergeCell ref="H44:J44"/>
    <mergeCell ref="H45:J48"/>
    <mergeCell ref="L44:N44"/>
    <mergeCell ref="L45:N48"/>
    <mergeCell ref="A5:P5"/>
    <mergeCell ref="A1:R1"/>
    <mergeCell ref="A2:R2"/>
    <mergeCell ref="L38:N41"/>
    <mergeCell ref="H38:J41"/>
    <mergeCell ref="A35:K35"/>
    <mergeCell ref="L37:N37"/>
    <mergeCell ref="H37:J37"/>
    <mergeCell ref="A4:M4"/>
  </mergeCells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Y82"/>
  <sheetViews>
    <sheetView zoomScale="85" zoomScaleNormal="85" workbookViewId="0">
      <selection activeCell="G36" sqref="G36"/>
    </sheetView>
  </sheetViews>
  <sheetFormatPr defaultColWidth="8.7109375" defaultRowHeight="12.75"/>
  <cols>
    <col min="1" max="1" width="8.7109375" style="163"/>
    <col min="2" max="2" width="41.5703125" style="168" customWidth="1"/>
    <col min="3" max="4" width="11" style="168" customWidth="1"/>
    <col min="5" max="9" width="8.7109375" style="168"/>
    <col min="10" max="10" width="8.7109375" style="169"/>
    <col min="11" max="11" width="8.7109375" style="168"/>
    <col min="12" max="13" width="8.7109375" style="163"/>
    <col min="14" max="14" width="9.28515625" style="163" bestFit="1" customWidth="1"/>
    <col min="15" max="259" width="8.7109375" style="163"/>
    <col min="260" max="16384" width="8.7109375" style="132"/>
  </cols>
  <sheetData>
    <row r="1" spans="1:31" ht="33.75">
      <c r="A1" s="527" t="s">
        <v>302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</row>
    <row r="2" spans="1:31" ht="20.25">
      <c r="A2" s="552" t="s">
        <v>135</v>
      </c>
      <c r="B2" s="196" t="s">
        <v>211</v>
      </c>
      <c r="C2" s="196"/>
      <c r="D2" s="196"/>
    </row>
    <row r="3" spans="1:31" ht="15.75" thickBot="1">
      <c r="A3" s="552"/>
      <c r="B3" s="244" t="s">
        <v>253</v>
      </c>
      <c r="C3" s="244"/>
      <c r="D3" s="244"/>
      <c r="E3"/>
      <c r="F3"/>
      <c r="G3"/>
      <c r="H3"/>
      <c r="I3"/>
      <c r="J3"/>
      <c r="K3"/>
      <c r="L3"/>
      <c r="M3"/>
    </row>
    <row r="4" spans="1:31" ht="15.75" thickBot="1">
      <c r="A4" s="552"/>
      <c r="B4" s="237" t="s">
        <v>7</v>
      </c>
      <c r="C4" s="505"/>
      <c r="D4" s="505"/>
      <c r="E4" s="238">
        <v>10</v>
      </c>
      <c r="F4" s="238">
        <v>20</v>
      </c>
      <c r="G4" s="238">
        <v>30</v>
      </c>
      <c r="H4" s="238">
        <v>40</v>
      </c>
      <c r="I4" s="238">
        <v>50</v>
      </c>
      <c r="J4" s="238">
        <v>100</v>
      </c>
      <c r="K4" s="238">
        <v>200</v>
      </c>
      <c r="L4" s="238">
        <v>300</v>
      </c>
      <c r="M4" s="238">
        <v>500</v>
      </c>
      <c r="N4" s="238">
        <v>1000</v>
      </c>
      <c r="AB4" s="646"/>
      <c r="AC4" s="646"/>
      <c r="AD4" s="646"/>
    </row>
    <row r="5" spans="1:31" ht="29.25" thickBot="1">
      <c r="A5" s="552"/>
      <c r="B5" s="248" t="s">
        <v>251</v>
      </c>
      <c r="C5" s="637">
        <v>1</v>
      </c>
      <c r="D5" s="462">
        <v>301</v>
      </c>
      <c r="E5" s="240">
        <f>ROUNDUP(E43*1.5,1)</f>
        <v>68.899999999999991</v>
      </c>
      <c r="F5" s="240">
        <f t="shared" ref="F5:M5" si="0">ROUNDUP(F43*1.5,1)</f>
        <v>34.5</v>
      </c>
      <c r="G5" s="240">
        <f t="shared" si="0"/>
        <v>34.5</v>
      </c>
      <c r="H5" s="240">
        <f t="shared" si="0"/>
        <v>34.5</v>
      </c>
      <c r="I5" s="240">
        <f t="shared" si="0"/>
        <v>23</v>
      </c>
      <c r="J5" s="240">
        <f t="shared" si="0"/>
        <v>15.3</v>
      </c>
      <c r="K5" s="240">
        <f t="shared" si="0"/>
        <v>8.2999999999999989</v>
      </c>
      <c r="L5" s="240">
        <f t="shared" si="0"/>
        <v>6.9</v>
      </c>
      <c r="M5" s="240">
        <f t="shared" si="0"/>
        <v>6.5</v>
      </c>
      <c r="N5" s="240">
        <f>ROUNDUP(N43*1.5,1)</f>
        <v>5.0999999999999996</v>
      </c>
      <c r="O5" s="462">
        <v>301</v>
      </c>
      <c r="Q5" s="514" t="str">
        <f>"delete price where catId="&amp;D5&amp;" and firma="&amp;C5&amp;";"</f>
        <v>delete price where catId=301 and firma=1;</v>
      </c>
      <c r="R5" s="513" t="str">
        <f>"insert into price (firma,catId,tiraz,cena) values ("&amp;$C5&amp;","&amp;$D5&amp;","&amp;E$4&amp;","&amp;SUBSTITUTE(TEXT(E5,"0,00"),",",".")&amp;");"</f>
        <v>insert into price (firma,catId,tiraz,cena) values (1,301,10,68.90);</v>
      </c>
      <c r="S5" s="513" t="str">
        <f>"insert into price (firma,catId,tiraz,cena) values ("&amp;$C5&amp;","&amp;$D5&amp;","&amp;F$4&amp;","&amp;SUBSTITUTE(TEXT(F5,"0,00"),",",".")&amp;");"</f>
        <v>insert into price (firma,catId,tiraz,cena) values (1,301,20,34.50);</v>
      </c>
      <c r="T5" s="513" t="str">
        <f>"insert into price (firma,catId,tiraz,cena) values ("&amp;$C5&amp;","&amp;$D5&amp;","&amp;G$4&amp;","&amp;SUBSTITUTE(TEXT(G5,"0,00"),",",".")&amp;");"</f>
        <v>insert into price (firma,catId,tiraz,cena) values (1,301,30,34.50);</v>
      </c>
      <c r="U5" s="513" t="str">
        <f>"insert into price (firma,catId,tiraz,cena) values ("&amp;$C5&amp;","&amp;$D5&amp;","&amp;H$4&amp;","&amp;SUBSTITUTE(TEXT(H5,"0,00"),",",".")&amp;");"</f>
        <v>insert into price (firma,catId,tiraz,cena) values (1,301,40,34.50);</v>
      </c>
      <c r="V5" s="513" t="str">
        <f>"insert into price (firma,catId,tiraz,cena) values ("&amp;$C5&amp;","&amp;$D5&amp;","&amp;I$4&amp;","&amp;SUBSTITUTE(TEXT(I5,"0,00"),",",".")&amp;");"</f>
        <v>insert into price (firma,catId,tiraz,cena) values (1,301,50,23.00);</v>
      </c>
      <c r="W5" s="513" t="str">
        <f>"insert into price (firma,catId,tiraz,cena) values ("&amp;$C5&amp;","&amp;$D5&amp;","&amp;J$4&amp;","&amp;SUBSTITUTE(TEXT(J5,"0,00"),",",".")&amp;");"</f>
        <v>insert into price (firma,catId,tiraz,cena) values (1,301,100,15.30);</v>
      </c>
      <c r="X5" s="513" t="str">
        <f>"insert into price (firma,catId,tiraz,cena) values ("&amp;$C5&amp;","&amp;$D5&amp;","&amp;K$4&amp;","&amp;SUBSTITUTE(TEXT(K5,"0,00"),",",".")&amp;");"</f>
        <v>insert into price (firma,catId,tiraz,cena) values (1,301,200,8.30);</v>
      </c>
      <c r="Y5" s="513" t="str">
        <f>"insert into price (firma,catId,tiraz,cena) values ("&amp;$C5&amp;","&amp;$D5&amp;","&amp;L$4&amp;","&amp;SUBSTITUTE(TEXT(L5,"0,00"),",",".")&amp;");"</f>
        <v>insert into price (firma,catId,tiraz,cena) values (1,301,300,6.90);</v>
      </c>
      <c r="Z5" s="513" t="str">
        <f>"insert into price (firma,catId,tiraz,cena) values ("&amp;$C5&amp;","&amp;$D5&amp;","&amp;M$4&amp;","&amp;SUBSTITUTE(TEXT(M5,"0,00"),",",".")&amp;");"</f>
        <v>insert into price (firma,catId,tiraz,cena) values (1,301,500,6.50);</v>
      </c>
      <c r="AA5" s="513" t="str">
        <f>"insert into price (firma,catId,tiraz,cena) values ("&amp;$C5&amp;","&amp;$D5&amp;","&amp;N$4&amp;","&amp;SUBSTITUTE(TEXT(N5,"0,00"),",",".")&amp;");"</f>
        <v>insert into price (firma,catId,tiraz,cena) values (1,301,1000,5.10);</v>
      </c>
      <c r="AB5" s="464"/>
      <c r="AC5" s="464"/>
      <c r="AD5" s="646"/>
    </row>
    <row r="6" spans="1:31" ht="29.25" thickBot="1">
      <c r="A6" s="552"/>
      <c r="B6" s="250" t="s">
        <v>252</v>
      </c>
      <c r="C6" s="637">
        <v>1</v>
      </c>
      <c r="D6" s="462">
        <v>302</v>
      </c>
      <c r="E6" s="240">
        <f>ROUNDUP(E44*1.5,1)</f>
        <v>74</v>
      </c>
      <c r="F6" s="240">
        <f t="shared" ref="F6:M6" si="1">ROUNDUP(F44*1.5,1)</f>
        <v>37.1</v>
      </c>
      <c r="G6" s="240">
        <f t="shared" si="1"/>
        <v>37.1</v>
      </c>
      <c r="H6" s="240">
        <f t="shared" si="1"/>
        <v>37.1</v>
      </c>
      <c r="I6" s="240">
        <f t="shared" si="1"/>
        <v>29.4</v>
      </c>
      <c r="J6" s="240">
        <f t="shared" si="1"/>
        <v>20.399999999999999</v>
      </c>
      <c r="K6" s="240">
        <f t="shared" si="1"/>
        <v>12.6</v>
      </c>
      <c r="L6" s="240">
        <f t="shared" si="1"/>
        <v>10.199999999999999</v>
      </c>
      <c r="M6" s="240">
        <f t="shared" si="1"/>
        <v>9.6</v>
      </c>
      <c r="N6" s="240">
        <f>ROUNDUP(N44*1.5,1)</f>
        <v>7.5</v>
      </c>
      <c r="O6" s="462">
        <v>302</v>
      </c>
      <c r="P6" s="462"/>
      <c r="Q6" s="514" t="str">
        <f>"delete price where catId="&amp;D6&amp;" and firma="&amp;C6&amp;";"</f>
        <v>delete price where catId=302 and firma=1;</v>
      </c>
      <c r="R6" s="513" t="str">
        <f>"insert into price (firma,catId,tiraz,cena) values ("&amp;$C6&amp;","&amp;$D6&amp;","&amp;E$4&amp;","&amp;SUBSTITUTE(TEXT(E6,"0,00"),",",".")&amp;");"</f>
        <v>insert into price (firma,catId,tiraz,cena) values (1,302,10,74.00);</v>
      </c>
      <c r="S6" s="513" t="str">
        <f>"insert into price (firma,catId,tiraz,cena) values ("&amp;$C6&amp;","&amp;$D6&amp;","&amp;F$4&amp;","&amp;SUBSTITUTE(TEXT(F6,"0,00"),",",".")&amp;");"</f>
        <v>insert into price (firma,catId,tiraz,cena) values (1,302,20,37.10);</v>
      </c>
      <c r="T6" s="513" t="str">
        <f>"insert into price (firma,catId,tiraz,cena) values ("&amp;$C6&amp;","&amp;$D6&amp;","&amp;G$4&amp;","&amp;SUBSTITUTE(TEXT(G6,"0,00"),",",".")&amp;");"</f>
        <v>insert into price (firma,catId,tiraz,cena) values (1,302,30,37.10);</v>
      </c>
      <c r="U6" s="513" t="str">
        <f>"insert into price (firma,catId,tiraz,cena) values ("&amp;$C6&amp;","&amp;$D6&amp;","&amp;H$4&amp;","&amp;SUBSTITUTE(TEXT(H6,"0,00"),",",".")&amp;");"</f>
        <v>insert into price (firma,catId,tiraz,cena) values (1,302,40,37.10);</v>
      </c>
      <c r="V6" s="513" t="str">
        <f>"insert into price (firma,catId,tiraz,cena) values ("&amp;$C6&amp;","&amp;$D6&amp;","&amp;I$4&amp;","&amp;SUBSTITUTE(TEXT(I6,"0,00"),",",".")&amp;");"</f>
        <v>insert into price (firma,catId,tiraz,cena) values (1,302,50,29.40);</v>
      </c>
      <c r="W6" s="513" t="str">
        <f>"insert into price (firma,catId,tiraz,cena) values ("&amp;$C6&amp;","&amp;$D6&amp;","&amp;J$4&amp;","&amp;SUBSTITUTE(TEXT(J6,"0,00"),",",".")&amp;");"</f>
        <v>insert into price (firma,catId,tiraz,cena) values (1,302,100,20.40);</v>
      </c>
      <c r="X6" s="513" t="str">
        <f>"insert into price (firma,catId,tiraz,cena) values ("&amp;$C6&amp;","&amp;$D6&amp;","&amp;K$4&amp;","&amp;SUBSTITUTE(TEXT(K6,"0,00"),",",".")&amp;");"</f>
        <v>insert into price (firma,catId,tiraz,cena) values (1,302,200,12.60);</v>
      </c>
      <c r="Y6" s="513" t="str">
        <f>"insert into price (firma,catId,tiraz,cena) values ("&amp;$C6&amp;","&amp;$D6&amp;","&amp;L$4&amp;","&amp;SUBSTITUTE(TEXT(L6,"0,00"),",",".")&amp;");"</f>
        <v>insert into price (firma,catId,tiraz,cena) values (1,302,300,10.20);</v>
      </c>
      <c r="Z6" s="513" t="str">
        <f>"insert into price (firma,catId,tiraz,cena) values ("&amp;$C6&amp;","&amp;$D6&amp;","&amp;M$4&amp;","&amp;SUBSTITUTE(TEXT(M6,"0,00"),",",".")&amp;");"</f>
        <v>insert into price (firma,catId,tiraz,cena) values (1,302,500,9.60);</v>
      </c>
      <c r="AA6" s="513" t="str">
        <f>"insert into price (firma,catId,tiraz,cena) values ("&amp;$C6&amp;","&amp;$D6&amp;","&amp;N$4&amp;","&amp;SUBSTITUTE(TEXT(N6,"0,00"),",",".")&amp;");"</f>
        <v>insert into price (firma,catId,tiraz,cena) values (1,302,1000,7.50);</v>
      </c>
      <c r="AB6" s="464"/>
      <c r="AC6" s="464"/>
      <c r="AD6" s="646"/>
    </row>
    <row r="7" spans="1:31" ht="15">
      <c r="A7" s="552"/>
      <c r="B7" s="245"/>
      <c r="C7" s="245"/>
      <c r="D7" s="245"/>
      <c r="E7"/>
      <c r="F7"/>
      <c r="G7"/>
      <c r="H7"/>
      <c r="I7"/>
      <c r="J7"/>
      <c r="K7"/>
      <c r="L7"/>
      <c r="M7"/>
      <c r="O7" s="462">
        <v>303</v>
      </c>
      <c r="P7" s="462"/>
      <c r="AB7" s="646"/>
      <c r="AC7" s="646"/>
      <c r="AD7" s="646"/>
    </row>
    <row r="8" spans="1:31" ht="15.75" thickBot="1">
      <c r="A8" s="552"/>
      <c r="B8" s="244" t="s">
        <v>254</v>
      </c>
      <c r="C8" s="244"/>
      <c r="D8" s="244"/>
      <c r="E8"/>
      <c r="F8"/>
      <c r="G8"/>
      <c r="H8"/>
      <c r="I8"/>
      <c r="J8"/>
      <c r="K8"/>
      <c r="L8"/>
      <c r="M8"/>
      <c r="O8" s="462">
        <v>304</v>
      </c>
      <c r="AB8" s="646"/>
      <c r="AC8" s="646"/>
      <c r="AD8" s="646"/>
    </row>
    <row r="9" spans="1:31" ht="15.75" thickBot="1">
      <c r="A9" s="552"/>
      <c r="B9" s="237" t="s">
        <v>7</v>
      </c>
      <c r="C9" s="505"/>
      <c r="D9" s="505"/>
      <c r="E9" s="238">
        <v>10</v>
      </c>
      <c r="F9" s="238">
        <v>20</v>
      </c>
      <c r="G9" s="238">
        <v>30</v>
      </c>
      <c r="H9" s="238">
        <v>40</v>
      </c>
      <c r="I9" s="238">
        <v>50</v>
      </c>
      <c r="J9" s="238">
        <v>100</v>
      </c>
      <c r="K9" s="238">
        <v>200</v>
      </c>
      <c r="L9" s="238">
        <v>300</v>
      </c>
      <c r="M9" s="238">
        <v>500</v>
      </c>
      <c r="N9" s="238">
        <v>1000</v>
      </c>
      <c r="O9" s="462">
        <v>305</v>
      </c>
      <c r="AB9" s="646"/>
      <c r="AC9" s="646"/>
      <c r="AD9" s="646"/>
    </row>
    <row r="10" spans="1:31" ht="29.25" thickBot="1">
      <c r="A10" s="552"/>
      <c r="B10" s="248" t="s">
        <v>251</v>
      </c>
      <c r="C10" s="637">
        <v>1</v>
      </c>
      <c r="D10" s="462">
        <v>303</v>
      </c>
      <c r="E10" s="240">
        <f>ROUNDUP(E48*1.5,1)</f>
        <v>68.899999999999991</v>
      </c>
      <c r="F10" s="240">
        <f t="shared" ref="F10:M10" si="2">ROUNDUP(F48*1.5,1)</f>
        <v>45.9</v>
      </c>
      <c r="G10" s="240">
        <f t="shared" si="2"/>
        <v>34.5</v>
      </c>
      <c r="H10" s="240">
        <f t="shared" si="2"/>
        <v>34.5</v>
      </c>
      <c r="I10" s="240">
        <f t="shared" si="2"/>
        <v>32</v>
      </c>
      <c r="J10" s="240">
        <f t="shared" si="2"/>
        <v>23</v>
      </c>
      <c r="K10" s="240">
        <f t="shared" si="2"/>
        <v>20.399999999999999</v>
      </c>
      <c r="L10" s="240">
        <f t="shared" si="2"/>
        <v>19.2</v>
      </c>
      <c r="M10" s="240">
        <f t="shared" si="2"/>
        <v>17.900000000000002</v>
      </c>
      <c r="N10" s="240">
        <f>ROUNDUP(N48*1.5,1)</f>
        <v>16.700000000000003</v>
      </c>
      <c r="O10" s="462">
        <v>306</v>
      </c>
      <c r="Q10" s="514" t="str">
        <f>"delete price where catId="&amp;D10&amp;" and firma="&amp;C10&amp;";"</f>
        <v>delete price where catId=303 and firma=1;</v>
      </c>
      <c r="R10" s="513" t="str">
        <f>"insert into price (firma,catId,tiraz,cena) values ("&amp;$C10&amp;","&amp;$D10&amp;","&amp;E$4&amp;","&amp;SUBSTITUTE(TEXT(E10,"0,00"),",",".")&amp;");"</f>
        <v>insert into price (firma,catId,tiraz,cena) values (1,303,10,68.90);</v>
      </c>
      <c r="S10" s="513" t="str">
        <f t="shared" ref="S10:S11" si="3">"insert into price (firma,catId,tiraz,cena) values ("&amp;$C10&amp;","&amp;$D10&amp;","&amp;F$4&amp;","&amp;SUBSTITUTE(TEXT(F10,"0,00"),",",".")&amp;");"</f>
        <v>insert into price (firma,catId,tiraz,cena) values (1,303,20,45.90);</v>
      </c>
      <c r="T10" s="513" t="str">
        <f t="shared" ref="T10:T11" si="4">"insert into price (firma,catId,tiraz,cena) values ("&amp;$C10&amp;","&amp;$D10&amp;","&amp;G$4&amp;","&amp;SUBSTITUTE(TEXT(G10,"0,00"),",",".")&amp;");"</f>
        <v>insert into price (firma,catId,tiraz,cena) values (1,303,30,34.50);</v>
      </c>
      <c r="U10" s="513" t="str">
        <f t="shared" ref="U10:U11" si="5">"insert into price (firma,catId,tiraz,cena) values ("&amp;$C10&amp;","&amp;$D10&amp;","&amp;H$4&amp;","&amp;SUBSTITUTE(TEXT(H10,"0,00"),",",".")&amp;");"</f>
        <v>insert into price (firma,catId,tiraz,cena) values (1,303,40,34.50);</v>
      </c>
      <c r="V10" s="513" t="str">
        <f t="shared" ref="V10:V11" si="6">"insert into price (firma,catId,tiraz,cena) values ("&amp;$C10&amp;","&amp;$D10&amp;","&amp;I$4&amp;","&amp;SUBSTITUTE(TEXT(I10,"0,00"),",",".")&amp;");"</f>
        <v>insert into price (firma,catId,tiraz,cena) values (1,303,50,32.00);</v>
      </c>
      <c r="W10" s="513" t="str">
        <f t="shared" ref="W10:W11" si="7">"insert into price (firma,catId,tiraz,cena) values ("&amp;$C10&amp;","&amp;$D10&amp;","&amp;J$4&amp;","&amp;SUBSTITUTE(TEXT(J10,"0,00"),",",".")&amp;");"</f>
        <v>insert into price (firma,catId,tiraz,cena) values (1,303,100,23.00);</v>
      </c>
      <c r="X10" s="513" t="str">
        <f t="shared" ref="X10:X11" si="8">"insert into price (firma,catId,tiraz,cena) values ("&amp;$C10&amp;","&amp;$D10&amp;","&amp;K$4&amp;","&amp;SUBSTITUTE(TEXT(K10,"0,00"),",",".")&amp;");"</f>
        <v>insert into price (firma,catId,tiraz,cena) values (1,303,200,20.40);</v>
      </c>
      <c r="Y10" s="513" t="str">
        <f t="shared" ref="Y10:Y11" si="9">"insert into price (firma,catId,tiraz,cena) values ("&amp;$C10&amp;","&amp;$D10&amp;","&amp;L$4&amp;","&amp;SUBSTITUTE(TEXT(L10,"0,00"),",",".")&amp;");"</f>
        <v>insert into price (firma,catId,tiraz,cena) values (1,303,300,19.20);</v>
      </c>
      <c r="Z10" s="513" t="str">
        <f t="shared" ref="Z10:Z11" si="10">"insert into price (firma,catId,tiraz,cena) values ("&amp;$C10&amp;","&amp;$D10&amp;","&amp;M$4&amp;","&amp;SUBSTITUTE(TEXT(M10,"0,00"),",",".")&amp;");"</f>
        <v>insert into price (firma,catId,tiraz,cena) values (1,303,500,17.90);</v>
      </c>
      <c r="AA10" s="513" t="str">
        <f>"insert into price (firma,catId,tiraz,cena) values ("&amp;$C10&amp;","&amp;$D10&amp;","&amp;N$4&amp;","&amp;SUBSTITUTE(TEXT(N10,"0,00"),",",".")&amp;");"</f>
        <v>insert into price (firma,catId,tiraz,cena) values (1,303,1000,16.70);</v>
      </c>
      <c r="AB10" s="464"/>
      <c r="AC10" s="464"/>
      <c r="AD10" s="646"/>
    </row>
    <row r="11" spans="1:31" ht="29.25" thickBot="1">
      <c r="A11" s="552"/>
      <c r="B11" s="250" t="s">
        <v>252</v>
      </c>
      <c r="C11" s="637">
        <v>1</v>
      </c>
      <c r="D11" s="462">
        <v>304</v>
      </c>
      <c r="E11" s="240">
        <f>ROUNDUP(E49*1.5,1)</f>
        <v>79.099999999999994</v>
      </c>
      <c r="F11" s="240">
        <f t="shared" ref="F11:M11" si="11">ROUNDUP(F49*1.5,1)</f>
        <v>54.9</v>
      </c>
      <c r="G11" s="240">
        <f t="shared" si="11"/>
        <v>43.4</v>
      </c>
      <c r="H11" s="240">
        <f t="shared" si="11"/>
        <v>43.4</v>
      </c>
      <c r="I11" s="240">
        <f t="shared" si="11"/>
        <v>39.6</v>
      </c>
      <c r="J11" s="240">
        <f t="shared" si="11"/>
        <v>32</v>
      </c>
      <c r="K11" s="240">
        <f t="shared" si="11"/>
        <v>29.4</v>
      </c>
      <c r="L11" s="240">
        <f t="shared" si="11"/>
        <v>26.900000000000002</v>
      </c>
      <c r="M11" s="240">
        <f t="shared" si="11"/>
        <v>25.5</v>
      </c>
      <c r="N11" s="240">
        <f>ROUNDUP(N49*1.5,1)</f>
        <v>24.3</v>
      </c>
      <c r="Q11" s="514" t="str">
        <f>"delete price where catId="&amp;D11&amp;" and firma="&amp;C11&amp;";"</f>
        <v>delete price where catId=304 and firma=1;</v>
      </c>
      <c r="R11" s="513" t="str">
        <f>"insert into price (firma,catId,tiraz,cena) values ("&amp;$C11&amp;","&amp;$D11&amp;","&amp;E$4&amp;","&amp;SUBSTITUTE(TEXT(E11,"0,00"),",",".")&amp;");"</f>
        <v>insert into price (firma,catId,tiraz,cena) values (1,304,10,79.10);</v>
      </c>
      <c r="S11" s="513" t="str">
        <f t="shared" si="3"/>
        <v>insert into price (firma,catId,tiraz,cena) values (1,304,20,54.90);</v>
      </c>
      <c r="T11" s="513" t="str">
        <f t="shared" si="4"/>
        <v>insert into price (firma,catId,tiraz,cena) values (1,304,30,43.40);</v>
      </c>
      <c r="U11" s="513" t="str">
        <f t="shared" si="5"/>
        <v>insert into price (firma,catId,tiraz,cena) values (1,304,40,43.40);</v>
      </c>
      <c r="V11" s="513" t="str">
        <f t="shared" si="6"/>
        <v>insert into price (firma,catId,tiraz,cena) values (1,304,50,39.60);</v>
      </c>
      <c r="W11" s="513" t="str">
        <f t="shared" si="7"/>
        <v>insert into price (firma,catId,tiraz,cena) values (1,304,100,32.00);</v>
      </c>
      <c r="X11" s="513" t="str">
        <f t="shared" si="8"/>
        <v>insert into price (firma,catId,tiraz,cena) values (1,304,200,29.40);</v>
      </c>
      <c r="Y11" s="513" t="str">
        <f t="shared" si="9"/>
        <v>insert into price (firma,catId,tiraz,cena) values (1,304,300,26.90);</v>
      </c>
      <c r="Z11" s="513" t="str">
        <f t="shared" si="10"/>
        <v>insert into price (firma,catId,tiraz,cena) values (1,304,500,25.50);</v>
      </c>
      <c r="AA11" s="513" t="str">
        <f>"insert into price (firma,catId,tiraz,cena) values ("&amp;$C11&amp;","&amp;$D11&amp;","&amp;N$4&amp;","&amp;SUBSTITUTE(TEXT(N11,"0,00"),",",".")&amp;");"</f>
        <v>insert into price (firma,catId,tiraz,cena) values (1,304,1000,24.30);</v>
      </c>
      <c r="AB11" s="464"/>
      <c r="AC11" s="464"/>
      <c r="AD11" s="646"/>
    </row>
    <row r="12" spans="1:31" ht="15">
      <c r="A12" s="552"/>
      <c r="B12" s="245"/>
      <c r="C12" s="245"/>
      <c r="D12" s="245"/>
      <c r="E12"/>
      <c r="F12"/>
      <c r="G12"/>
      <c r="H12"/>
      <c r="I12"/>
      <c r="J12"/>
      <c r="K12"/>
      <c r="L12"/>
      <c r="M12"/>
    </row>
    <row r="13" spans="1:31" ht="15.75" thickBot="1">
      <c r="A13" s="552"/>
      <c r="B13" s="244" t="s">
        <v>443</v>
      </c>
      <c r="C13" s="244"/>
      <c r="D13" s="244"/>
      <c r="E13"/>
      <c r="F13"/>
      <c r="G13"/>
      <c r="H13"/>
      <c r="I13"/>
      <c r="J13"/>
      <c r="K13"/>
      <c r="L13"/>
      <c r="M13"/>
    </row>
    <row r="14" spans="1:31" ht="15.75" thickBot="1">
      <c r="A14" s="552"/>
      <c r="B14" s="237" t="s">
        <v>7</v>
      </c>
      <c r="C14" s="505"/>
      <c r="D14" s="505"/>
      <c r="E14" s="238">
        <v>10</v>
      </c>
      <c r="F14" s="238">
        <v>20</v>
      </c>
      <c r="G14" s="238">
        <v>30</v>
      </c>
      <c r="H14" s="238">
        <v>40</v>
      </c>
      <c r="I14" s="238">
        <v>50</v>
      </c>
      <c r="J14" s="238">
        <v>100</v>
      </c>
      <c r="K14" s="238">
        <v>200</v>
      </c>
      <c r="L14" s="238">
        <v>300</v>
      </c>
      <c r="M14" s="238">
        <v>500</v>
      </c>
      <c r="N14" s="523"/>
      <c r="AA14" s="646"/>
      <c r="AB14" s="646"/>
      <c r="AC14" s="646"/>
      <c r="AD14" s="646"/>
      <c r="AE14" s="646"/>
    </row>
    <row r="15" spans="1:31" ht="29.25" thickBot="1">
      <c r="A15" s="552"/>
      <c r="B15" s="248" t="s">
        <v>251</v>
      </c>
      <c r="C15" s="637">
        <v>1</v>
      </c>
      <c r="D15" s="462">
        <v>305</v>
      </c>
      <c r="E15" s="240">
        <f>ROUNDUP(E53*1.5,1)</f>
        <v>153</v>
      </c>
      <c r="F15" s="240">
        <f t="shared" ref="F15:M15" si="12">ROUNDUP(F53*1.5,1)</f>
        <v>153</v>
      </c>
      <c r="G15" s="240">
        <f t="shared" si="12"/>
        <v>90.6</v>
      </c>
      <c r="H15" s="240">
        <f t="shared" si="12"/>
        <v>90.6</v>
      </c>
      <c r="I15" s="240">
        <f t="shared" si="12"/>
        <v>76.5</v>
      </c>
      <c r="J15" s="240">
        <f t="shared" si="12"/>
        <v>57.5</v>
      </c>
      <c r="K15" s="240">
        <f t="shared" si="12"/>
        <v>57.5</v>
      </c>
      <c r="L15" s="240">
        <f t="shared" si="12"/>
        <v>44.7</v>
      </c>
      <c r="M15" s="240">
        <f t="shared" si="12"/>
        <v>38.300000000000004</v>
      </c>
      <c r="N15" s="524"/>
      <c r="Q15" s="514" t="str">
        <f>"delete price where catId="&amp;D15&amp;" and firma="&amp;C15&amp;";"</f>
        <v>delete price where catId=305 and firma=1;</v>
      </c>
      <c r="R15" s="513" t="str">
        <f>"insert into price (firma,catId,tiraz,cena) values ("&amp;$C15&amp;","&amp;$D15&amp;","&amp;E$4&amp;","&amp;SUBSTITUTE(TEXT(E15,"0,00"),",",".")&amp;");"</f>
        <v>insert into price (firma,catId,tiraz,cena) values (1,305,10,153.00);</v>
      </c>
      <c r="S15" s="513" t="str">
        <f t="shared" ref="S15:S16" si="13">"insert into price (firma,catId,tiraz,cena) values ("&amp;$C15&amp;","&amp;$D15&amp;","&amp;F$4&amp;","&amp;SUBSTITUTE(TEXT(F15,"0,00"),",",".")&amp;");"</f>
        <v>insert into price (firma,catId,tiraz,cena) values (1,305,20,153.00);</v>
      </c>
      <c r="T15" s="513" t="str">
        <f t="shared" ref="T15:T16" si="14">"insert into price (firma,catId,tiraz,cena) values ("&amp;$C15&amp;","&amp;$D15&amp;","&amp;G$4&amp;","&amp;SUBSTITUTE(TEXT(G15,"0,00"),",",".")&amp;");"</f>
        <v>insert into price (firma,catId,tiraz,cena) values (1,305,30,90.60);</v>
      </c>
      <c r="U15" s="513" t="str">
        <f t="shared" ref="U15:U16" si="15">"insert into price (firma,catId,tiraz,cena) values ("&amp;$C15&amp;","&amp;$D15&amp;","&amp;H$4&amp;","&amp;SUBSTITUTE(TEXT(H15,"0,00"),",",".")&amp;");"</f>
        <v>insert into price (firma,catId,tiraz,cena) values (1,305,40,90.60);</v>
      </c>
      <c r="V15" s="513" t="str">
        <f t="shared" ref="V15:V16" si="16">"insert into price (firma,catId,tiraz,cena) values ("&amp;$C15&amp;","&amp;$D15&amp;","&amp;I$4&amp;","&amp;SUBSTITUTE(TEXT(I15,"0,00"),",",".")&amp;");"</f>
        <v>insert into price (firma,catId,tiraz,cena) values (1,305,50,76.50);</v>
      </c>
      <c r="W15" s="513" t="str">
        <f t="shared" ref="W15:W16" si="17">"insert into price (firma,catId,tiraz,cena) values ("&amp;$C15&amp;","&amp;$D15&amp;","&amp;J$4&amp;","&amp;SUBSTITUTE(TEXT(J15,"0,00"),",",".")&amp;");"</f>
        <v>insert into price (firma,catId,tiraz,cena) values (1,305,100,57.50);</v>
      </c>
      <c r="X15" s="513" t="str">
        <f t="shared" ref="X15:X16" si="18">"insert into price (firma,catId,tiraz,cena) values ("&amp;$C15&amp;","&amp;$D15&amp;","&amp;K$4&amp;","&amp;SUBSTITUTE(TEXT(K15,"0,00"),",",".")&amp;");"</f>
        <v>insert into price (firma,catId,tiraz,cena) values (1,305,200,57.50);</v>
      </c>
      <c r="Y15" s="513" t="str">
        <f t="shared" ref="Y15:Y16" si="19">"insert into price (firma,catId,tiraz,cena) values ("&amp;$C15&amp;","&amp;$D15&amp;","&amp;L$4&amp;","&amp;SUBSTITUTE(TEXT(L15,"0,00"),",",".")&amp;");"</f>
        <v>insert into price (firma,catId,tiraz,cena) values (1,305,300,44.70);</v>
      </c>
      <c r="Z15" s="513" t="str">
        <f t="shared" ref="Z15:Z16" si="20">"insert into price (firma,catId,tiraz,cena) values ("&amp;$C15&amp;","&amp;$D15&amp;","&amp;M$4&amp;","&amp;SUBSTITUTE(TEXT(M15,"0,00"),",",".")&amp;");"</f>
        <v>insert into price (firma,catId,tiraz,cena) values (1,305,500,38.30);</v>
      </c>
      <c r="AA15" s="464"/>
      <c r="AB15" s="464"/>
      <c r="AC15" s="464"/>
      <c r="AD15" s="646"/>
      <c r="AE15" s="646"/>
    </row>
    <row r="16" spans="1:31" ht="29.25" thickBot="1">
      <c r="A16" s="552"/>
      <c r="B16" s="250" t="s">
        <v>252</v>
      </c>
      <c r="C16" s="637">
        <v>1</v>
      </c>
      <c r="D16" s="462">
        <v>306</v>
      </c>
      <c r="E16" s="240">
        <f>ROUNDUP(E54*1.5,1)</f>
        <v>178.5</v>
      </c>
      <c r="F16" s="240">
        <f t="shared" ref="F16:M16" si="21">ROUNDUP(F54*1.5,1)</f>
        <v>178.5</v>
      </c>
      <c r="G16" s="240">
        <f t="shared" si="21"/>
        <v>108.5</v>
      </c>
      <c r="H16" s="240">
        <f t="shared" si="21"/>
        <v>108.5</v>
      </c>
      <c r="I16" s="240">
        <f t="shared" si="21"/>
        <v>91.8</v>
      </c>
      <c r="J16" s="240">
        <f t="shared" si="21"/>
        <v>72.8</v>
      </c>
      <c r="K16" s="240">
        <f t="shared" si="21"/>
        <v>72.8</v>
      </c>
      <c r="L16" s="240">
        <f t="shared" si="21"/>
        <v>60</v>
      </c>
      <c r="M16" s="240">
        <f t="shared" si="21"/>
        <v>51</v>
      </c>
      <c r="N16" s="524"/>
      <c r="Q16" s="514" t="str">
        <f>"delete price where catId="&amp;D16&amp;" and firma="&amp;C16&amp;";"</f>
        <v>delete price where catId=306 and firma=1;</v>
      </c>
      <c r="R16" s="513" t="str">
        <f>"insert into price (firma,catId,tiraz,cena) values ("&amp;$C16&amp;","&amp;$D16&amp;","&amp;E$4&amp;","&amp;SUBSTITUTE(TEXT(E16,"0,00"),",",".")&amp;");"</f>
        <v>insert into price (firma,catId,tiraz,cena) values (1,306,10,178.50);</v>
      </c>
      <c r="S16" s="513" t="str">
        <f t="shared" si="13"/>
        <v>insert into price (firma,catId,tiraz,cena) values (1,306,20,178.50);</v>
      </c>
      <c r="T16" s="513" t="str">
        <f t="shared" si="14"/>
        <v>insert into price (firma,catId,tiraz,cena) values (1,306,30,108.50);</v>
      </c>
      <c r="U16" s="513" t="str">
        <f t="shared" si="15"/>
        <v>insert into price (firma,catId,tiraz,cena) values (1,306,40,108.50);</v>
      </c>
      <c r="V16" s="513" t="str">
        <f t="shared" si="16"/>
        <v>insert into price (firma,catId,tiraz,cena) values (1,306,50,91.80);</v>
      </c>
      <c r="W16" s="513" t="str">
        <f t="shared" si="17"/>
        <v>insert into price (firma,catId,tiraz,cena) values (1,306,100,72.80);</v>
      </c>
      <c r="X16" s="513" t="str">
        <f t="shared" si="18"/>
        <v>insert into price (firma,catId,tiraz,cena) values (1,306,200,72.80);</v>
      </c>
      <c r="Y16" s="513" t="str">
        <f t="shared" si="19"/>
        <v>insert into price (firma,catId,tiraz,cena) values (1,306,300,60.00);</v>
      </c>
      <c r="Z16" s="513" t="str">
        <f t="shared" si="20"/>
        <v>insert into price (firma,catId,tiraz,cena) values (1,306,500,51.00);</v>
      </c>
      <c r="AA16" s="464"/>
      <c r="AB16" s="464"/>
      <c r="AC16" s="464"/>
      <c r="AD16" s="646"/>
      <c r="AE16" s="646"/>
    </row>
    <row r="17" spans="1:31">
      <c r="A17" s="552"/>
      <c r="AA17" s="646"/>
      <c r="AB17" s="646"/>
      <c r="AC17" s="646"/>
      <c r="AD17" s="646"/>
      <c r="AE17" s="646"/>
    </row>
    <row r="18" spans="1:31">
      <c r="A18" s="552"/>
      <c r="AA18" s="646"/>
      <c r="AB18" s="646"/>
      <c r="AC18" s="646"/>
      <c r="AD18" s="646"/>
      <c r="AE18" s="646"/>
    </row>
    <row r="19" spans="1:31" ht="13.5" thickBot="1">
      <c r="A19" s="552"/>
    </row>
    <row r="20" spans="1:31" ht="20.25">
      <c r="A20" s="552"/>
      <c r="B20" s="214" t="s">
        <v>260</v>
      </c>
      <c r="C20" s="504"/>
      <c r="D20" s="504"/>
    </row>
    <row r="21" spans="1:31" ht="15.75" thickBot="1">
      <c r="A21" s="552"/>
      <c r="B21" s="244" t="s">
        <v>253</v>
      </c>
      <c r="C21" s="244"/>
      <c r="D21" s="244"/>
      <c r="E21"/>
      <c r="F21"/>
      <c r="G21"/>
      <c r="H21"/>
      <c r="I21"/>
      <c r="J21"/>
      <c r="K21"/>
      <c r="L21"/>
      <c r="M21"/>
      <c r="N21"/>
    </row>
    <row r="22" spans="1:31" ht="16.5" thickBot="1">
      <c r="A22" s="552"/>
      <c r="B22" s="246" t="s">
        <v>7</v>
      </c>
      <c r="C22" s="638"/>
      <c r="D22" s="638"/>
      <c r="E22" s="247">
        <v>10</v>
      </c>
      <c r="F22" s="247">
        <v>20</v>
      </c>
      <c r="G22" s="247">
        <v>30</v>
      </c>
      <c r="H22" s="247">
        <v>40</v>
      </c>
      <c r="I22" s="247">
        <v>50</v>
      </c>
      <c r="J22" s="247">
        <v>100</v>
      </c>
      <c r="K22" s="247">
        <v>200</v>
      </c>
      <c r="L22" s="247">
        <v>300</v>
      </c>
      <c r="M22" s="247">
        <v>500</v>
      </c>
      <c r="N22" s="247">
        <v>1000</v>
      </c>
    </row>
    <row r="23" spans="1:31" ht="29.25" thickBot="1">
      <c r="A23" s="552"/>
      <c r="B23" s="248" t="s">
        <v>251</v>
      </c>
      <c r="C23" s="637">
        <v>2</v>
      </c>
      <c r="D23" s="462">
        <v>301</v>
      </c>
      <c r="E23" s="260">
        <v>65</v>
      </c>
      <c r="F23" s="260">
        <v>65</v>
      </c>
      <c r="G23" s="260">
        <v>23</v>
      </c>
      <c r="H23" s="260">
        <v>23</v>
      </c>
      <c r="I23" s="260">
        <v>16</v>
      </c>
      <c r="J23" s="260">
        <v>9</v>
      </c>
      <c r="K23" s="260">
        <v>9</v>
      </c>
      <c r="L23" s="260">
        <v>8</v>
      </c>
      <c r="M23" s="260">
        <v>7</v>
      </c>
      <c r="N23" s="272">
        <v>6</v>
      </c>
      <c r="Q23" s="514" t="str">
        <f>"delete price where catId="&amp;D23&amp;" and firma="&amp;C23&amp;";"</f>
        <v>delete price where catId=301 and firma=2;</v>
      </c>
      <c r="R23" s="513" t="str">
        <f>"insert into price (firma,catId,tiraz,cena) values ("&amp;$C23&amp;","&amp;$D23&amp;","&amp;E$4&amp;","&amp;SUBSTITUTE(TEXT(E23,"0,00"),",",".")&amp;");"</f>
        <v>insert into price (firma,catId,tiraz,cena) values (2,301,10,65.00);</v>
      </c>
      <c r="S23" s="513" t="str">
        <f t="shared" ref="S23:S24" si="22">"insert into price (firma,catId,tiraz,cena) values ("&amp;$C23&amp;","&amp;$D23&amp;","&amp;F$4&amp;","&amp;SUBSTITUTE(TEXT(F23,"0,00"),",",".")&amp;");"</f>
        <v>insert into price (firma,catId,tiraz,cena) values (2,301,20,65.00);</v>
      </c>
      <c r="T23" s="513" t="str">
        <f t="shared" ref="T23:T24" si="23">"insert into price (firma,catId,tiraz,cena) values ("&amp;$C23&amp;","&amp;$D23&amp;","&amp;G$4&amp;","&amp;SUBSTITUTE(TEXT(G23,"0,00"),",",".")&amp;");"</f>
        <v>insert into price (firma,catId,tiraz,cena) values (2,301,30,23.00);</v>
      </c>
      <c r="U23" s="513" t="str">
        <f t="shared" ref="U23:U24" si="24">"insert into price (firma,catId,tiraz,cena) values ("&amp;$C23&amp;","&amp;$D23&amp;","&amp;H$4&amp;","&amp;SUBSTITUTE(TEXT(H23,"0,00"),",",".")&amp;");"</f>
        <v>insert into price (firma,catId,tiraz,cena) values (2,301,40,23.00);</v>
      </c>
      <c r="V23" s="513" t="str">
        <f t="shared" ref="V23:V24" si="25">"insert into price (firma,catId,tiraz,cena) values ("&amp;$C23&amp;","&amp;$D23&amp;","&amp;I$4&amp;","&amp;SUBSTITUTE(TEXT(I23,"0,00"),",",".")&amp;");"</f>
        <v>insert into price (firma,catId,tiraz,cena) values (2,301,50,16.00);</v>
      </c>
      <c r="W23" s="513" t="str">
        <f t="shared" ref="W23:W24" si="26">"insert into price (firma,catId,tiraz,cena) values ("&amp;$C23&amp;","&amp;$D23&amp;","&amp;J$4&amp;","&amp;SUBSTITUTE(TEXT(J23,"0,00"),",",".")&amp;");"</f>
        <v>insert into price (firma,catId,tiraz,cena) values (2,301,100,9.00);</v>
      </c>
      <c r="X23" s="513" t="str">
        <f t="shared" ref="X23:X24" si="27">"insert into price (firma,catId,tiraz,cena) values ("&amp;$C23&amp;","&amp;$D23&amp;","&amp;K$4&amp;","&amp;SUBSTITUTE(TEXT(K23,"0,00"),",",".")&amp;");"</f>
        <v>insert into price (firma,catId,tiraz,cena) values (2,301,200,9.00);</v>
      </c>
      <c r="Y23" s="513" t="str">
        <f t="shared" ref="Y23:Y24" si="28">"insert into price (firma,catId,tiraz,cena) values ("&amp;$C23&amp;","&amp;$D23&amp;","&amp;L$4&amp;","&amp;SUBSTITUTE(TEXT(L23,"0,00"),",",".")&amp;");"</f>
        <v>insert into price (firma,catId,tiraz,cena) values (2,301,300,8.00);</v>
      </c>
      <c r="Z23" s="513" t="str">
        <f t="shared" ref="Z23:Z24" si="29">"insert into price (firma,catId,tiraz,cena) values ("&amp;$C23&amp;","&amp;$D23&amp;","&amp;M$4&amp;","&amp;SUBSTITUTE(TEXT(M23,"0,00"),",",".")&amp;");"</f>
        <v>insert into price (firma,catId,tiraz,cena) values (2,301,500,7.00);</v>
      </c>
      <c r="AA23" s="513" t="str">
        <f>"insert into price (firma,catId,tiraz,cena) values ("&amp;$C23&amp;","&amp;$D23&amp;","&amp;N$4&amp;","&amp;SUBSTITUTE(TEXT(N23,"0,00"),",",".")&amp;");"</f>
        <v>insert into price (firma,catId,tiraz,cena) values (2,301,1000,6.00);</v>
      </c>
    </row>
    <row r="24" spans="1:31" ht="29.25" thickBot="1">
      <c r="A24" s="552"/>
      <c r="B24" s="250" t="s">
        <v>252</v>
      </c>
      <c r="C24" s="637">
        <v>2</v>
      </c>
      <c r="D24" s="462">
        <v>302</v>
      </c>
      <c r="E24" s="260">
        <v>72</v>
      </c>
      <c r="F24" s="260">
        <v>72</v>
      </c>
      <c r="G24" s="260">
        <v>28</v>
      </c>
      <c r="H24" s="260">
        <v>28</v>
      </c>
      <c r="I24" s="260">
        <v>21</v>
      </c>
      <c r="J24" s="260">
        <v>12</v>
      </c>
      <c r="K24" s="260">
        <v>12</v>
      </c>
      <c r="L24" s="260">
        <v>11</v>
      </c>
      <c r="M24" s="260">
        <v>10</v>
      </c>
      <c r="N24" s="272">
        <v>9</v>
      </c>
      <c r="Q24" s="514" t="str">
        <f>"delete price where catId="&amp;D24&amp;" and firma="&amp;C24&amp;";"</f>
        <v>delete price where catId=302 and firma=2;</v>
      </c>
      <c r="R24" s="513" t="str">
        <f>"insert into price (firma,catId,tiraz,cena) values ("&amp;$C24&amp;","&amp;$D24&amp;","&amp;E$4&amp;","&amp;SUBSTITUTE(TEXT(E24,"0,00"),",",".")&amp;");"</f>
        <v>insert into price (firma,catId,tiraz,cena) values (2,302,10,72.00);</v>
      </c>
      <c r="S24" s="513" t="str">
        <f t="shared" si="22"/>
        <v>insert into price (firma,catId,tiraz,cena) values (2,302,20,72.00);</v>
      </c>
      <c r="T24" s="513" t="str">
        <f t="shared" si="23"/>
        <v>insert into price (firma,catId,tiraz,cena) values (2,302,30,28.00);</v>
      </c>
      <c r="U24" s="513" t="str">
        <f t="shared" si="24"/>
        <v>insert into price (firma,catId,tiraz,cena) values (2,302,40,28.00);</v>
      </c>
      <c r="V24" s="513" t="str">
        <f t="shared" si="25"/>
        <v>insert into price (firma,catId,tiraz,cena) values (2,302,50,21.00);</v>
      </c>
      <c r="W24" s="513" t="str">
        <f t="shared" si="26"/>
        <v>insert into price (firma,catId,tiraz,cena) values (2,302,100,12.00);</v>
      </c>
      <c r="X24" s="513" t="str">
        <f t="shared" si="27"/>
        <v>insert into price (firma,catId,tiraz,cena) values (2,302,200,12.00);</v>
      </c>
      <c r="Y24" s="513" t="str">
        <f t="shared" si="28"/>
        <v>insert into price (firma,catId,tiraz,cena) values (2,302,300,11.00);</v>
      </c>
      <c r="Z24" s="513" t="str">
        <f t="shared" si="29"/>
        <v>insert into price (firma,catId,tiraz,cena) values (2,302,500,10.00);</v>
      </c>
      <c r="AA24" s="513" t="str">
        <f t="shared" ref="AA24" si="30">"insert into price (firma,catId,tiraz,cena) values ("&amp;$C24&amp;","&amp;$D24&amp;","&amp;N$4&amp;","&amp;SUBSTITUTE(TEXT(N24,"0,00"),",",".")&amp;");"</f>
        <v>insert into price (firma,catId,tiraz,cena) values (2,302,1000,9.00);</v>
      </c>
    </row>
    <row r="25" spans="1:31">
      <c r="A25" s="552"/>
    </row>
    <row r="26" spans="1:31" ht="13.5" thickBot="1">
      <c r="A26" s="552"/>
    </row>
    <row r="27" spans="1:31" ht="20.25">
      <c r="A27" s="552"/>
      <c r="B27" s="214" t="s">
        <v>227</v>
      </c>
      <c r="C27" s="504"/>
      <c r="D27" s="504"/>
    </row>
    <row r="28" spans="1:31" ht="15.75" thickBot="1">
      <c r="A28" s="552"/>
      <c r="B28" s="244" t="s">
        <v>253</v>
      </c>
      <c r="C28" s="244"/>
      <c r="D28" s="244"/>
      <c r="E28"/>
      <c r="F28"/>
      <c r="G28"/>
      <c r="H28"/>
      <c r="I28"/>
      <c r="J28"/>
      <c r="K28"/>
      <c r="L28"/>
      <c r="M28"/>
      <c r="N28"/>
    </row>
    <row r="29" spans="1:31" ht="16.5" thickBot="1">
      <c r="A29" s="552"/>
      <c r="B29" s="246" t="s">
        <v>7</v>
      </c>
      <c r="C29" s="638"/>
      <c r="D29" s="638"/>
      <c r="E29" s="247">
        <v>10</v>
      </c>
      <c r="F29" s="247">
        <v>20</v>
      </c>
      <c r="G29" s="247">
        <v>30</v>
      </c>
      <c r="H29" s="247">
        <v>40</v>
      </c>
      <c r="I29" s="247">
        <v>50</v>
      </c>
      <c r="J29" s="247">
        <v>100</v>
      </c>
      <c r="K29" s="247">
        <v>200</v>
      </c>
      <c r="L29" s="247">
        <v>300</v>
      </c>
      <c r="M29" s="247">
        <v>500</v>
      </c>
      <c r="N29" s="247">
        <v>1000</v>
      </c>
    </row>
    <row r="30" spans="1:31" ht="29.25" thickBot="1">
      <c r="A30" s="552"/>
      <c r="B30" s="248" t="s">
        <v>251</v>
      </c>
      <c r="C30" s="639">
        <v>3</v>
      </c>
      <c r="D30" s="462">
        <v>301</v>
      </c>
      <c r="E30" s="249">
        <v>50</v>
      </c>
      <c r="F30" s="249">
        <v>38</v>
      </c>
      <c r="G30" s="249">
        <v>31</v>
      </c>
      <c r="H30" s="249">
        <v>24.400000000000002</v>
      </c>
      <c r="I30" s="249">
        <v>19.7</v>
      </c>
      <c r="J30" s="249">
        <v>15.1</v>
      </c>
      <c r="K30" s="249">
        <v>13.2</v>
      </c>
      <c r="L30" s="249">
        <v>12.4</v>
      </c>
      <c r="M30" s="249">
        <v>11.8</v>
      </c>
      <c r="N30" s="249">
        <v>11.5</v>
      </c>
      <c r="Q30" s="514" t="str">
        <f>"delete price where catId="&amp;D30&amp;" and firma="&amp;C30&amp;";"</f>
        <v>delete price where catId=301 and firma=3;</v>
      </c>
      <c r="R30" s="513" t="str">
        <f>"insert into price (firma,catId,tiraz,cena) values ("&amp;$C30&amp;","&amp;$D30&amp;","&amp;E$4&amp;","&amp;SUBSTITUTE(TEXT(E30,"0,00"),",",".")&amp;");"</f>
        <v>insert into price (firma,catId,tiraz,cena) values (3,301,10,50.00);</v>
      </c>
      <c r="S30" s="513" t="str">
        <f t="shared" ref="S30:S31" si="31">"insert into price (firma,catId,tiraz,cena) values ("&amp;$C30&amp;","&amp;$D30&amp;","&amp;F$4&amp;","&amp;SUBSTITUTE(TEXT(F30,"0,00"),",",".")&amp;");"</f>
        <v>insert into price (firma,catId,tiraz,cena) values (3,301,20,38.00);</v>
      </c>
      <c r="T30" s="513" t="str">
        <f t="shared" ref="T30:T31" si="32">"insert into price (firma,catId,tiraz,cena) values ("&amp;$C30&amp;","&amp;$D30&amp;","&amp;G$4&amp;","&amp;SUBSTITUTE(TEXT(G30,"0,00"),",",".")&amp;");"</f>
        <v>insert into price (firma,catId,tiraz,cena) values (3,301,30,31.00);</v>
      </c>
      <c r="U30" s="513" t="str">
        <f t="shared" ref="U30:U31" si="33">"insert into price (firma,catId,tiraz,cena) values ("&amp;$C30&amp;","&amp;$D30&amp;","&amp;H$4&amp;","&amp;SUBSTITUTE(TEXT(H30,"0,00"),",",".")&amp;");"</f>
        <v>insert into price (firma,catId,tiraz,cena) values (3,301,40,24.40);</v>
      </c>
      <c r="V30" s="513" t="str">
        <f t="shared" ref="V30:V31" si="34">"insert into price (firma,catId,tiraz,cena) values ("&amp;$C30&amp;","&amp;$D30&amp;","&amp;I$4&amp;","&amp;SUBSTITUTE(TEXT(I30,"0,00"),",",".")&amp;");"</f>
        <v>insert into price (firma,catId,tiraz,cena) values (3,301,50,19.70);</v>
      </c>
      <c r="W30" s="513" t="str">
        <f t="shared" ref="W30:W31" si="35">"insert into price (firma,catId,tiraz,cena) values ("&amp;$C30&amp;","&amp;$D30&amp;","&amp;J$4&amp;","&amp;SUBSTITUTE(TEXT(J30,"0,00"),",",".")&amp;");"</f>
        <v>insert into price (firma,catId,tiraz,cena) values (3,301,100,15.10);</v>
      </c>
      <c r="X30" s="513" t="str">
        <f t="shared" ref="X30:X31" si="36">"insert into price (firma,catId,tiraz,cena) values ("&amp;$C30&amp;","&amp;$D30&amp;","&amp;K$4&amp;","&amp;SUBSTITUTE(TEXT(K30,"0,00"),",",".")&amp;");"</f>
        <v>insert into price (firma,catId,tiraz,cena) values (3,301,200,13.20);</v>
      </c>
      <c r="Y30" s="513" t="str">
        <f t="shared" ref="Y30:Y31" si="37">"insert into price (firma,catId,tiraz,cena) values ("&amp;$C30&amp;","&amp;$D30&amp;","&amp;L$4&amp;","&amp;SUBSTITUTE(TEXT(L30,"0,00"),",",".")&amp;");"</f>
        <v>insert into price (firma,catId,tiraz,cena) values (3,301,300,12.40);</v>
      </c>
      <c r="Z30" s="513" t="str">
        <f t="shared" ref="Z30:Z31" si="38">"insert into price (firma,catId,tiraz,cena) values ("&amp;$C30&amp;","&amp;$D30&amp;","&amp;M$4&amp;","&amp;SUBSTITUTE(TEXT(M30,"0,00"),",",".")&amp;");"</f>
        <v>insert into price (firma,catId,tiraz,cena) values (3,301,500,11.80);</v>
      </c>
      <c r="AA30" s="513" t="str">
        <f>"insert into price (firma,catId,tiraz,cena) values ("&amp;$C30&amp;","&amp;$D30&amp;","&amp;N$4&amp;","&amp;SUBSTITUTE(TEXT(N30,"0,00"),",",".")&amp;");"</f>
        <v>insert into price (firma,catId,tiraz,cena) values (3,301,1000,11.50);</v>
      </c>
      <c r="AB30" s="464"/>
      <c r="AC30" s="464"/>
    </row>
    <row r="31" spans="1:31" ht="28.5">
      <c r="A31" s="552"/>
      <c r="B31" s="250" t="s">
        <v>252</v>
      </c>
      <c r="C31" s="640">
        <v>3</v>
      </c>
      <c r="D31" s="462">
        <v>302</v>
      </c>
      <c r="E31" s="249">
        <v>54.2</v>
      </c>
      <c r="F31" s="249">
        <v>42.9</v>
      </c>
      <c r="G31" s="249">
        <v>40.4</v>
      </c>
      <c r="H31" s="249">
        <v>39.700000000000003</v>
      </c>
      <c r="I31" s="249">
        <v>40</v>
      </c>
      <c r="J31" s="249">
        <v>39.6</v>
      </c>
      <c r="K31" s="249">
        <v>39.800000000000004</v>
      </c>
      <c r="L31" s="249">
        <v>40.1</v>
      </c>
      <c r="M31" s="249">
        <v>40.4</v>
      </c>
      <c r="N31" s="249">
        <v>40.5</v>
      </c>
      <c r="Q31" s="514" t="str">
        <f>"delete price where catId="&amp;D31&amp;" and firma="&amp;C31&amp;";"</f>
        <v>delete price where catId=302 and firma=3;</v>
      </c>
      <c r="R31" s="513" t="str">
        <f>"insert into price (firma,catId,tiraz,cena) values ("&amp;$C31&amp;","&amp;$D31&amp;","&amp;E$4&amp;","&amp;SUBSTITUTE(TEXT(E31,"0,00"),",",".")&amp;");"</f>
        <v>insert into price (firma,catId,tiraz,cena) values (3,302,10,54.20);</v>
      </c>
      <c r="S31" s="513" t="str">
        <f t="shared" si="31"/>
        <v>insert into price (firma,catId,tiraz,cena) values (3,302,20,42.90);</v>
      </c>
      <c r="T31" s="513" t="str">
        <f t="shared" si="32"/>
        <v>insert into price (firma,catId,tiraz,cena) values (3,302,30,40.40);</v>
      </c>
      <c r="U31" s="513" t="str">
        <f t="shared" si="33"/>
        <v>insert into price (firma,catId,tiraz,cena) values (3,302,40,39.70);</v>
      </c>
      <c r="V31" s="513" t="str">
        <f t="shared" si="34"/>
        <v>insert into price (firma,catId,tiraz,cena) values (3,302,50,40.00);</v>
      </c>
      <c r="W31" s="513" t="str">
        <f t="shared" si="35"/>
        <v>insert into price (firma,catId,tiraz,cena) values (3,302,100,39.60);</v>
      </c>
      <c r="X31" s="513" t="str">
        <f t="shared" si="36"/>
        <v>insert into price (firma,catId,tiraz,cena) values (3,302,200,39.80);</v>
      </c>
      <c r="Y31" s="513" t="str">
        <f t="shared" si="37"/>
        <v>insert into price (firma,catId,tiraz,cena) values (3,302,300,40.10);</v>
      </c>
      <c r="Z31" s="513" t="str">
        <f t="shared" si="38"/>
        <v>insert into price (firma,catId,tiraz,cena) values (3,302,500,40.40);</v>
      </c>
      <c r="AA31" s="513" t="str">
        <f t="shared" ref="AA31" si="39">"insert into price (firma,catId,tiraz,cena) values ("&amp;$C31&amp;","&amp;$D31&amp;","&amp;N$4&amp;","&amp;SUBSTITUTE(TEXT(N31,"0,00"),",",".")&amp;");"</f>
        <v>insert into price (firma,catId,tiraz,cena) values (3,302,1000,40.50);</v>
      </c>
      <c r="AB31" s="464"/>
      <c r="AC31" s="464"/>
    </row>
    <row r="32" spans="1:31" ht="15">
      <c r="A32" s="552"/>
      <c r="B32" s="251" t="s">
        <v>249</v>
      </c>
      <c r="C32" s="641"/>
      <c r="D32" s="245"/>
      <c r="E32"/>
      <c r="F32"/>
      <c r="G32"/>
      <c r="H32"/>
      <c r="I32"/>
      <c r="J32"/>
      <c r="K32"/>
      <c r="L32"/>
      <c r="M32"/>
      <c r="N32"/>
      <c r="AB32" s="646"/>
      <c r="AC32" s="646"/>
    </row>
    <row r="33" spans="1:29" ht="15.75" thickBot="1">
      <c r="A33" s="552"/>
      <c r="B33"/>
      <c r="C33" s="514"/>
      <c r="D33" s="244"/>
      <c r="E33"/>
      <c r="F33"/>
      <c r="G33"/>
      <c r="H33"/>
      <c r="I33"/>
      <c r="J33"/>
      <c r="K33"/>
      <c r="L33"/>
      <c r="M33"/>
      <c r="N33"/>
      <c r="AB33" s="646"/>
      <c r="AC33" s="646"/>
    </row>
    <row r="34" spans="1:29" ht="15.75" thickBot="1">
      <c r="A34" s="552"/>
      <c r="B34" s="244" t="s">
        <v>254</v>
      </c>
      <c r="C34" s="244"/>
      <c r="D34" s="505"/>
      <c r="E34"/>
      <c r="F34"/>
      <c r="G34"/>
      <c r="H34"/>
      <c r="I34"/>
      <c r="J34"/>
      <c r="K34"/>
      <c r="L34"/>
      <c r="M34"/>
      <c r="N34"/>
      <c r="AB34" s="646"/>
      <c r="AC34" s="646"/>
    </row>
    <row r="35" spans="1:29" ht="16.5" thickBot="1">
      <c r="A35" s="552"/>
      <c r="B35" s="252" t="s">
        <v>7</v>
      </c>
      <c r="C35" s="642"/>
      <c r="E35" s="4">
        <v>10</v>
      </c>
      <c r="F35" s="4">
        <v>20</v>
      </c>
      <c r="G35" s="4">
        <v>30</v>
      </c>
      <c r="H35" s="4">
        <v>40</v>
      </c>
      <c r="I35" s="4">
        <v>50</v>
      </c>
      <c r="J35" s="4">
        <v>100</v>
      </c>
      <c r="K35" s="4">
        <v>200</v>
      </c>
      <c r="L35" s="4">
        <v>300</v>
      </c>
      <c r="M35" s="4">
        <v>500</v>
      </c>
      <c r="N35" s="253">
        <v>1000</v>
      </c>
      <c r="Q35" s="514"/>
      <c r="R35" s="513"/>
      <c r="S35" s="513"/>
      <c r="T35" s="513"/>
      <c r="U35" s="513"/>
      <c r="V35" s="513"/>
      <c r="W35" s="513"/>
      <c r="X35" s="513"/>
      <c r="Y35" s="513"/>
      <c r="Z35" s="513"/>
      <c r="AA35" s="513"/>
      <c r="AB35" s="464"/>
      <c r="AC35" s="464"/>
    </row>
    <row r="36" spans="1:29" ht="29.25" thickBot="1">
      <c r="A36" s="552"/>
      <c r="B36" s="248" t="s">
        <v>251</v>
      </c>
      <c r="C36" s="639">
        <v>3</v>
      </c>
      <c r="D36" s="462">
        <v>303</v>
      </c>
      <c r="E36" s="249">
        <v>61.9</v>
      </c>
      <c r="F36" s="249">
        <v>49</v>
      </c>
      <c r="G36" s="249">
        <v>40.9</v>
      </c>
      <c r="H36" s="249">
        <v>33.200000000000003</v>
      </c>
      <c r="I36" s="249">
        <v>27</v>
      </c>
      <c r="J36" s="249">
        <v>22.7</v>
      </c>
      <c r="K36" s="249">
        <v>20.700000000000003</v>
      </c>
      <c r="L36" s="249">
        <v>19.899999999999999</v>
      </c>
      <c r="M36" s="249">
        <v>19.5</v>
      </c>
      <c r="N36" s="249">
        <v>19</v>
      </c>
      <c r="Q36" s="514" t="str">
        <f>"delete price where catId="&amp;D36&amp;" and firma="&amp;C36&amp;";"</f>
        <v>delete price where catId=303 and firma=3;</v>
      </c>
      <c r="R36" s="513" t="str">
        <f>"insert into price (firma,catId,tiraz,cena) values ("&amp;$C36&amp;","&amp;$D36&amp;","&amp;E$4&amp;","&amp;SUBSTITUTE(TEXT(E36,"0,00"),",",".")&amp;");"</f>
        <v>insert into price (firma,catId,tiraz,cena) values (3,303,10,61.90);</v>
      </c>
      <c r="S36" s="513" t="str">
        <f t="shared" ref="S36" si="40">"insert into price (firma,catId,tiraz,cena) values ("&amp;$C36&amp;","&amp;$D36&amp;","&amp;F$4&amp;","&amp;SUBSTITUTE(TEXT(F36,"0,00"),",",".")&amp;");"</f>
        <v>insert into price (firma,catId,tiraz,cena) values (3,303,20,49.00);</v>
      </c>
      <c r="T36" s="513" t="str">
        <f t="shared" ref="T36" si="41">"insert into price (firma,catId,tiraz,cena) values ("&amp;$C36&amp;","&amp;$D36&amp;","&amp;G$4&amp;","&amp;SUBSTITUTE(TEXT(G36,"0,00"),",",".")&amp;");"</f>
        <v>insert into price (firma,catId,tiraz,cena) values (3,303,30,40.90);</v>
      </c>
      <c r="U36" s="513" t="str">
        <f t="shared" ref="U36" si="42">"insert into price (firma,catId,tiraz,cena) values ("&amp;$C36&amp;","&amp;$D36&amp;","&amp;H$4&amp;","&amp;SUBSTITUTE(TEXT(H36,"0,00"),",",".")&amp;");"</f>
        <v>insert into price (firma,catId,tiraz,cena) values (3,303,40,33.20);</v>
      </c>
      <c r="V36" s="513" t="str">
        <f t="shared" ref="V36" si="43">"insert into price (firma,catId,tiraz,cena) values ("&amp;$C36&amp;","&amp;$D36&amp;","&amp;I$4&amp;","&amp;SUBSTITUTE(TEXT(I36,"0,00"),",",".")&amp;");"</f>
        <v>insert into price (firma,catId,tiraz,cena) values (3,303,50,27.00);</v>
      </c>
      <c r="W36" s="513" t="str">
        <f t="shared" ref="W36" si="44">"insert into price (firma,catId,tiraz,cena) values ("&amp;$C36&amp;","&amp;$D36&amp;","&amp;J$4&amp;","&amp;SUBSTITUTE(TEXT(J36,"0,00"),",",".")&amp;");"</f>
        <v>insert into price (firma,catId,tiraz,cena) values (3,303,100,22.70);</v>
      </c>
      <c r="X36" s="513" t="str">
        <f t="shared" ref="X36" si="45">"insert into price (firma,catId,tiraz,cena) values ("&amp;$C36&amp;","&amp;$D36&amp;","&amp;K$4&amp;","&amp;SUBSTITUTE(TEXT(K36,"0,00"),",",".")&amp;");"</f>
        <v>insert into price (firma,catId,tiraz,cena) values (3,303,200,20.70);</v>
      </c>
      <c r="Y36" s="513" t="str">
        <f t="shared" ref="Y36" si="46">"insert into price (firma,catId,tiraz,cena) values ("&amp;$C36&amp;","&amp;$D36&amp;","&amp;L$4&amp;","&amp;SUBSTITUTE(TEXT(L36,"0,00"),",",".")&amp;");"</f>
        <v>insert into price (firma,catId,tiraz,cena) values (3,303,300,19.90);</v>
      </c>
      <c r="Z36" s="513" t="str">
        <f t="shared" ref="Z36" si="47">"insert into price (firma,catId,tiraz,cena) values ("&amp;$C36&amp;","&amp;$D36&amp;","&amp;M$4&amp;","&amp;SUBSTITUTE(TEXT(M36,"0,00"),",",".")&amp;");"</f>
        <v>insert into price (firma,catId,tiraz,cena) values (3,303,500,19.50);</v>
      </c>
      <c r="AA36" s="513" t="str">
        <f>"insert into price (firma,catId,tiraz,cena) values ("&amp;$C36&amp;","&amp;$D36&amp;","&amp;N$4&amp;","&amp;SUBSTITUTE(TEXT(N36,"0,00"),",",".")&amp;");"</f>
        <v>insert into price (firma,catId,tiraz,cena) values (3,303,1000,19.00);</v>
      </c>
      <c r="AB36" s="464"/>
      <c r="AC36" s="464"/>
    </row>
    <row r="37" spans="1:29" ht="28.5">
      <c r="A37" s="552"/>
      <c r="B37" s="250" t="s">
        <v>252</v>
      </c>
      <c r="C37" s="640">
        <v>3</v>
      </c>
      <c r="D37" s="462">
        <v>304</v>
      </c>
      <c r="E37" s="249">
        <v>77.5</v>
      </c>
      <c r="F37" s="249">
        <v>66.5</v>
      </c>
      <c r="G37" s="249">
        <v>63</v>
      </c>
      <c r="H37" s="249">
        <v>62.2</v>
      </c>
      <c r="I37" s="249">
        <v>62.2</v>
      </c>
      <c r="J37" s="249">
        <v>60.6</v>
      </c>
      <c r="K37" s="249">
        <v>59.9</v>
      </c>
      <c r="L37" s="249">
        <v>59.7</v>
      </c>
      <c r="M37" s="249">
        <v>59.5</v>
      </c>
      <c r="N37" s="249">
        <v>59.4</v>
      </c>
      <c r="Q37" s="514" t="str">
        <f>"delete price where catId="&amp;D37&amp;" and firma="&amp;C37&amp;";"</f>
        <v>delete price where catId=304 and firma=3;</v>
      </c>
      <c r="R37" s="513" t="str">
        <f>"insert into price (firma,catId,tiraz,cena) values ("&amp;$C37&amp;","&amp;$D37&amp;","&amp;E$4&amp;","&amp;SUBSTITUTE(TEXT(E37,"0,00"),",",".")&amp;");"</f>
        <v>insert into price (firma,catId,tiraz,cena) values (3,304,10,77.50);</v>
      </c>
      <c r="S37" s="513" t="str">
        <f t="shared" ref="S37" si="48">"insert into price (firma,catId,tiraz,cena) values ("&amp;$C37&amp;","&amp;$D37&amp;","&amp;F$4&amp;","&amp;SUBSTITUTE(TEXT(F37,"0,00"),",",".")&amp;");"</f>
        <v>insert into price (firma,catId,tiraz,cena) values (3,304,20,66.50);</v>
      </c>
      <c r="T37" s="513" t="str">
        <f t="shared" ref="T37" si="49">"insert into price (firma,catId,tiraz,cena) values ("&amp;$C37&amp;","&amp;$D37&amp;","&amp;G$4&amp;","&amp;SUBSTITUTE(TEXT(G37,"0,00"),",",".")&amp;");"</f>
        <v>insert into price (firma,catId,tiraz,cena) values (3,304,30,63.00);</v>
      </c>
      <c r="U37" s="513" t="str">
        <f t="shared" ref="U37" si="50">"insert into price (firma,catId,tiraz,cena) values ("&amp;$C37&amp;","&amp;$D37&amp;","&amp;H$4&amp;","&amp;SUBSTITUTE(TEXT(H37,"0,00"),",",".")&amp;");"</f>
        <v>insert into price (firma,catId,tiraz,cena) values (3,304,40,62.20);</v>
      </c>
      <c r="V37" s="513" t="str">
        <f t="shared" ref="V37" si="51">"insert into price (firma,catId,tiraz,cena) values ("&amp;$C37&amp;","&amp;$D37&amp;","&amp;I$4&amp;","&amp;SUBSTITUTE(TEXT(I37,"0,00"),",",".")&amp;");"</f>
        <v>insert into price (firma,catId,tiraz,cena) values (3,304,50,62.20);</v>
      </c>
      <c r="W37" s="513" t="str">
        <f t="shared" ref="W37" si="52">"insert into price (firma,catId,tiraz,cena) values ("&amp;$C37&amp;","&amp;$D37&amp;","&amp;J$4&amp;","&amp;SUBSTITUTE(TEXT(J37,"0,00"),",",".")&amp;");"</f>
        <v>insert into price (firma,catId,tiraz,cena) values (3,304,100,60.60);</v>
      </c>
      <c r="X37" s="513" t="str">
        <f t="shared" ref="X37" si="53">"insert into price (firma,catId,tiraz,cena) values ("&amp;$C37&amp;","&amp;$D37&amp;","&amp;K$4&amp;","&amp;SUBSTITUTE(TEXT(K37,"0,00"),",",".")&amp;");"</f>
        <v>insert into price (firma,catId,tiraz,cena) values (3,304,200,59.90);</v>
      </c>
      <c r="Y37" s="513" t="str">
        <f t="shared" ref="Y37" si="54">"insert into price (firma,catId,tiraz,cena) values ("&amp;$C37&amp;","&amp;$D37&amp;","&amp;L$4&amp;","&amp;SUBSTITUTE(TEXT(L37,"0,00"),",",".")&amp;");"</f>
        <v>insert into price (firma,catId,tiraz,cena) values (3,304,300,59.70);</v>
      </c>
      <c r="Z37" s="513" t="str">
        <f t="shared" ref="Z37" si="55">"insert into price (firma,catId,tiraz,cena) values ("&amp;$C37&amp;","&amp;$D37&amp;","&amp;M$4&amp;","&amp;SUBSTITUTE(TEXT(M37,"0,00"),",",".")&amp;");"</f>
        <v>insert into price (firma,catId,tiraz,cena) values (3,304,500,59.50);</v>
      </c>
      <c r="AA37" s="513" t="str">
        <f>"insert into price (firma,catId,tiraz,cena) values ("&amp;$C37&amp;","&amp;$D37&amp;","&amp;N$4&amp;","&amp;SUBSTITUTE(TEXT(N37,"0,00"),",",".")&amp;");"</f>
        <v>insert into price (firma,catId,tiraz,cena) values (3,304,1000,59.40);</v>
      </c>
    </row>
    <row r="38" spans="1:29">
      <c r="A38" s="552"/>
    </row>
    <row r="39" spans="1:29">
      <c r="A39" s="552"/>
      <c r="AA39" s="646"/>
      <c r="AB39" s="646"/>
      <c r="AC39" s="646"/>
    </row>
    <row r="40" spans="1:29" ht="20.25">
      <c r="A40" s="552"/>
      <c r="B40" s="196" t="s">
        <v>126</v>
      </c>
      <c r="C40" s="196"/>
      <c r="D40" s="196"/>
      <c r="AA40" s="464"/>
      <c r="AB40" s="464"/>
      <c r="AC40" s="464"/>
    </row>
    <row r="41" spans="1:29" ht="15.75" thickBot="1">
      <c r="A41" s="552"/>
      <c r="B41" s="244" t="s">
        <v>253</v>
      </c>
      <c r="C41" s="244"/>
      <c r="D41" s="244"/>
      <c r="E41"/>
      <c r="F41"/>
      <c r="G41"/>
      <c r="H41"/>
      <c r="I41"/>
      <c r="J41"/>
      <c r="K41"/>
      <c r="L41"/>
      <c r="M41"/>
      <c r="O41" s="645"/>
      <c r="AA41" s="464"/>
      <c r="AB41" s="464"/>
      <c r="AC41" s="464"/>
    </row>
    <row r="42" spans="1:29" ht="15.75" thickBot="1">
      <c r="A42" s="552"/>
      <c r="B42" s="237" t="s">
        <v>7</v>
      </c>
      <c r="C42" s="505"/>
      <c r="D42" s="505"/>
      <c r="E42" s="238">
        <v>10</v>
      </c>
      <c r="F42" s="238">
        <v>20</v>
      </c>
      <c r="G42" s="238">
        <v>30</v>
      </c>
      <c r="H42" s="238">
        <v>40</v>
      </c>
      <c r="I42" s="238">
        <v>50</v>
      </c>
      <c r="J42" s="238">
        <v>100</v>
      </c>
      <c r="K42" s="238">
        <v>200</v>
      </c>
      <c r="L42" s="238">
        <v>300</v>
      </c>
      <c r="M42" s="238">
        <v>500</v>
      </c>
      <c r="N42" s="238">
        <v>1000</v>
      </c>
      <c r="O42" s="645"/>
    </row>
    <row r="43" spans="1:29" ht="29.25" thickBot="1">
      <c r="A43" s="552"/>
      <c r="B43" s="248" t="s">
        <v>251</v>
      </c>
      <c r="C43" s="637">
        <v>10</v>
      </c>
      <c r="D43" s="462">
        <v>301</v>
      </c>
      <c r="E43" s="240">
        <f>ROUNDUP(E60*0.85,1)</f>
        <v>45.9</v>
      </c>
      <c r="F43" s="240">
        <f>ROUNDUP(F60*0.85,1)</f>
        <v>23</v>
      </c>
      <c r="G43" s="240">
        <f t="shared" ref="G43:H43" si="56">ROUNDUP(G60*0.85,1)</f>
        <v>23</v>
      </c>
      <c r="H43" s="240">
        <f t="shared" si="56"/>
        <v>23</v>
      </c>
      <c r="I43" s="240">
        <f t="shared" ref="I43:M44" si="57">ROUNDUP(I60*0.85,1)</f>
        <v>15.3</v>
      </c>
      <c r="J43" s="240">
        <f t="shared" si="57"/>
        <v>10.199999999999999</v>
      </c>
      <c r="K43" s="240">
        <f t="shared" si="57"/>
        <v>5.5</v>
      </c>
      <c r="L43" s="240">
        <f t="shared" si="57"/>
        <v>4.5999999999999996</v>
      </c>
      <c r="M43" s="240">
        <f t="shared" si="57"/>
        <v>4.3</v>
      </c>
      <c r="N43" s="240">
        <f>ROUNDUP(N60*0.85,1)</f>
        <v>3.4</v>
      </c>
      <c r="O43" s="645"/>
      <c r="Q43" s="514" t="str">
        <f>"delete price where catId="&amp;D43&amp;" and firma="&amp;C43&amp;";"</f>
        <v>delete price where catId=301 and firma=10;</v>
      </c>
      <c r="R43" s="513" t="str">
        <f>"insert into price (firma,catId,tiraz,cena) values ("&amp;$C43&amp;","&amp;$D43&amp;","&amp;E$4&amp;","&amp;SUBSTITUTE(TEXT(E43,"0,00"),",",".")&amp;");"</f>
        <v>insert into price (firma,catId,tiraz,cena) values (10,301,10,45.90);</v>
      </c>
      <c r="S43" s="513" t="str">
        <f t="shared" ref="S43:S44" si="58">"insert into price (firma,catId,tiraz,cena) values ("&amp;$C43&amp;","&amp;$D43&amp;","&amp;F$4&amp;","&amp;SUBSTITUTE(TEXT(F43,"0,00"),",",".")&amp;");"</f>
        <v>insert into price (firma,catId,tiraz,cena) values (10,301,20,23.00);</v>
      </c>
      <c r="T43" s="513" t="str">
        <f t="shared" ref="T43:T44" si="59">"insert into price (firma,catId,tiraz,cena) values ("&amp;$C43&amp;","&amp;$D43&amp;","&amp;G$4&amp;","&amp;SUBSTITUTE(TEXT(G43,"0,00"),",",".")&amp;");"</f>
        <v>insert into price (firma,catId,tiraz,cena) values (10,301,30,23.00);</v>
      </c>
      <c r="U43" s="513" t="str">
        <f t="shared" ref="U43:U44" si="60">"insert into price (firma,catId,tiraz,cena) values ("&amp;$C43&amp;","&amp;$D43&amp;","&amp;H$4&amp;","&amp;SUBSTITUTE(TEXT(H43,"0,00"),",",".")&amp;");"</f>
        <v>insert into price (firma,catId,tiraz,cena) values (10,301,40,23.00);</v>
      </c>
      <c r="V43" s="513" t="str">
        <f t="shared" ref="V43:V44" si="61">"insert into price (firma,catId,tiraz,cena) values ("&amp;$C43&amp;","&amp;$D43&amp;","&amp;I$4&amp;","&amp;SUBSTITUTE(TEXT(I43,"0,00"),",",".")&amp;");"</f>
        <v>insert into price (firma,catId,tiraz,cena) values (10,301,50,15.30);</v>
      </c>
      <c r="W43" s="513" t="str">
        <f t="shared" ref="W43:W44" si="62">"insert into price (firma,catId,tiraz,cena) values ("&amp;$C43&amp;","&amp;$D43&amp;","&amp;J$4&amp;","&amp;SUBSTITUTE(TEXT(J43,"0,00"),",",".")&amp;");"</f>
        <v>insert into price (firma,catId,tiraz,cena) values (10,301,100,10.20);</v>
      </c>
      <c r="X43" s="513" t="str">
        <f t="shared" ref="X43:X44" si="63">"insert into price (firma,catId,tiraz,cena) values ("&amp;$C43&amp;","&amp;$D43&amp;","&amp;K$4&amp;","&amp;SUBSTITUTE(TEXT(K43,"0,00"),",",".")&amp;");"</f>
        <v>insert into price (firma,catId,tiraz,cena) values (10,301,200,5.50);</v>
      </c>
      <c r="Y43" s="513" t="str">
        <f t="shared" ref="Y43:Y44" si="64">"insert into price (firma,catId,tiraz,cena) values ("&amp;$C43&amp;","&amp;$D43&amp;","&amp;L$4&amp;","&amp;SUBSTITUTE(TEXT(L43,"0,00"),",",".")&amp;");"</f>
        <v>insert into price (firma,catId,tiraz,cena) values (10,301,300,4.60);</v>
      </c>
      <c r="Z43" s="513" t="str">
        <f t="shared" ref="Z43:Z44" si="65">"insert into price (firma,catId,tiraz,cena) values ("&amp;$C43&amp;","&amp;$D43&amp;","&amp;M$4&amp;","&amp;SUBSTITUTE(TEXT(M43,"0,00"),",",".")&amp;");"</f>
        <v>insert into price (firma,catId,tiraz,cena) values (10,301,500,4.30);</v>
      </c>
      <c r="AA43" s="513" t="str">
        <f>"insert into price (firma,catId,tiraz,cena) values ("&amp;$C43&amp;","&amp;$D43&amp;","&amp;N$4&amp;","&amp;SUBSTITUTE(TEXT(N43,"0,00"),",",".")&amp;");"</f>
        <v>insert into price (firma,catId,tiraz,cena) values (10,301,1000,3.40);</v>
      </c>
    </row>
    <row r="44" spans="1:29" ht="29.25" thickBot="1">
      <c r="A44" s="552"/>
      <c r="B44" s="250" t="s">
        <v>252</v>
      </c>
      <c r="C44" s="637">
        <v>10</v>
      </c>
      <c r="D44" s="462">
        <v>302</v>
      </c>
      <c r="E44" s="240">
        <f>ROUNDUP(E61*0.85,1)</f>
        <v>49.3</v>
      </c>
      <c r="F44" s="240">
        <f>ROUNDUP(F61*0.85,1)</f>
        <v>24.700000000000003</v>
      </c>
      <c r="G44" s="240">
        <f t="shared" ref="G44:H44" si="66">ROUNDUP(G61*0.85,1)</f>
        <v>24.700000000000003</v>
      </c>
      <c r="H44" s="240">
        <f t="shared" si="66"/>
        <v>24.700000000000003</v>
      </c>
      <c r="I44" s="240">
        <f t="shared" si="57"/>
        <v>19.600000000000001</v>
      </c>
      <c r="J44" s="240">
        <f t="shared" si="57"/>
        <v>13.6</v>
      </c>
      <c r="K44" s="240">
        <f t="shared" si="57"/>
        <v>8.4</v>
      </c>
      <c r="L44" s="240">
        <f t="shared" si="57"/>
        <v>6.8</v>
      </c>
      <c r="M44" s="240">
        <f t="shared" si="57"/>
        <v>6.3999999999999995</v>
      </c>
      <c r="N44" s="240">
        <f>ROUNDUP(N61*0.85,1)</f>
        <v>5</v>
      </c>
      <c r="Q44" s="514" t="str">
        <f>"delete price where catId="&amp;D44&amp;" and firma="&amp;C44&amp;";"</f>
        <v>delete price where catId=302 and firma=10;</v>
      </c>
      <c r="R44" s="513" t="str">
        <f>"insert into price (firma,catId,tiraz,cena) values ("&amp;$C44&amp;","&amp;$D44&amp;","&amp;E$4&amp;","&amp;SUBSTITUTE(TEXT(E44,"0,00"),",",".")&amp;");"</f>
        <v>insert into price (firma,catId,tiraz,cena) values (10,302,10,49.30);</v>
      </c>
      <c r="S44" s="513" t="str">
        <f t="shared" si="58"/>
        <v>insert into price (firma,catId,tiraz,cena) values (10,302,20,24.70);</v>
      </c>
      <c r="T44" s="513" t="str">
        <f t="shared" si="59"/>
        <v>insert into price (firma,catId,tiraz,cena) values (10,302,30,24.70);</v>
      </c>
      <c r="U44" s="513" t="str">
        <f t="shared" si="60"/>
        <v>insert into price (firma,catId,tiraz,cena) values (10,302,40,24.70);</v>
      </c>
      <c r="V44" s="513" t="str">
        <f t="shared" si="61"/>
        <v>insert into price (firma,catId,tiraz,cena) values (10,302,50,19.60);</v>
      </c>
      <c r="W44" s="513" t="str">
        <f t="shared" si="62"/>
        <v>insert into price (firma,catId,tiraz,cena) values (10,302,100,13.60);</v>
      </c>
      <c r="X44" s="513" t="str">
        <f t="shared" si="63"/>
        <v>insert into price (firma,catId,tiraz,cena) values (10,302,200,8.40);</v>
      </c>
      <c r="Y44" s="513" t="str">
        <f t="shared" si="64"/>
        <v>insert into price (firma,catId,tiraz,cena) values (10,302,300,6.80);</v>
      </c>
      <c r="Z44" s="513" t="str">
        <f t="shared" si="65"/>
        <v>insert into price (firma,catId,tiraz,cena) values (10,302,500,6.40);</v>
      </c>
      <c r="AA44" s="513" t="str">
        <f>"insert into price (firma,catId,tiraz,cena) values ("&amp;$C44&amp;","&amp;$D44&amp;","&amp;N$4&amp;","&amp;SUBSTITUTE(TEXT(N44,"0,00"),",",".")&amp;");"</f>
        <v>insert into price (firma,catId,tiraz,cena) values (10,302,1000,5.00);</v>
      </c>
    </row>
    <row r="45" spans="1:29" ht="15">
      <c r="A45" s="552"/>
      <c r="B45" s="245"/>
      <c r="C45" s="245"/>
      <c r="D45" s="245"/>
      <c r="E45"/>
      <c r="F45"/>
      <c r="G45"/>
      <c r="H45"/>
      <c r="I45"/>
      <c r="J45"/>
      <c r="K45"/>
      <c r="L45"/>
      <c r="M45"/>
    </row>
    <row r="46" spans="1:29" ht="15.75" thickBot="1">
      <c r="A46" s="552"/>
      <c r="B46" s="243" t="s">
        <v>247</v>
      </c>
      <c r="C46" s="243"/>
      <c r="D46" s="244"/>
      <c r="E46"/>
      <c r="F46"/>
      <c r="G46"/>
      <c r="H46"/>
      <c r="I46"/>
      <c r="J46"/>
      <c r="K46"/>
      <c r="L46"/>
      <c r="M46"/>
      <c r="O46" s="645"/>
    </row>
    <row r="47" spans="1:29" ht="15.75" thickBot="1">
      <c r="A47" s="552"/>
      <c r="B47" s="237" t="s">
        <v>7</v>
      </c>
      <c r="C47" s="505"/>
      <c r="D47" s="505"/>
      <c r="E47" s="238">
        <v>10</v>
      </c>
      <c r="F47" s="238">
        <v>20</v>
      </c>
      <c r="G47" s="238">
        <v>30</v>
      </c>
      <c r="H47" s="238">
        <v>40</v>
      </c>
      <c r="I47" s="238">
        <v>50</v>
      </c>
      <c r="J47" s="238">
        <v>100</v>
      </c>
      <c r="K47" s="238">
        <v>200</v>
      </c>
      <c r="L47" s="238">
        <v>300</v>
      </c>
      <c r="M47" s="238">
        <v>500</v>
      </c>
      <c r="N47" s="238">
        <v>1000</v>
      </c>
      <c r="O47" s="645"/>
    </row>
    <row r="48" spans="1:29" ht="29.25" thickBot="1">
      <c r="A48" s="552"/>
      <c r="B48" s="248" t="s">
        <v>251</v>
      </c>
      <c r="C48" s="637">
        <v>10</v>
      </c>
      <c r="D48" s="462">
        <v>303</v>
      </c>
      <c r="E48" s="240">
        <f>ROUNDUP(E65*0.85,1)</f>
        <v>45.9</v>
      </c>
      <c r="F48" s="240">
        <f t="shared" ref="F48:G48" si="67">ROUNDUP(F65*0.85,1)</f>
        <v>30.6</v>
      </c>
      <c r="G48" s="240">
        <f t="shared" si="67"/>
        <v>23</v>
      </c>
      <c r="H48" s="240">
        <f t="shared" ref="H48" si="68">ROUNDUP(H65*0.85,1)</f>
        <v>23</v>
      </c>
      <c r="I48" s="240">
        <f t="shared" ref="I48:M49" si="69">ROUNDUP(I65*0.85,1)</f>
        <v>21.3</v>
      </c>
      <c r="J48" s="240">
        <f t="shared" si="69"/>
        <v>15.3</v>
      </c>
      <c r="K48" s="240">
        <f t="shared" si="69"/>
        <v>13.6</v>
      </c>
      <c r="L48" s="240">
        <f t="shared" si="69"/>
        <v>12.799999999999999</v>
      </c>
      <c r="M48" s="240">
        <f t="shared" si="69"/>
        <v>11.9</v>
      </c>
      <c r="N48" s="240">
        <f>ROUNDUP(N65*0.85,1)</f>
        <v>11.1</v>
      </c>
      <c r="O48" s="645"/>
      <c r="Q48" s="514" t="str">
        <f>"delete price where catId="&amp;D48&amp;" and firma="&amp;C48&amp;";"</f>
        <v>delete price where catId=303 and firma=10;</v>
      </c>
      <c r="R48" s="513" t="str">
        <f>"insert into price (firma,catId,tiraz,cena) values ("&amp;$C48&amp;","&amp;$D48&amp;","&amp;E$4&amp;","&amp;SUBSTITUTE(TEXT(E48,"0,00"),",",".")&amp;");"</f>
        <v>insert into price (firma,catId,tiraz,cena) values (10,303,10,45.90);</v>
      </c>
      <c r="S48" s="513" t="str">
        <f t="shared" ref="S48:S49" si="70">"insert into price (firma,catId,tiraz,cena) values ("&amp;$C48&amp;","&amp;$D48&amp;","&amp;F$4&amp;","&amp;SUBSTITUTE(TEXT(F48,"0,00"),",",".")&amp;");"</f>
        <v>insert into price (firma,catId,tiraz,cena) values (10,303,20,30.60);</v>
      </c>
      <c r="T48" s="513" t="str">
        <f t="shared" ref="T48:T49" si="71">"insert into price (firma,catId,tiraz,cena) values ("&amp;$C48&amp;","&amp;$D48&amp;","&amp;G$4&amp;","&amp;SUBSTITUTE(TEXT(G48,"0,00"),",",".")&amp;");"</f>
        <v>insert into price (firma,catId,tiraz,cena) values (10,303,30,23.00);</v>
      </c>
      <c r="U48" s="513" t="str">
        <f t="shared" ref="U48:U49" si="72">"insert into price (firma,catId,tiraz,cena) values ("&amp;$C48&amp;","&amp;$D48&amp;","&amp;H$4&amp;","&amp;SUBSTITUTE(TEXT(H48,"0,00"),",",".")&amp;");"</f>
        <v>insert into price (firma,catId,tiraz,cena) values (10,303,40,23.00);</v>
      </c>
      <c r="V48" s="513" t="str">
        <f t="shared" ref="V48:V49" si="73">"insert into price (firma,catId,tiraz,cena) values ("&amp;$C48&amp;","&amp;$D48&amp;","&amp;I$4&amp;","&amp;SUBSTITUTE(TEXT(I48,"0,00"),",",".")&amp;");"</f>
        <v>insert into price (firma,catId,tiraz,cena) values (10,303,50,21.30);</v>
      </c>
      <c r="W48" s="513" t="str">
        <f t="shared" ref="W48:W49" si="74">"insert into price (firma,catId,tiraz,cena) values ("&amp;$C48&amp;","&amp;$D48&amp;","&amp;J$4&amp;","&amp;SUBSTITUTE(TEXT(J48,"0,00"),",",".")&amp;");"</f>
        <v>insert into price (firma,catId,tiraz,cena) values (10,303,100,15.30);</v>
      </c>
      <c r="X48" s="513" t="str">
        <f t="shared" ref="X48:X49" si="75">"insert into price (firma,catId,tiraz,cena) values ("&amp;$C48&amp;","&amp;$D48&amp;","&amp;K$4&amp;","&amp;SUBSTITUTE(TEXT(K48,"0,00"),",",".")&amp;");"</f>
        <v>insert into price (firma,catId,tiraz,cena) values (10,303,200,13.60);</v>
      </c>
      <c r="Y48" s="513" t="str">
        <f t="shared" ref="Y48:Y49" si="76">"insert into price (firma,catId,tiraz,cena) values ("&amp;$C48&amp;","&amp;$D48&amp;","&amp;L$4&amp;","&amp;SUBSTITUTE(TEXT(L48,"0,00"),",",".")&amp;");"</f>
        <v>insert into price (firma,catId,tiraz,cena) values (10,303,300,12.80);</v>
      </c>
      <c r="Z48" s="513" t="str">
        <f t="shared" ref="Z48:Z49" si="77">"insert into price (firma,catId,tiraz,cena) values ("&amp;$C48&amp;","&amp;$D48&amp;","&amp;M$4&amp;","&amp;SUBSTITUTE(TEXT(M48,"0,00"),",",".")&amp;");"</f>
        <v>insert into price (firma,catId,tiraz,cena) values (10,303,500,11.90);</v>
      </c>
      <c r="AA48" s="513" t="str">
        <f>"insert into price (firma,catId,tiraz,cena) values ("&amp;$C48&amp;","&amp;$D48&amp;","&amp;N$4&amp;","&amp;SUBSTITUTE(TEXT(N48,"0,00"),",",".")&amp;");"</f>
        <v>insert into price (firma,catId,tiraz,cena) values (10,303,1000,11.10);</v>
      </c>
    </row>
    <row r="49" spans="1:27" ht="29.25" thickBot="1">
      <c r="A49" s="552"/>
      <c r="B49" s="250" t="s">
        <v>252</v>
      </c>
      <c r="C49" s="637">
        <v>10</v>
      </c>
      <c r="D49" s="462">
        <v>304</v>
      </c>
      <c r="E49" s="240">
        <f>ROUNDUP(E66*0.85,1)</f>
        <v>52.7</v>
      </c>
      <c r="F49" s="240">
        <f t="shared" ref="F49:G49" si="78">ROUNDUP(F66*0.85,1)</f>
        <v>36.6</v>
      </c>
      <c r="G49" s="240">
        <f t="shared" si="78"/>
        <v>28.9</v>
      </c>
      <c r="H49" s="240">
        <f t="shared" ref="H49" si="79">ROUNDUP(H66*0.85,1)</f>
        <v>28.9</v>
      </c>
      <c r="I49" s="240">
        <f t="shared" si="69"/>
        <v>26.400000000000002</v>
      </c>
      <c r="J49" s="240">
        <f t="shared" si="69"/>
        <v>21.3</v>
      </c>
      <c r="K49" s="240">
        <f t="shared" si="69"/>
        <v>19.600000000000001</v>
      </c>
      <c r="L49" s="240">
        <f t="shared" si="69"/>
        <v>17.900000000000002</v>
      </c>
      <c r="M49" s="240">
        <f t="shared" si="69"/>
        <v>17</v>
      </c>
      <c r="N49" s="240">
        <f>ROUNDUP(N66*0.85,1)</f>
        <v>16.200000000000003</v>
      </c>
      <c r="Q49" s="514" t="str">
        <f>"delete price where catId="&amp;D49&amp;" and firma="&amp;C49&amp;";"</f>
        <v>delete price where catId=304 and firma=10;</v>
      </c>
      <c r="R49" s="513" t="str">
        <f>"insert into price (firma,catId,tiraz,cena) values ("&amp;$C49&amp;","&amp;$D49&amp;","&amp;E$4&amp;","&amp;SUBSTITUTE(TEXT(E49,"0,00"),",",".")&amp;");"</f>
        <v>insert into price (firma,catId,tiraz,cena) values (10,304,10,52.70);</v>
      </c>
      <c r="S49" s="513" t="str">
        <f t="shared" si="70"/>
        <v>insert into price (firma,catId,tiraz,cena) values (10,304,20,36.60);</v>
      </c>
      <c r="T49" s="513" t="str">
        <f t="shared" si="71"/>
        <v>insert into price (firma,catId,tiraz,cena) values (10,304,30,28.90);</v>
      </c>
      <c r="U49" s="513" t="str">
        <f t="shared" si="72"/>
        <v>insert into price (firma,catId,tiraz,cena) values (10,304,40,28.90);</v>
      </c>
      <c r="V49" s="513" t="str">
        <f t="shared" si="73"/>
        <v>insert into price (firma,catId,tiraz,cena) values (10,304,50,26.40);</v>
      </c>
      <c r="W49" s="513" t="str">
        <f t="shared" si="74"/>
        <v>insert into price (firma,catId,tiraz,cena) values (10,304,100,21.30);</v>
      </c>
      <c r="X49" s="513" t="str">
        <f t="shared" si="75"/>
        <v>insert into price (firma,catId,tiraz,cena) values (10,304,200,19.60);</v>
      </c>
      <c r="Y49" s="513" t="str">
        <f t="shared" si="76"/>
        <v>insert into price (firma,catId,tiraz,cena) values (10,304,300,17.90);</v>
      </c>
      <c r="Z49" s="513" t="str">
        <f t="shared" si="77"/>
        <v>insert into price (firma,catId,tiraz,cena) values (10,304,500,17.00);</v>
      </c>
      <c r="AA49" s="513" t="str">
        <f>"insert into price (firma,catId,tiraz,cena) values ("&amp;$C49&amp;","&amp;$D49&amp;","&amp;N$4&amp;","&amp;SUBSTITUTE(TEXT(N49,"0,00"),",",".")&amp;");"</f>
        <v>insert into price (firma,catId,tiraz,cena) values (10,304,1000,16.20);</v>
      </c>
    </row>
    <row r="50" spans="1:27" ht="15">
      <c r="A50" s="552"/>
      <c r="B50" s="245"/>
      <c r="C50" s="245"/>
      <c r="D50" s="245"/>
      <c r="E50"/>
      <c r="F50"/>
      <c r="G50"/>
      <c r="H50"/>
      <c r="I50"/>
      <c r="J50"/>
      <c r="K50"/>
      <c r="L50"/>
      <c r="M50"/>
    </row>
    <row r="51" spans="1:27" ht="15.75" thickBot="1">
      <c r="A51" s="552"/>
      <c r="B51" s="244" t="s">
        <v>250</v>
      </c>
      <c r="C51" s="244"/>
      <c r="D51" s="244"/>
      <c r="E51"/>
      <c r="F51"/>
      <c r="G51"/>
      <c r="H51"/>
      <c r="I51"/>
      <c r="J51"/>
      <c r="K51"/>
      <c r="L51"/>
      <c r="M51"/>
      <c r="O51" s="645"/>
    </row>
    <row r="52" spans="1:27" ht="15.75" thickBot="1">
      <c r="A52" s="552"/>
      <c r="B52" s="237" t="s">
        <v>7</v>
      </c>
      <c r="C52" s="505"/>
      <c r="D52" s="505"/>
      <c r="E52" s="238">
        <v>10</v>
      </c>
      <c r="F52" s="238">
        <v>20</v>
      </c>
      <c r="G52" s="238">
        <v>30</v>
      </c>
      <c r="H52" s="238">
        <v>40</v>
      </c>
      <c r="I52" s="238">
        <v>50</v>
      </c>
      <c r="J52" s="238">
        <v>100</v>
      </c>
      <c r="K52" s="238">
        <v>200</v>
      </c>
      <c r="L52" s="238">
        <v>300</v>
      </c>
      <c r="M52" s="238">
        <v>500</v>
      </c>
      <c r="N52" s="523"/>
      <c r="O52" s="645"/>
    </row>
    <row r="53" spans="1:27" ht="29.25" thickBot="1">
      <c r="A53" s="552"/>
      <c r="B53" s="248" t="s">
        <v>251</v>
      </c>
      <c r="C53" s="637">
        <v>10</v>
      </c>
      <c r="D53" s="462">
        <v>305</v>
      </c>
      <c r="E53" s="240">
        <f t="shared" ref="E53:M53" si="80">ROUNDUP(E70*0.85,1)</f>
        <v>102</v>
      </c>
      <c r="F53" s="240">
        <f t="shared" si="80"/>
        <v>102</v>
      </c>
      <c r="G53" s="240">
        <f t="shared" si="80"/>
        <v>60.4</v>
      </c>
      <c r="H53" s="240">
        <f t="shared" si="80"/>
        <v>60.4</v>
      </c>
      <c r="I53" s="240">
        <f t="shared" si="80"/>
        <v>51</v>
      </c>
      <c r="J53" s="240">
        <f t="shared" si="80"/>
        <v>38.300000000000004</v>
      </c>
      <c r="K53" s="240">
        <f t="shared" si="80"/>
        <v>38.300000000000004</v>
      </c>
      <c r="L53" s="240">
        <f t="shared" si="80"/>
        <v>29.8</v>
      </c>
      <c r="M53" s="240">
        <f t="shared" si="80"/>
        <v>25.5</v>
      </c>
      <c r="N53" s="524"/>
      <c r="O53" s="645"/>
      <c r="Q53" s="514" t="str">
        <f>"delete price where catId="&amp;D53&amp;" and firma="&amp;C53&amp;";"</f>
        <v>delete price where catId=305 and firma=10;</v>
      </c>
      <c r="R53" s="513" t="str">
        <f>"insert into price (firma,catId,tiraz,cena) values ("&amp;$C53&amp;","&amp;$D53&amp;","&amp;E$4&amp;","&amp;SUBSTITUTE(TEXT(E53,"0,00"),",",".")&amp;");"</f>
        <v>insert into price (firma,catId,tiraz,cena) values (10,305,10,102.00);</v>
      </c>
      <c r="S53" s="513" t="str">
        <f t="shared" ref="S53:S54" si="81">"insert into price (firma,catId,tiraz,cena) values ("&amp;$C53&amp;","&amp;$D53&amp;","&amp;F$4&amp;","&amp;SUBSTITUTE(TEXT(F53,"0,00"),",",".")&amp;");"</f>
        <v>insert into price (firma,catId,tiraz,cena) values (10,305,20,102.00);</v>
      </c>
      <c r="T53" s="513" t="str">
        <f t="shared" ref="T53:T54" si="82">"insert into price (firma,catId,tiraz,cena) values ("&amp;$C53&amp;","&amp;$D53&amp;","&amp;G$4&amp;","&amp;SUBSTITUTE(TEXT(G53,"0,00"),",",".")&amp;");"</f>
        <v>insert into price (firma,catId,tiraz,cena) values (10,305,30,60.40);</v>
      </c>
      <c r="U53" s="513" t="str">
        <f t="shared" ref="U53:U54" si="83">"insert into price (firma,catId,tiraz,cena) values ("&amp;$C53&amp;","&amp;$D53&amp;","&amp;H$4&amp;","&amp;SUBSTITUTE(TEXT(H53,"0,00"),",",".")&amp;");"</f>
        <v>insert into price (firma,catId,tiraz,cena) values (10,305,40,60.40);</v>
      </c>
      <c r="V53" s="513" t="str">
        <f t="shared" ref="V53:V54" si="84">"insert into price (firma,catId,tiraz,cena) values ("&amp;$C53&amp;","&amp;$D53&amp;","&amp;I$4&amp;","&amp;SUBSTITUTE(TEXT(I53,"0,00"),",",".")&amp;");"</f>
        <v>insert into price (firma,catId,tiraz,cena) values (10,305,50,51.00);</v>
      </c>
      <c r="W53" s="513" t="str">
        <f t="shared" ref="W53:W54" si="85">"insert into price (firma,catId,tiraz,cena) values ("&amp;$C53&amp;","&amp;$D53&amp;","&amp;J$4&amp;","&amp;SUBSTITUTE(TEXT(J53,"0,00"),",",".")&amp;");"</f>
        <v>insert into price (firma,catId,tiraz,cena) values (10,305,100,38.30);</v>
      </c>
      <c r="X53" s="513" t="str">
        <f t="shared" ref="X53:X54" si="86">"insert into price (firma,catId,tiraz,cena) values ("&amp;$C53&amp;","&amp;$D53&amp;","&amp;K$4&amp;","&amp;SUBSTITUTE(TEXT(K53,"0,00"),",",".")&amp;");"</f>
        <v>insert into price (firma,catId,tiraz,cena) values (10,305,200,38.30);</v>
      </c>
      <c r="Y53" s="513" t="str">
        <f t="shared" ref="Y53:Y54" si="87">"insert into price (firma,catId,tiraz,cena) values ("&amp;$C53&amp;","&amp;$D53&amp;","&amp;L$4&amp;","&amp;SUBSTITUTE(TEXT(L53,"0,00"),",",".")&amp;");"</f>
        <v>insert into price (firma,catId,tiraz,cena) values (10,305,300,29.80);</v>
      </c>
      <c r="Z53" s="513" t="str">
        <f t="shared" ref="Z53:Z54" si="88">"insert into price (firma,catId,tiraz,cena) values ("&amp;$C53&amp;","&amp;$D53&amp;","&amp;M$4&amp;","&amp;SUBSTITUTE(TEXT(M53,"0,00"),",",".")&amp;");"</f>
        <v>insert into price (firma,catId,tiraz,cena) values (10,305,500,25.50);</v>
      </c>
    </row>
    <row r="54" spans="1:27" ht="29.25" thickBot="1">
      <c r="A54" s="552"/>
      <c r="B54" s="250" t="s">
        <v>252</v>
      </c>
      <c r="C54" s="637">
        <v>10</v>
      </c>
      <c r="D54" s="462">
        <v>306</v>
      </c>
      <c r="E54" s="240">
        <f t="shared" ref="E54:M54" si="89">ROUNDUP(E71*0.85,1)</f>
        <v>119</v>
      </c>
      <c r="F54" s="240">
        <f t="shared" si="89"/>
        <v>119</v>
      </c>
      <c r="G54" s="240">
        <f t="shared" si="89"/>
        <v>72.3</v>
      </c>
      <c r="H54" s="240">
        <f t="shared" si="89"/>
        <v>72.3</v>
      </c>
      <c r="I54" s="240">
        <f t="shared" si="89"/>
        <v>61.2</v>
      </c>
      <c r="J54" s="240">
        <f t="shared" si="89"/>
        <v>48.5</v>
      </c>
      <c r="K54" s="240">
        <f t="shared" si="89"/>
        <v>48.5</v>
      </c>
      <c r="L54" s="240">
        <f t="shared" si="89"/>
        <v>40</v>
      </c>
      <c r="M54" s="240">
        <f t="shared" si="89"/>
        <v>34</v>
      </c>
      <c r="N54" s="524"/>
      <c r="Q54" s="514" t="str">
        <f>"delete price where catId="&amp;D54&amp;" and firma="&amp;C54&amp;";"</f>
        <v>delete price where catId=306 and firma=10;</v>
      </c>
      <c r="R54" s="513" t="str">
        <f>"insert into price (firma,catId,tiraz,cena) values ("&amp;$C54&amp;","&amp;$D54&amp;","&amp;E$4&amp;","&amp;SUBSTITUTE(TEXT(E54,"0,00"),",",".")&amp;");"</f>
        <v>insert into price (firma,catId,tiraz,cena) values (10,306,10,119.00);</v>
      </c>
      <c r="S54" s="513" t="str">
        <f t="shared" si="81"/>
        <v>insert into price (firma,catId,tiraz,cena) values (10,306,20,119.00);</v>
      </c>
      <c r="T54" s="513" t="str">
        <f t="shared" si="82"/>
        <v>insert into price (firma,catId,tiraz,cena) values (10,306,30,72.30);</v>
      </c>
      <c r="U54" s="513" t="str">
        <f t="shared" si="83"/>
        <v>insert into price (firma,catId,tiraz,cena) values (10,306,40,72.30);</v>
      </c>
      <c r="V54" s="513" t="str">
        <f t="shared" si="84"/>
        <v>insert into price (firma,catId,tiraz,cena) values (10,306,50,61.20);</v>
      </c>
      <c r="W54" s="513" t="str">
        <f t="shared" si="85"/>
        <v>insert into price (firma,catId,tiraz,cena) values (10,306,100,48.50);</v>
      </c>
      <c r="X54" s="513" t="str">
        <f t="shared" si="86"/>
        <v>insert into price (firma,catId,tiraz,cena) values (10,306,200,48.50);</v>
      </c>
      <c r="Y54" s="513" t="str">
        <f t="shared" si="87"/>
        <v>insert into price (firma,catId,tiraz,cena) values (10,306,300,40.00);</v>
      </c>
      <c r="Z54" s="513" t="str">
        <f t="shared" si="88"/>
        <v>insert into price (firma,catId,tiraz,cena) values (10,306,500,34.00);</v>
      </c>
    </row>
    <row r="57" spans="1:27">
      <c r="B57" s="254" t="s">
        <v>127</v>
      </c>
      <c r="C57" s="254"/>
      <c r="D57" s="254"/>
    </row>
    <row r="58" spans="1:27" ht="15.75" thickBot="1">
      <c r="B58" s="243" t="s">
        <v>244</v>
      </c>
      <c r="C58" s="243"/>
      <c r="D58" s="243"/>
      <c r="E58"/>
      <c r="F58"/>
      <c r="G58"/>
      <c r="H58"/>
      <c r="I58"/>
      <c r="J58"/>
      <c r="K58"/>
      <c r="L58"/>
      <c r="M58"/>
    </row>
    <row r="59" spans="1:27" ht="15.75" thickBot="1">
      <c r="B59" s="237" t="s">
        <v>7</v>
      </c>
      <c r="C59" s="505"/>
      <c r="D59" s="505"/>
      <c r="E59" s="238">
        <v>10</v>
      </c>
      <c r="F59" s="238">
        <v>20</v>
      </c>
      <c r="G59" s="238">
        <v>30</v>
      </c>
      <c r="H59" s="238">
        <v>40</v>
      </c>
      <c r="I59" s="238">
        <v>50</v>
      </c>
      <c r="J59" s="238">
        <v>100</v>
      </c>
      <c r="K59" s="238">
        <v>200</v>
      </c>
      <c r="L59" s="238">
        <v>300</v>
      </c>
      <c r="M59" s="238">
        <v>500</v>
      </c>
      <c r="N59" s="238">
        <v>1000</v>
      </c>
    </row>
    <row r="60" spans="1:27" ht="15.75" thickBot="1">
      <c r="B60" s="239" t="s">
        <v>245</v>
      </c>
      <c r="C60" s="643"/>
      <c r="D60" s="643"/>
      <c r="E60" s="132">
        <f>F60*F59/E59</f>
        <v>54</v>
      </c>
      <c r="F60" s="240">
        <v>27</v>
      </c>
      <c r="G60" s="240">
        <v>27</v>
      </c>
      <c r="H60" s="240">
        <v>27</v>
      </c>
      <c r="I60" s="240">
        <v>18</v>
      </c>
      <c r="J60" s="240">
        <v>12</v>
      </c>
      <c r="K60" s="240">
        <v>6.4</v>
      </c>
      <c r="L60" s="240">
        <v>5.4</v>
      </c>
      <c r="M60" s="240">
        <v>5</v>
      </c>
      <c r="N60" s="240">
        <v>4</v>
      </c>
    </row>
    <row r="61" spans="1:27" ht="15.75" thickBot="1">
      <c r="B61" s="239" t="s">
        <v>246</v>
      </c>
      <c r="C61" s="643"/>
      <c r="D61" s="643"/>
      <c r="E61" s="132">
        <f>F61*F59/E59</f>
        <v>58</v>
      </c>
      <c r="F61" s="240">
        <v>29</v>
      </c>
      <c r="G61" s="240">
        <v>29</v>
      </c>
      <c r="H61" s="240">
        <v>29</v>
      </c>
      <c r="I61" s="240">
        <v>23</v>
      </c>
      <c r="J61" s="240">
        <v>16</v>
      </c>
      <c r="K61" s="240">
        <v>9.8000000000000007</v>
      </c>
      <c r="L61" s="240">
        <v>7.9</v>
      </c>
      <c r="M61" s="240">
        <v>7.5</v>
      </c>
      <c r="N61" s="240">
        <v>5.8</v>
      </c>
    </row>
    <row r="62" spans="1:27" ht="15">
      <c r="B62" s="245"/>
      <c r="C62" s="245"/>
      <c r="D62" s="245"/>
      <c r="E62"/>
      <c r="F62"/>
      <c r="G62"/>
      <c r="H62"/>
      <c r="I62"/>
      <c r="J62"/>
      <c r="K62"/>
      <c r="L62"/>
      <c r="M62"/>
    </row>
    <row r="63" spans="1:27" ht="15.75" thickBot="1">
      <c r="B63" s="243" t="s">
        <v>247</v>
      </c>
      <c r="C63" s="243"/>
      <c r="D63" s="243"/>
      <c r="E63"/>
      <c r="F63"/>
      <c r="G63"/>
      <c r="H63"/>
      <c r="I63"/>
      <c r="J63"/>
      <c r="K63"/>
      <c r="L63"/>
      <c r="M63"/>
    </row>
    <row r="64" spans="1:27" ht="15.75" thickBot="1">
      <c r="B64" s="237" t="s">
        <v>7</v>
      </c>
      <c r="C64" s="505"/>
      <c r="D64" s="505"/>
      <c r="E64" s="238">
        <v>10</v>
      </c>
      <c r="F64" s="238">
        <v>20</v>
      </c>
      <c r="G64" s="238">
        <v>30</v>
      </c>
      <c r="H64" s="238">
        <v>40</v>
      </c>
      <c r="I64" s="238">
        <v>50</v>
      </c>
      <c r="J64" s="238">
        <v>100</v>
      </c>
      <c r="K64" s="238">
        <v>200</v>
      </c>
      <c r="L64" s="238">
        <v>300</v>
      </c>
      <c r="M64" s="238">
        <v>500</v>
      </c>
      <c r="N64" s="238">
        <v>1000</v>
      </c>
    </row>
    <row r="65" spans="2:14" ht="15.75" thickBot="1">
      <c r="B65" s="239" t="s">
        <v>245</v>
      </c>
      <c r="C65" s="644"/>
      <c r="D65" s="644"/>
      <c r="E65" s="240">
        <v>54</v>
      </c>
      <c r="F65" s="240">
        <v>36</v>
      </c>
      <c r="G65" s="240">
        <v>27</v>
      </c>
      <c r="H65" s="240">
        <v>27</v>
      </c>
      <c r="I65" s="240">
        <v>25</v>
      </c>
      <c r="J65" s="240">
        <v>18</v>
      </c>
      <c r="K65" s="240">
        <v>16</v>
      </c>
      <c r="L65" s="240">
        <v>15</v>
      </c>
      <c r="M65" s="240">
        <v>14</v>
      </c>
      <c r="N65" s="240">
        <v>13</v>
      </c>
    </row>
    <row r="66" spans="2:14" ht="15.75" thickBot="1">
      <c r="B66" s="239" t="s">
        <v>246</v>
      </c>
      <c r="C66" s="644"/>
      <c r="D66" s="644"/>
      <c r="E66" s="240">
        <v>62</v>
      </c>
      <c r="F66" s="240">
        <v>43</v>
      </c>
      <c r="G66" s="240">
        <v>34</v>
      </c>
      <c r="H66" s="240">
        <v>34</v>
      </c>
      <c r="I66" s="240">
        <v>31</v>
      </c>
      <c r="J66" s="240">
        <v>25</v>
      </c>
      <c r="K66" s="240">
        <v>23</v>
      </c>
      <c r="L66" s="240">
        <v>21</v>
      </c>
      <c r="M66" s="240">
        <v>20</v>
      </c>
      <c r="N66" s="240">
        <v>19</v>
      </c>
    </row>
    <row r="67" spans="2:14" ht="15">
      <c r="B67" s="245"/>
      <c r="C67" s="245"/>
      <c r="D67" s="245"/>
      <c r="E67"/>
      <c r="F67"/>
      <c r="G67"/>
      <c r="H67"/>
      <c r="I67"/>
      <c r="J67"/>
      <c r="K67"/>
      <c r="L67"/>
      <c r="M67"/>
    </row>
    <row r="68" spans="2:14" ht="15.75" thickBot="1">
      <c r="B68" s="243" t="s">
        <v>248</v>
      </c>
      <c r="C68" s="243"/>
      <c r="D68" s="243"/>
      <c r="E68"/>
      <c r="F68"/>
      <c r="G68"/>
      <c r="H68"/>
      <c r="I68"/>
      <c r="J68"/>
      <c r="K68"/>
      <c r="L68"/>
      <c r="M68"/>
    </row>
    <row r="69" spans="2:14" ht="15.75" thickBot="1">
      <c r="B69" s="237" t="s">
        <v>7</v>
      </c>
      <c r="C69" s="505"/>
      <c r="D69" s="505"/>
      <c r="E69" s="238">
        <v>10</v>
      </c>
      <c r="F69" s="238">
        <v>20</v>
      </c>
      <c r="G69" s="238">
        <v>30</v>
      </c>
      <c r="H69" s="238">
        <v>40</v>
      </c>
      <c r="I69" s="238">
        <v>50</v>
      </c>
      <c r="J69" s="238">
        <v>100</v>
      </c>
      <c r="K69" s="238">
        <v>200</v>
      </c>
      <c r="L69" s="238">
        <v>300</v>
      </c>
      <c r="M69" s="238">
        <v>500</v>
      </c>
    </row>
    <row r="70" spans="2:14" ht="15.75" thickBot="1">
      <c r="B70" s="239" t="s">
        <v>245</v>
      </c>
      <c r="C70" s="644"/>
      <c r="D70" s="644"/>
      <c r="E70" s="240">
        <v>120</v>
      </c>
      <c r="F70" s="240">
        <v>120</v>
      </c>
      <c r="G70" s="240">
        <v>71</v>
      </c>
      <c r="H70" s="240">
        <v>71</v>
      </c>
      <c r="I70" s="240">
        <v>60</v>
      </c>
      <c r="J70" s="240">
        <v>45</v>
      </c>
      <c r="K70" s="240">
        <v>45</v>
      </c>
      <c r="L70" s="240">
        <v>35</v>
      </c>
      <c r="M70" s="240">
        <v>30</v>
      </c>
    </row>
    <row r="71" spans="2:14" ht="15.75" thickBot="1">
      <c r="B71" s="239" t="s">
        <v>246</v>
      </c>
      <c r="C71" s="644"/>
      <c r="D71" s="644"/>
      <c r="E71" s="240">
        <v>140</v>
      </c>
      <c r="F71" s="240">
        <v>140</v>
      </c>
      <c r="G71" s="240">
        <v>85</v>
      </c>
      <c r="H71" s="240">
        <v>85</v>
      </c>
      <c r="I71" s="240">
        <v>72</v>
      </c>
      <c r="J71" s="240">
        <v>57</v>
      </c>
      <c r="K71" s="240">
        <v>57</v>
      </c>
      <c r="L71" s="240">
        <v>47</v>
      </c>
      <c r="M71" s="240">
        <v>40</v>
      </c>
    </row>
    <row r="74" spans="2:14" ht="15">
      <c r="C74" s="514"/>
      <c r="D74" s="467"/>
      <c r="E74" s="514"/>
      <c r="F74" s="514"/>
      <c r="G74" s="514"/>
    </row>
    <row r="75" spans="2:14" ht="15">
      <c r="B75" s="244" t="s">
        <v>253</v>
      </c>
      <c r="C75" s="514"/>
      <c r="D75" s="514"/>
      <c r="E75" s="467" t="str">
        <f>"insert into Category (parentId,tip) values("&amp;426&amp;",'"&amp;B75&amp;"');"</f>
        <v>insert into Category (parentId,tip) values(426,'Нанесение на ручки, флешки, брелки. Площадь нанесения не более 5 кв.см.');</v>
      </c>
      <c r="F75" s="467"/>
      <c r="G75" s="467"/>
    </row>
    <row r="76" spans="2:14" ht="15">
      <c r="B76" s="244" t="s">
        <v>254</v>
      </c>
      <c r="C76" s="514"/>
      <c r="D76" s="514"/>
      <c r="E76" s="467" t="str">
        <f t="shared" ref="E76:E77" si="90">"insert into Category (parentId,tip) values("&amp;426&amp;",'"&amp;B76&amp;"');"</f>
        <v>insert into Category (parentId,tip) values(426,'Нанесение на прочие изделия. Площадь нанесения не более 40 кв.см.');</v>
      </c>
      <c r="F76" s="514"/>
      <c r="G76" s="514"/>
    </row>
    <row r="77" spans="2:14" ht="15">
      <c r="B77" s="244" t="s">
        <v>443</v>
      </c>
      <c r="C77" s="514"/>
      <c r="D77" s="514"/>
      <c r="E77" s="467" t="str">
        <f t="shared" si="90"/>
        <v>insert into Category (parentId,tip) values(426,'Нанесение на крупногабаритные изделия. Площадь нанесения не более 100 кв.см.');</v>
      </c>
      <c r="F77" s="514"/>
      <c r="G77" s="514"/>
    </row>
    <row r="78" spans="2:14" ht="15">
      <c r="C78" s="514"/>
      <c r="D78" s="514"/>
      <c r="E78" s="467"/>
      <c r="F78" s="514"/>
      <c r="G78" s="514"/>
    </row>
    <row r="79" spans="2:14" ht="15">
      <c r="C79" s="514"/>
      <c r="D79" s="514"/>
      <c r="E79" s="462"/>
      <c r="F79" s="514"/>
      <c r="G79" s="514"/>
    </row>
    <row r="80" spans="2:14" ht="15">
      <c r="C80" s="514"/>
      <c r="D80" s="514"/>
      <c r="E80" s="462">
        <v>298</v>
      </c>
      <c r="F80" s="467" t="str">
        <f>"insert into Category (parentId,tip) values("&amp;E80&amp;",'"&amp;$B$53&amp;"');"</f>
        <v>insert into Category (parentId,tip) values(298,'CMYK (белый сувенир, плоская поверхность) ,  с учетом приладки');</v>
      </c>
      <c r="G80" s="514" t="str">
        <f>"insert into Category (parentId,tip) values("&amp;E80&amp;",'"&amp;$B$54&amp;"');"</f>
        <v>insert into Category (parentId,tip) values(298,'CMYK+w, (цветной сувенир, плоская поверхность) ,  с учетом приладки');</v>
      </c>
    </row>
    <row r="81" spans="3:7" ht="15">
      <c r="C81" s="514"/>
      <c r="D81" s="514"/>
      <c r="E81" s="462">
        <v>299</v>
      </c>
      <c r="F81" s="467" t="str">
        <f t="shared" ref="F81:F82" si="91">"insert into Category (parentId,tip) values("&amp;E81&amp;",'"&amp;$B$53&amp;"');"</f>
        <v>insert into Category (parentId,tip) values(299,'CMYK (белый сувенир, плоская поверхность) ,  с учетом приладки');</v>
      </c>
      <c r="G81" s="514" t="str">
        <f t="shared" ref="G81:G82" si="92">"insert into Category (parentId,tip) values("&amp;E81&amp;",'"&amp;$B$54&amp;"');"</f>
        <v>insert into Category (parentId,tip) values(299,'CMYK+w, (цветной сувенир, плоская поверхность) ,  с учетом приладки');</v>
      </c>
    </row>
    <row r="82" spans="3:7" ht="15">
      <c r="E82" s="462">
        <v>300</v>
      </c>
      <c r="F82" s="467" t="str">
        <f t="shared" si="91"/>
        <v>insert into Category (parentId,tip) values(300,'CMYK (белый сувенир, плоская поверхность) ,  с учетом приладки');</v>
      </c>
      <c r="G82" s="514" t="str">
        <f t="shared" si="92"/>
        <v>insert into Category (parentId,tip) values(300,'CMYK+w, (цветной сувенир, плоская поверхность) ,  с учетом приладки');</v>
      </c>
    </row>
  </sheetData>
  <mergeCells count="2">
    <mergeCell ref="A2:A54"/>
    <mergeCell ref="A1:M1"/>
  </mergeCells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R15"/>
  <sheetViews>
    <sheetView topLeftCell="D1" zoomScale="98" zoomScaleNormal="98" workbookViewId="0">
      <selection activeCell="D9" sqref="D9:K9"/>
    </sheetView>
  </sheetViews>
  <sheetFormatPr defaultColWidth="9.140625" defaultRowHeight="15"/>
  <cols>
    <col min="1" max="3" width="0" style="28" hidden="1" customWidth="1"/>
    <col min="4" max="16384" width="9.140625" style="28"/>
  </cols>
  <sheetData>
    <row r="1" spans="2:18" ht="33.75">
      <c r="D1" s="527" t="s">
        <v>303</v>
      </c>
      <c r="E1" s="527"/>
      <c r="F1" s="527"/>
      <c r="G1" s="527"/>
      <c r="H1" s="527"/>
      <c r="I1" s="527"/>
      <c r="J1" s="527"/>
      <c r="K1" s="527"/>
      <c r="L1" s="527"/>
      <c r="M1" s="527"/>
      <c r="N1" s="527"/>
    </row>
    <row r="2" spans="2:18" ht="50.45" customHeight="1">
      <c r="D2" s="197" t="s">
        <v>219</v>
      </c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</row>
    <row r="3" spans="2:18" ht="20.25">
      <c r="D3" s="196" t="s">
        <v>131</v>
      </c>
      <c r="E3" s="195"/>
      <c r="F3" s="195"/>
      <c r="G3" s="195">
        <f>I3*7.5*100+450</f>
        <v>7950</v>
      </c>
      <c r="H3" s="195"/>
      <c r="I3" s="195">
        <v>10</v>
      </c>
      <c r="J3" s="195"/>
      <c r="K3" s="195"/>
      <c r="L3" s="195"/>
      <c r="M3" s="195"/>
      <c r="N3" s="195"/>
      <c r="O3" s="195"/>
    </row>
    <row r="4" spans="2:18" ht="20.25">
      <c r="B4" s="28">
        <v>1</v>
      </c>
      <c r="C4" s="28">
        <v>66</v>
      </c>
      <c r="D4" s="553" t="s">
        <v>215</v>
      </c>
      <c r="E4" s="553"/>
      <c r="F4" s="553"/>
      <c r="G4" s="553"/>
      <c r="H4" s="553"/>
      <c r="I4" s="553"/>
      <c r="J4" s="553"/>
      <c r="K4" s="553"/>
      <c r="L4" s="553"/>
      <c r="M4" s="553"/>
      <c r="N4" s="553"/>
      <c r="O4" s="553"/>
      <c r="Q4" s="511"/>
      <c r="R4" s="513"/>
    </row>
    <row r="5" spans="2:18" ht="20.25">
      <c r="B5" s="28">
        <v>1</v>
      </c>
      <c r="C5" s="28">
        <v>67</v>
      </c>
      <c r="D5" s="553" t="s">
        <v>216</v>
      </c>
      <c r="E5" s="553"/>
      <c r="F5" s="553"/>
      <c r="G5" s="553"/>
      <c r="H5" s="553"/>
      <c r="I5" s="553"/>
      <c r="J5" s="553"/>
      <c r="K5" s="553"/>
      <c r="L5" s="553"/>
      <c r="M5" s="553"/>
      <c r="N5" s="553"/>
      <c r="O5" s="553"/>
    </row>
    <row r="6" spans="2:18" ht="35.450000000000003" customHeight="1">
      <c r="D6" s="553" t="s">
        <v>214</v>
      </c>
      <c r="E6" s="553"/>
      <c r="F6" s="553"/>
      <c r="G6" s="553"/>
      <c r="H6" s="553"/>
      <c r="I6" s="553"/>
      <c r="J6" s="553"/>
      <c r="K6" s="553"/>
      <c r="L6" s="553"/>
      <c r="M6" s="553"/>
      <c r="N6" s="553"/>
      <c r="O6" s="553"/>
    </row>
    <row r="8" spans="2:18">
      <c r="D8" s="28" t="s">
        <v>220</v>
      </c>
      <c r="G8" s="195">
        <f>I8*7*100+350</f>
        <v>7350</v>
      </c>
      <c r="H8" s="195"/>
      <c r="I8" s="195">
        <v>10</v>
      </c>
    </row>
    <row r="9" spans="2:18" ht="20.25">
      <c r="B9" s="28">
        <v>3</v>
      </c>
      <c r="C9" s="28">
        <v>66</v>
      </c>
      <c r="D9" s="553" t="s">
        <v>221</v>
      </c>
      <c r="E9" s="553"/>
      <c r="F9" s="553"/>
      <c r="G9" s="553"/>
      <c r="H9" s="553"/>
      <c r="I9" s="553"/>
      <c r="J9" s="553"/>
      <c r="K9" s="553"/>
    </row>
    <row r="10" spans="2:18" ht="41.45" customHeight="1">
      <c r="B10" s="28">
        <v>3</v>
      </c>
      <c r="C10" s="28">
        <v>67</v>
      </c>
      <c r="D10" s="553" t="s">
        <v>222</v>
      </c>
      <c r="E10" s="553"/>
      <c r="F10" s="553"/>
      <c r="G10" s="553"/>
      <c r="H10" s="553"/>
      <c r="I10" s="553"/>
      <c r="J10" s="553"/>
      <c r="K10" s="553"/>
      <c r="L10" s="553"/>
      <c r="M10" s="553"/>
      <c r="N10" s="553"/>
      <c r="O10" s="553"/>
    </row>
    <row r="12" spans="2:18" ht="20.25">
      <c r="D12" s="196" t="s">
        <v>126</v>
      </c>
    </row>
    <row r="13" spans="2:18" ht="20.25">
      <c r="B13" s="28">
        <v>10</v>
      </c>
      <c r="C13" s="28">
        <v>66</v>
      </c>
      <c r="D13" s="553" t="s">
        <v>217</v>
      </c>
      <c r="E13" s="553"/>
      <c r="F13" s="553"/>
      <c r="G13" s="553"/>
      <c r="H13" s="553"/>
      <c r="I13" s="553"/>
      <c r="J13" s="553"/>
      <c r="K13" s="553"/>
      <c r="L13" s="553"/>
      <c r="M13" s="553"/>
      <c r="N13" s="553"/>
      <c r="O13" s="553"/>
    </row>
    <row r="14" spans="2:18" ht="20.25">
      <c r="B14" s="28">
        <v>10</v>
      </c>
      <c r="C14" s="28">
        <v>67</v>
      </c>
      <c r="D14" s="553" t="s">
        <v>218</v>
      </c>
      <c r="E14" s="553"/>
      <c r="F14" s="553"/>
      <c r="G14" s="553"/>
      <c r="H14" s="553"/>
      <c r="I14" s="553"/>
      <c r="J14" s="553"/>
      <c r="K14" s="553"/>
      <c r="L14" s="553"/>
      <c r="M14" s="553"/>
      <c r="N14" s="553"/>
      <c r="O14" s="553"/>
    </row>
    <row r="15" spans="2:18" ht="45.95" customHeight="1">
      <c r="D15" s="553" t="s">
        <v>214</v>
      </c>
      <c r="E15" s="553"/>
      <c r="F15" s="553"/>
      <c r="G15" s="553"/>
      <c r="H15" s="553"/>
      <c r="I15" s="553"/>
      <c r="J15" s="553"/>
      <c r="K15" s="553"/>
      <c r="L15" s="553"/>
      <c r="M15" s="553"/>
      <c r="N15" s="553"/>
      <c r="O15" s="553"/>
    </row>
  </sheetData>
  <mergeCells count="9">
    <mergeCell ref="D14:O14"/>
    <mergeCell ref="D15:O15"/>
    <mergeCell ref="D9:K9"/>
    <mergeCell ref="D10:O10"/>
    <mergeCell ref="D1:N1"/>
    <mergeCell ref="D4:O4"/>
    <mergeCell ref="D5:O5"/>
    <mergeCell ref="D6:O6"/>
    <mergeCell ref="D13:O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E74"/>
  <sheetViews>
    <sheetView zoomScale="85" zoomScaleNormal="85" workbookViewId="0">
      <selection activeCell="R4" sqref="R4:S4"/>
    </sheetView>
  </sheetViews>
  <sheetFormatPr defaultRowHeight="15"/>
  <cols>
    <col min="1" max="1" width="21.140625" bestFit="1" customWidth="1"/>
    <col min="2" max="2" width="8" style="459" customWidth="1"/>
    <col min="3" max="3" width="10.7109375" style="459" customWidth="1"/>
    <col min="4" max="4" width="10.140625" customWidth="1"/>
    <col min="10" max="10" width="10.28515625" customWidth="1"/>
    <col min="17" max="17" width="9.140625" style="511"/>
  </cols>
  <sheetData>
    <row r="1" spans="1:31" ht="34.5" thickBot="1">
      <c r="A1" s="527" t="s">
        <v>302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</row>
    <row r="2" spans="1:31" ht="21" customHeight="1" thickBot="1">
      <c r="A2" s="214" t="s">
        <v>131</v>
      </c>
      <c r="B2" s="479"/>
      <c r="C2" s="479"/>
      <c r="D2" s="222"/>
      <c r="E2" s="222"/>
      <c r="F2" s="222"/>
      <c r="G2" s="222"/>
      <c r="H2" s="222"/>
      <c r="I2" s="222"/>
      <c r="J2" s="222"/>
      <c r="K2" s="202"/>
      <c r="L2" s="202"/>
      <c r="M2" s="202"/>
      <c r="N2" s="202"/>
      <c r="O2" s="202"/>
      <c r="P2" s="202"/>
      <c r="Q2" s="202"/>
      <c r="R2" s="215"/>
    </row>
    <row r="3" spans="1:31" ht="15.75">
      <c r="A3" s="7" t="s">
        <v>8</v>
      </c>
      <c r="B3" s="463"/>
      <c r="C3" s="463">
        <v>413</v>
      </c>
      <c r="D3" s="198">
        <v>100</v>
      </c>
      <c r="E3" s="198">
        <v>200</v>
      </c>
      <c r="F3" s="198">
        <v>300</v>
      </c>
      <c r="G3" s="198">
        <v>500</v>
      </c>
      <c r="H3" s="198">
        <v>600</v>
      </c>
      <c r="I3" s="198">
        <v>700</v>
      </c>
      <c r="J3" s="198">
        <v>800</v>
      </c>
      <c r="K3" s="198">
        <v>900</v>
      </c>
      <c r="L3" s="198">
        <v>1000</v>
      </c>
      <c r="M3" s="198">
        <v>2000</v>
      </c>
      <c r="N3" s="198">
        <v>3000</v>
      </c>
      <c r="O3" s="198">
        <v>5000</v>
      </c>
      <c r="P3" s="198">
        <v>10000</v>
      </c>
      <c r="Q3" s="518"/>
      <c r="R3" s="216"/>
    </row>
    <row r="4" spans="1:31" ht="15.75">
      <c r="A4" s="12" t="s">
        <v>2</v>
      </c>
      <c r="B4" s="480">
        <v>1</v>
      </c>
      <c r="C4" s="462">
        <v>83</v>
      </c>
      <c r="D4" s="32">
        <f>D43*1.5</f>
        <v>21.240000000000002</v>
      </c>
      <c r="E4" s="32">
        <f t="shared" ref="E4:P4" si="0">E43*1.5</f>
        <v>13.439999999999998</v>
      </c>
      <c r="F4" s="32">
        <f t="shared" si="0"/>
        <v>12.84</v>
      </c>
      <c r="G4" s="32">
        <f t="shared" si="0"/>
        <v>11.4</v>
      </c>
      <c r="H4" s="32">
        <f t="shared" si="0"/>
        <v>10.92</v>
      </c>
      <c r="I4" s="32">
        <f t="shared" si="0"/>
        <v>10.44</v>
      </c>
      <c r="J4" s="32">
        <f t="shared" si="0"/>
        <v>9.36</v>
      </c>
      <c r="K4" s="32">
        <f t="shared" si="0"/>
        <v>8.64</v>
      </c>
      <c r="L4" s="32">
        <f t="shared" si="0"/>
        <v>8.0400000000000009</v>
      </c>
      <c r="M4" s="32">
        <f t="shared" si="0"/>
        <v>7.32</v>
      </c>
      <c r="N4" s="32">
        <f t="shared" si="0"/>
        <v>6.7199999999999989</v>
      </c>
      <c r="O4" s="32">
        <f t="shared" si="0"/>
        <v>5.52</v>
      </c>
      <c r="P4" s="32">
        <f t="shared" si="0"/>
        <v>4.32</v>
      </c>
      <c r="Q4" s="519"/>
      <c r="R4" s="459" t="str">
        <f>"delete price where catId="&amp;C4&amp;" and firma="&amp;B4&amp;";"</f>
        <v>delete price where catId=83 and firma=1;</v>
      </c>
      <c r="S4" s="461" t="str">
        <f>"insert into price (firma,catId,tiraz,cena) values ("&amp;$B4&amp;","&amp;$C4&amp;","&amp;D$3&amp;","&amp;SUBSTITUTE(TEXT(D4,"0,00"),",",".")&amp;");"</f>
        <v>insert into price (firma,catId,tiraz,cena) values (1,83,100,21.24);</v>
      </c>
      <c r="T4" s="461" t="str">
        <f t="shared" ref="T4:AB4" si="1">"insert into price (firma,catId,tiraz,cena) values ("&amp;$B4&amp;","&amp;$C4&amp;","&amp;E$3&amp;","&amp;SUBSTITUTE(TEXT(E4,"0,00"),",",".")&amp;");"</f>
        <v>insert into price (firma,catId,tiraz,cena) values (1,83,200,13.44);</v>
      </c>
      <c r="U4" s="461" t="str">
        <f t="shared" si="1"/>
        <v>insert into price (firma,catId,tiraz,cena) values (1,83,300,12.84);</v>
      </c>
      <c r="V4" s="461" t="str">
        <f t="shared" si="1"/>
        <v>insert into price (firma,catId,tiraz,cena) values (1,83,500,11.40);</v>
      </c>
      <c r="W4" s="461" t="str">
        <f t="shared" si="1"/>
        <v>insert into price (firma,catId,tiraz,cena) values (1,83,600,10.92);</v>
      </c>
      <c r="X4" s="461" t="str">
        <f t="shared" si="1"/>
        <v>insert into price (firma,catId,tiraz,cena) values (1,83,700,10.44);</v>
      </c>
      <c r="Y4" s="461" t="str">
        <f t="shared" si="1"/>
        <v>insert into price (firma,catId,tiraz,cena) values (1,83,800,9.36);</v>
      </c>
      <c r="Z4" s="461" t="str">
        <f t="shared" si="1"/>
        <v>insert into price (firma,catId,tiraz,cena) values (1,83,900,8.64);</v>
      </c>
      <c r="AA4" s="461" t="str">
        <f t="shared" si="1"/>
        <v>insert into price (firma,catId,tiraz,cena) values (1,83,1000,8.04);</v>
      </c>
      <c r="AB4" s="461" t="str">
        <f t="shared" si="1"/>
        <v>insert into price (firma,catId,tiraz,cena) values (1,83,2000,7.32);</v>
      </c>
      <c r="AC4" s="461" t="str">
        <f>"insert into price (firma,catId,tiraz,cena) values ("&amp;$B4&amp;","&amp;$C4&amp;","&amp;N$3&amp;","&amp;SUBSTITUTE(TEXT(N4,"0,00"),",",".")&amp;");"</f>
        <v>insert into price (firma,catId,tiraz,cena) values (1,83,3000,6.72);</v>
      </c>
      <c r="AD4" s="461" t="str">
        <f t="shared" ref="AD4" si="2">"insert into price (firma,catId,tiraz,cena) values ("&amp;$B4&amp;","&amp;$C4&amp;","&amp;O$3&amp;","&amp;SUBSTITUTE(TEXT(O4,"0,00"),",",".")&amp;");"</f>
        <v>insert into price (firma,catId,tiraz,cena) values (1,83,5000,5.52);</v>
      </c>
      <c r="AE4" s="461" t="str">
        <f>"insert into price (firma,catId,tiraz,cena) values ("&amp;$B4&amp;","&amp;$C4&amp;","&amp;P$3&amp;","&amp;SUBSTITUTE(TEXT(P4,"0,00"),",",".")&amp;");"</f>
        <v>insert into price (firma,catId,tiraz,cena) values (1,83,10000,4.32);</v>
      </c>
    </row>
    <row r="5" spans="1:31" ht="15.75">
      <c r="A5" s="12" t="s">
        <v>3</v>
      </c>
      <c r="B5" s="480">
        <v>1</v>
      </c>
      <c r="C5" s="462">
        <v>84</v>
      </c>
      <c r="D5" s="32">
        <f t="shared" ref="D5:P7" si="3">D44*1.5</f>
        <v>25.799999999999997</v>
      </c>
      <c r="E5" s="32">
        <f t="shared" si="3"/>
        <v>16.8</v>
      </c>
      <c r="F5" s="32">
        <f t="shared" si="3"/>
        <v>16.080000000000002</v>
      </c>
      <c r="G5" s="32">
        <f t="shared" si="3"/>
        <v>14.880000000000003</v>
      </c>
      <c r="H5" s="32">
        <f t="shared" si="3"/>
        <v>14.04</v>
      </c>
      <c r="I5" s="32">
        <f t="shared" si="3"/>
        <v>13.439999999999998</v>
      </c>
      <c r="J5" s="32">
        <f t="shared" si="3"/>
        <v>12.84</v>
      </c>
      <c r="K5" s="32">
        <f t="shared" si="3"/>
        <v>12.120000000000001</v>
      </c>
      <c r="L5" s="32">
        <f t="shared" si="3"/>
        <v>11.52</v>
      </c>
      <c r="M5" s="32">
        <f t="shared" si="3"/>
        <v>10.8</v>
      </c>
      <c r="N5" s="32">
        <f t="shared" si="3"/>
        <v>9.6000000000000014</v>
      </c>
      <c r="O5" s="32">
        <f t="shared" si="3"/>
        <v>8.64</v>
      </c>
      <c r="P5" s="32">
        <f t="shared" si="3"/>
        <v>7.6800000000000015</v>
      </c>
      <c r="Q5" s="519"/>
      <c r="R5" s="459" t="str">
        <f t="shared" ref="R5:R7" si="4">"delete price where catId="&amp;C5&amp;" and firma="&amp;B5&amp;";"</f>
        <v>delete price where catId=84 and firma=1;</v>
      </c>
      <c r="S5" s="461" t="str">
        <f t="shared" ref="S5:S7" si="5">"insert into price (firma,catId,tiraz,cena) values ("&amp;$B5&amp;","&amp;$C5&amp;","&amp;D$3&amp;","&amp;SUBSTITUTE(TEXT(D5,"0,00"),",",".")&amp;");"</f>
        <v>insert into price (firma,catId,tiraz,cena) values (1,84,100,25.80);</v>
      </c>
      <c r="T5" s="461" t="str">
        <f t="shared" ref="T5:T7" si="6">"insert into price (firma,catId,tiraz,cena) values ("&amp;$B5&amp;","&amp;$C5&amp;","&amp;E$3&amp;","&amp;SUBSTITUTE(TEXT(E5,"0,00"),",",".")&amp;");"</f>
        <v>insert into price (firma,catId,tiraz,cena) values (1,84,200,16.80);</v>
      </c>
      <c r="U5" s="461" t="str">
        <f t="shared" ref="U5:U7" si="7">"insert into price (firma,catId,tiraz,cena) values ("&amp;$B5&amp;","&amp;$C5&amp;","&amp;F$3&amp;","&amp;SUBSTITUTE(TEXT(F5,"0,00"),",",".")&amp;");"</f>
        <v>insert into price (firma,catId,tiraz,cena) values (1,84,300,16.08);</v>
      </c>
      <c r="V5" s="461" t="str">
        <f t="shared" ref="V5:V7" si="8">"insert into price (firma,catId,tiraz,cena) values ("&amp;$B5&amp;","&amp;$C5&amp;","&amp;G$3&amp;","&amp;SUBSTITUTE(TEXT(G5,"0,00"),",",".")&amp;");"</f>
        <v>insert into price (firma,catId,tiraz,cena) values (1,84,500,14.88);</v>
      </c>
      <c r="W5" s="461" t="str">
        <f t="shared" ref="W5:W7" si="9">"insert into price (firma,catId,tiraz,cena) values ("&amp;$B5&amp;","&amp;$C5&amp;","&amp;H$3&amp;","&amp;SUBSTITUTE(TEXT(H5,"0,00"),",",".")&amp;");"</f>
        <v>insert into price (firma,catId,tiraz,cena) values (1,84,600,14.04);</v>
      </c>
      <c r="X5" s="461" t="str">
        <f t="shared" ref="X5:X7" si="10">"insert into price (firma,catId,tiraz,cena) values ("&amp;$B5&amp;","&amp;$C5&amp;","&amp;I$3&amp;","&amp;SUBSTITUTE(TEXT(I5,"0,00"),",",".")&amp;");"</f>
        <v>insert into price (firma,catId,tiraz,cena) values (1,84,700,13.44);</v>
      </c>
      <c r="Y5" s="461" t="str">
        <f t="shared" ref="Y5:Y7" si="11">"insert into price (firma,catId,tiraz,cena) values ("&amp;$B5&amp;","&amp;$C5&amp;","&amp;J$3&amp;","&amp;SUBSTITUTE(TEXT(J5,"0,00"),",",".")&amp;");"</f>
        <v>insert into price (firma,catId,tiraz,cena) values (1,84,800,12.84);</v>
      </c>
      <c r="Z5" s="461" t="str">
        <f t="shared" ref="Z5:Z7" si="12">"insert into price (firma,catId,tiraz,cena) values ("&amp;$B5&amp;","&amp;$C5&amp;","&amp;K$3&amp;","&amp;SUBSTITUTE(TEXT(K5,"0,00"),",",".")&amp;");"</f>
        <v>insert into price (firma,catId,tiraz,cena) values (1,84,900,12.12);</v>
      </c>
      <c r="AA5" s="461" t="str">
        <f t="shared" ref="AA5:AA7" si="13">"insert into price (firma,catId,tiraz,cena) values ("&amp;$B5&amp;","&amp;$C5&amp;","&amp;L$3&amp;","&amp;SUBSTITUTE(TEXT(L5,"0,00"),",",".")&amp;");"</f>
        <v>insert into price (firma,catId,tiraz,cena) values (1,84,1000,11.52);</v>
      </c>
      <c r="AB5" s="461" t="str">
        <f t="shared" ref="AB5:AB7" si="14">"insert into price (firma,catId,tiraz,cena) values ("&amp;$B5&amp;","&amp;$C5&amp;","&amp;M$3&amp;","&amp;SUBSTITUTE(TEXT(M5,"0,00"),",",".")&amp;");"</f>
        <v>insert into price (firma,catId,tiraz,cena) values (1,84,2000,10.80);</v>
      </c>
      <c r="AC5" s="461" t="str">
        <f t="shared" ref="AC5:AC7" si="15">"insert into price (firma,catId,tiraz,cena) values ("&amp;$B5&amp;","&amp;$C5&amp;","&amp;N$3&amp;","&amp;SUBSTITUTE(TEXT(N5,"0,00"),",",".")&amp;");"</f>
        <v>insert into price (firma,catId,tiraz,cena) values (1,84,3000,9.60);</v>
      </c>
      <c r="AD5" s="461" t="str">
        <f t="shared" ref="AD5:AD7" si="16">"insert into price (firma,catId,tiraz,cena) values ("&amp;$B5&amp;","&amp;$C5&amp;","&amp;O$3&amp;","&amp;SUBSTITUTE(TEXT(O5,"0,00"),",",".")&amp;");"</f>
        <v>insert into price (firma,catId,tiraz,cena) values (1,84,5000,8.64);</v>
      </c>
      <c r="AE5" s="461" t="str">
        <f t="shared" ref="AE5:AE7" si="17">"insert into price (firma,catId,tiraz,cena) values ("&amp;$B5&amp;","&amp;$C5&amp;","&amp;P$3&amp;","&amp;SUBSTITUTE(TEXT(P5,"0,00"),",",".")&amp;");"</f>
        <v>insert into price (firma,catId,tiraz,cena) values (1,84,10000,7.68);</v>
      </c>
    </row>
    <row r="6" spans="1:31" ht="15.75">
      <c r="A6" s="12" t="s">
        <v>4</v>
      </c>
      <c r="B6" s="480">
        <v>1</v>
      </c>
      <c r="C6" s="462">
        <v>85</v>
      </c>
      <c r="D6" s="32">
        <f t="shared" si="3"/>
        <v>30.240000000000002</v>
      </c>
      <c r="E6" s="32">
        <f t="shared" si="3"/>
        <v>20.160000000000004</v>
      </c>
      <c r="F6" s="32">
        <f t="shared" si="3"/>
        <v>19.560000000000002</v>
      </c>
      <c r="G6" s="32">
        <f t="shared" si="3"/>
        <v>18</v>
      </c>
      <c r="H6" s="32">
        <f t="shared" si="3"/>
        <v>17.400000000000002</v>
      </c>
      <c r="I6" s="32">
        <f t="shared" si="3"/>
        <v>17.04</v>
      </c>
      <c r="J6" s="32">
        <f t="shared" si="3"/>
        <v>15.96</v>
      </c>
      <c r="K6" s="32">
        <f t="shared" si="3"/>
        <v>15.72</v>
      </c>
      <c r="L6" s="32">
        <f t="shared" si="3"/>
        <v>14.760000000000002</v>
      </c>
      <c r="M6" s="32">
        <f t="shared" si="3"/>
        <v>14.04</v>
      </c>
      <c r="N6" s="32">
        <f t="shared" si="3"/>
        <v>13.439999999999998</v>
      </c>
      <c r="O6" s="32">
        <f t="shared" si="3"/>
        <v>12.120000000000001</v>
      </c>
      <c r="P6" s="32">
        <f t="shared" si="3"/>
        <v>10.92</v>
      </c>
      <c r="Q6" s="519"/>
      <c r="R6" s="459" t="str">
        <f t="shared" si="4"/>
        <v>delete price where catId=85 and firma=1;</v>
      </c>
      <c r="S6" s="461" t="str">
        <f t="shared" si="5"/>
        <v>insert into price (firma,catId,tiraz,cena) values (1,85,100,30.24);</v>
      </c>
      <c r="T6" s="461" t="str">
        <f t="shared" si="6"/>
        <v>insert into price (firma,catId,tiraz,cena) values (1,85,200,20.16);</v>
      </c>
      <c r="U6" s="461" t="str">
        <f t="shared" si="7"/>
        <v>insert into price (firma,catId,tiraz,cena) values (1,85,300,19.56);</v>
      </c>
      <c r="V6" s="461" t="str">
        <f t="shared" si="8"/>
        <v>insert into price (firma,catId,tiraz,cena) values (1,85,500,18.00);</v>
      </c>
      <c r="W6" s="461" t="str">
        <f t="shared" si="9"/>
        <v>insert into price (firma,catId,tiraz,cena) values (1,85,600,17.40);</v>
      </c>
      <c r="X6" s="461" t="str">
        <f t="shared" si="10"/>
        <v>insert into price (firma,catId,tiraz,cena) values (1,85,700,17.04);</v>
      </c>
      <c r="Y6" s="461" t="str">
        <f t="shared" si="11"/>
        <v>insert into price (firma,catId,tiraz,cena) values (1,85,800,15.96);</v>
      </c>
      <c r="Z6" s="461" t="str">
        <f t="shared" si="12"/>
        <v>insert into price (firma,catId,tiraz,cena) values (1,85,900,15.72);</v>
      </c>
      <c r="AA6" s="461" t="str">
        <f t="shared" si="13"/>
        <v>insert into price (firma,catId,tiraz,cena) values (1,85,1000,14.76);</v>
      </c>
      <c r="AB6" s="461" t="str">
        <f t="shared" si="14"/>
        <v>insert into price (firma,catId,tiraz,cena) values (1,85,2000,14.04);</v>
      </c>
      <c r="AC6" s="461" t="str">
        <f t="shared" si="15"/>
        <v>insert into price (firma,catId,tiraz,cena) values (1,85,3000,13.44);</v>
      </c>
      <c r="AD6" s="461" t="str">
        <f t="shared" si="16"/>
        <v>insert into price (firma,catId,tiraz,cena) values (1,85,5000,12.12);</v>
      </c>
      <c r="AE6" s="461" t="str">
        <f t="shared" si="17"/>
        <v>insert into price (firma,catId,tiraz,cena) values (1,85,10000,10.92);</v>
      </c>
    </row>
    <row r="7" spans="1:31" ht="15" customHeight="1" thickBot="1">
      <c r="A7" s="12" t="s">
        <v>5</v>
      </c>
      <c r="B7" s="480">
        <v>1</v>
      </c>
      <c r="C7" s="462">
        <v>86</v>
      </c>
      <c r="D7" s="32">
        <f t="shared" si="3"/>
        <v>34.68</v>
      </c>
      <c r="E7" s="32">
        <f t="shared" si="3"/>
        <v>23.520000000000003</v>
      </c>
      <c r="F7" s="32">
        <f t="shared" si="3"/>
        <v>22.8</v>
      </c>
      <c r="G7" s="32">
        <f t="shared" si="3"/>
        <v>21.48</v>
      </c>
      <c r="H7" s="32">
        <f t="shared" si="3"/>
        <v>20.88</v>
      </c>
      <c r="I7" s="32">
        <f t="shared" si="3"/>
        <v>20.160000000000004</v>
      </c>
      <c r="J7" s="32">
        <f t="shared" si="3"/>
        <v>19.560000000000002</v>
      </c>
      <c r="K7" s="32">
        <f t="shared" si="3"/>
        <v>18.84</v>
      </c>
      <c r="L7" s="32">
        <f t="shared" si="3"/>
        <v>17.64</v>
      </c>
      <c r="M7" s="32">
        <f t="shared" si="3"/>
        <v>17.400000000000002</v>
      </c>
      <c r="N7" s="32">
        <f t="shared" si="3"/>
        <v>16.68</v>
      </c>
      <c r="O7" s="32">
        <f t="shared" si="3"/>
        <v>15.600000000000001</v>
      </c>
      <c r="P7" s="32">
        <f t="shared" si="3"/>
        <v>14.400000000000002</v>
      </c>
      <c r="Q7" s="519"/>
      <c r="R7" s="459" t="str">
        <f t="shared" si="4"/>
        <v>delete price where catId=86 and firma=1;</v>
      </c>
      <c r="S7" s="461" t="str">
        <f t="shared" si="5"/>
        <v>insert into price (firma,catId,tiraz,cena) values (1,86,100,34.68);</v>
      </c>
      <c r="T7" s="461" t="str">
        <f t="shared" si="6"/>
        <v>insert into price (firma,catId,tiraz,cena) values (1,86,200,23.52);</v>
      </c>
      <c r="U7" s="461" t="str">
        <f t="shared" si="7"/>
        <v>insert into price (firma,catId,tiraz,cena) values (1,86,300,22.80);</v>
      </c>
      <c r="V7" s="461" t="str">
        <f t="shared" si="8"/>
        <v>insert into price (firma,catId,tiraz,cena) values (1,86,500,21.48);</v>
      </c>
      <c r="W7" s="461" t="str">
        <f t="shared" si="9"/>
        <v>insert into price (firma,catId,tiraz,cena) values (1,86,600,20.88);</v>
      </c>
      <c r="X7" s="461" t="str">
        <f t="shared" si="10"/>
        <v>insert into price (firma,catId,tiraz,cena) values (1,86,700,20.16);</v>
      </c>
      <c r="Y7" s="461" t="str">
        <f t="shared" si="11"/>
        <v>insert into price (firma,catId,tiraz,cena) values (1,86,800,19.56);</v>
      </c>
      <c r="Z7" s="461" t="str">
        <f t="shared" si="12"/>
        <v>insert into price (firma,catId,tiraz,cena) values (1,86,900,18.84);</v>
      </c>
      <c r="AA7" s="461" t="str">
        <f t="shared" si="13"/>
        <v>insert into price (firma,catId,tiraz,cena) values (1,86,1000,17.64);</v>
      </c>
      <c r="AB7" s="461" t="str">
        <f t="shared" si="14"/>
        <v>insert into price (firma,catId,tiraz,cena) values (1,86,2000,17.40);</v>
      </c>
      <c r="AC7" s="461" t="str">
        <f t="shared" si="15"/>
        <v>insert into price (firma,catId,tiraz,cena) values (1,86,3000,16.68);</v>
      </c>
      <c r="AD7" s="461" t="str">
        <f t="shared" si="16"/>
        <v>insert into price (firma,catId,tiraz,cena) values (1,86,5000,15.60);</v>
      </c>
      <c r="AE7" s="461" t="str">
        <f t="shared" si="17"/>
        <v>insert into price (firma,catId,tiraz,cena) values (1,86,10000,14.40);</v>
      </c>
    </row>
    <row r="8" spans="1:31">
      <c r="A8" s="217" t="s">
        <v>226</v>
      </c>
      <c r="B8" s="481"/>
      <c r="C8" s="481"/>
      <c r="D8" s="202"/>
      <c r="E8" s="202"/>
      <c r="F8" s="202"/>
      <c r="G8" s="202"/>
      <c r="H8" s="202"/>
      <c r="I8" s="202"/>
      <c r="J8" s="202"/>
      <c r="R8" s="216"/>
    </row>
    <row r="9" spans="1:31" ht="14.45" customHeight="1">
      <c r="A9" s="218" t="s">
        <v>224</v>
      </c>
      <c r="B9" s="482"/>
      <c r="C9" s="482"/>
      <c r="D9" s="27"/>
      <c r="E9" s="27"/>
      <c r="F9" s="27"/>
      <c r="G9" s="27"/>
      <c r="H9" s="27"/>
      <c r="I9" s="27"/>
      <c r="J9" s="27"/>
      <c r="R9" s="216"/>
    </row>
    <row r="10" spans="1:31" ht="14.45" customHeight="1">
      <c r="A10" s="219" t="s">
        <v>225</v>
      </c>
      <c r="B10" s="482"/>
      <c r="C10" s="482"/>
      <c r="D10" s="204"/>
      <c r="E10" s="204"/>
      <c r="F10" s="204"/>
      <c r="G10" s="204"/>
      <c r="H10" s="204"/>
      <c r="I10" s="204"/>
      <c r="J10" s="204"/>
      <c r="R10" s="216"/>
    </row>
    <row r="11" spans="1:31" ht="15.75" thickBot="1">
      <c r="A11" s="220"/>
      <c r="B11" s="460"/>
      <c r="C11" s="460"/>
      <c r="R11" s="216"/>
    </row>
    <row r="12" spans="1:31" ht="31.5">
      <c r="A12" s="7" t="s">
        <v>10</v>
      </c>
      <c r="B12" s="375"/>
      <c r="C12" s="375">
        <v>412</v>
      </c>
      <c r="D12" s="559" t="s">
        <v>11</v>
      </c>
      <c r="E12" s="560"/>
      <c r="F12" s="560"/>
      <c r="G12" s="560"/>
      <c r="H12" s="560"/>
      <c r="I12" s="561"/>
      <c r="J12" s="8" t="s">
        <v>12</v>
      </c>
      <c r="R12" s="216"/>
    </row>
    <row r="13" spans="1:31">
      <c r="A13" s="490" t="s">
        <v>13</v>
      </c>
      <c r="B13" s="497">
        <v>1</v>
      </c>
      <c r="C13" s="497">
        <v>280</v>
      </c>
      <c r="D13" s="554" t="s">
        <v>14</v>
      </c>
      <c r="E13" s="555"/>
      <c r="F13" s="555"/>
      <c r="G13" s="555"/>
      <c r="H13" s="555"/>
      <c r="I13" s="556"/>
      <c r="J13" s="203">
        <f>J60*1.5</f>
        <v>5.0999999999999996</v>
      </c>
      <c r="K13" s="459" t="str">
        <f>A13&amp;", "&amp;D13</f>
        <v>20х30, 50 мкм, молочный</v>
      </c>
      <c r="R13" s="216"/>
      <c r="Y13" s="517"/>
      <c r="Z13" s="517"/>
      <c r="AA13" s="517" t="str">
        <f>"delete price where catId="&amp;C13&amp;" and firma="&amp;B13&amp;";"</f>
        <v>delete price where catId=280 and firma=1;</v>
      </c>
      <c r="AB13" s="517" t="str">
        <f t="shared" ref="AB13:AB18" si="18">"insert into price (firma,catId,tiraz,cena) values ("&amp;$B13&amp;","&amp;$C13&amp;",0,"&amp;SUBSTITUTE(TEXT(J13,"0,00"),",",".")&amp;");"</f>
        <v>insert into price (firma,catId,tiraz,cena) values (1,280,0,5.10);</v>
      </c>
    </row>
    <row r="14" spans="1:31">
      <c r="A14" s="490" t="s">
        <v>13</v>
      </c>
      <c r="B14" s="497">
        <v>1</v>
      </c>
      <c r="C14" s="498">
        <v>281</v>
      </c>
      <c r="D14" s="554" t="s">
        <v>229</v>
      </c>
      <c r="E14" s="555"/>
      <c r="F14" s="555"/>
      <c r="G14" s="555"/>
      <c r="H14" s="555"/>
      <c r="I14" s="556"/>
      <c r="J14" s="203">
        <f t="shared" ref="J14:J18" si="19">J61*1.5</f>
        <v>5.5500000000000007</v>
      </c>
      <c r="K14" s="459" t="str">
        <f t="shared" ref="K14:K18" si="20">A14&amp;", "&amp;D14</f>
        <v>20х30, 50 мкм, цветной (по запросу)</v>
      </c>
      <c r="R14" s="216"/>
      <c r="Y14" s="517"/>
      <c r="Z14" s="517"/>
      <c r="AA14" s="517" t="str">
        <f t="shared" ref="AA14:AA18" si="21">"delete price where catId="&amp;C14&amp;" and firma="&amp;B14&amp;";"</f>
        <v>delete price where catId=281 and firma=1;</v>
      </c>
      <c r="AB14" s="517" t="str">
        <f t="shared" si="18"/>
        <v>insert into price (firma,catId,tiraz,cena) values (1,281,0,5.55);</v>
      </c>
    </row>
    <row r="15" spans="1:31">
      <c r="A15" s="490" t="s">
        <v>15</v>
      </c>
      <c r="B15" s="497">
        <v>1</v>
      </c>
      <c r="C15" s="497">
        <v>282</v>
      </c>
      <c r="D15" s="554" t="s">
        <v>14</v>
      </c>
      <c r="E15" s="555"/>
      <c r="F15" s="555"/>
      <c r="G15" s="555"/>
      <c r="H15" s="555"/>
      <c r="I15" s="556"/>
      <c r="J15" s="203">
        <f t="shared" si="19"/>
        <v>8.5500000000000007</v>
      </c>
      <c r="K15" s="459" t="str">
        <f t="shared" si="20"/>
        <v>30х40, 60 мкм, молочный</v>
      </c>
      <c r="R15" s="216"/>
      <c r="Y15" s="517"/>
      <c r="Z15" s="517"/>
      <c r="AA15" s="517" t="str">
        <f t="shared" si="21"/>
        <v>delete price where catId=282 and firma=1;</v>
      </c>
      <c r="AB15" s="517" t="str">
        <f t="shared" si="18"/>
        <v>insert into price (firma,catId,tiraz,cena) values (1,282,0,8.55);</v>
      </c>
    </row>
    <row r="16" spans="1:31" ht="14.45" customHeight="1">
      <c r="A16" s="490" t="s">
        <v>15</v>
      </c>
      <c r="B16" s="497">
        <v>1</v>
      </c>
      <c r="C16" s="499">
        <v>283</v>
      </c>
      <c r="D16" s="554" t="s">
        <v>229</v>
      </c>
      <c r="E16" s="555"/>
      <c r="F16" s="555"/>
      <c r="G16" s="555"/>
      <c r="H16" s="555"/>
      <c r="I16" s="556"/>
      <c r="J16" s="203">
        <f t="shared" si="19"/>
        <v>9.3000000000000007</v>
      </c>
      <c r="K16" s="459" t="str">
        <f t="shared" si="20"/>
        <v>30х40, 60 мкм, цветной (по запросу)</v>
      </c>
      <c r="R16" s="216"/>
      <c r="Y16" s="517"/>
      <c r="Z16" s="517"/>
      <c r="AA16" s="517" t="str">
        <f t="shared" si="21"/>
        <v>delete price where catId=283 and firma=1;</v>
      </c>
      <c r="AB16" s="517" t="str">
        <f t="shared" si="18"/>
        <v>insert into price (firma,catId,tiraz,cena) values (1,283,0,9.30);</v>
      </c>
    </row>
    <row r="17" spans="1:31">
      <c r="A17" s="490" t="s">
        <v>16</v>
      </c>
      <c r="B17" s="497">
        <v>1</v>
      </c>
      <c r="C17" s="497">
        <v>284</v>
      </c>
      <c r="D17" s="554" t="s">
        <v>14</v>
      </c>
      <c r="E17" s="555"/>
      <c r="F17" s="555"/>
      <c r="G17" s="555"/>
      <c r="H17" s="555"/>
      <c r="I17" s="556"/>
      <c r="J17" s="203">
        <f t="shared" si="19"/>
        <v>10.050000000000001</v>
      </c>
      <c r="K17" s="459" t="str">
        <f t="shared" si="20"/>
        <v>40х50, 60 мкм, молочный</v>
      </c>
      <c r="R17" s="216"/>
      <c r="Y17" s="517"/>
      <c r="Z17" s="517"/>
      <c r="AA17" s="517" t="str">
        <f t="shared" si="21"/>
        <v>delete price where catId=284 and firma=1;</v>
      </c>
      <c r="AB17" s="517" t="str">
        <f t="shared" si="18"/>
        <v>insert into price (firma,catId,tiraz,cena) values (1,284,0,10.05);</v>
      </c>
    </row>
    <row r="18" spans="1:31">
      <c r="A18" s="490" t="s">
        <v>16</v>
      </c>
      <c r="B18" s="497">
        <v>1</v>
      </c>
      <c r="C18" s="499">
        <v>285</v>
      </c>
      <c r="D18" s="554" t="s">
        <v>229</v>
      </c>
      <c r="E18" s="555"/>
      <c r="F18" s="555"/>
      <c r="G18" s="555"/>
      <c r="H18" s="555"/>
      <c r="I18" s="556"/>
      <c r="J18" s="203">
        <f t="shared" si="19"/>
        <v>10.8</v>
      </c>
      <c r="K18" s="459" t="str">
        <f t="shared" si="20"/>
        <v>40х50, 60 мкм, цветной (по запросу)</v>
      </c>
      <c r="R18" s="216"/>
      <c r="Y18" s="517"/>
      <c r="Z18" s="517"/>
      <c r="AA18" s="517" t="str">
        <f t="shared" si="21"/>
        <v>delete price where catId=285 and firma=1;</v>
      </c>
      <c r="AB18" s="517" t="str">
        <f t="shared" si="18"/>
        <v>insert into price (firma,catId,tiraz,cena) values (1,285,0,10.80);</v>
      </c>
    </row>
    <row r="19" spans="1:31" ht="15.75" thickBot="1">
      <c r="A19" s="223"/>
      <c r="B19" s="486"/>
      <c r="C19" s="486"/>
      <c r="D19" s="224"/>
      <c r="E19" s="224"/>
      <c r="F19" s="224"/>
      <c r="G19" s="224"/>
      <c r="H19" s="224"/>
      <c r="I19" s="224"/>
      <c r="J19" s="225"/>
      <c r="K19" s="26"/>
      <c r="L19" s="26"/>
      <c r="M19" s="26"/>
      <c r="N19" s="26"/>
      <c r="O19" s="26"/>
      <c r="P19" s="26"/>
      <c r="Q19" s="26"/>
      <c r="R19" s="221"/>
    </row>
    <row r="20" spans="1:31" ht="15.75" thickBot="1"/>
    <row r="21" spans="1:31" ht="21" thickBot="1">
      <c r="A21" s="214" t="s">
        <v>227</v>
      </c>
      <c r="B21" s="479"/>
      <c r="C21" s="479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15"/>
    </row>
    <row r="22" spans="1:31" ht="15.75">
      <c r="A22" s="7" t="s">
        <v>8</v>
      </c>
      <c r="B22" s="463"/>
      <c r="C22" s="463"/>
      <c r="D22" s="198">
        <v>100</v>
      </c>
      <c r="E22" s="198">
        <v>200</v>
      </c>
      <c r="F22" s="198">
        <v>300</v>
      </c>
      <c r="G22" s="198">
        <v>500</v>
      </c>
      <c r="H22" s="198">
        <v>600</v>
      </c>
      <c r="I22" s="198">
        <v>700</v>
      </c>
      <c r="J22" s="198">
        <v>800</v>
      </c>
      <c r="K22" s="198">
        <v>900</v>
      </c>
      <c r="L22" s="198">
        <v>1000</v>
      </c>
      <c r="M22" s="198">
        <v>2000</v>
      </c>
      <c r="N22" s="198">
        <v>3000</v>
      </c>
      <c r="O22" s="198">
        <v>5000</v>
      </c>
      <c r="P22" s="198">
        <v>10000</v>
      </c>
      <c r="Q22" s="518"/>
      <c r="R22" s="216"/>
    </row>
    <row r="23" spans="1:31" ht="15.75">
      <c r="A23" s="199" t="s">
        <v>2</v>
      </c>
      <c r="B23" s="487">
        <v>3</v>
      </c>
      <c r="C23" s="462">
        <v>83</v>
      </c>
      <c r="D23" s="200">
        <v>18</v>
      </c>
      <c r="E23" s="200">
        <v>13</v>
      </c>
      <c r="F23" s="200">
        <v>11</v>
      </c>
      <c r="G23" s="200">
        <v>10</v>
      </c>
      <c r="H23" s="200">
        <v>10</v>
      </c>
      <c r="I23" s="200">
        <v>10</v>
      </c>
      <c r="J23" s="200">
        <v>10</v>
      </c>
      <c r="K23" s="200">
        <v>10</v>
      </c>
      <c r="L23" s="200">
        <v>9</v>
      </c>
      <c r="M23" s="200">
        <v>8.5</v>
      </c>
      <c r="N23" s="200">
        <v>8.5</v>
      </c>
      <c r="O23" s="201">
        <v>8</v>
      </c>
      <c r="P23" s="201">
        <v>8</v>
      </c>
      <c r="Q23" s="520"/>
      <c r="R23" s="459" t="str">
        <f>"delete price where catId="&amp;C23&amp;" and firma="&amp;B23&amp;";"</f>
        <v>delete price where catId=83 and firma=3;</v>
      </c>
      <c r="S23" s="461" t="str">
        <f>"insert into price (firma,catId,tiraz,cena) values ("&amp;$B23&amp;","&amp;$C23&amp;","&amp;D$3&amp;","&amp;SUBSTITUTE(TEXT(D23,"0,00"),",",".")&amp;");"</f>
        <v>insert into price (firma,catId,tiraz,cena) values (3,83,100,18.00);</v>
      </c>
      <c r="T23" s="461" t="str">
        <f t="shared" ref="T23:T26" si="22">"insert into price (firma,catId,tiraz,cena) values ("&amp;$B23&amp;","&amp;$C23&amp;","&amp;E$3&amp;","&amp;SUBSTITUTE(TEXT(E23,"0,00"),",",".")&amp;");"</f>
        <v>insert into price (firma,catId,tiraz,cena) values (3,83,200,13.00);</v>
      </c>
      <c r="U23" s="461" t="str">
        <f t="shared" ref="U23:U26" si="23">"insert into price (firma,catId,tiraz,cena) values ("&amp;$B23&amp;","&amp;$C23&amp;","&amp;F$3&amp;","&amp;SUBSTITUTE(TEXT(F23,"0,00"),",",".")&amp;");"</f>
        <v>insert into price (firma,catId,tiraz,cena) values (3,83,300,11.00);</v>
      </c>
      <c r="V23" s="461" t="str">
        <f t="shared" ref="V23:V26" si="24">"insert into price (firma,catId,tiraz,cena) values ("&amp;$B23&amp;","&amp;$C23&amp;","&amp;G$3&amp;","&amp;SUBSTITUTE(TEXT(G23,"0,00"),",",".")&amp;");"</f>
        <v>insert into price (firma,catId,tiraz,cena) values (3,83,500,10.00);</v>
      </c>
      <c r="W23" s="461" t="str">
        <f t="shared" ref="W23:W26" si="25">"insert into price (firma,catId,tiraz,cena) values ("&amp;$B23&amp;","&amp;$C23&amp;","&amp;H$3&amp;","&amp;SUBSTITUTE(TEXT(H23,"0,00"),",",".")&amp;");"</f>
        <v>insert into price (firma,catId,tiraz,cena) values (3,83,600,10.00);</v>
      </c>
      <c r="X23" s="461" t="str">
        <f t="shared" ref="X23:X26" si="26">"insert into price (firma,catId,tiraz,cena) values ("&amp;$B23&amp;","&amp;$C23&amp;","&amp;I$3&amp;","&amp;SUBSTITUTE(TEXT(I23,"0,00"),",",".")&amp;");"</f>
        <v>insert into price (firma,catId,tiraz,cena) values (3,83,700,10.00);</v>
      </c>
      <c r="Y23" s="461" t="str">
        <f t="shared" ref="Y23:Y26" si="27">"insert into price (firma,catId,tiraz,cena) values ("&amp;$B23&amp;","&amp;$C23&amp;","&amp;J$3&amp;","&amp;SUBSTITUTE(TEXT(J23,"0,00"),",",".")&amp;");"</f>
        <v>insert into price (firma,catId,tiraz,cena) values (3,83,800,10.00);</v>
      </c>
      <c r="Z23" s="461" t="str">
        <f t="shared" ref="Z23:Z26" si="28">"insert into price (firma,catId,tiraz,cena) values ("&amp;$B23&amp;","&amp;$C23&amp;","&amp;K$3&amp;","&amp;SUBSTITUTE(TEXT(K23,"0,00"),",",".")&amp;");"</f>
        <v>insert into price (firma,catId,tiraz,cena) values (3,83,900,10.00);</v>
      </c>
      <c r="AA23" s="461" t="str">
        <f t="shared" ref="AA23:AA26" si="29">"insert into price (firma,catId,tiraz,cena) values ("&amp;$B23&amp;","&amp;$C23&amp;","&amp;L$3&amp;","&amp;SUBSTITUTE(TEXT(L23,"0,00"),",",".")&amp;");"</f>
        <v>insert into price (firma,catId,tiraz,cena) values (3,83,1000,9.00);</v>
      </c>
      <c r="AB23" s="461" t="str">
        <f t="shared" ref="AB23:AB26" si="30">"insert into price (firma,catId,tiraz,cena) values ("&amp;$B23&amp;","&amp;$C23&amp;","&amp;M$3&amp;","&amp;SUBSTITUTE(TEXT(M23,"0,00"),",",".")&amp;");"</f>
        <v>insert into price (firma,catId,tiraz,cena) values (3,83,2000,8.50);</v>
      </c>
      <c r="AC23" s="461" t="str">
        <f>"insert into price (firma,catId,tiraz,cena) values ("&amp;$B23&amp;","&amp;$C23&amp;","&amp;N$3&amp;","&amp;SUBSTITUTE(TEXT(N23,"0,00"),",",".")&amp;");"</f>
        <v>insert into price (firma,catId,tiraz,cena) values (3,83,3000,8.50);</v>
      </c>
      <c r="AD23" s="461" t="str">
        <f t="shared" ref="AD23:AD26" si="31">"insert into price (firma,catId,tiraz,cena) values ("&amp;$B23&amp;","&amp;$C23&amp;","&amp;O$3&amp;","&amp;SUBSTITUTE(TEXT(O23,"0,00"),",",".")&amp;");"</f>
        <v>insert into price (firma,catId,tiraz,cena) values (3,83,5000,8.00);</v>
      </c>
      <c r="AE23" s="461" t="str">
        <f>"insert into price (firma,catId,tiraz,cena) values ("&amp;$B23&amp;","&amp;$C23&amp;","&amp;P$3&amp;","&amp;SUBSTITUTE(TEXT(P23,"0,00"),",",".")&amp;");"</f>
        <v>insert into price (firma,catId,tiraz,cena) values (3,83,10000,8.00);</v>
      </c>
    </row>
    <row r="24" spans="1:31" ht="15.75">
      <c r="A24" s="199" t="s">
        <v>3</v>
      </c>
      <c r="B24" s="487">
        <v>3</v>
      </c>
      <c r="C24" s="462">
        <v>84</v>
      </c>
      <c r="D24" s="200">
        <v>29</v>
      </c>
      <c r="E24" s="200">
        <v>20</v>
      </c>
      <c r="F24" s="200">
        <v>17</v>
      </c>
      <c r="G24" s="200">
        <v>14</v>
      </c>
      <c r="H24" s="200">
        <v>14</v>
      </c>
      <c r="I24" s="200">
        <v>14</v>
      </c>
      <c r="J24" s="200">
        <v>14</v>
      </c>
      <c r="K24" s="200">
        <v>14</v>
      </c>
      <c r="L24" s="200">
        <v>12</v>
      </c>
      <c r="M24" s="200">
        <v>11</v>
      </c>
      <c r="N24" s="200">
        <v>11</v>
      </c>
      <c r="O24" s="201">
        <v>11</v>
      </c>
      <c r="P24" s="201">
        <v>11</v>
      </c>
      <c r="Q24" s="520"/>
      <c r="R24" s="459" t="str">
        <f t="shared" ref="R24:R26" si="32">"delete price where catId="&amp;C24&amp;" and firma="&amp;B24&amp;";"</f>
        <v>delete price where catId=84 and firma=3;</v>
      </c>
      <c r="S24" s="461" t="str">
        <f t="shared" ref="S24:S26" si="33">"insert into price (firma,catId,tiraz,cena) values ("&amp;$B24&amp;","&amp;$C24&amp;","&amp;D$3&amp;","&amp;SUBSTITUTE(TEXT(D24,"0,00"),",",".")&amp;");"</f>
        <v>insert into price (firma,catId,tiraz,cena) values (3,84,100,29.00);</v>
      </c>
      <c r="T24" s="461" t="str">
        <f t="shared" si="22"/>
        <v>insert into price (firma,catId,tiraz,cena) values (3,84,200,20.00);</v>
      </c>
      <c r="U24" s="461" t="str">
        <f t="shared" si="23"/>
        <v>insert into price (firma,catId,tiraz,cena) values (3,84,300,17.00);</v>
      </c>
      <c r="V24" s="461" t="str">
        <f t="shared" si="24"/>
        <v>insert into price (firma,catId,tiraz,cena) values (3,84,500,14.00);</v>
      </c>
      <c r="W24" s="461" t="str">
        <f t="shared" si="25"/>
        <v>insert into price (firma,catId,tiraz,cena) values (3,84,600,14.00);</v>
      </c>
      <c r="X24" s="461" t="str">
        <f t="shared" si="26"/>
        <v>insert into price (firma,catId,tiraz,cena) values (3,84,700,14.00);</v>
      </c>
      <c r="Y24" s="461" t="str">
        <f t="shared" si="27"/>
        <v>insert into price (firma,catId,tiraz,cena) values (3,84,800,14.00);</v>
      </c>
      <c r="Z24" s="461" t="str">
        <f t="shared" si="28"/>
        <v>insert into price (firma,catId,tiraz,cena) values (3,84,900,14.00);</v>
      </c>
      <c r="AA24" s="461" t="str">
        <f t="shared" si="29"/>
        <v>insert into price (firma,catId,tiraz,cena) values (3,84,1000,12.00);</v>
      </c>
      <c r="AB24" s="461" t="str">
        <f t="shared" si="30"/>
        <v>insert into price (firma,catId,tiraz,cena) values (3,84,2000,11.00);</v>
      </c>
      <c r="AC24" s="461" t="str">
        <f t="shared" ref="AC24:AC26" si="34">"insert into price (firma,catId,tiraz,cena) values ("&amp;$B24&amp;","&amp;$C24&amp;","&amp;N$3&amp;","&amp;SUBSTITUTE(TEXT(N24,"0,00"),",",".")&amp;");"</f>
        <v>insert into price (firma,catId,tiraz,cena) values (3,84,3000,11.00);</v>
      </c>
      <c r="AD24" s="461" t="str">
        <f t="shared" si="31"/>
        <v>insert into price (firma,catId,tiraz,cena) values (3,84,5000,11.00);</v>
      </c>
      <c r="AE24" s="461" t="str">
        <f t="shared" ref="AE24:AE26" si="35">"insert into price (firma,catId,tiraz,cena) values ("&amp;$B24&amp;","&amp;$C24&amp;","&amp;P$3&amp;","&amp;SUBSTITUTE(TEXT(P24,"0,00"),",",".")&amp;");"</f>
        <v>insert into price (firma,catId,tiraz,cena) values (3,84,10000,11.00);</v>
      </c>
    </row>
    <row r="25" spans="1:31" ht="15.75">
      <c r="A25" s="199" t="s">
        <v>4</v>
      </c>
      <c r="B25" s="487">
        <v>3</v>
      </c>
      <c r="C25" s="462">
        <v>85</v>
      </c>
      <c r="D25" s="200">
        <v>40</v>
      </c>
      <c r="E25" s="200">
        <v>27</v>
      </c>
      <c r="F25" s="200">
        <v>23</v>
      </c>
      <c r="G25" s="200">
        <v>19</v>
      </c>
      <c r="H25" s="200">
        <v>19</v>
      </c>
      <c r="I25" s="200">
        <v>19</v>
      </c>
      <c r="J25" s="200">
        <v>19</v>
      </c>
      <c r="K25" s="200">
        <v>19</v>
      </c>
      <c r="L25" s="200">
        <v>17</v>
      </c>
      <c r="M25" s="200">
        <v>16</v>
      </c>
      <c r="N25" s="200">
        <v>16</v>
      </c>
      <c r="O25" s="201">
        <v>15</v>
      </c>
      <c r="P25" s="201">
        <v>15</v>
      </c>
      <c r="Q25" s="520"/>
      <c r="R25" s="459" t="str">
        <f t="shared" si="32"/>
        <v>delete price where catId=85 and firma=3;</v>
      </c>
      <c r="S25" s="461" t="str">
        <f t="shared" si="33"/>
        <v>insert into price (firma,catId,tiraz,cena) values (3,85,100,40.00);</v>
      </c>
      <c r="T25" s="461" t="str">
        <f t="shared" si="22"/>
        <v>insert into price (firma,catId,tiraz,cena) values (3,85,200,27.00);</v>
      </c>
      <c r="U25" s="461" t="str">
        <f t="shared" si="23"/>
        <v>insert into price (firma,catId,tiraz,cena) values (3,85,300,23.00);</v>
      </c>
      <c r="V25" s="461" t="str">
        <f t="shared" si="24"/>
        <v>insert into price (firma,catId,tiraz,cena) values (3,85,500,19.00);</v>
      </c>
      <c r="W25" s="461" t="str">
        <f t="shared" si="25"/>
        <v>insert into price (firma,catId,tiraz,cena) values (3,85,600,19.00);</v>
      </c>
      <c r="X25" s="461" t="str">
        <f t="shared" si="26"/>
        <v>insert into price (firma,catId,tiraz,cena) values (3,85,700,19.00);</v>
      </c>
      <c r="Y25" s="461" t="str">
        <f t="shared" si="27"/>
        <v>insert into price (firma,catId,tiraz,cena) values (3,85,800,19.00);</v>
      </c>
      <c r="Z25" s="461" t="str">
        <f t="shared" si="28"/>
        <v>insert into price (firma,catId,tiraz,cena) values (3,85,900,19.00);</v>
      </c>
      <c r="AA25" s="461" t="str">
        <f t="shared" si="29"/>
        <v>insert into price (firma,catId,tiraz,cena) values (3,85,1000,17.00);</v>
      </c>
      <c r="AB25" s="461" t="str">
        <f t="shared" si="30"/>
        <v>insert into price (firma,catId,tiraz,cena) values (3,85,2000,16.00);</v>
      </c>
      <c r="AC25" s="461" t="str">
        <f t="shared" si="34"/>
        <v>insert into price (firma,catId,tiraz,cena) values (3,85,3000,16.00);</v>
      </c>
      <c r="AD25" s="461" t="str">
        <f t="shared" si="31"/>
        <v>insert into price (firma,catId,tiraz,cena) values (3,85,5000,15.00);</v>
      </c>
      <c r="AE25" s="461" t="str">
        <f t="shared" si="35"/>
        <v>insert into price (firma,catId,tiraz,cena) values (3,85,10000,15.00);</v>
      </c>
    </row>
    <row r="26" spans="1:31" ht="16.5" thickBot="1">
      <c r="A26" s="199" t="s">
        <v>5</v>
      </c>
      <c r="B26" s="487">
        <v>3</v>
      </c>
      <c r="C26" s="462">
        <v>86</v>
      </c>
      <c r="D26" s="200">
        <v>47</v>
      </c>
      <c r="E26" s="200">
        <v>32</v>
      </c>
      <c r="F26" s="200">
        <v>27</v>
      </c>
      <c r="G26" s="200">
        <v>23</v>
      </c>
      <c r="H26" s="200">
        <v>23</v>
      </c>
      <c r="I26" s="200">
        <v>23</v>
      </c>
      <c r="J26" s="200">
        <v>23</v>
      </c>
      <c r="K26" s="200">
        <v>23</v>
      </c>
      <c r="L26" s="200">
        <v>20</v>
      </c>
      <c r="M26" s="200">
        <v>18</v>
      </c>
      <c r="N26" s="200">
        <v>18</v>
      </c>
      <c r="O26" s="201">
        <v>17</v>
      </c>
      <c r="P26" s="201">
        <v>17</v>
      </c>
      <c r="Q26" s="520"/>
      <c r="R26" s="459" t="str">
        <f t="shared" si="32"/>
        <v>delete price where catId=86 and firma=3;</v>
      </c>
      <c r="S26" s="461" t="str">
        <f t="shared" si="33"/>
        <v>insert into price (firma,catId,tiraz,cena) values (3,86,100,47.00);</v>
      </c>
      <c r="T26" s="461" t="str">
        <f t="shared" si="22"/>
        <v>insert into price (firma,catId,tiraz,cena) values (3,86,200,32.00);</v>
      </c>
      <c r="U26" s="461" t="str">
        <f t="shared" si="23"/>
        <v>insert into price (firma,catId,tiraz,cena) values (3,86,300,27.00);</v>
      </c>
      <c r="V26" s="461" t="str">
        <f t="shared" si="24"/>
        <v>insert into price (firma,catId,tiraz,cena) values (3,86,500,23.00);</v>
      </c>
      <c r="W26" s="461" t="str">
        <f t="shared" si="25"/>
        <v>insert into price (firma,catId,tiraz,cena) values (3,86,600,23.00);</v>
      </c>
      <c r="X26" s="461" t="str">
        <f t="shared" si="26"/>
        <v>insert into price (firma,catId,tiraz,cena) values (3,86,700,23.00);</v>
      </c>
      <c r="Y26" s="461" t="str">
        <f t="shared" si="27"/>
        <v>insert into price (firma,catId,tiraz,cena) values (3,86,800,23.00);</v>
      </c>
      <c r="Z26" s="461" t="str">
        <f t="shared" si="28"/>
        <v>insert into price (firma,catId,tiraz,cena) values (3,86,900,23.00);</v>
      </c>
      <c r="AA26" s="461" t="str">
        <f t="shared" si="29"/>
        <v>insert into price (firma,catId,tiraz,cena) values (3,86,1000,20.00);</v>
      </c>
      <c r="AB26" s="461" t="str">
        <f t="shared" si="30"/>
        <v>insert into price (firma,catId,tiraz,cena) values (3,86,2000,18.00);</v>
      </c>
      <c r="AC26" s="461" t="str">
        <f t="shared" si="34"/>
        <v>insert into price (firma,catId,tiraz,cena) values (3,86,3000,18.00);</v>
      </c>
      <c r="AD26" s="461" t="str">
        <f t="shared" si="31"/>
        <v>insert into price (firma,catId,tiraz,cena) values (3,86,5000,17.00);</v>
      </c>
      <c r="AE26" s="461" t="str">
        <f t="shared" si="35"/>
        <v>insert into price (firma,catId,tiraz,cena) values (3,86,10000,17.00);</v>
      </c>
    </row>
    <row r="27" spans="1:31">
      <c r="A27" s="217" t="s">
        <v>226</v>
      </c>
      <c r="B27" s="481"/>
      <c r="C27" s="481"/>
      <c r="D27" s="202"/>
      <c r="E27" s="202"/>
      <c r="F27" s="202"/>
      <c r="G27" s="202"/>
      <c r="H27" s="202"/>
      <c r="I27" s="202"/>
      <c r="J27" s="202"/>
      <c r="R27" s="216"/>
    </row>
    <row r="28" spans="1:31" ht="14.45" customHeight="1">
      <c r="A28" s="218" t="s">
        <v>224</v>
      </c>
      <c r="B28" s="482"/>
      <c r="C28" s="482"/>
      <c r="D28" s="27"/>
      <c r="E28" s="27"/>
      <c r="F28" s="27"/>
      <c r="G28" s="27"/>
      <c r="H28" s="27"/>
      <c r="I28" s="27"/>
      <c r="J28" s="27"/>
      <c r="R28" s="216"/>
    </row>
    <row r="29" spans="1:31" ht="14.45" customHeight="1">
      <c r="A29" s="219" t="s">
        <v>225</v>
      </c>
      <c r="B29" s="482"/>
      <c r="C29" s="482"/>
      <c r="D29" s="204"/>
      <c r="E29" s="204"/>
      <c r="F29" s="204"/>
      <c r="G29" s="204"/>
      <c r="H29" s="204"/>
      <c r="I29" s="204"/>
      <c r="J29" s="204"/>
      <c r="R29" s="216"/>
    </row>
    <row r="30" spans="1:31">
      <c r="A30" s="220"/>
      <c r="B30" s="460"/>
      <c r="C30" s="460"/>
      <c r="R30" s="216"/>
    </row>
    <row r="31" spans="1:31" ht="21" thickBot="1">
      <c r="A31" s="564" t="s">
        <v>223</v>
      </c>
      <c r="B31" s="565"/>
      <c r="C31" s="565"/>
      <c r="D31" s="566"/>
      <c r="E31" s="566"/>
      <c r="F31" s="566"/>
      <c r="G31" s="566"/>
      <c r="H31" s="566"/>
      <c r="I31" s="566"/>
      <c r="J31" s="566"/>
      <c r="R31" s="216"/>
    </row>
    <row r="32" spans="1:31" ht="31.5">
      <c r="A32" s="227" t="s">
        <v>10</v>
      </c>
      <c r="B32" s="374"/>
      <c r="C32" s="374"/>
      <c r="D32" s="568" t="s">
        <v>11</v>
      </c>
      <c r="E32" s="569"/>
      <c r="F32" s="569"/>
      <c r="G32" s="569"/>
      <c r="H32" s="569"/>
      <c r="I32" s="570"/>
      <c r="J32" s="8" t="s">
        <v>12</v>
      </c>
      <c r="R32" s="216"/>
    </row>
    <row r="33" spans="1:31">
      <c r="A33" s="490" t="s">
        <v>13</v>
      </c>
      <c r="B33" s="483">
        <v>3</v>
      </c>
      <c r="C33" s="483">
        <v>280</v>
      </c>
      <c r="D33" s="554" t="s">
        <v>14</v>
      </c>
      <c r="E33" s="555"/>
      <c r="F33" s="555"/>
      <c r="G33" s="555"/>
      <c r="H33" s="555"/>
      <c r="I33" s="556"/>
      <c r="J33" s="203">
        <v>3.9</v>
      </c>
      <c r="K33" s="459" t="str">
        <f>A33&amp;", "&amp;D33</f>
        <v>20х30, 50 мкм, молочный</v>
      </c>
      <c r="R33" s="216"/>
      <c r="Y33" s="517"/>
      <c r="Z33" s="517"/>
      <c r="AA33" s="517" t="str">
        <f>"delete price where catId="&amp;C33&amp;" and firma="&amp;B33&amp;";"</f>
        <v>delete price where catId=280 and firma=3;</v>
      </c>
      <c r="AB33" s="517" t="str">
        <f t="shared" ref="AB33:AB38" si="36">"insert into price (firma,catId,tiraz,cena) values ("&amp;$B33&amp;","&amp;$C33&amp;",0,"&amp;SUBSTITUTE(TEXT(J33,"0,00"),",",".")&amp;");"</f>
        <v>insert into price (firma,catId,tiraz,cena) values (3,280,0,3.90);</v>
      </c>
    </row>
    <row r="34" spans="1:31">
      <c r="A34" s="490" t="s">
        <v>13</v>
      </c>
      <c r="B34" s="483">
        <v>3</v>
      </c>
      <c r="C34" s="484">
        <v>281</v>
      </c>
      <c r="D34" s="554" t="s">
        <v>229</v>
      </c>
      <c r="E34" s="555"/>
      <c r="F34" s="555"/>
      <c r="G34" s="555"/>
      <c r="H34" s="555"/>
      <c r="I34" s="556"/>
      <c r="J34" s="203">
        <v>4.4000000000000004</v>
      </c>
      <c r="K34" s="459" t="str">
        <f t="shared" ref="K34:K38" si="37">A34&amp;", "&amp;D34</f>
        <v>20х30, 50 мкм, цветной (по запросу)</v>
      </c>
      <c r="R34" s="216"/>
      <c r="Y34" s="517"/>
      <c r="Z34" s="517"/>
      <c r="AA34" s="517" t="str">
        <f t="shared" ref="AA34:AA38" si="38">"delete price where catId="&amp;C34&amp;" and firma="&amp;B34&amp;";"</f>
        <v>delete price where catId=281 and firma=3;</v>
      </c>
      <c r="AB34" s="517" t="str">
        <f t="shared" si="36"/>
        <v>insert into price (firma,catId,tiraz,cena) values (3,281,0,4.40);</v>
      </c>
    </row>
    <row r="35" spans="1:31">
      <c r="A35" s="490" t="s">
        <v>15</v>
      </c>
      <c r="B35" s="483">
        <v>3</v>
      </c>
      <c r="C35" s="483">
        <v>282</v>
      </c>
      <c r="D35" s="554" t="s">
        <v>14</v>
      </c>
      <c r="E35" s="555"/>
      <c r="F35" s="555"/>
      <c r="G35" s="555"/>
      <c r="H35" s="555"/>
      <c r="I35" s="556"/>
      <c r="J35" s="203">
        <v>6.7</v>
      </c>
      <c r="K35" s="459" t="str">
        <f t="shared" si="37"/>
        <v>30х40, 60 мкм, молочный</v>
      </c>
      <c r="R35" s="216"/>
      <c r="Y35" s="517"/>
      <c r="Z35" s="517"/>
      <c r="AA35" s="517" t="str">
        <f t="shared" si="38"/>
        <v>delete price where catId=282 and firma=3;</v>
      </c>
      <c r="AB35" s="517" t="str">
        <f t="shared" si="36"/>
        <v>insert into price (firma,catId,tiraz,cena) values (3,282,0,6.70);</v>
      </c>
    </row>
    <row r="36" spans="1:31" ht="14.45" customHeight="1">
      <c r="A36" s="490" t="s">
        <v>15</v>
      </c>
      <c r="B36" s="483">
        <v>3</v>
      </c>
      <c r="C36" s="485">
        <v>283</v>
      </c>
      <c r="D36" s="554" t="s">
        <v>229</v>
      </c>
      <c r="E36" s="555"/>
      <c r="F36" s="555"/>
      <c r="G36" s="555"/>
      <c r="H36" s="555"/>
      <c r="I36" s="556"/>
      <c r="J36" s="203">
        <v>7.9</v>
      </c>
      <c r="K36" s="459" t="str">
        <f t="shared" si="37"/>
        <v>30х40, 60 мкм, цветной (по запросу)</v>
      </c>
      <c r="R36" s="216"/>
      <c r="Y36" s="517"/>
      <c r="Z36" s="517"/>
      <c r="AA36" s="517" t="str">
        <f t="shared" si="38"/>
        <v>delete price where catId=283 and firma=3;</v>
      </c>
      <c r="AB36" s="517" t="str">
        <f t="shared" si="36"/>
        <v>insert into price (firma,catId,tiraz,cena) values (3,283,0,7.90);</v>
      </c>
    </row>
    <row r="37" spans="1:31">
      <c r="A37" s="490" t="s">
        <v>16</v>
      </c>
      <c r="B37" s="483">
        <v>3</v>
      </c>
      <c r="C37" s="483">
        <v>284</v>
      </c>
      <c r="D37" s="554" t="s">
        <v>14</v>
      </c>
      <c r="E37" s="555"/>
      <c r="F37" s="555"/>
      <c r="G37" s="555"/>
      <c r="H37" s="555"/>
      <c r="I37" s="556"/>
      <c r="J37" s="203">
        <v>8.9</v>
      </c>
      <c r="K37" s="459" t="str">
        <f t="shared" si="37"/>
        <v>40х50, 60 мкм, молочный</v>
      </c>
      <c r="R37" s="216"/>
      <c r="Y37" s="517"/>
      <c r="Z37" s="517"/>
      <c r="AA37" s="517" t="str">
        <f t="shared" si="38"/>
        <v>delete price where catId=284 and firma=3;</v>
      </c>
      <c r="AB37" s="517" t="str">
        <f t="shared" si="36"/>
        <v>insert into price (firma,catId,tiraz,cena) values (3,284,0,8.90);</v>
      </c>
    </row>
    <row r="38" spans="1:31" ht="14.45" customHeight="1">
      <c r="A38" s="490" t="s">
        <v>16</v>
      </c>
      <c r="B38" s="483">
        <v>3</v>
      </c>
      <c r="C38" s="485">
        <v>285</v>
      </c>
      <c r="D38" s="554" t="s">
        <v>229</v>
      </c>
      <c r="E38" s="555"/>
      <c r="F38" s="555"/>
      <c r="G38" s="555"/>
      <c r="H38" s="555"/>
      <c r="I38" s="556"/>
      <c r="J38" s="203">
        <v>9</v>
      </c>
      <c r="K38" s="459" t="str">
        <f t="shared" si="37"/>
        <v>40х50, 60 мкм, цветной (по запросу)</v>
      </c>
      <c r="R38" s="216"/>
      <c r="Y38" s="517"/>
      <c r="Z38" s="517"/>
      <c r="AA38" s="517" t="str">
        <f t="shared" si="38"/>
        <v>delete price where catId=285 and firma=3;</v>
      </c>
      <c r="AB38" s="517" t="str">
        <f t="shared" si="36"/>
        <v>insert into price (firma,catId,tiraz,cena) values (3,285,0,9.00);</v>
      </c>
    </row>
    <row r="39" spans="1:31" ht="15.75" thickBot="1">
      <c r="A39" s="2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21"/>
    </row>
    <row r="41" spans="1:31" ht="21" thickBot="1">
      <c r="A41" s="196" t="s">
        <v>126</v>
      </c>
      <c r="B41" s="196"/>
      <c r="C41" s="196"/>
    </row>
    <row r="42" spans="1:31" ht="15.75">
      <c r="A42" s="7" t="s">
        <v>8</v>
      </c>
      <c r="B42" s="463"/>
      <c r="C42" s="463"/>
      <c r="D42" s="198">
        <v>100</v>
      </c>
      <c r="E42" s="198">
        <v>200</v>
      </c>
      <c r="F42" s="198">
        <v>300</v>
      </c>
      <c r="G42" s="198">
        <v>500</v>
      </c>
      <c r="H42" s="198">
        <v>600</v>
      </c>
      <c r="I42" s="198">
        <v>700</v>
      </c>
      <c r="J42" s="198">
        <v>800</v>
      </c>
      <c r="K42" s="198">
        <v>900</v>
      </c>
      <c r="L42" s="198">
        <v>1000</v>
      </c>
      <c r="M42" s="198">
        <v>2000</v>
      </c>
      <c r="N42" s="198">
        <v>3000</v>
      </c>
      <c r="O42" s="198">
        <v>5000</v>
      </c>
      <c r="P42" s="198">
        <v>10000</v>
      </c>
      <c r="Q42" s="518"/>
    </row>
    <row r="43" spans="1:31" ht="15.75">
      <c r="A43" s="199" t="s">
        <v>2</v>
      </c>
      <c r="B43" s="487">
        <v>10</v>
      </c>
      <c r="C43" s="462">
        <v>83</v>
      </c>
      <c r="D43" s="200">
        <f>D53*0.8</f>
        <v>14.16</v>
      </c>
      <c r="E43" s="200">
        <f t="shared" ref="E43:P43" si="39">E53*0.8</f>
        <v>8.9599999999999991</v>
      </c>
      <c r="F43" s="200">
        <f t="shared" si="39"/>
        <v>8.56</v>
      </c>
      <c r="G43" s="200">
        <f t="shared" si="39"/>
        <v>7.6000000000000005</v>
      </c>
      <c r="H43" s="200">
        <f t="shared" si="39"/>
        <v>7.28</v>
      </c>
      <c r="I43" s="200">
        <f t="shared" si="39"/>
        <v>6.96</v>
      </c>
      <c r="J43" s="200">
        <f t="shared" si="39"/>
        <v>6.24</v>
      </c>
      <c r="K43" s="200">
        <f t="shared" si="39"/>
        <v>5.7600000000000007</v>
      </c>
      <c r="L43" s="200">
        <f t="shared" si="39"/>
        <v>5.36</v>
      </c>
      <c r="M43" s="200">
        <f t="shared" si="39"/>
        <v>4.88</v>
      </c>
      <c r="N43" s="200">
        <f t="shared" si="39"/>
        <v>4.4799999999999995</v>
      </c>
      <c r="O43" s="200">
        <f t="shared" si="39"/>
        <v>3.6799999999999997</v>
      </c>
      <c r="P43" s="200">
        <f t="shared" si="39"/>
        <v>2.8800000000000003</v>
      </c>
      <c r="Q43" s="520"/>
      <c r="R43" s="459" t="str">
        <f>"delete price where catId="&amp;C43&amp;" and firma="&amp;B43&amp;";"</f>
        <v>delete price where catId=83 and firma=10;</v>
      </c>
      <c r="S43" s="461" t="str">
        <f>"insert into price (firma,catId,tiraz,cena) values ("&amp;$B43&amp;","&amp;$C43&amp;","&amp;D$3&amp;","&amp;SUBSTITUTE(TEXT(D43,"0,00"),",",".")&amp;");"</f>
        <v>insert into price (firma,catId,tiraz,cena) values (10,83,100,14.16);</v>
      </c>
      <c r="T43" s="461" t="str">
        <f t="shared" ref="T43:T46" si="40">"insert into price (firma,catId,tiraz,cena) values ("&amp;$B43&amp;","&amp;$C43&amp;","&amp;E$3&amp;","&amp;SUBSTITUTE(TEXT(E43,"0,00"),",",".")&amp;");"</f>
        <v>insert into price (firma,catId,tiraz,cena) values (10,83,200,8.96);</v>
      </c>
      <c r="U43" s="461" t="str">
        <f t="shared" ref="U43:U46" si="41">"insert into price (firma,catId,tiraz,cena) values ("&amp;$B43&amp;","&amp;$C43&amp;","&amp;F$3&amp;","&amp;SUBSTITUTE(TEXT(F43,"0,00"),",",".")&amp;");"</f>
        <v>insert into price (firma,catId,tiraz,cena) values (10,83,300,8.56);</v>
      </c>
      <c r="V43" s="461" t="str">
        <f t="shared" ref="V43:V46" si="42">"insert into price (firma,catId,tiraz,cena) values ("&amp;$B43&amp;","&amp;$C43&amp;","&amp;G$3&amp;","&amp;SUBSTITUTE(TEXT(G43,"0,00"),",",".")&amp;");"</f>
        <v>insert into price (firma,catId,tiraz,cena) values (10,83,500,7.60);</v>
      </c>
      <c r="W43" s="461" t="str">
        <f t="shared" ref="W43:W46" si="43">"insert into price (firma,catId,tiraz,cena) values ("&amp;$B43&amp;","&amp;$C43&amp;","&amp;H$3&amp;","&amp;SUBSTITUTE(TEXT(H43,"0,00"),",",".")&amp;");"</f>
        <v>insert into price (firma,catId,tiraz,cena) values (10,83,600,7.28);</v>
      </c>
      <c r="X43" s="461" t="str">
        <f t="shared" ref="X43:X46" si="44">"insert into price (firma,catId,tiraz,cena) values ("&amp;$B43&amp;","&amp;$C43&amp;","&amp;I$3&amp;","&amp;SUBSTITUTE(TEXT(I43,"0,00"),",",".")&amp;");"</f>
        <v>insert into price (firma,catId,tiraz,cena) values (10,83,700,6.96);</v>
      </c>
      <c r="Y43" s="461" t="str">
        <f t="shared" ref="Y43:Y46" si="45">"insert into price (firma,catId,tiraz,cena) values ("&amp;$B43&amp;","&amp;$C43&amp;","&amp;J$3&amp;","&amp;SUBSTITUTE(TEXT(J43,"0,00"),",",".")&amp;");"</f>
        <v>insert into price (firma,catId,tiraz,cena) values (10,83,800,6.24);</v>
      </c>
      <c r="Z43" s="461" t="str">
        <f t="shared" ref="Z43:Z46" si="46">"insert into price (firma,catId,tiraz,cena) values ("&amp;$B43&amp;","&amp;$C43&amp;","&amp;K$3&amp;","&amp;SUBSTITUTE(TEXT(K43,"0,00"),",",".")&amp;");"</f>
        <v>insert into price (firma,catId,tiraz,cena) values (10,83,900,5.76);</v>
      </c>
      <c r="AA43" s="461" t="str">
        <f t="shared" ref="AA43:AA46" si="47">"insert into price (firma,catId,tiraz,cena) values ("&amp;$B43&amp;","&amp;$C43&amp;","&amp;L$3&amp;","&amp;SUBSTITUTE(TEXT(L43,"0,00"),",",".")&amp;");"</f>
        <v>insert into price (firma,catId,tiraz,cena) values (10,83,1000,5.36);</v>
      </c>
      <c r="AB43" s="461" t="str">
        <f t="shared" ref="AB43:AB46" si="48">"insert into price (firma,catId,tiraz,cena) values ("&amp;$B43&amp;","&amp;$C43&amp;","&amp;M$3&amp;","&amp;SUBSTITUTE(TEXT(M43,"0,00"),",",".")&amp;");"</f>
        <v>insert into price (firma,catId,tiraz,cena) values (10,83,2000,4.88);</v>
      </c>
      <c r="AC43" s="461" t="str">
        <f>"insert into price (firma,catId,tiraz,cena) values ("&amp;$B43&amp;","&amp;$C43&amp;","&amp;N$3&amp;","&amp;SUBSTITUTE(TEXT(N43,"0,00"),",",".")&amp;");"</f>
        <v>insert into price (firma,catId,tiraz,cena) values (10,83,3000,4.48);</v>
      </c>
      <c r="AD43" s="461" t="str">
        <f t="shared" ref="AD43:AD46" si="49">"insert into price (firma,catId,tiraz,cena) values ("&amp;$B43&amp;","&amp;$C43&amp;","&amp;O$3&amp;","&amp;SUBSTITUTE(TEXT(O43,"0,00"),",",".")&amp;");"</f>
        <v>insert into price (firma,catId,tiraz,cena) values (10,83,5000,3.68);</v>
      </c>
      <c r="AE43" s="461" t="str">
        <f>"insert into price (firma,catId,tiraz,cena) values ("&amp;$B43&amp;","&amp;$C43&amp;","&amp;P$3&amp;","&amp;SUBSTITUTE(TEXT(P43,"0,00"),",",".")&amp;");"</f>
        <v>insert into price (firma,catId,tiraz,cena) values (10,83,10000,2.88);</v>
      </c>
    </row>
    <row r="44" spans="1:31" ht="15.75">
      <c r="A44" s="199" t="s">
        <v>3</v>
      </c>
      <c r="B44" s="487">
        <v>10</v>
      </c>
      <c r="C44" s="462">
        <v>84</v>
      </c>
      <c r="D44" s="200">
        <f t="shared" ref="D44:P46" si="50">D54*0.8</f>
        <v>17.2</v>
      </c>
      <c r="E44" s="200">
        <f t="shared" si="50"/>
        <v>11.200000000000001</v>
      </c>
      <c r="F44" s="200">
        <f t="shared" si="50"/>
        <v>10.72</v>
      </c>
      <c r="G44" s="200">
        <f t="shared" si="50"/>
        <v>9.9200000000000017</v>
      </c>
      <c r="H44" s="200">
        <f t="shared" si="50"/>
        <v>9.36</v>
      </c>
      <c r="I44" s="200">
        <f t="shared" si="50"/>
        <v>8.9599999999999991</v>
      </c>
      <c r="J44" s="200">
        <f t="shared" si="50"/>
        <v>8.56</v>
      </c>
      <c r="K44" s="200">
        <f t="shared" si="50"/>
        <v>8.08</v>
      </c>
      <c r="L44" s="200">
        <f t="shared" si="50"/>
        <v>7.68</v>
      </c>
      <c r="M44" s="200">
        <f t="shared" si="50"/>
        <v>7.2</v>
      </c>
      <c r="N44" s="200">
        <f t="shared" si="50"/>
        <v>6.4</v>
      </c>
      <c r="O44" s="200">
        <f t="shared" si="50"/>
        <v>5.7600000000000007</v>
      </c>
      <c r="P44" s="200">
        <f t="shared" si="50"/>
        <v>5.120000000000001</v>
      </c>
      <c r="Q44" s="520"/>
      <c r="R44" s="459" t="str">
        <f t="shared" ref="R44:R46" si="51">"delete price where catId="&amp;C44&amp;" and firma="&amp;B44&amp;";"</f>
        <v>delete price where catId=84 and firma=10;</v>
      </c>
      <c r="S44" s="461" t="str">
        <f t="shared" ref="S44:S46" si="52">"insert into price (firma,catId,tiraz,cena) values ("&amp;$B44&amp;","&amp;$C44&amp;","&amp;D$3&amp;","&amp;SUBSTITUTE(TEXT(D44,"0,00"),",",".")&amp;");"</f>
        <v>insert into price (firma,catId,tiraz,cena) values (10,84,100,17.20);</v>
      </c>
      <c r="T44" s="461" t="str">
        <f t="shared" si="40"/>
        <v>insert into price (firma,catId,tiraz,cena) values (10,84,200,11.20);</v>
      </c>
      <c r="U44" s="461" t="str">
        <f t="shared" si="41"/>
        <v>insert into price (firma,catId,tiraz,cena) values (10,84,300,10.72);</v>
      </c>
      <c r="V44" s="461" t="str">
        <f t="shared" si="42"/>
        <v>insert into price (firma,catId,tiraz,cena) values (10,84,500,9.92);</v>
      </c>
      <c r="W44" s="461" t="str">
        <f t="shared" si="43"/>
        <v>insert into price (firma,catId,tiraz,cena) values (10,84,600,9.36);</v>
      </c>
      <c r="X44" s="461" t="str">
        <f t="shared" si="44"/>
        <v>insert into price (firma,catId,tiraz,cena) values (10,84,700,8.96);</v>
      </c>
      <c r="Y44" s="461" t="str">
        <f t="shared" si="45"/>
        <v>insert into price (firma,catId,tiraz,cena) values (10,84,800,8.56);</v>
      </c>
      <c r="Z44" s="461" t="str">
        <f t="shared" si="46"/>
        <v>insert into price (firma,catId,tiraz,cena) values (10,84,900,8.08);</v>
      </c>
      <c r="AA44" s="461" t="str">
        <f t="shared" si="47"/>
        <v>insert into price (firma,catId,tiraz,cena) values (10,84,1000,7.68);</v>
      </c>
      <c r="AB44" s="461" t="str">
        <f t="shared" si="48"/>
        <v>insert into price (firma,catId,tiraz,cena) values (10,84,2000,7.20);</v>
      </c>
      <c r="AC44" s="461" t="str">
        <f t="shared" ref="AC44:AC46" si="53">"insert into price (firma,catId,tiraz,cena) values ("&amp;$B44&amp;","&amp;$C44&amp;","&amp;N$3&amp;","&amp;SUBSTITUTE(TEXT(N44,"0,00"),",",".")&amp;");"</f>
        <v>insert into price (firma,catId,tiraz,cena) values (10,84,3000,6.40);</v>
      </c>
      <c r="AD44" s="461" t="str">
        <f t="shared" si="49"/>
        <v>insert into price (firma,catId,tiraz,cena) values (10,84,5000,5.76);</v>
      </c>
      <c r="AE44" s="461" t="str">
        <f t="shared" ref="AE44:AE46" si="54">"insert into price (firma,catId,tiraz,cena) values ("&amp;$B44&amp;","&amp;$C44&amp;","&amp;P$3&amp;","&amp;SUBSTITUTE(TEXT(P44,"0,00"),",",".")&amp;");"</f>
        <v>insert into price (firma,catId,tiraz,cena) values (10,84,10000,5.12);</v>
      </c>
    </row>
    <row r="45" spans="1:31" ht="15.75">
      <c r="A45" s="199" t="s">
        <v>4</v>
      </c>
      <c r="B45" s="487">
        <v>10</v>
      </c>
      <c r="C45" s="462">
        <v>85</v>
      </c>
      <c r="D45" s="200">
        <f t="shared" si="50"/>
        <v>20.16</v>
      </c>
      <c r="E45" s="200">
        <f t="shared" si="50"/>
        <v>13.440000000000001</v>
      </c>
      <c r="F45" s="200">
        <f t="shared" si="50"/>
        <v>13.040000000000001</v>
      </c>
      <c r="G45" s="200">
        <f t="shared" si="50"/>
        <v>12</v>
      </c>
      <c r="H45" s="200">
        <f t="shared" si="50"/>
        <v>11.600000000000001</v>
      </c>
      <c r="I45" s="200">
        <f t="shared" si="50"/>
        <v>11.36</v>
      </c>
      <c r="J45" s="200">
        <f t="shared" si="50"/>
        <v>10.64</v>
      </c>
      <c r="K45" s="200">
        <f t="shared" si="50"/>
        <v>10.48</v>
      </c>
      <c r="L45" s="200">
        <f t="shared" si="50"/>
        <v>9.8400000000000016</v>
      </c>
      <c r="M45" s="200">
        <f t="shared" si="50"/>
        <v>9.36</v>
      </c>
      <c r="N45" s="200">
        <f t="shared" si="50"/>
        <v>8.9599999999999991</v>
      </c>
      <c r="O45" s="200">
        <f t="shared" si="50"/>
        <v>8.08</v>
      </c>
      <c r="P45" s="200">
        <f t="shared" si="50"/>
        <v>7.28</v>
      </c>
      <c r="Q45" s="520"/>
      <c r="R45" s="459" t="str">
        <f t="shared" si="51"/>
        <v>delete price where catId=85 and firma=10;</v>
      </c>
      <c r="S45" s="461" t="str">
        <f t="shared" si="52"/>
        <v>insert into price (firma,catId,tiraz,cena) values (10,85,100,20.16);</v>
      </c>
      <c r="T45" s="461" t="str">
        <f t="shared" si="40"/>
        <v>insert into price (firma,catId,tiraz,cena) values (10,85,200,13.44);</v>
      </c>
      <c r="U45" s="461" t="str">
        <f t="shared" si="41"/>
        <v>insert into price (firma,catId,tiraz,cena) values (10,85,300,13.04);</v>
      </c>
      <c r="V45" s="461" t="str">
        <f t="shared" si="42"/>
        <v>insert into price (firma,catId,tiraz,cena) values (10,85,500,12.00);</v>
      </c>
      <c r="W45" s="461" t="str">
        <f t="shared" si="43"/>
        <v>insert into price (firma,catId,tiraz,cena) values (10,85,600,11.60);</v>
      </c>
      <c r="X45" s="461" t="str">
        <f t="shared" si="44"/>
        <v>insert into price (firma,catId,tiraz,cena) values (10,85,700,11.36);</v>
      </c>
      <c r="Y45" s="461" t="str">
        <f t="shared" si="45"/>
        <v>insert into price (firma,catId,tiraz,cena) values (10,85,800,10.64);</v>
      </c>
      <c r="Z45" s="461" t="str">
        <f t="shared" si="46"/>
        <v>insert into price (firma,catId,tiraz,cena) values (10,85,900,10.48);</v>
      </c>
      <c r="AA45" s="461" t="str">
        <f t="shared" si="47"/>
        <v>insert into price (firma,catId,tiraz,cena) values (10,85,1000,9.84);</v>
      </c>
      <c r="AB45" s="461" t="str">
        <f t="shared" si="48"/>
        <v>insert into price (firma,catId,tiraz,cena) values (10,85,2000,9.36);</v>
      </c>
      <c r="AC45" s="461" t="str">
        <f t="shared" si="53"/>
        <v>insert into price (firma,catId,tiraz,cena) values (10,85,3000,8.96);</v>
      </c>
      <c r="AD45" s="461" t="str">
        <f t="shared" si="49"/>
        <v>insert into price (firma,catId,tiraz,cena) values (10,85,5000,8.08);</v>
      </c>
      <c r="AE45" s="461" t="str">
        <f t="shared" si="54"/>
        <v>insert into price (firma,catId,tiraz,cena) values (10,85,10000,7.28);</v>
      </c>
    </row>
    <row r="46" spans="1:31" ht="16.5" thickBot="1">
      <c r="A46" s="199" t="s">
        <v>5</v>
      </c>
      <c r="B46" s="487">
        <v>10</v>
      </c>
      <c r="C46" s="462">
        <v>86</v>
      </c>
      <c r="D46" s="200">
        <f t="shared" si="50"/>
        <v>23.12</v>
      </c>
      <c r="E46" s="200">
        <f t="shared" si="50"/>
        <v>15.680000000000001</v>
      </c>
      <c r="F46" s="200">
        <f t="shared" si="50"/>
        <v>15.200000000000001</v>
      </c>
      <c r="G46" s="200">
        <f t="shared" si="50"/>
        <v>14.32</v>
      </c>
      <c r="H46" s="200">
        <f t="shared" si="50"/>
        <v>13.92</v>
      </c>
      <c r="I46" s="200">
        <f t="shared" si="50"/>
        <v>13.440000000000001</v>
      </c>
      <c r="J46" s="200">
        <f t="shared" si="50"/>
        <v>13.040000000000001</v>
      </c>
      <c r="K46" s="200">
        <f t="shared" si="50"/>
        <v>12.56</v>
      </c>
      <c r="L46" s="200">
        <f t="shared" si="50"/>
        <v>11.76</v>
      </c>
      <c r="M46" s="200">
        <f t="shared" si="50"/>
        <v>11.600000000000001</v>
      </c>
      <c r="N46" s="200">
        <f t="shared" si="50"/>
        <v>11.120000000000001</v>
      </c>
      <c r="O46" s="200">
        <f t="shared" si="50"/>
        <v>10.4</v>
      </c>
      <c r="P46" s="200">
        <f t="shared" si="50"/>
        <v>9.6000000000000014</v>
      </c>
      <c r="Q46" s="520"/>
      <c r="R46" s="459" t="str">
        <f t="shared" si="51"/>
        <v>delete price where catId=86 and firma=10;</v>
      </c>
      <c r="S46" s="461" t="str">
        <f t="shared" si="52"/>
        <v>insert into price (firma,catId,tiraz,cena) values (10,86,100,23.12);</v>
      </c>
      <c r="T46" s="461" t="str">
        <f t="shared" si="40"/>
        <v>insert into price (firma,catId,tiraz,cena) values (10,86,200,15.68);</v>
      </c>
      <c r="U46" s="461" t="str">
        <f t="shared" si="41"/>
        <v>insert into price (firma,catId,tiraz,cena) values (10,86,300,15.20);</v>
      </c>
      <c r="V46" s="461" t="str">
        <f t="shared" si="42"/>
        <v>insert into price (firma,catId,tiraz,cena) values (10,86,500,14.32);</v>
      </c>
      <c r="W46" s="461" t="str">
        <f t="shared" si="43"/>
        <v>insert into price (firma,catId,tiraz,cena) values (10,86,600,13.92);</v>
      </c>
      <c r="X46" s="461" t="str">
        <f t="shared" si="44"/>
        <v>insert into price (firma,catId,tiraz,cena) values (10,86,700,13.44);</v>
      </c>
      <c r="Y46" s="461" t="str">
        <f t="shared" si="45"/>
        <v>insert into price (firma,catId,tiraz,cena) values (10,86,800,13.04);</v>
      </c>
      <c r="Z46" s="461" t="str">
        <f t="shared" si="46"/>
        <v>insert into price (firma,catId,tiraz,cena) values (10,86,900,12.56);</v>
      </c>
      <c r="AA46" s="461" t="str">
        <f t="shared" si="47"/>
        <v>insert into price (firma,catId,tiraz,cena) values (10,86,1000,11.76);</v>
      </c>
      <c r="AB46" s="461" t="str">
        <f t="shared" si="48"/>
        <v>insert into price (firma,catId,tiraz,cena) values (10,86,2000,11.60);</v>
      </c>
      <c r="AC46" s="461" t="str">
        <f t="shared" si="53"/>
        <v>insert into price (firma,catId,tiraz,cena) values (10,86,3000,11.12);</v>
      </c>
      <c r="AD46" s="461" t="str">
        <f t="shared" si="49"/>
        <v>insert into price (firma,catId,tiraz,cena) values (10,86,5000,10.40);</v>
      </c>
      <c r="AE46" s="461" t="str">
        <f t="shared" si="54"/>
        <v>insert into price (firma,catId,tiraz,cena) values (10,86,10000,9.60);</v>
      </c>
    </row>
    <row r="47" spans="1:31">
      <c r="A47" s="205" t="s">
        <v>226</v>
      </c>
      <c r="B47" s="481"/>
      <c r="C47" s="481"/>
      <c r="D47" s="202"/>
      <c r="E47" s="202"/>
      <c r="F47" s="202"/>
      <c r="G47" s="202"/>
      <c r="H47" s="202"/>
      <c r="I47" s="202"/>
      <c r="J47" s="202"/>
    </row>
    <row r="48" spans="1:31" ht="14.45" customHeight="1">
      <c r="A48" s="207" t="s">
        <v>224</v>
      </c>
      <c r="B48" s="207"/>
      <c r="C48" s="207"/>
      <c r="D48" s="27"/>
      <c r="E48" s="27"/>
      <c r="F48" s="27"/>
      <c r="G48" s="27"/>
      <c r="H48" s="27"/>
      <c r="I48" s="27"/>
      <c r="J48" s="27"/>
    </row>
    <row r="49" spans="1:29" ht="14.45" customHeight="1">
      <c r="A49" s="206" t="s">
        <v>225</v>
      </c>
      <c r="B49" s="482"/>
      <c r="C49" s="482"/>
      <c r="D49" s="204"/>
      <c r="E49" s="204"/>
      <c r="F49" s="204"/>
      <c r="G49" s="204"/>
      <c r="H49" s="204"/>
      <c r="I49" s="204"/>
      <c r="J49" s="204"/>
    </row>
    <row r="51" spans="1:29" ht="21" thickBot="1">
      <c r="A51" s="208" t="s">
        <v>228</v>
      </c>
      <c r="B51" s="208"/>
      <c r="C51" s="20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</row>
    <row r="52" spans="1:29" ht="15.75">
      <c r="A52" s="209" t="s">
        <v>8</v>
      </c>
      <c r="B52" s="488"/>
      <c r="C52" s="488"/>
      <c r="D52" s="210">
        <v>100</v>
      </c>
      <c r="E52" s="210">
        <v>200</v>
      </c>
      <c r="F52" s="210">
        <v>300</v>
      </c>
      <c r="G52" s="210">
        <v>500</v>
      </c>
      <c r="H52" s="210">
        <v>600</v>
      </c>
      <c r="I52" s="210">
        <v>700</v>
      </c>
      <c r="J52" s="210">
        <v>800</v>
      </c>
      <c r="K52" s="210">
        <v>900</v>
      </c>
      <c r="L52" s="210">
        <v>1000</v>
      </c>
      <c r="M52" s="210">
        <v>2000</v>
      </c>
      <c r="N52" s="210">
        <v>3000</v>
      </c>
      <c r="O52" s="210">
        <v>5000</v>
      </c>
      <c r="P52" s="210">
        <v>10000</v>
      </c>
      <c r="Q52" s="521"/>
    </row>
    <row r="53" spans="1:29" ht="15.75">
      <c r="A53" s="211" t="s">
        <v>2</v>
      </c>
      <c r="B53" s="489"/>
      <c r="C53" s="489"/>
      <c r="D53" s="212">
        <v>17.7</v>
      </c>
      <c r="E53" s="212">
        <v>11.2</v>
      </c>
      <c r="F53" s="212">
        <v>10.7</v>
      </c>
      <c r="G53" s="212">
        <v>9.5</v>
      </c>
      <c r="H53" s="212">
        <v>9.1</v>
      </c>
      <c r="I53" s="212">
        <v>8.6999999999999993</v>
      </c>
      <c r="J53" s="212">
        <v>7.8</v>
      </c>
      <c r="K53" s="212">
        <v>7.2</v>
      </c>
      <c r="L53" s="212">
        <v>6.7</v>
      </c>
      <c r="M53" s="213">
        <v>6.1</v>
      </c>
      <c r="N53" s="212">
        <v>5.6</v>
      </c>
      <c r="O53" s="212">
        <v>4.5999999999999996</v>
      </c>
      <c r="P53" s="212">
        <v>3.6</v>
      </c>
      <c r="Q53" s="522"/>
    </row>
    <row r="54" spans="1:29" ht="15.75">
      <c r="A54" s="211" t="s">
        <v>3</v>
      </c>
      <c r="B54" s="489"/>
      <c r="C54" s="489"/>
      <c r="D54" s="212">
        <v>21.5</v>
      </c>
      <c r="E54" s="212">
        <v>14</v>
      </c>
      <c r="F54" s="212">
        <v>13.4</v>
      </c>
      <c r="G54" s="212">
        <v>12.4</v>
      </c>
      <c r="H54" s="212">
        <v>11.7</v>
      </c>
      <c r="I54" s="212">
        <v>11.2</v>
      </c>
      <c r="J54" s="212">
        <v>10.7</v>
      </c>
      <c r="K54" s="212">
        <v>10.1</v>
      </c>
      <c r="L54" s="212">
        <v>9.6</v>
      </c>
      <c r="M54" s="213">
        <v>9</v>
      </c>
      <c r="N54" s="212">
        <v>8</v>
      </c>
      <c r="O54" s="212">
        <v>7.2</v>
      </c>
      <c r="P54" s="212">
        <v>6.4</v>
      </c>
      <c r="Q54" s="522"/>
    </row>
    <row r="55" spans="1:29" ht="15.75">
      <c r="A55" s="211" t="s">
        <v>4</v>
      </c>
      <c r="B55" s="489"/>
      <c r="C55" s="489"/>
      <c r="D55" s="212">
        <v>25.2</v>
      </c>
      <c r="E55" s="212">
        <v>16.8</v>
      </c>
      <c r="F55" s="212">
        <v>16.3</v>
      </c>
      <c r="G55" s="212">
        <v>15</v>
      </c>
      <c r="H55" s="212">
        <v>14.5</v>
      </c>
      <c r="I55" s="212">
        <v>14.2</v>
      </c>
      <c r="J55" s="212">
        <v>13.3</v>
      </c>
      <c r="K55" s="212">
        <v>13.1</v>
      </c>
      <c r="L55" s="212">
        <v>12.3</v>
      </c>
      <c r="M55" s="213">
        <v>11.7</v>
      </c>
      <c r="N55" s="212">
        <v>11.2</v>
      </c>
      <c r="O55" s="212">
        <v>10.1</v>
      </c>
      <c r="P55" s="212">
        <v>9.1</v>
      </c>
      <c r="Q55" s="522"/>
    </row>
    <row r="56" spans="1:29" ht="15.75">
      <c r="A56" s="211" t="s">
        <v>5</v>
      </c>
      <c r="B56" s="489"/>
      <c r="C56" s="489"/>
      <c r="D56" s="212">
        <v>28.9</v>
      </c>
      <c r="E56" s="212">
        <v>19.600000000000001</v>
      </c>
      <c r="F56" s="212">
        <v>19</v>
      </c>
      <c r="G56" s="212">
        <v>17.899999999999999</v>
      </c>
      <c r="H56" s="212">
        <v>17.399999999999999</v>
      </c>
      <c r="I56" s="212">
        <v>16.8</v>
      </c>
      <c r="J56" s="212">
        <v>16.3</v>
      </c>
      <c r="K56" s="212">
        <v>15.7</v>
      </c>
      <c r="L56" s="212">
        <v>14.7</v>
      </c>
      <c r="M56" s="213">
        <v>14.5</v>
      </c>
      <c r="N56" s="212">
        <v>13.9</v>
      </c>
      <c r="O56" s="212">
        <v>13</v>
      </c>
      <c r="P56" s="212">
        <v>12</v>
      </c>
      <c r="Q56" s="522"/>
    </row>
    <row r="58" spans="1:29" ht="21" thickBot="1">
      <c r="A58" s="562" t="s">
        <v>223</v>
      </c>
      <c r="B58" s="562"/>
      <c r="C58" s="562"/>
      <c r="D58" s="563"/>
      <c r="E58" s="563"/>
      <c r="F58" s="563"/>
      <c r="G58" s="563"/>
      <c r="H58" s="563"/>
      <c r="I58" s="563"/>
      <c r="J58" s="563"/>
    </row>
    <row r="59" spans="1:29" ht="31.5">
      <c r="A59" s="7" t="s">
        <v>10</v>
      </c>
      <c r="B59" s="375"/>
      <c r="C59" s="375"/>
      <c r="D59" s="559" t="s">
        <v>11</v>
      </c>
      <c r="E59" s="560"/>
      <c r="F59" s="560"/>
      <c r="G59" s="560"/>
      <c r="H59" s="560"/>
      <c r="I59" s="561"/>
      <c r="J59" s="8" t="s">
        <v>12</v>
      </c>
    </row>
    <row r="60" spans="1:29">
      <c r="A60" s="557" t="s">
        <v>13</v>
      </c>
      <c r="B60" s="483">
        <v>10</v>
      </c>
      <c r="C60" s="483">
        <v>280</v>
      </c>
      <c r="D60" s="554" t="s">
        <v>14</v>
      </c>
      <c r="E60" s="555"/>
      <c r="F60" s="555"/>
      <c r="G60" s="555"/>
      <c r="H60" s="555"/>
      <c r="I60" s="556"/>
      <c r="J60" s="203">
        <v>3.4</v>
      </c>
      <c r="AA60" s="517" t="str">
        <f>"delete price where catId="&amp;C60&amp;" and firma="&amp;B60&amp;";"</f>
        <v>delete price where catId=280 and firma=10;</v>
      </c>
      <c r="AB60" s="517" t="str">
        <f t="shared" ref="AB60:AB65" si="55">"insert into price (firma,catId,tiraz,cena) values ("&amp;$B60&amp;","&amp;$C60&amp;",0,"&amp;SUBSTITUTE(TEXT(J60,"0,00"),",",".")&amp;");"</f>
        <v>insert into price (firma,catId,tiraz,cena) values (10,280,0,3.40);</v>
      </c>
      <c r="AC60" s="511"/>
    </row>
    <row r="61" spans="1:29">
      <c r="A61" s="558"/>
      <c r="B61" s="483">
        <v>10</v>
      </c>
      <c r="C61" s="484">
        <v>281</v>
      </c>
      <c r="D61" s="554" t="s">
        <v>229</v>
      </c>
      <c r="E61" s="555"/>
      <c r="F61" s="555"/>
      <c r="G61" s="555"/>
      <c r="H61" s="555"/>
      <c r="I61" s="556"/>
      <c r="J61" s="203">
        <v>3.7</v>
      </c>
      <c r="AA61" s="517" t="str">
        <f t="shared" ref="AA61:AA65" si="56">"delete price where catId="&amp;C61&amp;" and firma="&amp;B61&amp;";"</f>
        <v>delete price where catId=281 and firma=10;</v>
      </c>
      <c r="AB61" s="517" t="str">
        <f t="shared" si="55"/>
        <v>insert into price (firma,catId,tiraz,cena) values (10,281,0,3.70);</v>
      </c>
      <c r="AC61" s="511"/>
    </row>
    <row r="62" spans="1:29">
      <c r="A62" s="557" t="s">
        <v>15</v>
      </c>
      <c r="B62" s="483">
        <v>10</v>
      </c>
      <c r="C62" s="483">
        <v>282</v>
      </c>
      <c r="D62" s="554" t="s">
        <v>14</v>
      </c>
      <c r="E62" s="555"/>
      <c r="F62" s="555"/>
      <c r="G62" s="555"/>
      <c r="H62" s="555"/>
      <c r="I62" s="556"/>
      <c r="J62" s="203">
        <v>5.7</v>
      </c>
      <c r="AA62" s="517" t="str">
        <f t="shared" si="56"/>
        <v>delete price where catId=282 and firma=10;</v>
      </c>
      <c r="AB62" s="517" t="str">
        <f t="shared" si="55"/>
        <v>insert into price (firma,catId,tiraz,cena) values (10,282,0,5.70);</v>
      </c>
      <c r="AC62" s="511"/>
    </row>
    <row r="63" spans="1:29" ht="14.45" customHeight="1">
      <c r="A63" s="567"/>
      <c r="B63" s="483">
        <v>10</v>
      </c>
      <c r="C63" s="485">
        <v>283</v>
      </c>
      <c r="D63" s="554" t="s">
        <v>229</v>
      </c>
      <c r="E63" s="555"/>
      <c r="F63" s="555"/>
      <c r="G63" s="555"/>
      <c r="H63" s="555"/>
      <c r="I63" s="556"/>
      <c r="J63" s="203">
        <v>6.2</v>
      </c>
      <c r="AA63" s="517" t="str">
        <f t="shared" si="56"/>
        <v>delete price where catId=283 and firma=10;</v>
      </c>
      <c r="AB63" s="517" t="str">
        <f t="shared" si="55"/>
        <v>insert into price (firma,catId,tiraz,cena) values (10,283,0,6.20);</v>
      </c>
      <c r="AC63" s="511"/>
    </row>
    <row r="64" spans="1:29">
      <c r="A64" s="557" t="s">
        <v>16</v>
      </c>
      <c r="B64" s="483">
        <v>10</v>
      </c>
      <c r="C64" s="483">
        <v>284</v>
      </c>
      <c r="D64" s="554" t="s">
        <v>14</v>
      </c>
      <c r="E64" s="555"/>
      <c r="F64" s="555"/>
      <c r="G64" s="555"/>
      <c r="H64" s="555"/>
      <c r="I64" s="556"/>
      <c r="J64" s="203">
        <v>6.7</v>
      </c>
      <c r="AA64" s="517" t="str">
        <f t="shared" si="56"/>
        <v>delete price where catId=284 and firma=10;</v>
      </c>
      <c r="AB64" s="517" t="str">
        <f t="shared" si="55"/>
        <v>insert into price (firma,catId,tiraz,cena) values (10,284,0,6.70);</v>
      </c>
      <c r="AC64" s="511"/>
    </row>
    <row r="65" spans="1:29" ht="14.45" customHeight="1">
      <c r="A65" s="567"/>
      <c r="B65" s="483">
        <v>10</v>
      </c>
      <c r="C65" s="485">
        <v>285</v>
      </c>
      <c r="D65" s="554" t="s">
        <v>229</v>
      </c>
      <c r="E65" s="555"/>
      <c r="F65" s="555"/>
      <c r="G65" s="555"/>
      <c r="H65" s="555"/>
      <c r="I65" s="556"/>
      <c r="J65" s="203">
        <v>7.2</v>
      </c>
      <c r="AA65" s="517" t="str">
        <f t="shared" si="56"/>
        <v>delete price where catId=285 and firma=10;</v>
      </c>
      <c r="AB65" s="517" t="str">
        <f t="shared" si="55"/>
        <v>insert into price (firma,catId,tiraz,cena) values (10,285,0,7.20);</v>
      </c>
      <c r="AC65" s="511"/>
    </row>
    <row r="68" spans="1:29">
      <c r="S68" s="467" t="str">
        <f>"delete Category where parentId="&amp;C12&amp;";"</f>
        <v>delete Category where parentId=412;</v>
      </c>
    </row>
    <row r="69" spans="1:29">
      <c r="T69" s="467" t="str">
        <f>"insert into Category (parentId,tip) values("&amp;$C$12&amp;",'"&amp;K13&amp;"');"</f>
        <v>insert into Category (parentId,tip) values(412,'20х30, 50 мкм, молочный');</v>
      </c>
      <c r="U69" s="467"/>
      <c r="V69" s="467"/>
      <c r="W69" s="467"/>
      <c r="X69" s="467"/>
    </row>
    <row r="70" spans="1:29">
      <c r="T70" s="467" t="str">
        <f t="shared" ref="T70:T74" si="57">"insert into Category (parentId,tip) values("&amp;$C$12&amp;",'"&amp;K14&amp;"');"</f>
        <v>insert into Category (parentId,tip) values(412,'20х30, 50 мкм, цветной (по запросу)');</v>
      </c>
    </row>
    <row r="71" spans="1:29">
      <c r="T71" s="467" t="str">
        <f t="shared" si="57"/>
        <v>insert into Category (parentId,tip) values(412,'30х40, 60 мкм, молочный');</v>
      </c>
    </row>
    <row r="72" spans="1:29">
      <c r="T72" s="467" t="str">
        <f t="shared" si="57"/>
        <v>insert into Category (parentId,tip) values(412,'30х40, 60 мкм, цветной (по запросу)');</v>
      </c>
    </row>
    <row r="73" spans="1:29">
      <c r="T73" s="467" t="str">
        <f t="shared" si="57"/>
        <v>insert into Category (parentId,tip) values(412,'40х50, 60 мкм, молочный');</v>
      </c>
    </row>
    <row r="74" spans="1:29">
      <c r="T74" s="467" t="str">
        <f t="shared" si="57"/>
        <v>insert into Category (parentId,tip) values(412,'40х50, 60 мкм, цветной (по запросу)');</v>
      </c>
    </row>
  </sheetData>
  <mergeCells count="27">
    <mergeCell ref="D14:I14"/>
    <mergeCell ref="D18:I18"/>
    <mergeCell ref="D15:I15"/>
    <mergeCell ref="D16:I16"/>
    <mergeCell ref="D17:I17"/>
    <mergeCell ref="A64:A65"/>
    <mergeCell ref="D64:I64"/>
    <mergeCell ref="D65:I65"/>
    <mergeCell ref="A62:A63"/>
    <mergeCell ref="D62:I62"/>
    <mergeCell ref="D63:I63"/>
    <mergeCell ref="D61:I61"/>
    <mergeCell ref="D60:I60"/>
    <mergeCell ref="A60:A61"/>
    <mergeCell ref="D59:I59"/>
    <mergeCell ref="A1:M1"/>
    <mergeCell ref="A58:J58"/>
    <mergeCell ref="D37:I37"/>
    <mergeCell ref="D38:I38"/>
    <mergeCell ref="D33:I33"/>
    <mergeCell ref="D34:I34"/>
    <mergeCell ref="D35:I35"/>
    <mergeCell ref="D36:I36"/>
    <mergeCell ref="A31:J31"/>
    <mergeCell ref="D32:I32"/>
    <mergeCell ref="D12:I12"/>
    <mergeCell ref="D13:I1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51"/>
  <sheetViews>
    <sheetView zoomScale="85" zoomScaleNormal="85" workbookViewId="0">
      <selection activeCell="B29" sqref="B29"/>
    </sheetView>
  </sheetViews>
  <sheetFormatPr defaultRowHeight="15"/>
  <cols>
    <col min="2" max="2" width="37.140625" customWidth="1"/>
    <col min="3" max="3" width="20.5703125" style="491" customWidth="1"/>
    <col min="4" max="4" width="22" style="491" customWidth="1"/>
    <col min="5" max="5" width="12" customWidth="1"/>
    <col min="15" max="15" width="10.85546875" customWidth="1"/>
  </cols>
  <sheetData>
    <row r="1" spans="1:26" ht="34.5" thickBot="1">
      <c r="A1" s="527" t="s">
        <v>302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O1" s="467" t="str">
        <f>"delete Category where parentId="&amp;D7&amp;";"</f>
        <v>delete Category where parentId=401;</v>
      </c>
      <c r="P1" s="491"/>
    </row>
    <row r="2" spans="1:26" ht="20.25">
      <c r="A2" s="571" t="s">
        <v>135</v>
      </c>
      <c r="B2" s="214" t="s">
        <v>211</v>
      </c>
      <c r="C2" s="479"/>
      <c r="D2" s="479"/>
      <c r="E2" s="202"/>
      <c r="F2" s="202"/>
      <c r="G2" s="202"/>
      <c r="H2" s="202"/>
      <c r="I2" s="202"/>
      <c r="J2" s="202"/>
      <c r="K2" s="202"/>
      <c r="L2" s="202"/>
      <c r="M2" s="215"/>
      <c r="O2" s="491"/>
      <c r="P2" s="467" t="str">
        <f>"insert into Category (parentId,tip) values("&amp;$D$7&amp;",'"&amp;B8&amp;"');"</f>
        <v>insert into Category (parentId,tip) values(401,'Блинтовое тиснение');</v>
      </c>
    </row>
    <row r="3" spans="1:26" ht="21" thickBot="1">
      <c r="A3" s="571"/>
      <c r="B3" s="233" t="s">
        <v>230</v>
      </c>
      <c r="C3" s="500"/>
      <c r="D3" s="500"/>
      <c r="M3" s="216"/>
      <c r="O3" s="491"/>
      <c r="P3" s="467" t="str">
        <f>"insert into Category (parentId,tip) values("&amp;$D$7&amp;",'"&amp;B9&amp;"');"</f>
        <v>insert into Category (parentId,tip) values(401,'Фольгированное тиснение (серебро, золото)');</v>
      </c>
    </row>
    <row r="4" spans="1:26" ht="33.6" customHeight="1" thickBot="1">
      <c r="A4" s="571"/>
      <c r="B4" s="228" t="s">
        <v>235</v>
      </c>
      <c r="C4" s="228"/>
      <c r="D4" s="228"/>
      <c r="E4" s="572" t="s">
        <v>234</v>
      </c>
      <c r="F4" s="573"/>
      <c r="G4" s="573"/>
      <c r="H4" s="574" t="s">
        <v>236</v>
      </c>
      <c r="I4" s="575"/>
      <c r="J4" s="575"/>
      <c r="K4" s="576" t="s">
        <v>237</v>
      </c>
      <c r="L4" s="577"/>
      <c r="M4" s="216"/>
    </row>
    <row r="5" spans="1:26" ht="15.75">
      <c r="A5" s="571"/>
      <c r="B5" s="234"/>
      <c r="C5" s="501"/>
      <c r="D5" s="501"/>
      <c r="E5" s="230"/>
      <c r="F5" s="27"/>
      <c r="G5" s="27"/>
      <c r="H5" s="230"/>
      <c r="I5" s="27"/>
      <c r="J5" s="27"/>
      <c r="K5" s="230"/>
      <c r="L5" s="27"/>
      <c r="M5" s="216"/>
    </row>
    <row r="6" spans="1:26" ht="21" thickBot="1">
      <c r="A6" s="571"/>
      <c r="B6" s="233" t="s">
        <v>231</v>
      </c>
      <c r="C6" s="500"/>
      <c r="D6" s="500"/>
      <c r="E6">
        <f>1000+E8*10</f>
        <v>1574.5</v>
      </c>
      <c r="M6" s="216"/>
    </row>
    <row r="7" spans="1:26" ht="16.5" thickBot="1">
      <c r="A7" s="571"/>
      <c r="B7" s="235" t="s">
        <v>7</v>
      </c>
      <c r="C7" s="502"/>
      <c r="D7" s="502">
        <v>401</v>
      </c>
      <c r="E7" s="231">
        <v>10</v>
      </c>
      <c r="F7" s="231">
        <v>30</v>
      </c>
      <c r="G7" s="231">
        <v>50</v>
      </c>
      <c r="H7" s="231">
        <v>100</v>
      </c>
      <c r="I7" s="231">
        <v>200</v>
      </c>
      <c r="J7" s="231">
        <v>300</v>
      </c>
      <c r="K7" s="231">
        <v>500</v>
      </c>
      <c r="L7" s="231">
        <v>1000</v>
      </c>
      <c r="M7" s="216"/>
    </row>
    <row r="8" spans="1:26" ht="16.5" thickBot="1">
      <c r="A8" s="571"/>
      <c r="B8" s="236" t="s">
        <v>232</v>
      </c>
      <c r="C8" s="503">
        <v>1</v>
      </c>
      <c r="D8" s="507">
        <v>286</v>
      </c>
      <c r="E8" s="232">
        <f>E38*1.5</f>
        <v>57.45</v>
      </c>
      <c r="F8" s="232">
        <f t="shared" ref="F8:L8" si="0">F38*1.5</f>
        <v>38.25</v>
      </c>
      <c r="G8" s="232">
        <f t="shared" si="0"/>
        <v>24.300000000000004</v>
      </c>
      <c r="H8" s="232">
        <f t="shared" si="0"/>
        <v>17.850000000000001</v>
      </c>
      <c r="I8" s="232">
        <f t="shared" si="0"/>
        <v>15.299999999999999</v>
      </c>
      <c r="J8" s="232">
        <f t="shared" si="0"/>
        <v>12.75</v>
      </c>
      <c r="K8" s="232">
        <f t="shared" si="0"/>
        <v>10.199999999999999</v>
      </c>
      <c r="L8" s="232">
        <f t="shared" si="0"/>
        <v>9</v>
      </c>
      <c r="M8" s="216"/>
      <c r="Q8" s="491" t="str">
        <f>"delete price where catId="&amp;D8&amp;" and firma="&amp;C8&amp;";"</f>
        <v>delete price where catId=286 and firma=1;</v>
      </c>
      <c r="R8" s="496" t="str">
        <f>"insert into price (firma,catId,tiraz,cena) values ("&amp;$C8&amp;","&amp;$D8&amp;","&amp;E$7&amp;","&amp;SUBSTITUTE(TEXT(E8,"0,00"),",",".")&amp;");"</f>
        <v>insert into price (firma,catId,tiraz,cena) values (1,286,10,57.45);</v>
      </c>
      <c r="S8" s="496" t="str">
        <f t="shared" ref="S8:X8" si="1">"insert into price (firma,catId,tiraz,cena) values ("&amp;$C8&amp;","&amp;$D8&amp;","&amp;F$7&amp;","&amp;SUBSTITUTE(TEXT(F8,"0,00"),",",".")&amp;");"</f>
        <v>insert into price (firma,catId,tiraz,cena) values (1,286,30,38.25);</v>
      </c>
      <c r="T8" s="496" t="str">
        <f t="shared" si="1"/>
        <v>insert into price (firma,catId,tiraz,cena) values (1,286,50,24.30);</v>
      </c>
      <c r="U8" s="496" t="str">
        <f t="shared" si="1"/>
        <v>insert into price (firma,catId,tiraz,cena) values (1,286,100,17.85);</v>
      </c>
      <c r="V8" s="496" t="str">
        <f t="shared" si="1"/>
        <v>insert into price (firma,catId,tiraz,cena) values (1,286,200,15.30);</v>
      </c>
      <c r="W8" s="496" t="str">
        <f t="shared" si="1"/>
        <v>insert into price (firma,catId,tiraz,cena) values (1,286,300,12.75);</v>
      </c>
      <c r="X8" s="496" t="str">
        <f t="shared" si="1"/>
        <v>insert into price (firma,catId,tiraz,cena) values (1,286,500,10.20);</v>
      </c>
      <c r="Y8" s="496" t="str">
        <f>"insert into price (firma,catId,tiraz,cena) values ("&amp;$C8&amp;","&amp;$D8&amp;","&amp;L$7&amp;","&amp;SUBSTITUTE(TEXT(L8,"0,00"),",",".")&amp;");"</f>
        <v>insert into price (firma,catId,tiraz,cena) values (1,286,1000,9.00);</v>
      </c>
      <c r="Z8" s="496"/>
    </row>
    <row r="9" spans="1:26" ht="32.25" thickBot="1">
      <c r="A9" s="571"/>
      <c r="B9" s="236" t="s">
        <v>233</v>
      </c>
      <c r="C9" s="503">
        <v>1</v>
      </c>
      <c r="D9" s="507">
        <v>287</v>
      </c>
      <c r="E9" s="232">
        <f>E39*1.5</f>
        <v>95.7</v>
      </c>
      <c r="F9" s="232">
        <f t="shared" ref="F9:L9" si="2">F39*1.5</f>
        <v>57.45</v>
      </c>
      <c r="G9" s="232">
        <f t="shared" si="2"/>
        <v>31.950000000000003</v>
      </c>
      <c r="H9" s="232">
        <f t="shared" si="2"/>
        <v>25.5</v>
      </c>
      <c r="I9" s="232">
        <f t="shared" si="2"/>
        <v>21.75</v>
      </c>
      <c r="J9" s="232">
        <f t="shared" si="2"/>
        <v>17.850000000000001</v>
      </c>
      <c r="K9" s="232">
        <f t="shared" si="2"/>
        <v>12.75</v>
      </c>
      <c r="L9" s="232">
        <f t="shared" si="2"/>
        <v>11.549999999999999</v>
      </c>
      <c r="M9" s="216"/>
      <c r="Q9" s="491" t="str">
        <f>"delete price where catId="&amp;D9&amp;" and firma="&amp;C9&amp;";"</f>
        <v>delete price where catId=287 and firma=1;</v>
      </c>
      <c r="R9" s="496" t="str">
        <f>"insert into price (firma,catId,tiraz,cena) values ("&amp;$C9&amp;","&amp;$D9&amp;","&amp;E$7&amp;","&amp;SUBSTITUTE(TEXT(E9,"0,00"),",",".")&amp;");"</f>
        <v>insert into price (firma,catId,tiraz,cena) values (1,287,10,95.70);</v>
      </c>
      <c r="S9" s="496" t="str">
        <f t="shared" ref="S9" si="3">"insert into price (firma,catId,tiraz,cena) values ("&amp;$C9&amp;","&amp;$D9&amp;","&amp;F$7&amp;","&amp;SUBSTITUTE(TEXT(F9,"0,00"),",",".")&amp;");"</f>
        <v>insert into price (firma,catId,tiraz,cena) values (1,287,30,57.45);</v>
      </c>
      <c r="T9" s="496" t="str">
        <f t="shared" ref="T9" si="4">"insert into price (firma,catId,tiraz,cena) values ("&amp;$C9&amp;","&amp;$D9&amp;","&amp;G$7&amp;","&amp;SUBSTITUTE(TEXT(G9,"0,00"),",",".")&amp;");"</f>
        <v>insert into price (firma,catId,tiraz,cena) values (1,287,50,31.95);</v>
      </c>
      <c r="U9" s="496" t="str">
        <f t="shared" ref="U9" si="5">"insert into price (firma,catId,tiraz,cena) values ("&amp;$C9&amp;","&amp;$D9&amp;","&amp;H$7&amp;","&amp;SUBSTITUTE(TEXT(H9,"0,00"),",",".")&amp;");"</f>
        <v>insert into price (firma,catId,tiraz,cena) values (1,287,100,25.50);</v>
      </c>
      <c r="V9" s="496" t="str">
        <f t="shared" ref="V9" si="6">"insert into price (firma,catId,tiraz,cena) values ("&amp;$C9&amp;","&amp;$D9&amp;","&amp;I$7&amp;","&amp;SUBSTITUTE(TEXT(I9,"0,00"),",",".")&amp;");"</f>
        <v>insert into price (firma,catId,tiraz,cena) values (1,287,200,21.75);</v>
      </c>
      <c r="W9" s="496" t="str">
        <f t="shared" ref="W9" si="7">"insert into price (firma,catId,tiraz,cena) values ("&amp;$C9&amp;","&amp;$D9&amp;","&amp;J$7&amp;","&amp;SUBSTITUTE(TEXT(J9,"0,00"),",",".")&amp;");"</f>
        <v>insert into price (firma,catId,tiraz,cena) values (1,287,300,17.85);</v>
      </c>
      <c r="X9" s="496" t="str">
        <f t="shared" ref="X9" si="8">"insert into price (firma,catId,tiraz,cena) values ("&amp;$C9&amp;","&amp;$D9&amp;","&amp;K$7&amp;","&amp;SUBSTITUTE(TEXT(K9,"0,00"),",",".")&amp;");"</f>
        <v>insert into price (firma,catId,tiraz,cena) values (1,287,500,12.75);</v>
      </c>
      <c r="Y9" s="496" t="str">
        <f>"insert into price (firma,catId,tiraz,cena) values ("&amp;$C9&amp;","&amp;$D9&amp;","&amp;L$7&amp;","&amp;SUBSTITUTE(TEXT(L9,"0,00"),",",".")&amp;");"</f>
        <v>insert into price (firma,catId,tiraz,cena) values (1,287,1000,11.55);</v>
      </c>
      <c r="Z9" s="496"/>
    </row>
    <row r="10" spans="1:26" ht="15.75" thickBot="1">
      <c r="A10" s="571"/>
      <c r="B10" s="2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21"/>
    </row>
    <row r="11" spans="1:26" ht="15.75" thickBot="1">
      <c r="A11" s="571"/>
    </row>
    <row r="12" spans="1:26" ht="20.25">
      <c r="A12" s="571"/>
      <c r="B12" s="214" t="s">
        <v>258</v>
      </c>
      <c r="C12" s="504"/>
      <c r="D12" s="504"/>
    </row>
    <row r="13" spans="1:26" ht="20.25">
      <c r="A13" s="571"/>
      <c r="B13" s="233" t="s">
        <v>230</v>
      </c>
      <c r="C13" s="500"/>
      <c r="D13" s="500"/>
    </row>
    <row r="14" spans="1:26">
      <c r="A14" s="571"/>
      <c r="B14" t="s">
        <v>259</v>
      </c>
    </row>
    <row r="15" spans="1:26">
      <c r="A15" s="571"/>
    </row>
    <row r="16" spans="1:26" ht="21" thickBot="1">
      <c r="A16" s="571"/>
      <c r="B16" s="233" t="s">
        <v>231</v>
      </c>
      <c r="C16" s="500"/>
      <c r="D16" s="500"/>
    </row>
    <row r="17" spans="1:28" ht="15.75" thickBot="1">
      <c r="A17" s="571"/>
      <c r="B17" s="264" t="s">
        <v>7</v>
      </c>
      <c r="C17" s="256"/>
      <c r="D17" s="256"/>
      <c r="E17" s="256">
        <v>10</v>
      </c>
      <c r="F17" s="256">
        <v>30</v>
      </c>
      <c r="G17" s="256">
        <v>50</v>
      </c>
      <c r="H17" s="256">
        <v>100</v>
      </c>
      <c r="I17" s="256">
        <v>200</v>
      </c>
      <c r="J17" s="256">
        <v>300</v>
      </c>
      <c r="K17" s="256">
        <v>500</v>
      </c>
      <c r="L17" s="257">
        <v>1000</v>
      </c>
    </row>
    <row r="18" spans="1:28" ht="15.75" thickBot="1">
      <c r="A18" s="571"/>
      <c r="B18" s="259" t="s">
        <v>256</v>
      </c>
      <c r="C18" s="381">
        <v>2</v>
      </c>
      <c r="D18" s="381">
        <v>286</v>
      </c>
      <c r="E18" s="260">
        <v>30</v>
      </c>
      <c r="F18" s="260">
        <v>20</v>
      </c>
      <c r="G18" s="260">
        <v>18</v>
      </c>
      <c r="H18" s="260">
        <v>15</v>
      </c>
      <c r="I18" s="260">
        <v>13</v>
      </c>
      <c r="J18" s="260">
        <v>12</v>
      </c>
      <c r="K18" s="260">
        <v>10</v>
      </c>
      <c r="L18" s="261">
        <v>8</v>
      </c>
      <c r="Q18" s="491" t="str">
        <f>"delete price where catId="&amp;D18&amp;" and firma="&amp;C18&amp;";"</f>
        <v>delete price where catId=286 and firma=2;</v>
      </c>
      <c r="R18" s="496" t="str">
        <f>"insert into price (firma,catId,tiraz,cena) values ("&amp;$C18&amp;","&amp;$D18&amp;","&amp;E$7&amp;","&amp;SUBSTITUTE(TEXT(E18,"0,00"),",",".")&amp;");"</f>
        <v>insert into price (firma,catId,tiraz,cena) values (2,286,10,30.00);</v>
      </c>
      <c r="S18" s="496" t="str">
        <f t="shared" ref="S18:S19" si="9">"insert into price (firma,catId,tiraz,cena) values ("&amp;$C18&amp;","&amp;$D18&amp;","&amp;F$7&amp;","&amp;SUBSTITUTE(TEXT(F18,"0,00"),",",".")&amp;");"</f>
        <v>insert into price (firma,catId,tiraz,cena) values (2,286,30,20.00);</v>
      </c>
      <c r="T18" s="496" t="str">
        <f t="shared" ref="T18:T19" si="10">"insert into price (firma,catId,tiraz,cena) values ("&amp;$C18&amp;","&amp;$D18&amp;","&amp;G$7&amp;","&amp;SUBSTITUTE(TEXT(G18,"0,00"),",",".")&amp;");"</f>
        <v>insert into price (firma,catId,tiraz,cena) values (2,286,50,18.00);</v>
      </c>
      <c r="U18" s="496" t="str">
        <f t="shared" ref="U18:U19" si="11">"insert into price (firma,catId,tiraz,cena) values ("&amp;$C18&amp;","&amp;$D18&amp;","&amp;H$7&amp;","&amp;SUBSTITUTE(TEXT(H18,"0,00"),",",".")&amp;");"</f>
        <v>insert into price (firma,catId,tiraz,cena) values (2,286,100,15.00);</v>
      </c>
      <c r="V18" s="496" t="str">
        <f t="shared" ref="V18:V19" si="12">"insert into price (firma,catId,tiraz,cena) values ("&amp;$C18&amp;","&amp;$D18&amp;","&amp;I$7&amp;","&amp;SUBSTITUTE(TEXT(I18,"0,00"),",",".")&amp;");"</f>
        <v>insert into price (firma,catId,tiraz,cena) values (2,286,200,13.00);</v>
      </c>
      <c r="W18" s="496" t="str">
        <f t="shared" ref="W18:W19" si="13">"insert into price (firma,catId,tiraz,cena) values ("&amp;$C18&amp;","&amp;$D18&amp;","&amp;J$7&amp;","&amp;SUBSTITUTE(TEXT(J18,"0,00"),",",".")&amp;");"</f>
        <v>insert into price (firma,catId,tiraz,cena) values (2,286,300,12.00);</v>
      </c>
      <c r="X18" s="496" t="str">
        <f t="shared" ref="X18:X19" si="14">"insert into price (firma,catId,tiraz,cena) values ("&amp;$C18&amp;","&amp;$D18&amp;","&amp;K$7&amp;","&amp;SUBSTITUTE(TEXT(K18,"0,00"),",",".")&amp;");"</f>
        <v>insert into price (firma,catId,tiraz,cena) values (2,286,500,10.00);</v>
      </c>
      <c r="Y18" s="496" t="str">
        <f>"insert into price (firma,catId,tiraz,cena) values ("&amp;$C18&amp;","&amp;$D18&amp;","&amp;L$7&amp;","&amp;SUBSTITUTE(TEXT(L18,"0,00"),",",".")&amp;");"</f>
        <v>insert into price (firma,catId,tiraz,cena) values (2,286,1000,8.00);</v>
      </c>
      <c r="Z18" s="496"/>
    </row>
    <row r="19" spans="1:28" ht="15.75" thickBot="1">
      <c r="A19" s="571"/>
      <c r="B19" s="259" t="s">
        <v>257</v>
      </c>
      <c r="C19" s="381">
        <v>2</v>
      </c>
      <c r="D19" s="381">
        <v>287</v>
      </c>
      <c r="E19" s="260">
        <v>40</v>
      </c>
      <c r="F19" s="260">
        <v>25</v>
      </c>
      <c r="G19" s="260">
        <v>20</v>
      </c>
      <c r="H19" s="260">
        <v>18</v>
      </c>
      <c r="I19" s="260">
        <v>15</v>
      </c>
      <c r="J19" s="260">
        <v>13</v>
      </c>
      <c r="K19" s="260">
        <v>12</v>
      </c>
      <c r="L19" s="266">
        <v>10</v>
      </c>
      <c r="Q19" s="491" t="str">
        <f>"delete price where catId="&amp;D19&amp;" and firma="&amp;C19&amp;";"</f>
        <v>delete price where catId=287 and firma=2;</v>
      </c>
      <c r="R19" s="496" t="str">
        <f>"insert into price (firma,catId,tiraz,cena) values ("&amp;$C19&amp;","&amp;$D19&amp;","&amp;E$7&amp;","&amp;SUBSTITUTE(TEXT(E19,"0,00"),",",".")&amp;");"</f>
        <v>insert into price (firma,catId,tiraz,cena) values (2,287,10,40.00);</v>
      </c>
      <c r="S19" s="496" t="str">
        <f t="shared" si="9"/>
        <v>insert into price (firma,catId,tiraz,cena) values (2,287,30,25.00);</v>
      </c>
      <c r="T19" s="496" t="str">
        <f t="shared" si="10"/>
        <v>insert into price (firma,catId,tiraz,cena) values (2,287,50,20.00);</v>
      </c>
      <c r="U19" s="496" t="str">
        <f t="shared" si="11"/>
        <v>insert into price (firma,catId,tiraz,cena) values (2,287,100,18.00);</v>
      </c>
      <c r="V19" s="496" t="str">
        <f t="shared" si="12"/>
        <v>insert into price (firma,catId,tiraz,cena) values (2,287,200,15.00);</v>
      </c>
      <c r="W19" s="496" t="str">
        <f t="shared" si="13"/>
        <v>insert into price (firma,catId,tiraz,cena) values (2,287,300,13.00);</v>
      </c>
      <c r="X19" s="496" t="str">
        <f t="shared" si="14"/>
        <v>insert into price (firma,catId,tiraz,cena) values (2,287,500,12.00);</v>
      </c>
      <c r="Y19" s="496" t="str">
        <f>"insert into price (firma,catId,tiraz,cena) values ("&amp;$C19&amp;","&amp;$D19&amp;","&amp;L$7&amp;","&amp;SUBSTITUTE(TEXT(L19,"0,00"),",",".")&amp;");"</f>
        <v>insert into price (firma,catId,tiraz,cena) values (2,287,1000,10.00);</v>
      </c>
      <c r="Z19" s="496"/>
    </row>
    <row r="20" spans="1:28">
      <c r="A20" s="571"/>
    </row>
    <row r="21" spans="1:28" ht="15.75" thickBot="1">
      <c r="A21" s="571"/>
    </row>
    <row r="22" spans="1:28" ht="20.25">
      <c r="A22" s="571"/>
      <c r="B22" s="214" t="s">
        <v>227</v>
      </c>
      <c r="C22" s="479"/>
      <c r="D22" s="479"/>
      <c r="E22" s="202"/>
      <c r="F22" s="202"/>
      <c r="G22" s="202"/>
      <c r="H22" s="202"/>
      <c r="I22" s="202"/>
      <c r="J22" s="202"/>
      <c r="K22" s="202"/>
      <c r="L22" s="202"/>
      <c r="M22" s="215"/>
    </row>
    <row r="23" spans="1:28" ht="21" thickBot="1">
      <c r="A23" s="571"/>
      <c r="B23" s="233" t="s">
        <v>230</v>
      </c>
      <c r="C23" s="500"/>
      <c r="D23" s="500"/>
      <c r="M23" s="216"/>
    </row>
    <row r="24" spans="1:28" ht="31.5" customHeight="1" thickBot="1">
      <c r="A24" s="571"/>
      <c r="B24" s="228" t="s">
        <v>235</v>
      </c>
      <c r="C24" s="228"/>
      <c r="D24" s="228"/>
      <c r="E24" s="572" t="s">
        <v>234</v>
      </c>
      <c r="F24" s="573"/>
      <c r="G24" s="573"/>
      <c r="H24" s="574" t="s">
        <v>236</v>
      </c>
      <c r="I24" s="575"/>
      <c r="J24" s="575"/>
      <c r="K24" s="576" t="s">
        <v>237</v>
      </c>
      <c r="L24" s="577"/>
      <c r="M24" s="216"/>
    </row>
    <row r="25" spans="1:28" ht="15.75">
      <c r="A25" s="571"/>
      <c r="B25" s="234"/>
      <c r="C25" s="501"/>
      <c r="D25" s="501"/>
      <c r="E25" s="230"/>
      <c r="F25" s="27"/>
      <c r="G25" s="27"/>
      <c r="H25" s="230"/>
      <c r="I25" s="27"/>
      <c r="J25" s="27"/>
      <c r="K25" s="230"/>
      <c r="L25" s="27"/>
      <c r="M25" s="216"/>
    </row>
    <row r="26" spans="1:28" ht="21" thickBot="1">
      <c r="A26" s="571"/>
      <c r="B26" s="233" t="s">
        <v>231</v>
      </c>
      <c r="C26" s="500"/>
      <c r="D26" s="500"/>
      <c r="M26" s="216"/>
    </row>
    <row r="27" spans="1:28" ht="16.5" thickBot="1">
      <c r="A27" s="571"/>
      <c r="B27" s="235" t="s">
        <v>7</v>
      </c>
      <c r="C27" s="502"/>
      <c r="D27" s="502"/>
      <c r="E27" s="231">
        <v>10</v>
      </c>
      <c r="F27" s="231">
        <v>30</v>
      </c>
      <c r="G27" s="231">
        <v>50</v>
      </c>
      <c r="H27" s="231">
        <v>100</v>
      </c>
      <c r="I27" s="231">
        <v>200</v>
      </c>
      <c r="J27" s="231">
        <v>300</v>
      </c>
      <c r="K27" s="231">
        <v>500</v>
      </c>
      <c r="L27" s="231">
        <v>1000</v>
      </c>
      <c r="M27" s="216"/>
    </row>
    <row r="28" spans="1:28" ht="16.5" thickBot="1">
      <c r="A28" s="571"/>
      <c r="B28" s="236" t="s">
        <v>232</v>
      </c>
      <c r="C28" s="503">
        <v>3</v>
      </c>
      <c r="D28" s="503">
        <f>D8</f>
        <v>286</v>
      </c>
      <c r="E28" s="232">
        <v>40</v>
      </c>
      <c r="F28" s="232">
        <v>29</v>
      </c>
      <c r="G28" s="232">
        <v>24</v>
      </c>
      <c r="H28" s="232">
        <v>20</v>
      </c>
      <c r="I28" s="232">
        <v>15</v>
      </c>
      <c r="J28" s="232">
        <v>13</v>
      </c>
      <c r="K28" s="232">
        <v>12</v>
      </c>
      <c r="L28" s="232">
        <v>10</v>
      </c>
      <c r="M28" s="216"/>
      <c r="Q28" s="491" t="str">
        <f>"delete price where catId="&amp;D28&amp;" and firma="&amp;C28&amp;";"</f>
        <v>delete price where catId=286 and firma=3;</v>
      </c>
      <c r="R28" s="496" t="str">
        <f>"insert into price (firma,catId,tiraz,cena) values ("&amp;$C28&amp;","&amp;$D28&amp;","&amp;E$7&amp;","&amp;SUBSTITUTE(TEXT(E28,"0,00"),",",".")&amp;");"</f>
        <v>insert into price (firma,catId,tiraz,cena) values (3,286,10,40.00);</v>
      </c>
      <c r="S28" s="496" t="str">
        <f t="shared" ref="S28:S29" si="15">"insert into price (firma,catId,tiraz,cena) values ("&amp;$C28&amp;","&amp;$D28&amp;","&amp;F$7&amp;","&amp;SUBSTITUTE(TEXT(F28,"0,00"),",",".")&amp;");"</f>
        <v>insert into price (firma,catId,tiraz,cena) values (3,286,30,29.00);</v>
      </c>
      <c r="T28" s="496" t="str">
        <f t="shared" ref="T28:T29" si="16">"insert into price (firma,catId,tiraz,cena) values ("&amp;$C28&amp;","&amp;$D28&amp;","&amp;G$7&amp;","&amp;SUBSTITUTE(TEXT(G28,"0,00"),",",".")&amp;");"</f>
        <v>insert into price (firma,catId,tiraz,cena) values (3,286,50,24.00);</v>
      </c>
      <c r="U28" s="496" t="str">
        <f t="shared" ref="U28:U29" si="17">"insert into price (firma,catId,tiraz,cena) values ("&amp;$C28&amp;","&amp;$D28&amp;","&amp;H$7&amp;","&amp;SUBSTITUTE(TEXT(H28,"0,00"),",",".")&amp;");"</f>
        <v>insert into price (firma,catId,tiraz,cena) values (3,286,100,20.00);</v>
      </c>
      <c r="V28" s="496" t="str">
        <f t="shared" ref="V28:V29" si="18">"insert into price (firma,catId,tiraz,cena) values ("&amp;$C28&amp;","&amp;$D28&amp;","&amp;I$7&amp;","&amp;SUBSTITUTE(TEXT(I28,"0,00"),",",".")&amp;");"</f>
        <v>insert into price (firma,catId,tiraz,cena) values (3,286,200,15.00);</v>
      </c>
      <c r="W28" s="496" t="str">
        <f t="shared" ref="W28:W29" si="19">"insert into price (firma,catId,tiraz,cena) values ("&amp;$C28&amp;","&amp;$D28&amp;","&amp;J$7&amp;","&amp;SUBSTITUTE(TEXT(J28,"0,00"),",",".")&amp;");"</f>
        <v>insert into price (firma,catId,tiraz,cena) values (3,286,300,13.00);</v>
      </c>
      <c r="X28" s="496" t="str">
        <f t="shared" ref="X28:X29" si="20">"insert into price (firma,catId,tiraz,cena) values ("&amp;$C28&amp;","&amp;$D28&amp;","&amp;K$7&amp;","&amp;SUBSTITUTE(TEXT(K28,"0,00"),",",".")&amp;");"</f>
        <v>insert into price (firma,catId,tiraz,cena) values (3,286,500,12.00);</v>
      </c>
      <c r="Y28" s="496" t="str">
        <f>"insert into price (firma,catId,tiraz,cena) values ("&amp;$C28&amp;","&amp;$D28&amp;","&amp;L$7&amp;","&amp;SUBSTITUTE(TEXT(L28,"0,00"),",",".")&amp;");"</f>
        <v>insert into price (firma,catId,tiraz,cena) values (3,286,1000,10.00);</v>
      </c>
      <c r="Z28" s="496"/>
      <c r="AA28" s="491"/>
      <c r="AB28" s="491"/>
    </row>
    <row r="29" spans="1:28" ht="32.25" thickBot="1">
      <c r="A29" s="571"/>
      <c r="B29" s="236" t="s">
        <v>233</v>
      </c>
      <c r="C29" s="503">
        <v>3</v>
      </c>
      <c r="D29" s="503">
        <f>D9</f>
        <v>287</v>
      </c>
      <c r="E29" s="232">
        <v>42</v>
      </c>
      <c r="F29" s="232">
        <v>31</v>
      </c>
      <c r="G29" s="232">
        <v>26</v>
      </c>
      <c r="H29" s="232">
        <v>22</v>
      </c>
      <c r="I29" s="232">
        <v>17</v>
      </c>
      <c r="J29" s="232">
        <v>15</v>
      </c>
      <c r="K29" s="232">
        <v>14</v>
      </c>
      <c r="L29" s="232">
        <v>12</v>
      </c>
      <c r="M29" s="216"/>
      <c r="Q29" s="491" t="str">
        <f>"delete price where catId="&amp;D29&amp;" and firma="&amp;C29&amp;";"</f>
        <v>delete price where catId=287 and firma=3;</v>
      </c>
      <c r="R29" s="496" t="str">
        <f>"insert into price (firma,catId,tiraz,cena) values ("&amp;$C29&amp;","&amp;$D29&amp;","&amp;E$7&amp;","&amp;SUBSTITUTE(TEXT(E29,"0,00"),",",".")&amp;");"</f>
        <v>insert into price (firma,catId,tiraz,cena) values (3,287,10,42.00);</v>
      </c>
      <c r="S29" s="496" t="str">
        <f t="shared" si="15"/>
        <v>insert into price (firma,catId,tiraz,cena) values (3,287,30,31.00);</v>
      </c>
      <c r="T29" s="496" t="str">
        <f t="shared" si="16"/>
        <v>insert into price (firma,catId,tiraz,cena) values (3,287,50,26.00);</v>
      </c>
      <c r="U29" s="496" t="str">
        <f t="shared" si="17"/>
        <v>insert into price (firma,catId,tiraz,cena) values (3,287,100,22.00);</v>
      </c>
      <c r="V29" s="496" t="str">
        <f t="shared" si="18"/>
        <v>insert into price (firma,catId,tiraz,cena) values (3,287,200,17.00);</v>
      </c>
      <c r="W29" s="496" t="str">
        <f t="shared" si="19"/>
        <v>insert into price (firma,catId,tiraz,cena) values (3,287,300,15.00);</v>
      </c>
      <c r="X29" s="496" t="str">
        <f t="shared" si="20"/>
        <v>insert into price (firma,catId,tiraz,cena) values (3,287,500,14.00);</v>
      </c>
      <c r="Y29" s="496" t="str">
        <f>"insert into price (firma,catId,tiraz,cena) values ("&amp;$C29&amp;","&amp;$D29&amp;","&amp;L$7&amp;","&amp;SUBSTITUTE(TEXT(L29,"0,00"),",",".")&amp;");"</f>
        <v>insert into price (firma,catId,tiraz,cena) values (3,287,1000,12.00);</v>
      </c>
      <c r="Z29" s="496"/>
      <c r="AA29" s="491"/>
      <c r="AB29" s="491"/>
    </row>
    <row r="30" spans="1:28" ht="15.75" thickBot="1">
      <c r="A30" s="571"/>
      <c r="B30" s="2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21"/>
    </row>
    <row r="31" spans="1:28" ht="15.75" thickBot="1">
      <c r="A31" s="571"/>
    </row>
    <row r="32" spans="1:28" ht="20.25">
      <c r="A32" s="571"/>
      <c r="B32" s="214" t="s">
        <v>126</v>
      </c>
      <c r="C32" s="479"/>
      <c r="D32" s="479"/>
      <c r="E32" s="202"/>
      <c r="F32" s="202"/>
      <c r="G32" s="202"/>
      <c r="H32" s="202"/>
      <c r="I32" s="202"/>
      <c r="J32" s="202"/>
      <c r="K32" s="202"/>
      <c r="L32" s="202"/>
      <c r="M32" s="215"/>
      <c r="N32" s="578" t="s">
        <v>242</v>
      </c>
    </row>
    <row r="33" spans="1:28" ht="21" thickBot="1">
      <c r="A33" s="571"/>
      <c r="B33" s="233" t="s">
        <v>230</v>
      </c>
      <c r="C33" s="500"/>
      <c r="D33" s="500"/>
      <c r="M33" s="216"/>
      <c r="N33" s="578"/>
    </row>
    <row r="34" spans="1:28" ht="35.450000000000003" customHeight="1" thickBot="1">
      <c r="A34" s="571"/>
      <c r="B34" s="228" t="s">
        <v>240</v>
      </c>
      <c r="C34" s="228"/>
      <c r="D34" s="228"/>
      <c r="E34" s="572"/>
      <c r="F34" s="573"/>
      <c r="G34" s="573"/>
      <c r="H34" s="574" t="s">
        <v>241</v>
      </c>
      <c r="I34" s="575"/>
      <c r="J34" s="575"/>
      <c r="K34" s="241"/>
      <c r="L34" s="229"/>
      <c r="M34" s="216"/>
      <c r="N34" s="578"/>
    </row>
    <row r="35" spans="1:28" ht="15.75">
      <c r="A35" s="571"/>
      <c r="B35" s="234"/>
      <c r="C35" s="501"/>
      <c r="D35" s="501"/>
      <c r="E35" s="230"/>
      <c r="F35" s="27"/>
      <c r="G35" s="27"/>
      <c r="H35" s="230"/>
      <c r="I35" s="27"/>
      <c r="J35" s="27"/>
      <c r="K35" s="230"/>
      <c r="L35" s="27"/>
      <c r="M35" s="216"/>
      <c r="N35" s="578"/>
    </row>
    <row r="36" spans="1:28" ht="21" thickBot="1">
      <c r="A36" s="571"/>
      <c r="B36" s="233" t="s">
        <v>231</v>
      </c>
      <c r="C36" s="500"/>
      <c r="D36" s="500"/>
      <c r="E36">
        <f>E38*10+1400</f>
        <v>1783</v>
      </c>
      <c r="M36" s="216"/>
      <c r="N36" s="578"/>
    </row>
    <row r="37" spans="1:28" ht="16.5" thickBot="1">
      <c r="A37" s="571"/>
      <c r="B37" s="235" t="s">
        <v>7</v>
      </c>
      <c r="C37" s="502"/>
      <c r="D37" s="502"/>
      <c r="E37" s="231">
        <v>10</v>
      </c>
      <c r="F37" s="231">
        <v>30</v>
      </c>
      <c r="G37" s="231">
        <v>50</v>
      </c>
      <c r="H37" s="231">
        <v>100</v>
      </c>
      <c r="I37" s="231">
        <v>200</v>
      </c>
      <c r="J37" s="231">
        <v>300</v>
      </c>
      <c r="K37" s="231">
        <v>500</v>
      </c>
      <c r="L37" s="231">
        <v>1000</v>
      </c>
      <c r="M37" s="216"/>
      <c r="N37" s="578"/>
    </row>
    <row r="38" spans="1:28" ht="16.5" thickBot="1">
      <c r="A38" s="571"/>
      <c r="B38" s="236" t="s">
        <v>232</v>
      </c>
      <c r="C38" s="503">
        <v>10</v>
      </c>
      <c r="D38" s="503">
        <f>D8</f>
        <v>286</v>
      </c>
      <c r="E38" s="232">
        <f>ROUNDUP(E49*0.85,1)</f>
        <v>38.300000000000004</v>
      </c>
      <c r="F38" s="232">
        <f t="shared" ref="F38:L38" si="21">ROUNDUP(F49*0.85,1)</f>
        <v>25.5</v>
      </c>
      <c r="G38" s="232">
        <f t="shared" si="21"/>
        <v>16.200000000000003</v>
      </c>
      <c r="H38" s="232">
        <f t="shared" si="21"/>
        <v>11.9</v>
      </c>
      <c r="I38" s="232">
        <f t="shared" si="21"/>
        <v>10.199999999999999</v>
      </c>
      <c r="J38" s="232">
        <f t="shared" si="21"/>
        <v>8.5</v>
      </c>
      <c r="K38" s="232">
        <f t="shared" si="21"/>
        <v>6.8</v>
      </c>
      <c r="L38" s="232">
        <f t="shared" si="21"/>
        <v>6</v>
      </c>
      <c r="M38" s="216"/>
      <c r="N38" s="578"/>
      <c r="Q38" s="491" t="str">
        <f>"delete price where catId="&amp;D38&amp;" and firma="&amp;C38&amp;";"</f>
        <v>delete price where catId=286 and firma=10;</v>
      </c>
      <c r="R38" s="496" t="str">
        <f>"insert into price (firma,catId,tiraz,cena) values ("&amp;$C38&amp;","&amp;$D38&amp;","&amp;E$7&amp;","&amp;SUBSTITUTE(TEXT(E38,"0,00"),",",".")&amp;");"</f>
        <v>insert into price (firma,catId,tiraz,cena) values (10,286,10,38.30);</v>
      </c>
      <c r="S38" s="496" t="str">
        <f t="shared" ref="S38:S39" si="22">"insert into price (firma,catId,tiraz,cena) values ("&amp;$C38&amp;","&amp;$D38&amp;","&amp;F$7&amp;","&amp;SUBSTITUTE(TEXT(F38,"0,00"),",",".")&amp;");"</f>
        <v>insert into price (firma,catId,tiraz,cena) values (10,286,30,25.50);</v>
      </c>
      <c r="T38" s="496" t="str">
        <f t="shared" ref="T38:T39" si="23">"insert into price (firma,catId,tiraz,cena) values ("&amp;$C38&amp;","&amp;$D38&amp;","&amp;G$7&amp;","&amp;SUBSTITUTE(TEXT(G38,"0,00"),",",".")&amp;");"</f>
        <v>insert into price (firma,catId,tiraz,cena) values (10,286,50,16.20);</v>
      </c>
      <c r="U38" s="496" t="str">
        <f t="shared" ref="U38:U39" si="24">"insert into price (firma,catId,tiraz,cena) values ("&amp;$C38&amp;","&amp;$D38&amp;","&amp;H$7&amp;","&amp;SUBSTITUTE(TEXT(H38,"0,00"),",",".")&amp;");"</f>
        <v>insert into price (firma,catId,tiraz,cena) values (10,286,100,11.90);</v>
      </c>
      <c r="V38" s="496" t="str">
        <f t="shared" ref="V38:V39" si="25">"insert into price (firma,catId,tiraz,cena) values ("&amp;$C38&amp;","&amp;$D38&amp;","&amp;I$7&amp;","&amp;SUBSTITUTE(TEXT(I38,"0,00"),",",".")&amp;");"</f>
        <v>insert into price (firma,catId,tiraz,cena) values (10,286,200,10.20);</v>
      </c>
      <c r="W38" s="496" t="str">
        <f t="shared" ref="W38:W39" si="26">"insert into price (firma,catId,tiraz,cena) values ("&amp;$C38&amp;","&amp;$D38&amp;","&amp;J$7&amp;","&amp;SUBSTITUTE(TEXT(J38,"0,00"),",",".")&amp;");"</f>
        <v>insert into price (firma,catId,tiraz,cena) values (10,286,300,8.50);</v>
      </c>
      <c r="X38" s="496" t="str">
        <f t="shared" ref="X38:X39" si="27">"insert into price (firma,catId,tiraz,cena) values ("&amp;$C38&amp;","&amp;$D38&amp;","&amp;K$7&amp;","&amp;SUBSTITUTE(TEXT(K38,"0,00"),",",".")&amp;");"</f>
        <v>insert into price (firma,catId,tiraz,cena) values (10,286,500,6.80);</v>
      </c>
      <c r="Y38" s="496" t="str">
        <f>"insert into price (firma,catId,tiraz,cena) values ("&amp;$C38&amp;","&amp;$D38&amp;","&amp;L$7&amp;","&amp;SUBSTITUTE(TEXT(L38,"0,00"),",",".")&amp;");"</f>
        <v>insert into price (firma,catId,tiraz,cena) values (10,286,1000,6.00);</v>
      </c>
      <c r="Z38" s="496"/>
      <c r="AA38" s="491"/>
      <c r="AB38" s="491"/>
    </row>
    <row r="39" spans="1:28" ht="32.25" thickBot="1">
      <c r="A39" s="571"/>
      <c r="B39" s="236" t="s">
        <v>233</v>
      </c>
      <c r="C39" s="503">
        <v>10</v>
      </c>
      <c r="D39" s="503">
        <f>D9</f>
        <v>287</v>
      </c>
      <c r="E39" s="232">
        <f>ROUNDUP(E50*0.85,1)</f>
        <v>63.800000000000004</v>
      </c>
      <c r="F39" s="232">
        <f t="shared" ref="F39:L39" si="28">ROUNDUP(F50*0.85,1)</f>
        <v>38.300000000000004</v>
      </c>
      <c r="G39" s="232">
        <f t="shared" si="28"/>
        <v>21.3</v>
      </c>
      <c r="H39" s="232">
        <f t="shared" si="28"/>
        <v>17</v>
      </c>
      <c r="I39" s="232">
        <f t="shared" si="28"/>
        <v>14.5</v>
      </c>
      <c r="J39" s="232">
        <f t="shared" si="28"/>
        <v>11.9</v>
      </c>
      <c r="K39" s="232">
        <f t="shared" si="28"/>
        <v>8.5</v>
      </c>
      <c r="L39" s="232">
        <f t="shared" si="28"/>
        <v>7.6999999999999993</v>
      </c>
      <c r="M39" s="216"/>
      <c r="N39" s="578"/>
      <c r="Q39" s="491" t="str">
        <f>"delete price where catId="&amp;D39&amp;" and firma="&amp;C39&amp;";"</f>
        <v>delete price where catId=287 and firma=10;</v>
      </c>
      <c r="R39" s="496" t="str">
        <f>"insert into price (firma,catId,tiraz,cena) values ("&amp;$C39&amp;","&amp;$D39&amp;","&amp;E$7&amp;","&amp;SUBSTITUTE(TEXT(E39,"0,00"),",",".")&amp;");"</f>
        <v>insert into price (firma,catId,tiraz,cena) values (10,287,10,63.80);</v>
      </c>
      <c r="S39" s="496" t="str">
        <f t="shared" si="22"/>
        <v>insert into price (firma,catId,tiraz,cena) values (10,287,30,38.30);</v>
      </c>
      <c r="T39" s="496" t="str">
        <f t="shared" si="23"/>
        <v>insert into price (firma,catId,tiraz,cena) values (10,287,50,21.30);</v>
      </c>
      <c r="U39" s="496" t="str">
        <f t="shared" si="24"/>
        <v>insert into price (firma,catId,tiraz,cena) values (10,287,100,17.00);</v>
      </c>
      <c r="V39" s="496" t="str">
        <f t="shared" si="25"/>
        <v>insert into price (firma,catId,tiraz,cena) values (10,287,200,14.50);</v>
      </c>
      <c r="W39" s="496" t="str">
        <f t="shared" si="26"/>
        <v>insert into price (firma,catId,tiraz,cena) values (10,287,300,11.90);</v>
      </c>
      <c r="X39" s="496" t="str">
        <f t="shared" si="27"/>
        <v>insert into price (firma,catId,tiraz,cena) values (10,287,500,8.50);</v>
      </c>
      <c r="Y39" s="496" t="str">
        <f>"insert into price (firma,catId,tiraz,cena) values ("&amp;$C39&amp;","&amp;$D39&amp;","&amp;L$7&amp;","&amp;SUBSTITUTE(TEXT(L39,"0,00"),",",".")&amp;");"</f>
        <v>insert into price (firma,catId,tiraz,cena) values (10,287,1000,7.70);</v>
      </c>
      <c r="Z39" s="496"/>
      <c r="AA39" s="491"/>
      <c r="AB39" s="491"/>
    </row>
    <row r="40" spans="1:28" ht="15.75" thickBot="1">
      <c r="A40" s="571"/>
      <c r="B40" s="2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21"/>
      <c r="N40" s="578"/>
    </row>
    <row r="41" spans="1:28">
      <c r="N41" s="578"/>
    </row>
    <row r="42" spans="1:28" ht="15.75" thickBot="1">
      <c r="N42" s="578"/>
    </row>
    <row r="43" spans="1:28" ht="20.25">
      <c r="B43" s="214" t="s">
        <v>127</v>
      </c>
      <c r="C43" s="479"/>
      <c r="D43" s="479"/>
      <c r="E43" s="202"/>
      <c r="F43" s="202"/>
      <c r="G43" s="202"/>
      <c r="H43" s="202"/>
      <c r="I43" s="202"/>
      <c r="J43" s="202"/>
      <c r="K43" s="202"/>
      <c r="L43" s="202"/>
      <c r="M43" s="215"/>
      <c r="N43" s="578"/>
    </row>
    <row r="44" spans="1:28" ht="21" thickBot="1">
      <c r="B44" s="233" t="s">
        <v>230</v>
      </c>
      <c r="C44" s="500"/>
      <c r="D44" s="500"/>
      <c r="M44" s="216"/>
      <c r="N44" s="578"/>
    </row>
    <row r="45" spans="1:28" ht="32.450000000000003" customHeight="1" thickBot="1">
      <c r="B45" s="228" t="s">
        <v>238</v>
      </c>
      <c r="C45" s="228"/>
      <c r="D45" s="228"/>
      <c r="E45" s="572"/>
      <c r="F45" s="573"/>
      <c r="G45" s="573"/>
      <c r="H45" s="574" t="s">
        <v>239</v>
      </c>
      <c r="I45" s="575"/>
      <c r="J45" s="575"/>
      <c r="K45" s="241"/>
      <c r="L45" s="229"/>
      <c r="M45" s="216"/>
      <c r="N45" s="578"/>
    </row>
    <row r="46" spans="1:28" ht="15.75">
      <c r="B46" s="234"/>
      <c r="C46" s="501"/>
      <c r="D46" s="501"/>
      <c r="E46" s="230"/>
      <c r="F46" s="27"/>
      <c r="G46" s="27"/>
      <c r="H46" s="230"/>
      <c r="I46" s="27"/>
      <c r="J46" s="27"/>
      <c r="K46" s="230"/>
      <c r="L46" s="27"/>
      <c r="M46" s="216"/>
      <c r="N46" s="578"/>
    </row>
    <row r="47" spans="1:28" ht="21" thickBot="1">
      <c r="B47" s="233" t="s">
        <v>231</v>
      </c>
      <c r="C47" s="500"/>
      <c r="D47" s="500"/>
      <c r="M47" s="216"/>
      <c r="N47" s="578"/>
    </row>
    <row r="48" spans="1:28" ht="15.75" thickBot="1">
      <c r="B48" s="237" t="s">
        <v>7</v>
      </c>
      <c r="C48" s="505"/>
      <c r="D48" s="505"/>
      <c r="E48" s="238">
        <v>10</v>
      </c>
      <c r="F48" s="238">
        <v>30</v>
      </c>
      <c r="G48" s="238">
        <v>50</v>
      </c>
      <c r="H48" s="238">
        <v>100</v>
      </c>
      <c r="I48" s="238">
        <v>200</v>
      </c>
      <c r="J48" s="238">
        <v>300</v>
      </c>
      <c r="K48" s="238">
        <v>500</v>
      </c>
      <c r="L48" s="238">
        <v>1000</v>
      </c>
      <c r="M48" s="216"/>
      <c r="N48" s="578"/>
    </row>
    <row r="49" spans="2:14" ht="16.5" thickBot="1">
      <c r="B49" s="236" t="s">
        <v>232</v>
      </c>
      <c r="C49" s="506"/>
      <c r="D49" s="506"/>
      <c r="E49" s="240">
        <v>45</v>
      </c>
      <c r="F49" s="240">
        <v>30</v>
      </c>
      <c r="G49" s="240">
        <v>19</v>
      </c>
      <c r="H49" s="240">
        <v>14</v>
      </c>
      <c r="I49" s="240">
        <v>12</v>
      </c>
      <c r="J49" s="240">
        <v>10</v>
      </c>
      <c r="K49" s="240">
        <v>8</v>
      </c>
      <c r="L49" s="240">
        <v>7</v>
      </c>
      <c r="M49" s="216"/>
      <c r="N49" s="578"/>
    </row>
    <row r="50" spans="2:14" ht="32.25" thickBot="1">
      <c r="B50" s="236" t="s">
        <v>233</v>
      </c>
      <c r="C50" s="506"/>
      <c r="D50" s="506"/>
      <c r="E50" s="240">
        <v>75</v>
      </c>
      <c r="F50" s="240">
        <v>45</v>
      </c>
      <c r="G50" s="240">
        <v>25</v>
      </c>
      <c r="H50" s="240">
        <v>20</v>
      </c>
      <c r="I50" s="240">
        <v>17</v>
      </c>
      <c r="J50" s="240">
        <v>14</v>
      </c>
      <c r="K50" s="240">
        <v>10</v>
      </c>
      <c r="L50" s="240">
        <v>9</v>
      </c>
      <c r="M50" s="216"/>
      <c r="N50" s="578"/>
    </row>
    <row r="51" spans="2:14" ht="15.75" thickBot="1">
      <c r="B51" s="2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21"/>
    </row>
  </sheetData>
  <mergeCells count="13">
    <mergeCell ref="N32:N50"/>
    <mergeCell ref="E4:G4"/>
    <mergeCell ref="H4:J4"/>
    <mergeCell ref="E34:G34"/>
    <mergeCell ref="H34:J34"/>
    <mergeCell ref="E24:G24"/>
    <mergeCell ref="H24:J24"/>
    <mergeCell ref="A2:A40"/>
    <mergeCell ref="A1:M1"/>
    <mergeCell ref="E45:G45"/>
    <mergeCell ref="H45:J45"/>
    <mergeCell ref="K24:L24"/>
    <mergeCell ref="K4:L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123"/>
  <sheetViews>
    <sheetView workbookViewId="0">
      <selection activeCell="A77" sqref="A77"/>
    </sheetView>
  </sheetViews>
  <sheetFormatPr defaultRowHeight="15"/>
  <cols>
    <col min="1" max="1" width="19.85546875" customWidth="1"/>
    <col min="2" max="3" width="19.85546875" style="514" customWidth="1"/>
    <col min="16" max="16" width="10.28515625" bestFit="1" customWidth="1"/>
    <col min="20" max="20" width="11.140625" bestFit="1" customWidth="1"/>
  </cols>
  <sheetData>
    <row r="1" spans="1:28" ht="15.75">
      <c r="A1" s="589" t="s">
        <v>261</v>
      </c>
      <c r="B1" s="589"/>
      <c r="C1" s="589"/>
      <c r="D1" s="589"/>
      <c r="E1" s="589"/>
      <c r="F1" s="589"/>
      <c r="G1" s="589"/>
      <c r="H1" s="589"/>
      <c r="I1" s="589"/>
      <c r="J1" s="589"/>
      <c r="T1" t="s">
        <v>262</v>
      </c>
    </row>
    <row r="2" spans="1:28">
      <c r="A2" s="88" t="s">
        <v>263</v>
      </c>
      <c r="B2" s="88"/>
      <c r="C2" s="88"/>
      <c r="D2" s="88"/>
      <c r="F2" s="286" t="s">
        <v>292</v>
      </c>
      <c r="J2" s="275" t="s">
        <v>271</v>
      </c>
      <c r="K2" s="462">
        <v>307</v>
      </c>
      <c r="L2" s="467" t="str">
        <f>"insert into Category (parentId,tip) values("&amp;410&amp;",'"&amp;J2&amp;"');"</f>
        <v>insert into Category (parentId,tip) values(410,'Кружки, рюмки, бокалы');</v>
      </c>
      <c r="T2" t="s">
        <v>263</v>
      </c>
      <c r="U2" t="str">
        <f>F12</f>
        <v>Кружки, рюмки, бокалы</v>
      </c>
    </row>
    <row r="3" spans="1:28">
      <c r="A3" s="88" t="s">
        <v>264</v>
      </c>
      <c r="B3" s="88"/>
      <c r="C3" s="88"/>
      <c r="D3" s="88"/>
      <c r="F3" s="286" t="s">
        <v>292</v>
      </c>
      <c r="J3" s="289" t="s">
        <v>288</v>
      </c>
      <c r="K3" s="462">
        <v>308</v>
      </c>
      <c r="L3" s="467" t="str">
        <f>"insert into Category (parentId,tip) values("&amp;410&amp;",'"&amp;J3&amp;"');"</f>
        <v>insert into Category (parentId,tip) values(410,'Тарелки');</v>
      </c>
      <c r="U3" t="str">
        <f>F31</f>
        <v>Тарелки</v>
      </c>
    </row>
    <row r="4" spans="1:28">
      <c r="A4" s="88" t="s">
        <v>265</v>
      </c>
      <c r="B4" s="88"/>
      <c r="C4" s="88"/>
      <c r="D4" s="88"/>
      <c r="F4" s="286" t="s">
        <v>293</v>
      </c>
      <c r="L4" s="467"/>
    </row>
    <row r="5" spans="1:28">
      <c r="A5" s="88" t="s">
        <v>266</v>
      </c>
      <c r="B5" s="88"/>
      <c r="C5" s="88"/>
      <c r="D5" s="88"/>
      <c r="F5" s="286" t="s">
        <v>294</v>
      </c>
      <c r="J5" s="467" t="str">
        <f>"insert into Category (parentId,tip) values("&amp;307&amp;",'"&amp;A44&amp;"');"</f>
        <v>insert into Category (parentId,tip) values(307,'1 цвет');</v>
      </c>
      <c r="K5" s="467" t="str">
        <f>"insert into Category (parentId,tip) values("&amp;$K$3&amp;",'"&amp;A51&amp;"');"</f>
        <v>insert into Category (parentId,tip) values(308,'1 цвет');</v>
      </c>
      <c r="L5" s="467" t="str">
        <f>"insert into Category (parentId,tip) values("&amp;427&amp;",'"&amp;U9&amp;"');"</f>
        <v>insert into Category (parentId,tip) values(427,'до 20');</v>
      </c>
      <c r="U5" t="s">
        <v>267</v>
      </c>
    </row>
    <row r="6" spans="1:28" ht="15.75">
      <c r="A6" s="88" t="s">
        <v>268</v>
      </c>
      <c r="B6" s="88"/>
      <c r="C6" s="88"/>
      <c r="D6" s="88"/>
      <c r="E6" s="273"/>
      <c r="F6" s="286" t="s">
        <v>292</v>
      </c>
      <c r="G6" s="273"/>
      <c r="H6" s="273"/>
      <c r="I6" s="273"/>
      <c r="J6" s="467" t="str">
        <f t="shared" ref="J6:J8" si="0">"insert into Category (parentId,tip) values("&amp;307&amp;",'"&amp;A45&amp;"');"</f>
        <v>insert into Category (parentId,tip) values(307,'2 цвета');</v>
      </c>
      <c r="K6" s="467" t="str">
        <f t="shared" ref="K6:K10" si="1">"insert into Category (parentId,tip) values("&amp;$K$3&amp;",'"&amp;A52&amp;"');"</f>
        <v>insert into Category (parentId,tip) values(308,'2 цвета');</v>
      </c>
      <c r="L6" s="467" t="str">
        <f>"insert into Category (parentId,tip) values("&amp;427&amp;",'"&amp;U10&amp;"');"</f>
        <v>insert into Category (parentId,tip) values(427,'20-24');</v>
      </c>
      <c r="U6" t="s">
        <v>269</v>
      </c>
    </row>
    <row r="7" spans="1:28" ht="15.75">
      <c r="A7" s="88" t="s">
        <v>7</v>
      </c>
      <c r="B7" s="88"/>
      <c r="C7" s="88"/>
      <c r="D7" s="88"/>
      <c r="E7" s="273"/>
      <c r="F7" s="286" t="s">
        <v>293</v>
      </c>
      <c r="G7" s="273"/>
      <c r="H7" s="273"/>
      <c r="I7" s="273"/>
      <c r="J7" s="467" t="str">
        <f t="shared" si="0"/>
        <v>insert into Category (parentId,tip) values(307,'3 цвета');</v>
      </c>
      <c r="K7" s="467" t="str">
        <f t="shared" si="1"/>
        <v>insert into Category (parentId,tip) values(308,'3 цвета');</v>
      </c>
      <c r="L7" s="467" t="str">
        <f>"insert into Category (parentId,tip) values("&amp;427&amp;",'"&amp;U11&amp;"');"</f>
        <v>insert into Category (parentId,tip) values(427,'от 24');</v>
      </c>
    </row>
    <row r="8" spans="1:28" ht="15.75">
      <c r="E8" s="302"/>
      <c r="G8" s="302"/>
      <c r="H8" s="302"/>
      <c r="I8" s="302"/>
      <c r="J8" s="467" t="str">
        <f t="shared" si="0"/>
        <v>insert into Category (parentId,tip) values(307,'4 цвета');</v>
      </c>
      <c r="K8" s="467" t="str">
        <f t="shared" si="1"/>
        <v>insert into Category (parentId,tip) values(308,'4 цвета');</v>
      </c>
    </row>
    <row r="9" spans="1:28" ht="15.75">
      <c r="E9" s="302"/>
      <c r="G9" s="302"/>
      <c r="H9" s="302"/>
      <c r="I9" s="302"/>
      <c r="J9" s="302"/>
      <c r="K9" s="467" t="str">
        <f t="shared" si="1"/>
        <v>insert into Category (parentId,tip) values(308,'5 цветов');</v>
      </c>
      <c r="U9" t="s">
        <v>270</v>
      </c>
    </row>
    <row r="10" spans="1:28" ht="34.5" thickBot="1">
      <c r="A10" s="647" t="s">
        <v>302</v>
      </c>
      <c r="B10" s="647"/>
      <c r="C10" s="647"/>
      <c r="D10" s="647"/>
      <c r="E10" s="647"/>
      <c r="F10" s="647"/>
      <c r="G10" s="647"/>
      <c r="H10" s="647"/>
      <c r="I10" s="647"/>
      <c r="J10" s="647"/>
      <c r="K10" s="467" t="str">
        <f t="shared" si="1"/>
        <v>insert into Category (parentId,tip) values(308,'6 цветов');</v>
      </c>
      <c r="L10" s="647"/>
      <c r="M10" s="647"/>
      <c r="U10" t="s">
        <v>272</v>
      </c>
    </row>
    <row r="11" spans="1:28" ht="20.25">
      <c r="A11" s="214" t="s">
        <v>211</v>
      </c>
      <c r="B11" s="504"/>
      <c r="C11" s="504"/>
      <c r="D11" s="273"/>
      <c r="E11" s="273"/>
      <c r="F11" s="273"/>
      <c r="G11" s="273"/>
      <c r="H11" s="273"/>
      <c r="I11" s="273"/>
      <c r="J11" s="273"/>
      <c r="K11" s="47"/>
      <c r="U11" t="s">
        <v>274</v>
      </c>
    </row>
    <row r="12" spans="1:28">
      <c r="A12" s="274"/>
      <c r="B12" s="274"/>
      <c r="C12" s="274"/>
      <c r="D12" s="274"/>
      <c r="E12" s="274"/>
      <c r="F12" s="275" t="s">
        <v>271</v>
      </c>
      <c r="G12" s="274"/>
      <c r="H12" s="274"/>
      <c r="I12" s="274"/>
      <c r="J12" s="274"/>
      <c r="K12" s="47"/>
    </row>
    <row r="13" spans="1:28" ht="15.75" thickBot="1">
      <c r="A13" s="274" t="s">
        <v>273</v>
      </c>
      <c r="B13" s="274"/>
      <c r="C13" s="274"/>
      <c r="D13" s="274"/>
      <c r="E13" s="274"/>
      <c r="F13" s="274"/>
      <c r="G13" s="274"/>
      <c r="H13" s="274"/>
      <c r="I13" s="274"/>
      <c r="J13" s="274"/>
      <c r="K13" s="47"/>
    </row>
    <row r="14" spans="1:28">
      <c r="A14" s="276" t="s">
        <v>275</v>
      </c>
      <c r="B14" s="648"/>
      <c r="C14" s="648"/>
      <c r="D14" s="277">
        <v>50</v>
      </c>
      <c r="E14" s="277">
        <v>100</v>
      </c>
      <c r="F14" s="277">
        <v>200</v>
      </c>
      <c r="G14" s="277">
        <v>300</v>
      </c>
      <c r="H14" s="277">
        <v>400</v>
      </c>
      <c r="I14" s="277">
        <v>1000</v>
      </c>
      <c r="J14" s="277">
        <v>2000</v>
      </c>
      <c r="K14" s="277">
        <v>3000</v>
      </c>
      <c r="L14" s="278">
        <v>4000</v>
      </c>
      <c r="M14" s="278">
        <v>5000</v>
      </c>
      <c r="N14" s="278"/>
      <c r="P14" s="514"/>
      <c r="Q14" s="513"/>
    </row>
    <row r="15" spans="1:28">
      <c r="A15" s="279">
        <v>1</v>
      </c>
      <c r="B15" s="653">
        <v>1</v>
      </c>
      <c r="C15" s="462">
        <v>309</v>
      </c>
      <c r="D15" s="280">
        <f>ROUNDUP(D69*1.5,1)</f>
        <v>93.3</v>
      </c>
      <c r="E15" s="280">
        <f t="shared" ref="E15:M15" si="2">ROUNDUP(E69*1.5,1)</f>
        <v>65.400000000000006</v>
      </c>
      <c r="F15" s="280">
        <f t="shared" si="2"/>
        <v>63.2</v>
      </c>
      <c r="G15" s="280">
        <f t="shared" si="2"/>
        <v>60.800000000000004</v>
      </c>
      <c r="H15" s="280">
        <f t="shared" si="2"/>
        <v>58.2</v>
      </c>
      <c r="I15" s="280">
        <f t="shared" si="2"/>
        <v>34.799999999999997</v>
      </c>
      <c r="J15" s="280">
        <f t="shared" si="2"/>
        <v>30</v>
      </c>
      <c r="K15" s="280">
        <f t="shared" si="2"/>
        <v>30.5</v>
      </c>
      <c r="L15" s="280">
        <f t="shared" si="2"/>
        <v>27.9</v>
      </c>
      <c r="M15" s="280">
        <f t="shared" si="2"/>
        <v>23.3</v>
      </c>
      <c r="N15" s="280"/>
      <c r="P15" s="514"/>
      <c r="Q15" s="513"/>
      <c r="R15" s="514" t="str">
        <f>"delete price where catId="&amp;C15&amp;" and firma="&amp;B15&amp;";"</f>
        <v>delete price where catId=309 and firma=1;</v>
      </c>
      <c r="S15" s="513" t="str">
        <f>"insert into price (firma,catId,tiraz,cena) values ("&amp;$B15&amp;","&amp;$C15&amp;","&amp;D$14&amp;","&amp;SUBSTITUTE(TEXT(D15,"0,00"),",",".")&amp;");"</f>
        <v>insert into price (firma,catId,tiraz,cena) values (1,309,50,93.30);</v>
      </c>
      <c r="T15" s="513" t="str">
        <f t="shared" ref="T15:Y15" si="3">"insert into price (firma,catId,tiraz,cena) values ("&amp;$B15&amp;","&amp;$C15&amp;","&amp;E$14&amp;","&amp;SUBSTITUTE(TEXT(E15,"0,00"),",",".")&amp;");"</f>
        <v>insert into price (firma,catId,tiraz,cena) values (1,309,100,65.40);</v>
      </c>
      <c r="U15" s="513" t="str">
        <f t="shared" si="3"/>
        <v>insert into price (firma,catId,tiraz,cena) values (1,309,200,63.20);</v>
      </c>
      <c r="V15" s="513" t="str">
        <f t="shared" si="3"/>
        <v>insert into price (firma,catId,tiraz,cena) values (1,309,300,60.80);</v>
      </c>
      <c r="W15" s="513" t="str">
        <f t="shared" si="3"/>
        <v>insert into price (firma,catId,tiraz,cena) values (1,309,400,58.20);</v>
      </c>
      <c r="X15" s="513" t="str">
        <f t="shared" si="3"/>
        <v>insert into price (firma,catId,tiraz,cena) values (1,309,1000,34.80);</v>
      </c>
      <c r="Y15" s="513" t="str">
        <f t="shared" si="3"/>
        <v>insert into price (firma,catId,tiraz,cena) values (1,309,2000,30.00);</v>
      </c>
      <c r="Z15" s="513" t="str">
        <f>"insert into price (firma,catId,tiraz,cena) values ("&amp;$B15&amp;","&amp;$C15&amp;","&amp;K$14&amp;","&amp;SUBSTITUTE(TEXT(K15,"0,00"),",",".")&amp;");"</f>
        <v>insert into price (firma,catId,tiraz,cena) values (1,309,3000,30.50);</v>
      </c>
      <c r="AA15" s="513" t="str">
        <f t="shared" ref="AA15" si="4">"insert into price (firma,catId,tiraz,cena) values ("&amp;$B15&amp;","&amp;$C15&amp;","&amp;L$14&amp;","&amp;SUBSTITUTE(TEXT(L15,"0,00"),",",".")&amp;");"</f>
        <v>insert into price (firma,catId,tiraz,cena) values (1,309,4000,27.90);</v>
      </c>
      <c r="AB15" s="513" t="str">
        <f>"insert into price (firma,catId,tiraz,cena) values ("&amp;$B15&amp;","&amp;$C15&amp;","&amp;M$14&amp;","&amp;SUBSTITUTE(TEXT(M15,"0,00"),",",".")&amp;");"</f>
        <v>insert into price (firma,catId,tiraz,cena) values (1,309,5000,23.30);</v>
      </c>
    </row>
    <row r="16" spans="1:28">
      <c r="A16" s="279">
        <v>2</v>
      </c>
      <c r="B16" s="653">
        <v>1</v>
      </c>
      <c r="C16" s="462">
        <v>311</v>
      </c>
      <c r="D16" s="280">
        <f t="shared" ref="D16:M18" si="5">ROUNDUP(D70*1.5,1)</f>
        <v>130.80000000000001</v>
      </c>
      <c r="E16" s="280">
        <f t="shared" si="5"/>
        <v>93.3</v>
      </c>
      <c r="F16" s="280">
        <f t="shared" si="5"/>
        <v>88.8</v>
      </c>
      <c r="G16" s="280">
        <f t="shared" si="5"/>
        <v>84</v>
      </c>
      <c r="H16" s="280">
        <f t="shared" si="5"/>
        <v>79.2</v>
      </c>
      <c r="I16" s="280">
        <f t="shared" si="5"/>
        <v>49.1</v>
      </c>
      <c r="J16" s="280">
        <f t="shared" si="5"/>
        <v>44.300000000000004</v>
      </c>
      <c r="K16" s="280">
        <f t="shared" si="5"/>
        <v>39.6</v>
      </c>
      <c r="L16" s="280">
        <f t="shared" si="5"/>
        <v>35</v>
      </c>
      <c r="M16" s="280">
        <f t="shared" si="5"/>
        <v>30.3</v>
      </c>
      <c r="N16" s="280"/>
      <c r="R16" s="514" t="str">
        <f t="shared" ref="R16:R18" si="6">"delete price where catId="&amp;C16&amp;" and firma="&amp;B16&amp;";"</f>
        <v>delete price where catId=311 and firma=1;</v>
      </c>
      <c r="S16" s="513" t="str">
        <f t="shared" ref="S16:S18" si="7">"insert into price (firma,catId,tiraz,cena) values ("&amp;$B16&amp;","&amp;$C16&amp;","&amp;D$14&amp;","&amp;SUBSTITUTE(TEXT(D16,"0,00"),",",".")&amp;");"</f>
        <v>insert into price (firma,catId,tiraz,cena) values (1,311,50,130.80);</v>
      </c>
      <c r="T16" s="513" t="str">
        <f t="shared" ref="T16:T17" si="8">"insert into price (firma,catId,tiraz,cena) values ("&amp;$B16&amp;","&amp;$C16&amp;","&amp;E$14&amp;","&amp;SUBSTITUTE(TEXT(E16,"0,00"),",",".")&amp;");"</f>
        <v>insert into price (firma,catId,tiraz,cena) values (1,311,100,93.30);</v>
      </c>
      <c r="U16" s="513" t="str">
        <f t="shared" ref="U16:U18" si="9">"insert into price (firma,catId,tiraz,cena) values ("&amp;$B16&amp;","&amp;$C16&amp;","&amp;F$14&amp;","&amp;SUBSTITUTE(TEXT(F16,"0,00"),",",".")&amp;");"</f>
        <v>insert into price (firma,catId,tiraz,cena) values (1,311,200,88.80);</v>
      </c>
      <c r="V16" s="513" t="str">
        <f t="shared" ref="V16:V18" si="10">"insert into price (firma,catId,tiraz,cena) values ("&amp;$B16&amp;","&amp;$C16&amp;","&amp;G$14&amp;","&amp;SUBSTITUTE(TEXT(G16,"0,00"),",",".")&amp;");"</f>
        <v>insert into price (firma,catId,tiraz,cena) values (1,311,300,84.00);</v>
      </c>
      <c r="W16" s="513" t="str">
        <f t="shared" ref="W16:W18" si="11">"insert into price (firma,catId,tiraz,cena) values ("&amp;$B16&amp;","&amp;$C16&amp;","&amp;H$14&amp;","&amp;SUBSTITUTE(TEXT(H16,"0,00"),",",".")&amp;");"</f>
        <v>insert into price (firma,catId,tiraz,cena) values (1,311,400,79.20);</v>
      </c>
      <c r="X16" s="513" t="str">
        <f t="shared" ref="X16:X18" si="12">"insert into price (firma,catId,tiraz,cena) values ("&amp;$B16&amp;","&amp;$C16&amp;","&amp;I$14&amp;","&amp;SUBSTITUTE(TEXT(I16,"0,00"),",",".")&amp;");"</f>
        <v>insert into price (firma,catId,tiraz,cena) values (1,311,1000,49.10);</v>
      </c>
      <c r="Y16" s="513" t="str">
        <f t="shared" ref="Y16:Y18" si="13">"insert into price (firma,catId,tiraz,cena) values ("&amp;$B16&amp;","&amp;$C16&amp;","&amp;J$14&amp;","&amp;SUBSTITUTE(TEXT(J16,"0,00"),",",".")&amp;");"</f>
        <v>insert into price (firma,catId,tiraz,cena) values (1,311,2000,44.30);</v>
      </c>
      <c r="Z16" s="513" t="str">
        <f t="shared" ref="Z16:Z18" si="14">"insert into price (firma,catId,tiraz,cena) values ("&amp;$B16&amp;","&amp;$C16&amp;","&amp;K$14&amp;","&amp;SUBSTITUTE(TEXT(K16,"0,00"),",",".")&amp;");"</f>
        <v>insert into price (firma,catId,tiraz,cena) values (1,311,3000,39.60);</v>
      </c>
      <c r="AA16" s="513" t="str">
        <f t="shared" ref="AA16:AA18" si="15">"insert into price (firma,catId,tiraz,cena) values ("&amp;$B16&amp;","&amp;$C16&amp;","&amp;L$14&amp;","&amp;SUBSTITUTE(TEXT(L16,"0,00"),",",".")&amp;");"</f>
        <v>insert into price (firma,catId,tiraz,cena) values (1,311,4000,35.00);</v>
      </c>
      <c r="AB16" s="513" t="str">
        <f t="shared" ref="AB16:AB18" si="16">"insert into price (firma,catId,tiraz,cena) values ("&amp;$B16&amp;","&amp;$C16&amp;","&amp;M$14&amp;","&amp;SUBSTITUTE(TEXT(M16,"0,00"),",",".")&amp;");"</f>
        <v>insert into price (firma,catId,tiraz,cena) values (1,311,5000,30.30);</v>
      </c>
    </row>
    <row r="17" spans="1:28">
      <c r="A17" s="279">
        <v>3</v>
      </c>
      <c r="B17" s="653">
        <v>1</v>
      </c>
      <c r="C17" s="462">
        <v>313</v>
      </c>
      <c r="D17" s="280">
        <f t="shared" si="5"/>
        <v>190.4</v>
      </c>
      <c r="E17" s="280">
        <f t="shared" si="5"/>
        <v>121.5</v>
      </c>
      <c r="F17" s="280">
        <f t="shared" si="5"/>
        <v>116.7</v>
      </c>
      <c r="G17" s="280">
        <f t="shared" si="5"/>
        <v>112.2</v>
      </c>
      <c r="H17" s="280">
        <f t="shared" si="5"/>
        <v>107.4</v>
      </c>
      <c r="I17" s="280">
        <f t="shared" si="5"/>
        <v>70.2</v>
      </c>
      <c r="J17" s="280">
        <f t="shared" si="5"/>
        <v>66.199999999999989</v>
      </c>
      <c r="K17" s="280">
        <f t="shared" si="5"/>
        <v>60.800000000000004</v>
      </c>
      <c r="L17" s="280">
        <f t="shared" si="5"/>
        <v>56.300000000000004</v>
      </c>
      <c r="M17" s="280">
        <f t="shared" si="5"/>
        <v>51.2</v>
      </c>
      <c r="N17" s="280"/>
      <c r="R17" s="514" t="str">
        <f t="shared" si="6"/>
        <v>delete price where catId=313 and firma=1;</v>
      </c>
      <c r="S17" s="513" t="str">
        <f t="shared" si="7"/>
        <v>insert into price (firma,catId,tiraz,cena) values (1,313,50,190.40);</v>
      </c>
      <c r="T17" s="513" t="str">
        <f t="shared" si="8"/>
        <v>insert into price (firma,catId,tiraz,cena) values (1,313,100,121.50);</v>
      </c>
      <c r="U17" s="513" t="str">
        <f t="shared" si="9"/>
        <v>insert into price (firma,catId,tiraz,cena) values (1,313,200,116.70);</v>
      </c>
      <c r="V17" s="513" t="str">
        <f t="shared" si="10"/>
        <v>insert into price (firma,catId,tiraz,cena) values (1,313,300,112.20);</v>
      </c>
      <c r="W17" s="513" t="str">
        <f t="shared" si="11"/>
        <v>insert into price (firma,catId,tiraz,cena) values (1,313,400,107.40);</v>
      </c>
      <c r="X17" s="513" t="str">
        <f t="shared" si="12"/>
        <v>insert into price (firma,catId,tiraz,cena) values (1,313,1000,70.20);</v>
      </c>
      <c r="Y17" s="513" t="str">
        <f t="shared" si="13"/>
        <v>insert into price (firma,catId,tiraz,cena) values (1,313,2000,66.20);</v>
      </c>
      <c r="Z17" s="513" t="str">
        <f t="shared" si="14"/>
        <v>insert into price (firma,catId,tiraz,cena) values (1,313,3000,60.80);</v>
      </c>
      <c r="AA17" s="513" t="str">
        <f t="shared" si="15"/>
        <v>insert into price (firma,catId,tiraz,cena) values (1,313,4000,56.30);</v>
      </c>
      <c r="AB17" s="513" t="str">
        <f t="shared" si="16"/>
        <v>insert into price (firma,catId,tiraz,cena) values (1,313,5000,51.20);</v>
      </c>
    </row>
    <row r="18" spans="1:28" ht="15.75" thickBot="1">
      <c r="A18" s="279">
        <v>4</v>
      </c>
      <c r="B18" s="653">
        <v>1</v>
      </c>
      <c r="C18" s="462">
        <v>315</v>
      </c>
      <c r="D18" s="280">
        <f t="shared" si="5"/>
        <v>256.40000000000003</v>
      </c>
      <c r="E18" s="280">
        <f t="shared" si="5"/>
        <v>145.19999999999999</v>
      </c>
      <c r="F18" s="280">
        <f t="shared" si="5"/>
        <v>140.29999999999998</v>
      </c>
      <c r="G18" s="280">
        <f t="shared" si="5"/>
        <v>135.5</v>
      </c>
      <c r="H18" s="280">
        <f t="shared" si="5"/>
        <v>130.80000000000001</v>
      </c>
      <c r="I18" s="280">
        <f t="shared" si="5"/>
        <v>88.8</v>
      </c>
      <c r="J18" s="280">
        <f t="shared" si="5"/>
        <v>84.199999999999989</v>
      </c>
      <c r="K18" s="280">
        <f t="shared" si="5"/>
        <v>79.399999999999991</v>
      </c>
      <c r="L18" s="280">
        <f t="shared" si="5"/>
        <v>74.7</v>
      </c>
      <c r="M18" s="280">
        <f t="shared" si="5"/>
        <v>70.2</v>
      </c>
      <c r="N18" s="281"/>
      <c r="P18" s="462"/>
      <c r="R18" s="514" t="str">
        <f t="shared" si="6"/>
        <v>delete price where catId=315 and firma=1;</v>
      </c>
      <c r="S18" s="513" t="str">
        <f t="shared" si="7"/>
        <v>insert into price (firma,catId,tiraz,cena) values (1,315,50,256.40);</v>
      </c>
      <c r="T18" s="513" t="str">
        <f>"insert into price (firma,catId,tiraz,cena) values ("&amp;$B18&amp;","&amp;$C18&amp;","&amp;E$14&amp;","&amp;SUBSTITUTE(TEXT(E18,"0,00"),",",".")&amp;");"</f>
        <v>insert into price (firma,catId,tiraz,cena) values (1,315,100,145.20);</v>
      </c>
      <c r="U18" s="513" t="str">
        <f t="shared" si="9"/>
        <v>insert into price (firma,catId,tiraz,cena) values (1,315,200,140.30);</v>
      </c>
      <c r="V18" s="513" t="str">
        <f t="shared" si="10"/>
        <v>insert into price (firma,catId,tiraz,cena) values (1,315,300,135.50);</v>
      </c>
      <c r="W18" s="513" t="str">
        <f t="shared" si="11"/>
        <v>insert into price (firma,catId,tiraz,cena) values (1,315,400,130.80);</v>
      </c>
      <c r="X18" s="513" t="str">
        <f t="shared" si="12"/>
        <v>insert into price (firma,catId,tiraz,cena) values (1,315,1000,88.80);</v>
      </c>
      <c r="Y18" s="513" t="str">
        <f t="shared" si="13"/>
        <v>insert into price (firma,catId,tiraz,cena) values (1,315,2000,84.20);</v>
      </c>
      <c r="Z18" s="513" t="str">
        <f t="shared" si="14"/>
        <v>insert into price (firma,catId,tiraz,cena) values (1,315,3000,79.40);</v>
      </c>
      <c r="AA18" s="513" t="str">
        <f t="shared" si="15"/>
        <v>insert into price (firma,catId,tiraz,cena) values (1,315,4000,74.70);</v>
      </c>
      <c r="AB18" s="513" t="str">
        <f t="shared" si="16"/>
        <v>insert into price (firma,catId,tiraz,cena) values (1,315,5000,70.20);</v>
      </c>
    </row>
    <row r="19" spans="1:28">
      <c r="A19" s="282"/>
      <c r="B19" s="282"/>
      <c r="C19" s="282"/>
      <c r="D19" s="282"/>
      <c r="E19" s="282"/>
      <c r="F19" s="282"/>
      <c r="G19" s="282"/>
      <c r="H19" s="282"/>
      <c r="I19" s="282"/>
      <c r="J19" s="282"/>
      <c r="K19" s="47"/>
      <c r="P19" s="462"/>
    </row>
    <row r="20" spans="1:28" ht="15.75">
      <c r="A20" s="283" t="s">
        <v>276</v>
      </c>
      <c r="B20" s="283"/>
      <c r="C20" s="283"/>
      <c r="D20" s="284"/>
      <c r="E20" s="284"/>
      <c r="F20" s="284"/>
      <c r="G20" s="284"/>
      <c r="H20" s="284"/>
      <c r="I20" s="284"/>
      <c r="J20" s="284"/>
      <c r="K20" s="47"/>
      <c r="P20" s="462"/>
    </row>
    <row r="21" spans="1:28">
      <c r="A21" s="285" t="s">
        <v>277</v>
      </c>
      <c r="B21" s="650"/>
      <c r="C21" s="650"/>
      <c r="D21" s="579" t="s">
        <v>278</v>
      </c>
      <c r="E21" s="580"/>
      <c r="F21" s="581" t="s">
        <v>279</v>
      </c>
      <c r="G21" s="582"/>
      <c r="H21" s="581" t="s">
        <v>280</v>
      </c>
      <c r="I21" s="582"/>
      <c r="J21" s="583" t="s">
        <v>281</v>
      </c>
      <c r="K21" s="583"/>
      <c r="P21" s="462"/>
    </row>
    <row r="22" spans="1:28">
      <c r="A22" s="287" t="s">
        <v>282</v>
      </c>
      <c r="B22" s="651"/>
      <c r="C22" s="651"/>
      <c r="D22" s="584">
        <v>1</v>
      </c>
      <c r="E22" s="585"/>
      <c r="F22" s="584">
        <v>1.1000000000000001</v>
      </c>
      <c r="G22" s="585"/>
      <c r="H22" s="584">
        <v>1.2</v>
      </c>
      <c r="I22" s="585"/>
      <c r="J22" s="584">
        <v>1.4</v>
      </c>
      <c r="K22" s="585"/>
    </row>
    <row r="23" spans="1:28" ht="15.75">
      <c r="A23" s="283" t="s">
        <v>283</v>
      </c>
      <c r="B23" s="283"/>
      <c r="C23" s="283"/>
      <c r="D23" s="284"/>
      <c r="E23" s="284"/>
      <c r="F23" s="284"/>
      <c r="G23" s="284"/>
      <c r="H23" s="274"/>
      <c r="I23" s="274"/>
      <c r="J23" s="274"/>
      <c r="K23" s="47"/>
      <c r="P23" s="462"/>
    </row>
    <row r="24" spans="1:28">
      <c r="A24" s="274"/>
      <c r="B24" s="274"/>
      <c r="C24" s="274"/>
      <c r="D24" s="274"/>
      <c r="E24" s="274"/>
      <c r="F24" s="274"/>
      <c r="G24" s="274"/>
      <c r="H24" s="274"/>
      <c r="I24" s="274"/>
      <c r="J24" s="274"/>
      <c r="K24" s="274"/>
      <c r="P24" s="462"/>
    </row>
    <row r="25" spans="1:28" ht="15.75">
      <c r="A25" s="283" t="s">
        <v>284</v>
      </c>
      <c r="B25" s="283"/>
      <c r="C25" s="283"/>
      <c r="D25" s="284"/>
      <c r="E25" s="284">
        <f>E15*1.1</f>
        <v>71.940000000000012</v>
      </c>
      <c r="F25" s="284"/>
      <c r="G25" s="274"/>
      <c r="H25" s="274"/>
      <c r="I25" s="274"/>
      <c r="J25" s="274"/>
      <c r="K25" s="274"/>
      <c r="P25" s="462"/>
    </row>
    <row r="26" spans="1:28" ht="15.75">
      <c r="A26" s="283" t="s">
        <v>285</v>
      </c>
      <c r="B26" s="283"/>
      <c r="C26" s="283"/>
      <c r="D26" s="284"/>
      <c r="E26" s="284"/>
      <c r="F26" s="284"/>
      <c r="G26" s="274"/>
      <c r="H26" s="274"/>
      <c r="I26" s="274"/>
      <c r="J26" s="274"/>
      <c r="K26" s="274"/>
      <c r="P26" s="462"/>
    </row>
    <row r="27" spans="1:28">
      <c r="A27" s="274"/>
      <c r="B27" s="274"/>
      <c r="C27" s="274"/>
      <c r="D27" s="288"/>
      <c r="E27" s="288"/>
      <c r="F27" s="288"/>
      <c r="G27" s="288"/>
      <c r="H27" s="274"/>
      <c r="I27" s="288"/>
      <c r="J27" s="288"/>
      <c r="K27" s="274"/>
      <c r="P27" s="462"/>
    </row>
    <row r="28" spans="1:28" ht="15.75">
      <c r="A28" s="283" t="s">
        <v>286</v>
      </c>
      <c r="B28" s="283"/>
      <c r="C28" s="283"/>
      <c r="D28" s="284"/>
      <c r="E28" s="284"/>
      <c r="F28" s="284"/>
      <c r="G28" s="284"/>
      <c r="H28" s="284"/>
      <c r="I28" s="284"/>
      <c r="J28" s="284"/>
      <c r="K28" s="274"/>
      <c r="P28" s="462"/>
    </row>
    <row r="29" spans="1:28" ht="15.75">
      <c r="A29" s="283" t="s">
        <v>287</v>
      </c>
      <c r="B29" s="283"/>
      <c r="C29" s="283"/>
      <c r="D29" s="274"/>
      <c r="E29" s="274"/>
      <c r="F29" s="274"/>
      <c r="G29" s="274"/>
      <c r="H29" s="274"/>
      <c r="I29" s="274"/>
      <c r="J29" s="274"/>
      <c r="K29" s="274"/>
    </row>
    <row r="30" spans="1:28">
      <c r="A30" s="284"/>
      <c r="B30" s="284"/>
      <c r="C30" s="284"/>
      <c r="D30" s="274"/>
      <c r="E30" s="274"/>
      <c r="F30" s="274"/>
      <c r="G30" s="274"/>
      <c r="H30" s="274"/>
      <c r="I30" s="274"/>
      <c r="J30" s="274"/>
      <c r="K30" s="274"/>
    </row>
    <row r="31" spans="1:28">
      <c r="A31" s="274"/>
      <c r="B31" s="274"/>
      <c r="C31" s="274"/>
      <c r="D31" s="274"/>
      <c r="E31" s="274"/>
      <c r="F31" s="289" t="s">
        <v>288</v>
      </c>
      <c r="G31" s="290"/>
      <c r="H31" s="290"/>
      <c r="I31" s="290"/>
      <c r="J31" s="290"/>
      <c r="K31" s="274"/>
    </row>
    <row r="32" spans="1:28" ht="15.75" thickBot="1">
      <c r="A32" s="274" t="s">
        <v>289</v>
      </c>
      <c r="B32" s="274"/>
      <c r="C32" s="274"/>
      <c r="D32" s="274"/>
      <c r="E32" s="274"/>
      <c r="F32" s="291"/>
      <c r="G32" s="274"/>
      <c r="H32" s="274"/>
      <c r="I32" s="274"/>
      <c r="J32" s="274"/>
      <c r="K32" s="274"/>
    </row>
    <row r="33" spans="1:28">
      <c r="A33" s="292" t="s">
        <v>275</v>
      </c>
      <c r="B33" s="652"/>
      <c r="C33" s="652"/>
      <c r="D33" s="293">
        <v>50</v>
      </c>
      <c r="E33" s="293">
        <v>100</v>
      </c>
      <c r="F33" s="293">
        <v>200</v>
      </c>
      <c r="G33" s="293">
        <v>300</v>
      </c>
      <c r="H33" s="293">
        <v>400</v>
      </c>
      <c r="I33" s="293">
        <v>500</v>
      </c>
      <c r="J33" s="579"/>
      <c r="K33" s="580"/>
    </row>
    <row r="34" spans="1:28">
      <c r="A34" s="294">
        <v>1</v>
      </c>
      <c r="B34" s="653">
        <v>1</v>
      </c>
      <c r="C34" s="462">
        <v>310</v>
      </c>
      <c r="D34" s="280">
        <f t="shared" ref="D34:I37" si="17">ROUNDUP(D88*1.5,1)</f>
        <v>151.19999999999999</v>
      </c>
      <c r="E34" s="280">
        <f t="shared" si="17"/>
        <v>140.4</v>
      </c>
      <c r="F34" s="280">
        <f t="shared" si="17"/>
        <v>128.4</v>
      </c>
      <c r="G34" s="280">
        <f t="shared" si="17"/>
        <v>116.4</v>
      </c>
      <c r="H34" s="280">
        <f t="shared" si="17"/>
        <v>105.6</v>
      </c>
      <c r="I34" s="280">
        <f t="shared" si="17"/>
        <v>93.6</v>
      </c>
      <c r="J34" s="295"/>
      <c r="K34" s="296"/>
      <c r="R34" s="514" t="str">
        <f>"delete price where catId="&amp;C34&amp;" and firma="&amp;B34&amp;";"</f>
        <v>delete price where catId=310 and firma=1;</v>
      </c>
      <c r="S34" s="513" t="str">
        <f>"insert into price (firma,catId,tiraz,cena) values ("&amp;$B34&amp;","&amp;$C34&amp;","&amp;D$33&amp;","&amp;SUBSTITUTE(TEXT(D34,"0,00"),",",".")&amp;");"</f>
        <v>insert into price (firma,catId,tiraz,cena) values (1,310,50,151.20);</v>
      </c>
      <c r="T34" s="513" t="str">
        <f t="shared" ref="T34:V34" si="18">"insert into price (firma,catId,tiraz,cena) values ("&amp;$B34&amp;","&amp;$C34&amp;","&amp;E$33&amp;","&amp;SUBSTITUTE(TEXT(E34,"0,00"),",",".")&amp;");"</f>
        <v>insert into price (firma,catId,tiraz,cena) values (1,310,100,140.40);</v>
      </c>
      <c r="U34" s="513" t="str">
        <f t="shared" si="18"/>
        <v>insert into price (firma,catId,tiraz,cena) values (1,310,200,128.40);</v>
      </c>
      <c r="V34" s="513" t="str">
        <f t="shared" si="18"/>
        <v>insert into price (firma,catId,tiraz,cena) values (1,310,300,116.40);</v>
      </c>
      <c r="W34" s="513" t="str">
        <f>"insert into price (firma,catId,tiraz,cena) values ("&amp;$B34&amp;","&amp;$C34&amp;","&amp;H$33&amp;","&amp;SUBSTITUTE(TEXT(H34,"0,00"),",",".")&amp;");"</f>
        <v>insert into price (firma,catId,tiraz,cena) values (1,310,400,105.60);</v>
      </c>
      <c r="X34" s="513" t="str">
        <f>"insert into price (firma,catId,tiraz,cena) values ("&amp;$B34&amp;","&amp;$C34&amp;","&amp;I$33&amp;","&amp;SUBSTITUTE(TEXT(I34,"0,00"),",",".")&amp;");"</f>
        <v>insert into price (firma,catId,tiraz,cena) values (1,310,500,93.60);</v>
      </c>
    </row>
    <row r="35" spans="1:28">
      <c r="A35" s="294">
        <v>2</v>
      </c>
      <c r="B35" s="653">
        <v>1</v>
      </c>
      <c r="C35" s="462">
        <v>312</v>
      </c>
      <c r="D35" s="280">
        <f t="shared" si="17"/>
        <v>174</v>
      </c>
      <c r="E35" s="280">
        <f t="shared" si="17"/>
        <v>163.19999999999999</v>
      </c>
      <c r="F35" s="280">
        <f t="shared" si="17"/>
        <v>151.19999999999999</v>
      </c>
      <c r="G35" s="280">
        <f t="shared" si="17"/>
        <v>140.4</v>
      </c>
      <c r="H35" s="280">
        <f t="shared" si="17"/>
        <v>128.4</v>
      </c>
      <c r="I35" s="280">
        <f t="shared" si="17"/>
        <v>116.4</v>
      </c>
      <c r="J35" s="295"/>
      <c r="K35" s="296"/>
      <c r="R35" s="514" t="str">
        <f t="shared" ref="R35:R37" si="19">"delete price where catId="&amp;C35&amp;" and firma="&amp;B35&amp;";"</f>
        <v>delete price where catId=312 and firma=1;</v>
      </c>
      <c r="S35" s="513" t="str">
        <f t="shared" ref="S35:S37" si="20">"insert into price (firma,catId,tiraz,cena) values ("&amp;$B35&amp;","&amp;$C35&amp;","&amp;D$33&amp;","&amp;SUBSTITUTE(TEXT(D35,"0,00"),",",".")&amp;");"</f>
        <v>insert into price (firma,catId,tiraz,cena) values (1,312,50,174.00);</v>
      </c>
      <c r="T35" s="513" t="str">
        <f t="shared" ref="T35:T37" si="21">"insert into price (firma,catId,tiraz,cena) values ("&amp;$B35&amp;","&amp;$C35&amp;","&amp;E$33&amp;","&amp;SUBSTITUTE(TEXT(E35,"0,00"),",",".")&amp;");"</f>
        <v>insert into price (firma,catId,tiraz,cena) values (1,312,100,163.20);</v>
      </c>
      <c r="U35" s="513" t="str">
        <f t="shared" ref="U35:U37" si="22">"insert into price (firma,catId,tiraz,cena) values ("&amp;$B35&amp;","&amp;$C35&amp;","&amp;F$33&amp;","&amp;SUBSTITUTE(TEXT(F35,"0,00"),",",".")&amp;");"</f>
        <v>insert into price (firma,catId,tiraz,cena) values (1,312,200,151.20);</v>
      </c>
      <c r="V35" s="513" t="str">
        <f t="shared" ref="V35:V37" si="23">"insert into price (firma,catId,tiraz,cena) values ("&amp;$B35&amp;","&amp;$C35&amp;","&amp;G$33&amp;","&amp;SUBSTITUTE(TEXT(G35,"0,00"),",",".")&amp;");"</f>
        <v>insert into price (firma,catId,tiraz,cena) values (1,312,300,140.40);</v>
      </c>
      <c r="W35" s="513" t="str">
        <f t="shared" ref="W35:W37" si="24">"insert into price (firma,catId,tiraz,cena) values ("&amp;$B35&amp;","&amp;$C35&amp;","&amp;H$33&amp;","&amp;SUBSTITUTE(TEXT(H35,"0,00"),",",".")&amp;");"</f>
        <v>insert into price (firma,catId,tiraz,cena) values (1,312,400,128.40);</v>
      </c>
      <c r="X35" s="513" t="str">
        <f t="shared" ref="X35:X37" si="25">"insert into price (firma,catId,tiraz,cena) values ("&amp;$B35&amp;","&amp;$C35&amp;","&amp;I$33&amp;","&amp;SUBSTITUTE(TEXT(I35,"0,00"),",",".")&amp;");"</f>
        <v>insert into price (firma,catId,tiraz,cena) values (1,312,500,116.40);</v>
      </c>
    </row>
    <row r="36" spans="1:28">
      <c r="A36" s="294">
        <v>3</v>
      </c>
      <c r="B36" s="653">
        <v>1</v>
      </c>
      <c r="C36" s="462">
        <v>314</v>
      </c>
      <c r="D36" s="280">
        <f t="shared" si="17"/>
        <v>198</v>
      </c>
      <c r="E36" s="280">
        <f t="shared" si="17"/>
        <v>186</v>
      </c>
      <c r="F36" s="280">
        <f t="shared" si="17"/>
        <v>175.2</v>
      </c>
      <c r="G36" s="280">
        <f t="shared" si="17"/>
        <v>164.4</v>
      </c>
      <c r="H36" s="280">
        <f t="shared" si="17"/>
        <v>152.4</v>
      </c>
      <c r="I36" s="280">
        <f t="shared" si="17"/>
        <v>140.4</v>
      </c>
      <c r="J36" s="295"/>
      <c r="K36" s="296"/>
      <c r="R36" s="514" t="str">
        <f t="shared" si="19"/>
        <v>delete price where catId=314 and firma=1;</v>
      </c>
      <c r="S36" s="513" t="str">
        <f t="shared" si="20"/>
        <v>insert into price (firma,catId,tiraz,cena) values (1,314,50,198.00);</v>
      </c>
      <c r="T36" s="513" t="str">
        <f t="shared" si="21"/>
        <v>insert into price (firma,catId,tiraz,cena) values (1,314,100,186.00);</v>
      </c>
      <c r="U36" s="513" t="str">
        <f t="shared" si="22"/>
        <v>insert into price (firma,catId,tiraz,cena) values (1,314,200,175.20);</v>
      </c>
      <c r="V36" s="513" t="str">
        <f t="shared" si="23"/>
        <v>insert into price (firma,catId,tiraz,cena) values (1,314,300,164.40);</v>
      </c>
      <c r="W36" s="513" t="str">
        <f t="shared" si="24"/>
        <v>insert into price (firma,catId,tiraz,cena) values (1,314,400,152.40);</v>
      </c>
      <c r="X36" s="513" t="str">
        <f t="shared" si="25"/>
        <v>insert into price (firma,catId,tiraz,cena) values (1,314,500,140.40);</v>
      </c>
    </row>
    <row r="37" spans="1:28" ht="15.75" thickBot="1">
      <c r="A37" s="297">
        <v>4</v>
      </c>
      <c r="B37" s="653">
        <v>1</v>
      </c>
      <c r="C37" s="462">
        <v>316</v>
      </c>
      <c r="D37" s="280">
        <f t="shared" si="17"/>
        <v>222</v>
      </c>
      <c r="E37" s="280">
        <f t="shared" si="17"/>
        <v>210</v>
      </c>
      <c r="F37" s="280">
        <f t="shared" si="17"/>
        <v>198</v>
      </c>
      <c r="G37" s="280">
        <f t="shared" si="17"/>
        <v>186</v>
      </c>
      <c r="H37" s="280">
        <f t="shared" si="17"/>
        <v>175.2</v>
      </c>
      <c r="I37" s="280">
        <f t="shared" si="17"/>
        <v>163.19999999999999</v>
      </c>
      <c r="J37" s="295"/>
      <c r="K37" s="296"/>
      <c r="R37" s="514" t="str">
        <f t="shared" si="19"/>
        <v>delete price where catId=316 and firma=1;</v>
      </c>
      <c r="S37" s="513" t="str">
        <f t="shared" si="20"/>
        <v>insert into price (firma,catId,tiraz,cena) values (1,316,50,222.00);</v>
      </c>
      <c r="T37" s="513" t="str">
        <f t="shared" si="21"/>
        <v>insert into price (firma,catId,tiraz,cena) values (1,316,100,210.00);</v>
      </c>
      <c r="U37" s="513" t="str">
        <f t="shared" si="22"/>
        <v>insert into price (firma,catId,tiraz,cena) values (1,316,200,198.00);</v>
      </c>
      <c r="V37" s="513" t="str">
        <f t="shared" si="23"/>
        <v>insert into price (firma,catId,tiraz,cena) values (1,316,300,186.00);</v>
      </c>
      <c r="W37" s="513" t="str">
        <f t="shared" si="24"/>
        <v>insert into price (firma,catId,tiraz,cena) values (1,316,400,175.20);</v>
      </c>
      <c r="X37" s="513" t="str">
        <f t="shared" si="25"/>
        <v>insert into price (firma,catId,tiraz,cena) values (1,316,500,163.20);</v>
      </c>
    </row>
    <row r="38" spans="1:28" ht="15.75">
      <c r="A38" s="283" t="s">
        <v>290</v>
      </c>
      <c r="B38" s="283"/>
      <c r="C38" s="283"/>
      <c r="D38" s="298"/>
      <c r="E38" s="298"/>
      <c r="F38" s="298"/>
      <c r="G38" s="298"/>
      <c r="H38" s="298"/>
      <c r="I38" s="298"/>
      <c r="J38" s="274"/>
      <c r="K38" s="274"/>
      <c r="M38" s="286"/>
    </row>
    <row r="39" spans="1:28" ht="15.75">
      <c r="A39" s="283" t="s">
        <v>291</v>
      </c>
      <c r="B39" s="283"/>
      <c r="C39" s="283"/>
      <c r="D39" s="298"/>
      <c r="E39" s="298"/>
      <c r="F39" s="298"/>
      <c r="G39" s="298"/>
      <c r="H39" s="298"/>
      <c r="I39" s="298"/>
      <c r="J39" s="274"/>
      <c r="K39" s="274"/>
      <c r="M39" s="286"/>
    </row>
    <row r="41" spans="1:28" ht="15.75" thickBot="1"/>
    <row r="42" spans="1:28" ht="21" thickBot="1">
      <c r="A42" s="214" t="s">
        <v>260</v>
      </c>
      <c r="B42" s="504"/>
      <c r="C42" s="504"/>
    </row>
    <row r="43" spans="1:28" ht="15.75" thickBot="1">
      <c r="A43" s="304" t="s">
        <v>7</v>
      </c>
      <c r="B43" s="654"/>
      <c r="C43" s="654"/>
      <c r="D43" s="256">
        <v>50</v>
      </c>
      <c r="E43" s="256">
        <v>100</v>
      </c>
      <c r="F43" s="256">
        <v>200</v>
      </c>
      <c r="G43" s="256">
        <v>300</v>
      </c>
      <c r="H43" s="256">
        <v>500</v>
      </c>
      <c r="I43" s="265">
        <v>1000</v>
      </c>
      <c r="J43" s="265">
        <v>3000</v>
      </c>
      <c r="K43" s="256">
        <v>5000</v>
      </c>
    </row>
    <row r="44" spans="1:28" ht="15.75" thickBot="1">
      <c r="A44" s="259" t="s">
        <v>2</v>
      </c>
      <c r="B44" s="381">
        <v>2</v>
      </c>
      <c r="C44" s="462">
        <v>309</v>
      </c>
      <c r="D44" s="260">
        <v>70</v>
      </c>
      <c r="E44" s="266">
        <v>49</v>
      </c>
      <c r="F44" s="260">
        <v>48</v>
      </c>
      <c r="G44" s="260">
        <v>45</v>
      </c>
      <c r="H44" s="260">
        <v>44</v>
      </c>
      <c r="I44" s="266">
        <v>26</v>
      </c>
      <c r="J44" s="266">
        <v>23</v>
      </c>
      <c r="K44" s="260">
        <v>17</v>
      </c>
      <c r="R44" s="514" t="str">
        <f>"delete price where catId="&amp;C44&amp;" and firma="&amp;B44&amp;";"</f>
        <v>delete price where catId=309 and firma=2;</v>
      </c>
      <c r="S44" s="513" t="str">
        <f>"insert into price (firma,catId,tiraz,cena) values ("&amp;$B44&amp;","&amp;$C44&amp;","&amp;D$43&amp;","&amp;SUBSTITUTE(TEXT(D44,"0,00"),",",".")&amp;");"</f>
        <v>insert into price (firma,catId,tiraz,cena) values (2,309,50,70.00);</v>
      </c>
      <c r="T44" s="513" t="str">
        <f t="shared" ref="T44:Y44" si="26">"insert into price (firma,catId,tiraz,cena) values ("&amp;$B44&amp;","&amp;$C44&amp;","&amp;E$43&amp;","&amp;SUBSTITUTE(TEXT(E44,"0,00"),",",".")&amp;");"</f>
        <v>insert into price (firma,catId,tiraz,cena) values (2,309,100,49.00);</v>
      </c>
      <c r="U44" s="513" t="str">
        <f t="shared" si="26"/>
        <v>insert into price (firma,catId,tiraz,cena) values (2,309,200,48.00);</v>
      </c>
      <c r="V44" s="513" t="str">
        <f t="shared" si="26"/>
        <v>insert into price (firma,catId,tiraz,cena) values (2,309,300,45.00);</v>
      </c>
      <c r="W44" s="513" t="str">
        <f t="shared" si="26"/>
        <v>insert into price (firma,catId,tiraz,cena) values (2,309,500,44.00);</v>
      </c>
      <c r="X44" s="513" t="str">
        <f t="shared" si="26"/>
        <v>insert into price (firma,catId,tiraz,cena) values (2,309,1000,26.00);</v>
      </c>
      <c r="Y44" s="513" t="str">
        <f t="shared" si="26"/>
        <v>insert into price (firma,catId,tiraz,cena) values (2,309,3000,23.00);</v>
      </c>
      <c r="Z44" s="513" t="str">
        <f>"insert into price (firma,catId,tiraz,cena) values ("&amp;$B44&amp;","&amp;$C44&amp;","&amp;K$43&amp;","&amp;SUBSTITUTE(TEXT(K44,"0,00"),",",".")&amp;");"</f>
        <v>insert into price (firma,catId,tiraz,cena) values (2,309,5000,17.00);</v>
      </c>
      <c r="AA44" s="513"/>
      <c r="AB44" s="513"/>
    </row>
    <row r="45" spans="1:28" ht="15.75" thickBot="1">
      <c r="A45" s="259" t="s">
        <v>3</v>
      </c>
      <c r="B45" s="381">
        <v>2</v>
      </c>
      <c r="C45" s="462">
        <v>311</v>
      </c>
      <c r="D45" s="260">
        <v>100</v>
      </c>
      <c r="E45" s="266">
        <v>70</v>
      </c>
      <c r="F45" s="260">
        <v>67</v>
      </c>
      <c r="G45" s="260">
        <v>64</v>
      </c>
      <c r="H45" s="260">
        <v>59</v>
      </c>
      <c r="I45" s="266">
        <v>36</v>
      </c>
      <c r="J45" s="266">
        <v>30</v>
      </c>
      <c r="K45" s="260">
        <v>23</v>
      </c>
      <c r="R45" s="514" t="str">
        <f t="shared" ref="R45:R47" si="27">"delete price where catId="&amp;C45&amp;" and firma="&amp;B45&amp;";"</f>
        <v>delete price where catId=311 and firma=2;</v>
      </c>
      <c r="S45" s="513" t="str">
        <f t="shared" ref="S45:S47" si="28">"insert into price (firma,catId,tiraz,cena) values ("&amp;$B45&amp;","&amp;$C45&amp;","&amp;D$43&amp;","&amp;SUBSTITUTE(TEXT(D45,"0,00"),",",".")&amp;");"</f>
        <v>insert into price (firma,catId,tiraz,cena) values (2,311,50,100.00);</v>
      </c>
      <c r="T45" s="513" t="str">
        <f t="shared" ref="T45:T47" si="29">"insert into price (firma,catId,tiraz,cena) values ("&amp;$B45&amp;","&amp;$C45&amp;","&amp;E$43&amp;","&amp;SUBSTITUTE(TEXT(E45,"0,00"),",",".")&amp;");"</f>
        <v>insert into price (firma,catId,tiraz,cena) values (2,311,100,70.00);</v>
      </c>
      <c r="U45" s="513" t="str">
        <f t="shared" ref="U45:U47" si="30">"insert into price (firma,catId,tiraz,cena) values ("&amp;$B45&amp;","&amp;$C45&amp;","&amp;F$43&amp;","&amp;SUBSTITUTE(TEXT(F45,"0,00"),",",".")&amp;");"</f>
        <v>insert into price (firma,catId,tiraz,cena) values (2,311,200,67.00);</v>
      </c>
      <c r="V45" s="513" t="str">
        <f t="shared" ref="V45:V47" si="31">"insert into price (firma,catId,tiraz,cena) values ("&amp;$B45&amp;","&amp;$C45&amp;","&amp;G$43&amp;","&amp;SUBSTITUTE(TEXT(G45,"0,00"),",",".")&amp;");"</f>
        <v>insert into price (firma,catId,tiraz,cena) values (2,311,300,64.00);</v>
      </c>
      <c r="W45" s="513" t="str">
        <f t="shared" ref="W45:W47" si="32">"insert into price (firma,catId,tiraz,cena) values ("&amp;$B45&amp;","&amp;$C45&amp;","&amp;H$43&amp;","&amp;SUBSTITUTE(TEXT(H45,"0,00"),",",".")&amp;");"</f>
        <v>insert into price (firma,catId,tiraz,cena) values (2,311,500,59.00);</v>
      </c>
      <c r="X45" s="513" t="str">
        <f t="shared" ref="X45:X47" si="33">"insert into price (firma,catId,tiraz,cena) values ("&amp;$B45&amp;","&amp;$C45&amp;","&amp;I$43&amp;","&amp;SUBSTITUTE(TEXT(I45,"0,00"),",",".")&amp;");"</f>
        <v>insert into price (firma,catId,tiraz,cena) values (2,311,1000,36.00);</v>
      </c>
      <c r="Y45" s="513" t="str">
        <f t="shared" ref="Y45:Y47" si="34">"insert into price (firma,catId,tiraz,cena) values ("&amp;$B45&amp;","&amp;$C45&amp;","&amp;J$43&amp;","&amp;SUBSTITUTE(TEXT(J45,"0,00"),",",".")&amp;");"</f>
        <v>insert into price (firma,catId,tiraz,cena) values (2,311,3000,30.00);</v>
      </c>
      <c r="Z45" s="513" t="str">
        <f t="shared" ref="Z45:Z47" si="35">"insert into price (firma,catId,tiraz,cena) values ("&amp;$B45&amp;","&amp;$C45&amp;","&amp;K$43&amp;","&amp;SUBSTITUTE(TEXT(K45,"0,00"),",",".")&amp;");"</f>
        <v>insert into price (firma,catId,tiraz,cena) values (2,311,5000,23.00);</v>
      </c>
      <c r="AA45" s="513"/>
      <c r="AB45" s="513"/>
    </row>
    <row r="46" spans="1:28" ht="15.75" thickBot="1">
      <c r="A46" s="259" t="s">
        <v>4</v>
      </c>
      <c r="B46" s="381">
        <v>2</v>
      </c>
      <c r="C46" s="462">
        <v>313</v>
      </c>
      <c r="D46" s="260">
        <v>145</v>
      </c>
      <c r="E46" s="266">
        <v>91</v>
      </c>
      <c r="F46" s="260">
        <v>88</v>
      </c>
      <c r="G46" s="260">
        <v>85</v>
      </c>
      <c r="H46" s="260">
        <v>80</v>
      </c>
      <c r="I46" s="266">
        <v>53</v>
      </c>
      <c r="J46" s="266">
        <v>46</v>
      </c>
      <c r="K46" s="260">
        <v>38</v>
      </c>
      <c r="R46" s="514" t="str">
        <f t="shared" si="27"/>
        <v>delete price where catId=313 and firma=2;</v>
      </c>
      <c r="S46" s="513" t="str">
        <f t="shared" si="28"/>
        <v>insert into price (firma,catId,tiraz,cena) values (2,313,50,145.00);</v>
      </c>
      <c r="T46" s="513" t="str">
        <f t="shared" si="29"/>
        <v>insert into price (firma,catId,tiraz,cena) values (2,313,100,91.00);</v>
      </c>
      <c r="U46" s="513" t="str">
        <f t="shared" si="30"/>
        <v>insert into price (firma,catId,tiraz,cena) values (2,313,200,88.00);</v>
      </c>
      <c r="V46" s="513" t="str">
        <f t="shared" si="31"/>
        <v>insert into price (firma,catId,tiraz,cena) values (2,313,300,85.00);</v>
      </c>
      <c r="W46" s="513" t="str">
        <f t="shared" si="32"/>
        <v>insert into price (firma,catId,tiraz,cena) values (2,313,500,80.00);</v>
      </c>
      <c r="X46" s="513" t="str">
        <f t="shared" si="33"/>
        <v>insert into price (firma,catId,tiraz,cena) values (2,313,1000,53.00);</v>
      </c>
      <c r="Y46" s="513" t="str">
        <f t="shared" si="34"/>
        <v>insert into price (firma,catId,tiraz,cena) values (2,313,3000,46.00);</v>
      </c>
      <c r="Z46" s="513" t="str">
        <f t="shared" si="35"/>
        <v>insert into price (firma,catId,tiraz,cena) values (2,313,5000,38.00);</v>
      </c>
      <c r="AA46" s="513"/>
      <c r="AB46" s="513"/>
    </row>
    <row r="47" spans="1:28" ht="15.75" thickBot="1">
      <c r="A47" s="259" t="s">
        <v>5</v>
      </c>
      <c r="B47" s="381">
        <v>2</v>
      </c>
      <c r="C47" s="462">
        <v>315</v>
      </c>
      <c r="D47" s="260">
        <v>195</v>
      </c>
      <c r="E47" s="266">
        <v>109</v>
      </c>
      <c r="F47" s="260">
        <v>106</v>
      </c>
      <c r="G47" s="260">
        <v>102</v>
      </c>
      <c r="H47" s="260">
        <v>98</v>
      </c>
      <c r="I47" s="266">
        <v>67</v>
      </c>
      <c r="J47" s="266">
        <v>60</v>
      </c>
      <c r="K47" s="260">
        <v>52</v>
      </c>
      <c r="R47" s="514" t="str">
        <f t="shared" si="27"/>
        <v>delete price where catId=315 and firma=2;</v>
      </c>
      <c r="S47" s="513" t="str">
        <f t="shared" si="28"/>
        <v>insert into price (firma,catId,tiraz,cena) values (2,315,50,195.00);</v>
      </c>
      <c r="T47" s="513" t="str">
        <f t="shared" si="29"/>
        <v>insert into price (firma,catId,tiraz,cena) values (2,315,100,109.00);</v>
      </c>
      <c r="U47" s="513" t="str">
        <f t="shared" si="30"/>
        <v>insert into price (firma,catId,tiraz,cena) values (2,315,200,106.00);</v>
      </c>
      <c r="V47" s="513" t="str">
        <f t="shared" si="31"/>
        <v>insert into price (firma,catId,tiraz,cena) values (2,315,300,102.00);</v>
      </c>
      <c r="W47" s="513" t="str">
        <f t="shared" si="32"/>
        <v>insert into price (firma,catId,tiraz,cena) values (2,315,500,98.00);</v>
      </c>
      <c r="X47" s="513" t="str">
        <f t="shared" si="33"/>
        <v>insert into price (firma,catId,tiraz,cena) values (2,315,1000,67.00);</v>
      </c>
      <c r="Y47" s="513" t="str">
        <f t="shared" si="34"/>
        <v>insert into price (firma,catId,tiraz,cena) values (2,315,3000,60.00);</v>
      </c>
      <c r="Z47" s="513" t="str">
        <f t="shared" si="35"/>
        <v>insert into price (firma,catId,tiraz,cena) values (2,315,5000,52.00);</v>
      </c>
      <c r="AA47" s="513"/>
      <c r="AB47" s="513"/>
    </row>
    <row r="49" spans="1:24" ht="16.5" thickBot="1">
      <c r="A49" s="263" t="s">
        <v>296</v>
      </c>
      <c r="B49" s="263"/>
      <c r="C49" s="263"/>
    </row>
    <row r="50" spans="1:24" ht="15.75" thickBot="1">
      <c r="A50" s="304" t="s">
        <v>7</v>
      </c>
      <c r="B50" s="654"/>
      <c r="C50" s="654"/>
      <c r="D50" s="256">
        <v>50</v>
      </c>
      <c r="E50" s="256">
        <v>100</v>
      </c>
      <c r="F50" s="256">
        <v>200</v>
      </c>
      <c r="G50" s="256">
        <v>300</v>
      </c>
      <c r="H50" s="256">
        <v>400</v>
      </c>
      <c r="I50" s="305">
        <v>500</v>
      </c>
      <c r="J50" s="271"/>
      <c r="K50" s="271"/>
      <c r="L50" s="306"/>
    </row>
    <row r="51" spans="1:24" ht="15.75" thickBot="1">
      <c r="A51" s="259" t="s">
        <v>2</v>
      </c>
      <c r="B51" s="381">
        <v>2</v>
      </c>
      <c r="C51" s="462">
        <v>310</v>
      </c>
      <c r="D51" s="260">
        <v>115</v>
      </c>
      <c r="E51" s="260">
        <v>105</v>
      </c>
      <c r="F51" s="260">
        <v>98</v>
      </c>
      <c r="G51" s="260">
        <v>88</v>
      </c>
      <c r="H51" s="260">
        <v>88</v>
      </c>
      <c r="I51" s="267">
        <v>70</v>
      </c>
      <c r="J51" s="269"/>
      <c r="K51" s="307"/>
      <c r="L51" s="307"/>
      <c r="R51" s="514" t="str">
        <f>"delete price where catId="&amp;C51&amp;" and firma="&amp;B51&amp;";"</f>
        <v>delete price where catId=310 and firma=2;</v>
      </c>
      <c r="S51" s="513" t="str">
        <f>"insert into price (firma,catId,tiraz,cena) values ("&amp;$B51&amp;","&amp;$C51&amp;","&amp;D$50&amp;","&amp;SUBSTITUTE(TEXT(D51,"0,00"),",",".")&amp;");"</f>
        <v>insert into price (firma,catId,tiraz,cena) values (2,310,50,115.00);</v>
      </c>
      <c r="T51" s="513" t="str">
        <f t="shared" ref="T51:W51" si="36">"insert into price (firma,catId,tiraz,cena) values ("&amp;$B51&amp;","&amp;$C51&amp;","&amp;E$50&amp;","&amp;SUBSTITUTE(TEXT(E51,"0,00"),",",".")&amp;");"</f>
        <v>insert into price (firma,catId,tiraz,cena) values (2,310,100,105.00);</v>
      </c>
      <c r="U51" s="513" t="str">
        <f t="shared" si="36"/>
        <v>insert into price (firma,catId,tiraz,cena) values (2,310,200,98.00);</v>
      </c>
      <c r="V51" s="513" t="str">
        <f t="shared" si="36"/>
        <v>insert into price (firma,catId,tiraz,cena) values (2,310,300,88.00);</v>
      </c>
      <c r="W51" s="513" t="str">
        <f t="shared" si="36"/>
        <v>insert into price (firma,catId,tiraz,cena) values (2,310,400,88.00);</v>
      </c>
      <c r="X51" s="513" t="str">
        <f>"insert into price (firma,catId,tiraz,cena) values ("&amp;$B51&amp;","&amp;$C51&amp;","&amp;I$50&amp;","&amp;SUBSTITUTE(TEXT(I51,"0,00"),",",".")&amp;");"</f>
        <v>insert into price (firma,catId,tiraz,cena) values (2,310,500,70.00);</v>
      </c>
    </row>
    <row r="52" spans="1:24" ht="15.75" thickBot="1">
      <c r="A52" s="259" t="s">
        <v>3</v>
      </c>
      <c r="B52" s="381">
        <v>2</v>
      </c>
      <c r="C52" s="462">
        <v>312</v>
      </c>
      <c r="D52" s="260">
        <v>132</v>
      </c>
      <c r="E52" s="260">
        <v>124</v>
      </c>
      <c r="F52" s="260">
        <v>115</v>
      </c>
      <c r="G52" s="260">
        <v>106</v>
      </c>
      <c r="H52" s="260">
        <v>106</v>
      </c>
      <c r="I52" s="267">
        <v>88</v>
      </c>
      <c r="J52" s="269"/>
      <c r="K52" s="307"/>
      <c r="L52" s="307"/>
      <c r="R52" s="514" t="str">
        <f t="shared" ref="Q52:R56" si="37">"delete price where catId="&amp;C52&amp;" and firma="&amp;B52&amp;";"</f>
        <v>delete price where catId=312 and firma=2;</v>
      </c>
      <c r="S52" s="513" t="str">
        <f t="shared" ref="S52:S56" si="38">"insert into price (firma,catId,tiraz,cena) values ("&amp;$B52&amp;","&amp;$C52&amp;","&amp;D$50&amp;","&amp;SUBSTITUTE(TEXT(D52,"0,00"),",",".")&amp;");"</f>
        <v>insert into price (firma,catId,tiraz,cena) values (2,312,50,132.00);</v>
      </c>
      <c r="T52" s="513" t="str">
        <f t="shared" ref="T52:T56" si="39">"insert into price (firma,catId,tiraz,cena) values ("&amp;$B52&amp;","&amp;$C52&amp;","&amp;E$50&amp;","&amp;SUBSTITUTE(TEXT(E52,"0,00"),",",".")&amp;");"</f>
        <v>insert into price (firma,catId,tiraz,cena) values (2,312,100,124.00);</v>
      </c>
      <c r="U52" s="513" t="str">
        <f t="shared" ref="U52:U56" si="40">"insert into price (firma,catId,tiraz,cena) values ("&amp;$B52&amp;","&amp;$C52&amp;","&amp;F$50&amp;","&amp;SUBSTITUTE(TEXT(F52,"0,00"),",",".")&amp;");"</f>
        <v>insert into price (firma,catId,tiraz,cena) values (2,312,200,115.00);</v>
      </c>
      <c r="V52" s="513" t="str">
        <f t="shared" ref="V52:V56" si="41">"insert into price (firma,catId,tiraz,cena) values ("&amp;$B52&amp;","&amp;$C52&amp;","&amp;G$50&amp;","&amp;SUBSTITUTE(TEXT(G52,"0,00"),",",".")&amp;");"</f>
        <v>insert into price (firma,catId,tiraz,cena) values (2,312,300,106.00);</v>
      </c>
      <c r="W52" s="513" t="str">
        <f t="shared" ref="W52:W56" si="42">"insert into price (firma,catId,tiraz,cena) values ("&amp;$B52&amp;","&amp;$C52&amp;","&amp;H$50&amp;","&amp;SUBSTITUTE(TEXT(H52,"0,00"),",",".")&amp;");"</f>
        <v>insert into price (firma,catId,tiraz,cena) values (2,312,400,106.00);</v>
      </c>
      <c r="X52" s="513" t="str">
        <f t="shared" ref="X52:X56" si="43">"insert into price (firma,catId,tiraz,cena) values ("&amp;$B52&amp;","&amp;$C52&amp;","&amp;I$50&amp;","&amp;SUBSTITUTE(TEXT(I52,"0,00"),",",".")&amp;");"</f>
        <v>insert into price (firma,catId,tiraz,cena) values (2,312,500,88.00);</v>
      </c>
    </row>
    <row r="53" spans="1:24" ht="15.75" thickBot="1">
      <c r="A53" s="259" t="s">
        <v>4</v>
      </c>
      <c r="B53" s="381">
        <v>2</v>
      </c>
      <c r="C53" s="462">
        <v>314</v>
      </c>
      <c r="D53" s="260">
        <v>150</v>
      </c>
      <c r="E53" s="260">
        <v>142</v>
      </c>
      <c r="F53" s="260">
        <v>133</v>
      </c>
      <c r="G53" s="260">
        <v>124</v>
      </c>
      <c r="H53" s="260">
        <v>124</v>
      </c>
      <c r="I53" s="267">
        <v>106</v>
      </c>
      <c r="J53" s="269"/>
      <c r="K53" s="307"/>
      <c r="L53" s="307"/>
      <c r="R53" s="514" t="str">
        <f t="shared" si="37"/>
        <v>delete price where catId=314 and firma=2;</v>
      </c>
      <c r="S53" s="513" t="str">
        <f t="shared" si="38"/>
        <v>insert into price (firma,catId,tiraz,cena) values (2,314,50,150.00);</v>
      </c>
      <c r="T53" s="513" t="str">
        <f t="shared" si="39"/>
        <v>insert into price (firma,catId,tiraz,cena) values (2,314,100,142.00);</v>
      </c>
      <c r="U53" s="513" t="str">
        <f t="shared" si="40"/>
        <v>insert into price (firma,catId,tiraz,cena) values (2,314,200,133.00);</v>
      </c>
      <c r="V53" s="513" t="str">
        <f t="shared" si="41"/>
        <v>insert into price (firma,catId,tiraz,cena) values (2,314,300,124.00);</v>
      </c>
      <c r="W53" s="513" t="str">
        <f t="shared" si="42"/>
        <v>insert into price (firma,catId,tiraz,cena) values (2,314,400,124.00);</v>
      </c>
      <c r="X53" s="513" t="str">
        <f t="shared" si="43"/>
        <v>insert into price (firma,catId,tiraz,cena) values (2,314,500,106.00);</v>
      </c>
    </row>
    <row r="54" spans="1:24" ht="15.75" thickBot="1">
      <c r="A54" s="259" t="s">
        <v>5</v>
      </c>
      <c r="B54" s="381">
        <v>2</v>
      </c>
      <c r="C54" s="462">
        <v>316</v>
      </c>
      <c r="D54" s="260">
        <v>168</v>
      </c>
      <c r="E54" s="260">
        <v>160</v>
      </c>
      <c r="F54" s="260">
        <v>150</v>
      </c>
      <c r="G54" s="260">
        <v>141</v>
      </c>
      <c r="H54" s="260">
        <v>141</v>
      </c>
      <c r="I54" s="267">
        <v>132</v>
      </c>
      <c r="J54" s="269"/>
      <c r="K54" s="307"/>
      <c r="L54" s="307"/>
      <c r="R54" s="514" t="str">
        <f t="shared" si="37"/>
        <v>delete price where catId=316 and firma=2;</v>
      </c>
      <c r="S54" s="513" t="str">
        <f t="shared" si="38"/>
        <v>insert into price (firma,catId,tiraz,cena) values (2,316,50,168.00);</v>
      </c>
      <c r="T54" s="513" t="str">
        <f t="shared" si="39"/>
        <v>insert into price (firma,catId,tiraz,cena) values (2,316,100,160.00);</v>
      </c>
      <c r="U54" s="513" t="str">
        <f t="shared" si="40"/>
        <v>insert into price (firma,catId,tiraz,cena) values (2,316,200,150.00);</v>
      </c>
      <c r="V54" s="513" t="str">
        <f t="shared" si="41"/>
        <v>insert into price (firma,catId,tiraz,cena) values (2,316,300,141.00);</v>
      </c>
      <c r="W54" s="513" t="str">
        <f t="shared" si="42"/>
        <v>insert into price (firma,catId,tiraz,cena) values (2,316,400,141.00);</v>
      </c>
      <c r="X54" s="513" t="str">
        <f t="shared" si="43"/>
        <v>insert into price (firma,catId,tiraz,cena) values (2,316,500,132.00);</v>
      </c>
    </row>
    <row r="55" spans="1:24" ht="15.75" thickBot="1">
      <c r="A55" s="259" t="s">
        <v>297</v>
      </c>
      <c r="B55" s="381">
        <v>2</v>
      </c>
      <c r="C55" s="462">
        <v>317</v>
      </c>
      <c r="D55" s="260">
        <v>186</v>
      </c>
      <c r="E55" s="260">
        <v>178</v>
      </c>
      <c r="F55" s="260">
        <v>168</v>
      </c>
      <c r="G55" s="260">
        <v>159</v>
      </c>
      <c r="H55" s="260">
        <v>159</v>
      </c>
      <c r="I55" s="267">
        <v>150</v>
      </c>
      <c r="J55" s="269"/>
      <c r="K55" s="307"/>
      <c r="L55" s="307"/>
      <c r="R55" s="514" t="str">
        <f t="shared" si="37"/>
        <v>delete price where catId=317 and firma=2;</v>
      </c>
      <c r="S55" s="513" t="str">
        <f t="shared" si="38"/>
        <v>insert into price (firma,catId,tiraz,cena) values (2,317,50,186.00);</v>
      </c>
      <c r="T55" s="513" t="str">
        <f t="shared" si="39"/>
        <v>insert into price (firma,catId,tiraz,cena) values (2,317,100,178.00);</v>
      </c>
      <c r="U55" s="513" t="str">
        <f t="shared" si="40"/>
        <v>insert into price (firma,catId,tiraz,cena) values (2,317,200,168.00);</v>
      </c>
      <c r="V55" s="513" t="str">
        <f t="shared" si="41"/>
        <v>insert into price (firma,catId,tiraz,cena) values (2,317,300,159.00);</v>
      </c>
      <c r="W55" s="513" t="str">
        <f t="shared" si="42"/>
        <v>insert into price (firma,catId,tiraz,cena) values (2,317,400,159.00);</v>
      </c>
      <c r="X55" s="513" t="str">
        <f t="shared" si="43"/>
        <v>insert into price (firma,catId,tiraz,cena) values (2,317,500,150.00);</v>
      </c>
    </row>
    <row r="56" spans="1:24" ht="15.75" thickBot="1">
      <c r="A56" s="259" t="s">
        <v>298</v>
      </c>
      <c r="B56" s="381">
        <v>2</v>
      </c>
      <c r="C56" s="462">
        <v>318</v>
      </c>
      <c r="D56" s="260">
        <v>204</v>
      </c>
      <c r="E56" s="260">
        <v>196</v>
      </c>
      <c r="F56" s="260">
        <v>186</v>
      </c>
      <c r="G56" s="260">
        <v>177</v>
      </c>
      <c r="H56" s="260">
        <v>177</v>
      </c>
      <c r="I56" s="267">
        <v>168</v>
      </c>
      <c r="J56" s="269"/>
      <c r="K56" s="307"/>
      <c r="L56" s="307"/>
      <c r="R56" s="514" t="str">
        <f t="shared" si="37"/>
        <v>delete price where catId=318 and firma=2;</v>
      </c>
      <c r="S56" s="513" t="str">
        <f t="shared" si="38"/>
        <v>insert into price (firma,catId,tiraz,cena) values (2,318,50,204.00);</v>
      </c>
      <c r="T56" s="513" t="str">
        <f t="shared" si="39"/>
        <v>insert into price (firma,catId,tiraz,cena) values (2,318,100,196.00);</v>
      </c>
      <c r="U56" s="513" t="str">
        <f t="shared" si="40"/>
        <v>insert into price (firma,catId,tiraz,cena) values (2,318,200,186.00);</v>
      </c>
      <c r="V56" s="513" t="str">
        <f t="shared" si="41"/>
        <v>insert into price (firma,catId,tiraz,cena) values (2,318,300,177.00);</v>
      </c>
      <c r="W56" s="513" t="str">
        <f t="shared" si="42"/>
        <v>insert into price (firma,catId,tiraz,cena) values (2,318,400,177.00);</v>
      </c>
      <c r="X56" s="513" t="str">
        <f t="shared" si="43"/>
        <v>insert into price (firma,catId,tiraz,cena) values (2,318,500,168.00);</v>
      </c>
    </row>
    <row r="57" spans="1:24" ht="15.75" thickBot="1"/>
    <row r="58" spans="1:24" ht="21" thickBot="1">
      <c r="A58" s="214" t="s">
        <v>227</v>
      </c>
      <c r="B58" s="504"/>
      <c r="C58" s="504"/>
    </row>
    <row r="59" spans="1:24" ht="15.75">
      <c r="A59" s="3" t="s">
        <v>8</v>
      </c>
      <c r="B59" s="418"/>
      <c r="C59" s="418"/>
      <c r="D59" s="4">
        <v>50</v>
      </c>
      <c r="E59" s="4">
        <v>100</v>
      </c>
      <c r="F59" s="4">
        <v>200</v>
      </c>
      <c r="G59" s="4">
        <v>300</v>
      </c>
      <c r="H59" s="4">
        <v>500</v>
      </c>
      <c r="I59" s="253">
        <v>1000</v>
      </c>
    </row>
    <row r="60" spans="1:24" ht="15.75">
      <c r="A60" s="303" t="s">
        <v>2</v>
      </c>
      <c r="B60" s="655">
        <v>3</v>
      </c>
      <c r="C60" s="462">
        <v>309</v>
      </c>
      <c r="D60" s="108">
        <v>68</v>
      </c>
      <c r="E60" s="108">
        <v>47</v>
      </c>
      <c r="F60" s="71">
        <v>46</v>
      </c>
      <c r="G60" s="71">
        <v>44</v>
      </c>
      <c r="H60" s="108">
        <v>42</v>
      </c>
      <c r="I60" s="109">
        <v>38</v>
      </c>
      <c r="Q60" s="514" t="str">
        <f>"delete price where catId="&amp;C51&amp;" and firma="&amp;3&amp;";"</f>
        <v>delete price where catId=310 and firma=3;</v>
      </c>
      <c r="R60" s="514" t="str">
        <f>"delete price where catId="&amp;C60&amp;" and firma="&amp;B60&amp;";"</f>
        <v>delete price where catId=309 and firma=3;</v>
      </c>
      <c r="S60" s="513" t="str">
        <f>"insert into price (firma,catId,tiraz,cena) values ("&amp;$B60&amp;","&amp;$C60&amp;","&amp;D$59&amp;","&amp;SUBSTITUTE(TEXT(D60,"0,00"),",",".")&amp;");"</f>
        <v>insert into price (firma,catId,tiraz,cena) values (3,309,50,68.00);</v>
      </c>
      <c r="T60" s="513" t="str">
        <f t="shared" ref="T60:X60" si="44">"insert into price (firma,catId,tiraz,cena) values ("&amp;$B60&amp;","&amp;$C60&amp;","&amp;E$59&amp;","&amp;SUBSTITUTE(TEXT(E60,"0,00"),",",".")&amp;");"</f>
        <v>insert into price (firma,catId,tiraz,cena) values (3,309,100,47.00);</v>
      </c>
      <c r="U60" s="513" t="str">
        <f t="shared" si="44"/>
        <v>insert into price (firma,catId,tiraz,cena) values (3,309,200,46.00);</v>
      </c>
      <c r="V60" s="513" t="str">
        <f t="shared" si="44"/>
        <v>insert into price (firma,catId,tiraz,cena) values (3,309,300,44.00);</v>
      </c>
      <c r="W60" s="513" t="str">
        <f t="shared" si="44"/>
        <v>insert into price (firma,catId,tiraz,cena) values (3,309,500,42.00);</v>
      </c>
      <c r="X60" s="513" t="str">
        <f t="shared" si="44"/>
        <v>insert into price (firma,catId,tiraz,cena) values (3,309,1000,38.00);</v>
      </c>
    </row>
    <row r="61" spans="1:24" ht="15.75">
      <c r="A61" s="303" t="s">
        <v>3</v>
      </c>
      <c r="B61" s="655">
        <v>3</v>
      </c>
      <c r="C61" s="462">
        <v>311</v>
      </c>
      <c r="D61" s="108">
        <v>95</v>
      </c>
      <c r="E61" s="108">
        <v>68</v>
      </c>
      <c r="F61" s="71">
        <v>64</v>
      </c>
      <c r="G61" s="71">
        <v>61</v>
      </c>
      <c r="H61" s="108">
        <v>57</v>
      </c>
      <c r="I61" s="109">
        <v>47</v>
      </c>
      <c r="Q61" s="514" t="str">
        <f>"delete price where catId="&amp;C52&amp;" and firma="&amp;3&amp;";"</f>
        <v>delete price where catId=312 and firma=3;</v>
      </c>
      <c r="R61" s="514" t="str">
        <f t="shared" ref="R61:R63" si="45">"delete price where catId="&amp;C61&amp;" and firma="&amp;B61&amp;";"</f>
        <v>delete price where catId=311 and firma=3;</v>
      </c>
      <c r="S61" s="513" t="str">
        <f t="shared" ref="S61:S63" si="46">"insert into price (firma,catId,tiraz,cena) values ("&amp;$B61&amp;","&amp;$C61&amp;","&amp;D$59&amp;","&amp;SUBSTITUTE(TEXT(D61,"0,00"),",",".")&amp;");"</f>
        <v>insert into price (firma,catId,tiraz,cena) values (3,311,50,95.00);</v>
      </c>
      <c r="T61" s="513" t="str">
        <f t="shared" ref="T61:T63" si="47">"insert into price (firma,catId,tiraz,cena) values ("&amp;$B61&amp;","&amp;$C61&amp;","&amp;E$59&amp;","&amp;SUBSTITUTE(TEXT(E61,"0,00"),",",".")&amp;");"</f>
        <v>insert into price (firma,catId,tiraz,cena) values (3,311,100,68.00);</v>
      </c>
      <c r="U61" s="513" t="str">
        <f t="shared" ref="U61:U63" si="48">"insert into price (firma,catId,tiraz,cena) values ("&amp;$B61&amp;","&amp;$C61&amp;","&amp;F$59&amp;","&amp;SUBSTITUTE(TEXT(F61,"0,00"),",",".")&amp;");"</f>
        <v>insert into price (firma,catId,tiraz,cena) values (3,311,200,64.00);</v>
      </c>
      <c r="V61" s="513" t="str">
        <f t="shared" ref="V61:V63" si="49">"insert into price (firma,catId,tiraz,cena) values ("&amp;$B61&amp;","&amp;$C61&amp;","&amp;G$59&amp;","&amp;SUBSTITUTE(TEXT(G61,"0,00"),",",".")&amp;");"</f>
        <v>insert into price (firma,catId,tiraz,cena) values (3,311,300,61.00);</v>
      </c>
      <c r="W61" s="513" t="str">
        <f t="shared" ref="W61:W63" si="50">"insert into price (firma,catId,tiraz,cena) values ("&amp;$B61&amp;","&amp;$C61&amp;","&amp;H$59&amp;","&amp;SUBSTITUTE(TEXT(H61,"0,00"),",",".")&amp;");"</f>
        <v>insert into price (firma,catId,tiraz,cena) values (3,311,500,57.00);</v>
      </c>
      <c r="X61" s="513" t="str">
        <f t="shared" ref="X61:X63" si="51">"insert into price (firma,catId,tiraz,cena) values ("&amp;$B61&amp;","&amp;$C61&amp;","&amp;I$59&amp;","&amp;SUBSTITUTE(TEXT(I61,"0,00"),",",".")&amp;");"</f>
        <v>insert into price (firma,catId,tiraz,cena) values (3,311,1000,47.00);</v>
      </c>
    </row>
    <row r="62" spans="1:24" ht="15.75">
      <c r="A62" s="303" t="s">
        <v>4</v>
      </c>
      <c r="B62" s="655">
        <v>3</v>
      </c>
      <c r="C62" s="462">
        <v>313</v>
      </c>
      <c r="D62" s="108">
        <v>138</v>
      </c>
      <c r="E62" s="108">
        <v>88</v>
      </c>
      <c r="F62" s="71">
        <v>84</v>
      </c>
      <c r="G62" s="71">
        <v>81</v>
      </c>
      <c r="H62" s="108">
        <v>78</v>
      </c>
      <c r="I62" s="109">
        <v>60</v>
      </c>
      <c r="Q62" s="514" t="str">
        <f>"delete price where catId="&amp;C53&amp;" and firma="&amp;3&amp;";"</f>
        <v>delete price where catId=314 and firma=3;</v>
      </c>
      <c r="R62" s="514" t="str">
        <f t="shared" si="45"/>
        <v>delete price where catId=313 and firma=3;</v>
      </c>
      <c r="S62" s="513" t="str">
        <f t="shared" si="46"/>
        <v>insert into price (firma,catId,tiraz,cena) values (3,313,50,138.00);</v>
      </c>
      <c r="T62" s="513" t="str">
        <f t="shared" si="47"/>
        <v>insert into price (firma,catId,tiraz,cena) values (3,313,100,88.00);</v>
      </c>
      <c r="U62" s="513" t="str">
        <f t="shared" si="48"/>
        <v>insert into price (firma,catId,tiraz,cena) values (3,313,200,84.00);</v>
      </c>
      <c r="V62" s="513" t="str">
        <f t="shared" si="49"/>
        <v>insert into price (firma,catId,tiraz,cena) values (3,313,300,81.00);</v>
      </c>
      <c r="W62" s="513" t="str">
        <f t="shared" si="50"/>
        <v>insert into price (firma,catId,tiraz,cena) values (3,313,500,78.00);</v>
      </c>
      <c r="X62" s="513" t="str">
        <f t="shared" si="51"/>
        <v>insert into price (firma,catId,tiraz,cena) values (3,313,1000,60.00);</v>
      </c>
    </row>
    <row r="63" spans="1:24" ht="15.75">
      <c r="A63" s="303" t="s">
        <v>5</v>
      </c>
      <c r="B63" s="655">
        <v>3</v>
      </c>
      <c r="C63" s="462">
        <v>315</v>
      </c>
      <c r="D63" s="108">
        <v>185</v>
      </c>
      <c r="E63" s="108">
        <v>105</v>
      </c>
      <c r="F63" s="71">
        <v>101</v>
      </c>
      <c r="G63" s="71">
        <v>98</v>
      </c>
      <c r="H63" s="108">
        <v>95</v>
      </c>
      <c r="I63" s="109">
        <v>74</v>
      </c>
      <c r="Q63" s="514" t="str">
        <f>"delete price where catId="&amp;C54&amp;" and firma="&amp;3&amp;";"</f>
        <v>delete price where catId=316 and firma=3;</v>
      </c>
      <c r="R63" s="514" t="str">
        <f t="shared" si="45"/>
        <v>delete price where catId=315 and firma=3;</v>
      </c>
      <c r="S63" s="513" t="str">
        <f t="shared" si="46"/>
        <v>insert into price (firma,catId,tiraz,cena) values (3,315,50,185.00);</v>
      </c>
      <c r="T63" s="513" t="str">
        <f t="shared" si="47"/>
        <v>insert into price (firma,catId,tiraz,cena) values (3,315,100,105.00);</v>
      </c>
      <c r="U63" s="513" t="str">
        <f t="shared" si="48"/>
        <v>insert into price (firma,catId,tiraz,cena) values (3,315,200,101.00);</v>
      </c>
      <c r="V63" s="513" t="str">
        <f t="shared" si="49"/>
        <v>insert into price (firma,catId,tiraz,cena) values (3,315,300,98.00);</v>
      </c>
      <c r="W63" s="513" t="str">
        <f t="shared" si="50"/>
        <v>insert into price (firma,catId,tiraz,cena) values (3,315,500,95.00);</v>
      </c>
      <c r="X63" s="513" t="str">
        <f t="shared" si="51"/>
        <v>insert into price (firma,catId,tiraz,cena) values (3,315,1000,74.00);</v>
      </c>
    </row>
    <row r="64" spans="1:24" ht="15.75" thickBot="1">
      <c r="Q64" s="514" t="str">
        <f>"delete price where catId="&amp;C55&amp;" and firma="&amp;3&amp;";"</f>
        <v>delete price where catId=317 and firma=3;</v>
      </c>
    </row>
    <row r="65" spans="1:28" ht="20.25">
      <c r="A65" s="214" t="s">
        <v>126</v>
      </c>
      <c r="B65" s="504"/>
      <c r="C65" s="504"/>
      <c r="Q65" s="514" t="str">
        <f>"delete price where catId="&amp;C56&amp;" and firma="&amp;3&amp;";"</f>
        <v>delete price where catId=318 and firma=3;</v>
      </c>
    </row>
    <row r="66" spans="1:28">
      <c r="A66" s="274"/>
      <c r="B66" s="274"/>
      <c r="C66" s="274"/>
      <c r="D66" s="274"/>
      <c r="E66" s="274"/>
      <c r="F66" s="275" t="s">
        <v>271</v>
      </c>
      <c r="G66" s="274"/>
      <c r="H66" s="274"/>
      <c r="I66" s="274"/>
      <c r="J66" s="274"/>
      <c r="K66" s="47"/>
    </row>
    <row r="67" spans="1:28" ht="15.75" thickBot="1">
      <c r="A67" s="274" t="s">
        <v>273</v>
      </c>
      <c r="B67" s="274"/>
      <c r="C67" s="274"/>
      <c r="D67" s="274"/>
      <c r="E67" s="274"/>
      <c r="F67" s="274"/>
      <c r="G67" s="274"/>
      <c r="H67" s="274"/>
      <c r="I67" s="274"/>
      <c r="J67" s="274"/>
      <c r="K67" s="47"/>
    </row>
    <row r="68" spans="1:28">
      <c r="A68" s="276" t="s">
        <v>275</v>
      </c>
      <c r="B68" s="648"/>
      <c r="C68" s="648"/>
      <c r="D68" s="277">
        <v>50</v>
      </c>
      <c r="E68" s="277">
        <v>100</v>
      </c>
      <c r="F68" s="277">
        <v>200</v>
      </c>
      <c r="G68" s="277">
        <v>300</v>
      </c>
      <c r="H68" s="277">
        <v>400</v>
      </c>
      <c r="I68" s="277">
        <v>1000</v>
      </c>
      <c r="J68" s="277">
        <v>2000</v>
      </c>
      <c r="K68" s="277">
        <v>3000</v>
      </c>
      <c r="L68" s="278">
        <v>4000</v>
      </c>
      <c r="M68" s="278">
        <v>5000</v>
      </c>
      <c r="N68" s="586" t="s">
        <v>295</v>
      </c>
    </row>
    <row r="69" spans="1:28">
      <c r="A69" s="279">
        <v>1</v>
      </c>
      <c r="B69" s="649">
        <v>10</v>
      </c>
      <c r="C69" s="462">
        <v>309</v>
      </c>
      <c r="D69" s="280">
        <f>ROUNDUP(D99*0.8,1)</f>
        <v>62.2</v>
      </c>
      <c r="E69" s="280">
        <f t="shared" ref="E69:M69" si="52">ROUNDUP(E99*0.8,1)</f>
        <v>43.6</v>
      </c>
      <c r="F69" s="280">
        <f t="shared" si="52"/>
        <v>42.1</v>
      </c>
      <c r="G69" s="280">
        <f t="shared" si="52"/>
        <v>40.5</v>
      </c>
      <c r="H69" s="280">
        <f t="shared" si="52"/>
        <v>38.799999999999997</v>
      </c>
      <c r="I69" s="280">
        <f t="shared" si="52"/>
        <v>23.2</v>
      </c>
      <c r="J69" s="280">
        <f t="shared" si="52"/>
        <v>20</v>
      </c>
      <c r="K69" s="280">
        <f t="shared" si="52"/>
        <v>20.3</v>
      </c>
      <c r="L69" s="280">
        <f t="shared" si="52"/>
        <v>18.600000000000001</v>
      </c>
      <c r="M69" s="280">
        <f t="shared" si="52"/>
        <v>15.5</v>
      </c>
      <c r="N69" s="587"/>
      <c r="R69" s="514" t="str">
        <f>"delete price where catId="&amp;C69&amp;" and firma="&amp;B69&amp;";"</f>
        <v>delete price where catId=309 and firma=10;</v>
      </c>
      <c r="S69" s="513" t="str">
        <f>"insert into price (firma,catId,tiraz,cena) values ("&amp;$B69&amp;","&amp;$C69&amp;","&amp;D$68&amp;","&amp;SUBSTITUTE(TEXT(D69,"0,00"),",",".")&amp;");"</f>
        <v>insert into price (firma,catId,tiraz,cena) values (10,309,50,62.20);</v>
      </c>
      <c r="T69" s="513" t="str">
        <f t="shared" ref="T69:AA69" si="53">"insert into price (firma,catId,tiraz,cena) values ("&amp;$B69&amp;","&amp;$C69&amp;","&amp;E$68&amp;","&amp;SUBSTITUTE(TEXT(E69,"0,00"),",",".")&amp;");"</f>
        <v>insert into price (firma,catId,tiraz,cena) values (10,309,100,43.60);</v>
      </c>
      <c r="U69" s="513" t="str">
        <f t="shared" si="53"/>
        <v>insert into price (firma,catId,tiraz,cena) values (10,309,200,42.10);</v>
      </c>
      <c r="V69" s="513" t="str">
        <f t="shared" si="53"/>
        <v>insert into price (firma,catId,tiraz,cena) values (10,309,300,40.50);</v>
      </c>
      <c r="W69" s="513" t="str">
        <f t="shared" si="53"/>
        <v>insert into price (firma,catId,tiraz,cena) values (10,309,400,38.80);</v>
      </c>
      <c r="X69" s="513" t="str">
        <f t="shared" si="53"/>
        <v>insert into price (firma,catId,tiraz,cena) values (10,309,1000,23.20);</v>
      </c>
      <c r="Y69" s="513" t="str">
        <f t="shared" si="53"/>
        <v>insert into price (firma,catId,tiraz,cena) values (10,309,2000,20.00);</v>
      </c>
      <c r="Z69" s="513" t="str">
        <f t="shared" si="53"/>
        <v>insert into price (firma,catId,tiraz,cena) values (10,309,3000,20.30);</v>
      </c>
      <c r="AA69" s="513" t="str">
        <f t="shared" si="53"/>
        <v>insert into price (firma,catId,tiraz,cena) values (10,309,4000,18.60);</v>
      </c>
      <c r="AB69" s="513" t="str">
        <f>"insert into price (firma,catId,tiraz,cena) values ("&amp;$B69&amp;","&amp;$C69&amp;","&amp;M$68&amp;","&amp;SUBSTITUTE(TEXT(M69,"0,00"),",",".")&amp;");"</f>
        <v>insert into price (firma,catId,tiraz,cena) values (10,309,5000,15.50);</v>
      </c>
    </row>
    <row r="70" spans="1:28">
      <c r="A70" s="279">
        <v>2</v>
      </c>
      <c r="B70" s="649">
        <v>10</v>
      </c>
      <c r="C70" s="462">
        <v>311</v>
      </c>
      <c r="D70" s="280">
        <f t="shared" ref="D70:M72" si="54">ROUNDUP(D100*0.8,1)</f>
        <v>87.199999999999989</v>
      </c>
      <c r="E70" s="280">
        <f t="shared" si="54"/>
        <v>62.2</v>
      </c>
      <c r="F70" s="280">
        <f t="shared" si="54"/>
        <v>59.2</v>
      </c>
      <c r="G70" s="280">
        <f t="shared" si="54"/>
        <v>56</v>
      </c>
      <c r="H70" s="280">
        <f t="shared" si="54"/>
        <v>52.8</v>
      </c>
      <c r="I70" s="280">
        <f t="shared" si="54"/>
        <v>32.700000000000003</v>
      </c>
      <c r="J70" s="280">
        <f t="shared" si="54"/>
        <v>29.5</v>
      </c>
      <c r="K70" s="280">
        <f t="shared" si="54"/>
        <v>26.4</v>
      </c>
      <c r="L70" s="280">
        <f t="shared" si="54"/>
        <v>23.3</v>
      </c>
      <c r="M70" s="280">
        <f t="shared" si="54"/>
        <v>20.200000000000003</v>
      </c>
      <c r="N70" s="587"/>
      <c r="R70" s="514" t="str">
        <f t="shared" ref="R70:R72" si="55">"delete price where catId="&amp;C70&amp;" and firma="&amp;B70&amp;";"</f>
        <v>delete price where catId=311 and firma=10;</v>
      </c>
      <c r="S70" s="513" t="str">
        <f t="shared" ref="S70:S72" si="56">"insert into price (firma,catId,tiraz,cena) values ("&amp;$B70&amp;","&amp;$C70&amp;","&amp;D$68&amp;","&amp;SUBSTITUTE(TEXT(D70,"0,00"),",",".")&amp;");"</f>
        <v>insert into price (firma,catId,tiraz,cena) values (10,311,50,87.20);</v>
      </c>
      <c r="T70" s="513" t="str">
        <f t="shared" ref="T70:T72" si="57">"insert into price (firma,catId,tiraz,cena) values ("&amp;$B70&amp;","&amp;$C70&amp;","&amp;E$68&amp;","&amp;SUBSTITUTE(TEXT(E70,"0,00"),",",".")&amp;");"</f>
        <v>insert into price (firma,catId,tiraz,cena) values (10,311,100,62.20);</v>
      </c>
      <c r="U70" s="513" t="str">
        <f t="shared" ref="U70:U72" si="58">"insert into price (firma,catId,tiraz,cena) values ("&amp;$B70&amp;","&amp;$C70&amp;","&amp;F$68&amp;","&amp;SUBSTITUTE(TEXT(F70,"0,00"),",",".")&amp;");"</f>
        <v>insert into price (firma,catId,tiraz,cena) values (10,311,200,59.20);</v>
      </c>
      <c r="V70" s="513" t="str">
        <f t="shared" ref="V70:V72" si="59">"insert into price (firma,catId,tiraz,cena) values ("&amp;$B70&amp;","&amp;$C70&amp;","&amp;G$68&amp;","&amp;SUBSTITUTE(TEXT(G70,"0,00"),",",".")&amp;");"</f>
        <v>insert into price (firma,catId,tiraz,cena) values (10,311,300,56.00);</v>
      </c>
      <c r="W70" s="513" t="str">
        <f t="shared" ref="W70:W72" si="60">"insert into price (firma,catId,tiraz,cena) values ("&amp;$B70&amp;","&amp;$C70&amp;","&amp;H$68&amp;","&amp;SUBSTITUTE(TEXT(H70,"0,00"),",",".")&amp;");"</f>
        <v>insert into price (firma,catId,tiraz,cena) values (10,311,400,52.80);</v>
      </c>
      <c r="X70" s="513" t="str">
        <f t="shared" ref="X70:X72" si="61">"insert into price (firma,catId,tiraz,cena) values ("&amp;$B70&amp;","&amp;$C70&amp;","&amp;I$68&amp;","&amp;SUBSTITUTE(TEXT(I70,"0,00"),",",".")&amp;");"</f>
        <v>insert into price (firma,catId,tiraz,cena) values (10,311,1000,32.70);</v>
      </c>
      <c r="Y70" s="513" t="str">
        <f t="shared" ref="Y70:Y72" si="62">"insert into price (firma,catId,tiraz,cena) values ("&amp;$B70&amp;","&amp;$C70&amp;","&amp;J$68&amp;","&amp;SUBSTITUTE(TEXT(J70,"0,00"),",",".")&amp;");"</f>
        <v>insert into price (firma,catId,tiraz,cena) values (10,311,2000,29.50);</v>
      </c>
      <c r="Z70" s="513" t="str">
        <f t="shared" ref="Z70:Z72" si="63">"insert into price (firma,catId,tiraz,cena) values ("&amp;$B70&amp;","&amp;$C70&amp;","&amp;K$68&amp;","&amp;SUBSTITUTE(TEXT(K70,"0,00"),",",".")&amp;");"</f>
        <v>insert into price (firma,catId,tiraz,cena) values (10,311,3000,26.40);</v>
      </c>
      <c r="AA70" s="513" t="str">
        <f t="shared" ref="AA70:AA72" si="64">"insert into price (firma,catId,tiraz,cena) values ("&amp;$B70&amp;","&amp;$C70&amp;","&amp;L$68&amp;","&amp;SUBSTITUTE(TEXT(L70,"0,00"),",",".")&amp;");"</f>
        <v>insert into price (firma,catId,tiraz,cena) values (10,311,4000,23.30);</v>
      </c>
      <c r="AB70" s="513" t="str">
        <f t="shared" ref="AB70:AB72" si="65">"insert into price (firma,catId,tiraz,cena) values ("&amp;$B70&amp;","&amp;$C70&amp;","&amp;M$68&amp;","&amp;SUBSTITUTE(TEXT(M70,"0,00"),",",".")&amp;");"</f>
        <v>insert into price (firma,catId,tiraz,cena) values (10,311,5000,20.20);</v>
      </c>
    </row>
    <row r="71" spans="1:28">
      <c r="A71" s="279">
        <v>3</v>
      </c>
      <c r="B71" s="649">
        <v>10</v>
      </c>
      <c r="C71" s="462">
        <v>313</v>
      </c>
      <c r="D71" s="280">
        <f t="shared" si="54"/>
        <v>126.89999999999999</v>
      </c>
      <c r="E71" s="280">
        <f t="shared" si="54"/>
        <v>81</v>
      </c>
      <c r="F71" s="280">
        <f t="shared" si="54"/>
        <v>77.8</v>
      </c>
      <c r="G71" s="280">
        <f t="shared" si="54"/>
        <v>74.8</v>
      </c>
      <c r="H71" s="280">
        <f t="shared" si="54"/>
        <v>71.599999999999994</v>
      </c>
      <c r="I71" s="280">
        <f t="shared" si="54"/>
        <v>46.800000000000004</v>
      </c>
      <c r="J71" s="280">
        <f t="shared" si="54"/>
        <v>44.1</v>
      </c>
      <c r="K71" s="280">
        <f t="shared" si="54"/>
        <v>40.5</v>
      </c>
      <c r="L71" s="280">
        <f t="shared" si="54"/>
        <v>37.5</v>
      </c>
      <c r="M71" s="280">
        <f t="shared" si="54"/>
        <v>34.1</v>
      </c>
      <c r="N71" s="587"/>
      <c r="R71" s="514" t="str">
        <f t="shared" si="55"/>
        <v>delete price where catId=313 and firma=10;</v>
      </c>
      <c r="S71" s="513" t="str">
        <f t="shared" si="56"/>
        <v>insert into price (firma,catId,tiraz,cena) values (10,313,50,126.90);</v>
      </c>
      <c r="T71" s="513" t="str">
        <f t="shared" si="57"/>
        <v>insert into price (firma,catId,tiraz,cena) values (10,313,100,81.00);</v>
      </c>
      <c r="U71" s="513" t="str">
        <f t="shared" si="58"/>
        <v>insert into price (firma,catId,tiraz,cena) values (10,313,200,77.80);</v>
      </c>
      <c r="V71" s="513" t="str">
        <f t="shared" si="59"/>
        <v>insert into price (firma,catId,tiraz,cena) values (10,313,300,74.80);</v>
      </c>
      <c r="W71" s="513" t="str">
        <f t="shared" si="60"/>
        <v>insert into price (firma,catId,tiraz,cena) values (10,313,400,71.60);</v>
      </c>
      <c r="X71" s="513" t="str">
        <f t="shared" si="61"/>
        <v>insert into price (firma,catId,tiraz,cena) values (10,313,1000,46.80);</v>
      </c>
      <c r="Y71" s="513" t="str">
        <f t="shared" si="62"/>
        <v>insert into price (firma,catId,tiraz,cena) values (10,313,2000,44.10);</v>
      </c>
      <c r="Z71" s="513" t="str">
        <f t="shared" si="63"/>
        <v>insert into price (firma,catId,tiraz,cena) values (10,313,3000,40.50);</v>
      </c>
      <c r="AA71" s="513" t="str">
        <f t="shared" si="64"/>
        <v>insert into price (firma,catId,tiraz,cena) values (10,313,4000,37.50);</v>
      </c>
      <c r="AB71" s="513" t="str">
        <f t="shared" si="65"/>
        <v>insert into price (firma,catId,tiraz,cena) values (10,313,5000,34.10);</v>
      </c>
    </row>
    <row r="72" spans="1:28" ht="15.75" thickBot="1">
      <c r="A72" s="279">
        <v>4</v>
      </c>
      <c r="B72" s="649">
        <v>10</v>
      </c>
      <c r="C72" s="462">
        <v>315</v>
      </c>
      <c r="D72" s="280">
        <f t="shared" si="54"/>
        <v>170.9</v>
      </c>
      <c r="E72" s="280">
        <f t="shared" si="54"/>
        <v>96.8</v>
      </c>
      <c r="F72" s="280">
        <f t="shared" si="54"/>
        <v>93.5</v>
      </c>
      <c r="G72" s="280">
        <f t="shared" si="54"/>
        <v>90.3</v>
      </c>
      <c r="H72" s="280">
        <f t="shared" si="54"/>
        <v>87.199999999999989</v>
      </c>
      <c r="I72" s="280">
        <f t="shared" si="54"/>
        <v>59.2</v>
      </c>
      <c r="J72" s="280">
        <f t="shared" si="54"/>
        <v>56.1</v>
      </c>
      <c r="K72" s="280">
        <f t="shared" si="54"/>
        <v>52.9</v>
      </c>
      <c r="L72" s="280">
        <f t="shared" si="54"/>
        <v>49.800000000000004</v>
      </c>
      <c r="M72" s="280">
        <f t="shared" si="54"/>
        <v>46.800000000000004</v>
      </c>
      <c r="N72" s="588"/>
      <c r="R72" s="514" t="str">
        <f t="shared" si="55"/>
        <v>delete price where catId=315 and firma=10;</v>
      </c>
      <c r="S72" s="513" t="str">
        <f t="shared" si="56"/>
        <v>insert into price (firma,catId,tiraz,cena) values (10,315,50,170.90);</v>
      </c>
      <c r="T72" s="513" t="str">
        <f t="shared" si="57"/>
        <v>insert into price (firma,catId,tiraz,cena) values (10,315,100,96.80);</v>
      </c>
      <c r="U72" s="513" t="str">
        <f t="shared" si="58"/>
        <v>insert into price (firma,catId,tiraz,cena) values (10,315,200,93.50);</v>
      </c>
      <c r="V72" s="513" t="str">
        <f t="shared" si="59"/>
        <v>insert into price (firma,catId,tiraz,cena) values (10,315,300,90.30);</v>
      </c>
      <c r="W72" s="513" t="str">
        <f t="shared" si="60"/>
        <v>insert into price (firma,catId,tiraz,cena) values (10,315,400,87.20);</v>
      </c>
      <c r="X72" s="513" t="str">
        <f t="shared" si="61"/>
        <v>insert into price (firma,catId,tiraz,cena) values (10,315,1000,59.20);</v>
      </c>
      <c r="Y72" s="513" t="str">
        <f t="shared" si="62"/>
        <v>insert into price (firma,catId,tiraz,cena) values (10,315,2000,56.10);</v>
      </c>
      <c r="Z72" s="513" t="str">
        <f t="shared" si="63"/>
        <v>insert into price (firma,catId,tiraz,cena) values (10,315,3000,52.90);</v>
      </c>
      <c r="AA72" s="513" t="str">
        <f t="shared" si="64"/>
        <v>insert into price (firma,catId,tiraz,cena) values (10,315,4000,49.80);</v>
      </c>
      <c r="AB72" s="513" t="str">
        <f t="shared" si="65"/>
        <v>insert into price (firma,catId,tiraz,cena) values (10,315,5000,46.80);</v>
      </c>
    </row>
    <row r="73" spans="1:28">
      <c r="A73" s="282"/>
      <c r="B73" s="282"/>
      <c r="C73" s="282"/>
      <c r="D73" s="282"/>
      <c r="E73" s="282"/>
      <c r="F73" s="282"/>
      <c r="G73" s="282"/>
      <c r="H73" s="282"/>
      <c r="I73" s="282"/>
      <c r="J73" s="282"/>
      <c r="K73" s="47"/>
    </row>
    <row r="74" spans="1:28" ht="15.75">
      <c r="A74" s="283" t="s">
        <v>276</v>
      </c>
      <c r="B74" s="283"/>
      <c r="C74" s="283"/>
      <c r="D74" s="284"/>
      <c r="E74" s="284"/>
      <c r="F74" s="284"/>
      <c r="G74" s="284"/>
      <c r="H74" s="284"/>
      <c r="I74" s="284"/>
      <c r="J74" s="284"/>
      <c r="K74" s="47"/>
    </row>
    <row r="75" spans="1:28">
      <c r="A75" s="285" t="s">
        <v>277</v>
      </c>
      <c r="B75" s="650"/>
      <c r="C75" s="650"/>
      <c r="D75" s="579" t="s">
        <v>278</v>
      </c>
      <c r="E75" s="580"/>
      <c r="F75" s="581" t="s">
        <v>279</v>
      </c>
      <c r="G75" s="582"/>
      <c r="H75" s="581" t="s">
        <v>280</v>
      </c>
      <c r="I75" s="582"/>
      <c r="J75" s="583" t="s">
        <v>281</v>
      </c>
      <c r="K75" s="583"/>
      <c r="M75" s="286"/>
    </row>
    <row r="76" spans="1:28">
      <c r="A76" s="287" t="s">
        <v>282</v>
      </c>
      <c r="B76" s="651"/>
      <c r="C76" s="651"/>
      <c r="D76" s="584">
        <v>1</v>
      </c>
      <c r="E76" s="585"/>
      <c r="F76" s="584">
        <v>1.1000000000000001</v>
      </c>
      <c r="G76" s="585"/>
      <c r="H76" s="584">
        <v>1.2</v>
      </c>
      <c r="I76" s="585"/>
      <c r="J76" s="584">
        <v>1.4</v>
      </c>
      <c r="K76" s="585"/>
    </row>
    <row r="77" spans="1:28" ht="15.75">
      <c r="A77" s="283" t="s">
        <v>283</v>
      </c>
      <c r="B77" s="283"/>
      <c r="C77" s="283"/>
      <c r="D77" s="284"/>
      <c r="E77" s="284"/>
      <c r="F77" s="284"/>
      <c r="G77" s="284"/>
      <c r="H77" s="274"/>
      <c r="I77" s="274"/>
      <c r="J77" s="274"/>
      <c r="K77" s="47"/>
      <c r="M77" s="286"/>
    </row>
    <row r="78" spans="1:28">
      <c r="A78" s="274"/>
      <c r="B78" s="274"/>
      <c r="C78" s="274"/>
      <c r="D78" s="274"/>
      <c r="E78" s="274"/>
      <c r="F78" s="274"/>
      <c r="G78" s="274"/>
      <c r="H78" s="274"/>
      <c r="I78" s="274"/>
      <c r="J78" s="274"/>
      <c r="K78" s="274"/>
    </row>
    <row r="79" spans="1:28" ht="15.75">
      <c r="A79" s="283" t="s">
        <v>284</v>
      </c>
      <c r="B79" s="283"/>
      <c r="C79" s="283"/>
      <c r="D79" s="284"/>
      <c r="E79" s="284"/>
      <c r="F79" s="284"/>
      <c r="G79" s="274"/>
      <c r="H79" s="274"/>
      <c r="I79" s="274"/>
      <c r="J79" s="274"/>
      <c r="K79" s="274"/>
    </row>
    <row r="80" spans="1:28" ht="15.75">
      <c r="A80" s="283" t="s">
        <v>285</v>
      </c>
      <c r="B80" s="283"/>
      <c r="C80" s="283"/>
      <c r="D80" s="284"/>
      <c r="E80" s="284"/>
      <c r="F80" s="284"/>
      <c r="G80" s="274"/>
      <c r="H80" s="274"/>
      <c r="I80" s="274"/>
      <c r="J80" s="274"/>
      <c r="K80" s="274"/>
    </row>
    <row r="81" spans="1:24">
      <c r="A81" s="274"/>
      <c r="B81" s="274"/>
      <c r="C81" s="274"/>
      <c r="D81" s="288"/>
      <c r="E81" s="288"/>
      <c r="F81" s="288"/>
      <c r="G81" s="288"/>
      <c r="H81" s="274"/>
      <c r="I81" s="288"/>
      <c r="J81" s="288"/>
      <c r="K81" s="274"/>
    </row>
    <row r="82" spans="1:24" ht="15.75">
      <c r="A82" s="283" t="s">
        <v>286</v>
      </c>
      <c r="B82" s="283"/>
      <c r="C82" s="283"/>
      <c r="D82" s="284"/>
      <c r="E82" s="284"/>
      <c r="F82" s="284"/>
      <c r="G82" s="284"/>
      <c r="H82" s="284"/>
      <c r="I82" s="284"/>
      <c r="J82" s="284"/>
      <c r="K82" s="274"/>
    </row>
    <row r="83" spans="1:24" ht="15.75">
      <c r="A83" s="283" t="s">
        <v>287</v>
      </c>
      <c r="B83" s="283"/>
      <c r="C83" s="283"/>
      <c r="D83" s="274"/>
      <c r="E83" s="274"/>
      <c r="F83" s="274"/>
      <c r="G83" s="274"/>
      <c r="H83" s="274"/>
      <c r="I83" s="274"/>
      <c r="J83" s="274"/>
      <c r="K83" s="274"/>
    </row>
    <row r="84" spans="1:24">
      <c r="A84" s="284"/>
      <c r="B84" s="284"/>
      <c r="C84" s="284"/>
      <c r="D84" s="274"/>
      <c r="E84" s="274"/>
      <c r="F84" s="274"/>
      <c r="G84" s="274"/>
      <c r="H84" s="274"/>
      <c r="I84" s="274"/>
      <c r="J84" s="274"/>
      <c r="K84" s="274"/>
    </row>
    <row r="85" spans="1:24">
      <c r="A85" s="274"/>
      <c r="B85" s="274"/>
      <c r="C85" s="274"/>
      <c r="D85" s="274"/>
      <c r="E85" s="274"/>
      <c r="F85" s="289" t="s">
        <v>288</v>
      </c>
      <c r="G85" s="290"/>
      <c r="H85" s="290"/>
      <c r="I85" s="290"/>
      <c r="J85" s="290"/>
      <c r="K85" s="274"/>
    </row>
    <row r="86" spans="1:24" ht="15.75" thickBot="1">
      <c r="A86" s="274" t="s">
        <v>289</v>
      </c>
      <c r="B86" s="274"/>
      <c r="C86" s="274"/>
      <c r="D86" s="274"/>
      <c r="E86" s="274"/>
      <c r="F86" s="291"/>
      <c r="G86" s="274"/>
      <c r="H86" s="274"/>
      <c r="I86" s="274"/>
      <c r="J86" s="274"/>
      <c r="K86" s="274"/>
    </row>
    <row r="87" spans="1:24">
      <c r="A87" s="292" t="s">
        <v>275</v>
      </c>
      <c r="B87" s="652"/>
      <c r="C87" s="652"/>
      <c r="D87" s="293">
        <v>50</v>
      </c>
      <c r="E87" s="293">
        <v>100</v>
      </c>
      <c r="F87" s="293">
        <v>200</v>
      </c>
      <c r="G87" s="293">
        <v>300</v>
      </c>
      <c r="H87" s="293">
        <v>400</v>
      </c>
      <c r="I87" s="293">
        <v>500</v>
      </c>
      <c r="J87" s="579"/>
      <c r="K87" s="580"/>
    </row>
    <row r="88" spans="1:24">
      <c r="A88" s="294">
        <v>1</v>
      </c>
      <c r="B88" s="649">
        <v>10</v>
      </c>
      <c r="C88" s="462">
        <v>310</v>
      </c>
      <c r="D88" s="280">
        <f>ROUNDUP(D118*0.8,1)</f>
        <v>100.8</v>
      </c>
      <c r="E88" s="280">
        <f t="shared" ref="E88:I88" si="66">ROUNDUP(E118*0.8,1)</f>
        <v>93.6</v>
      </c>
      <c r="F88" s="280">
        <f t="shared" si="66"/>
        <v>85.6</v>
      </c>
      <c r="G88" s="280">
        <f t="shared" si="66"/>
        <v>77.599999999999994</v>
      </c>
      <c r="H88" s="280">
        <f t="shared" si="66"/>
        <v>70.400000000000006</v>
      </c>
      <c r="I88" s="280">
        <f t="shared" si="66"/>
        <v>62.4</v>
      </c>
      <c r="J88" s="295"/>
      <c r="K88" s="296"/>
      <c r="R88" s="514" t="str">
        <f>"delete price where catId="&amp;C88&amp;" and firma="&amp;B88&amp;";"</f>
        <v>delete price where catId=310 and firma=10;</v>
      </c>
      <c r="S88" s="513" t="str">
        <f>"insert into price (firma,catId,tiraz,cena) values ("&amp;$B88&amp;","&amp;$C88&amp;","&amp;D$87&amp;","&amp;SUBSTITUTE(TEXT(D88,"0,00"),",",".")&amp;");"</f>
        <v>insert into price (firma,catId,tiraz,cena) values (10,310,50,100.80);</v>
      </c>
      <c r="T88" s="513" t="str">
        <f t="shared" ref="T88:W88" si="67">"insert into price (firma,catId,tiraz,cena) values ("&amp;$B88&amp;","&amp;$C88&amp;","&amp;E$87&amp;","&amp;SUBSTITUTE(TEXT(E88,"0,00"),",",".")&amp;");"</f>
        <v>insert into price (firma,catId,tiraz,cena) values (10,310,100,93.60);</v>
      </c>
      <c r="U88" s="513" t="str">
        <f t="shared" si="67"/>
        <v>insert into price (firma,catId,tiraz,cena) values (10,310,200,85.60);</v>
      </c>
      <c r="V88" s="513" t="str">
        <f t="shared" si="67"/>
        <v>insert into price (firma,catId,tiraz,cena) values (10,310,300,77.60);</v>
      </c>
      <c r="W88" s="513" t="str">
        <f t="shared" si="67"/>
        <v>insert into price (firma,catId,tiraz,cena) values (10,310,400,70.40);</v>
      </c>
      <c r="X88" s="513" t="str">
        <f>"insert into price (firma,catId,tiraz,cena) values ("&amp;$B88&amp;","&amp;$C88&amp;","&amp;I$87&amp;","&amp;SUBSTITUTE(TEXT(I88,"0,00"),",",".")&amp;");"</f>
        <v>insert into price (firma,catId,tiraz,cena) values (10,310,500,62.40);</v>
      </c>
    </row>
    <row r="89" spans="1:24">
      <c r="A89" s="294">
        <v>2</v>
      </c>
      <c r="B89" s="649">
        <v>10</v>
      </c>
      <c r="C89" s="462">
        <v>312</v>
      </c>
      <c r="D89" s="280">
        <f t="shared" ref="D89:I91" si="68">ROUNDUP(D119*0.8,1)</f>
        <v>116</v>
      </c>
      <c r="E89" s="280">
        <f t="shared" si="68"/>
        <v>108.8</v>
      </c>
      <c r="F89" s="280">
        <f t="shared" si="68"/>
        <v>100.8</v>
      </c>
      <c r="G89" s="280">
        <f t="shared" si="68"/>
        <v>93.6</v>
      </c>
      <c r="H89" s="280">
        <f t="shared" si="68"/>
        <v>85.6</v>
      </c>
      <c r="I89" s="280">
        <f t="shared" si="68"/>
        <v>77.599999999999994</v>
      </c>
      <c r="J89" s="295"/>
      <c r="K89" s="296"/>
      <c r="R89" s="514" t="str">
        <f t="shared" ref="R89:R91" si="69">"delete price where catId="&amp;C89&amp;" and firma="&amp;B89&amp;";"</f>
        <v>delete price where catId=312 and firma=10;</v>
      </c>
      <c r="S89" s="513" t="str">
        <f t="shared" ref="S89:S91" si="70">"insert into price (firma,catId,tiraz,cena) values ("&amp;$B89&amp;","&amp;$C89&amp;","&amp;D$87&amp;","&amp;SUBSTITUTE(TEXT(D89,"0,00"),",",".")&amp;");"</f>
        <v>insert into price (firma,catId,tiraz,cena) values (10,312,50,116.00);</v>
      </c>
      <c r="T89" s="513" t="str">
        <f t="shared" ref="T89:T91" si="71">"insert into price (firma,catId,tiraz,cena) values ("&amp;$B89&amp;","&amp;$C89&amp;","&amp;E$87&amp;","&amp;SUBSTITUTE(TEXT(E89,"0,00"),",",".")&amp;");"</f>
        <v>insert into price (firma,catId,tiraz,cena) values (10,312,100,108.80);</v>
      </c>
      <c r="U89" s="513" t="str">
        <f t="shared" ref="U89:U91" si="72">"insert into price (firma,catId,tiraz,cena) values ("&amp;$B89&amp;","&amp;$C89&amp;","&amp;F$87&amp;","&amp;SUBSTITUTE(TEXT(F89,"0,00"),",",".")&amp;");"</f>
        <v>insert into price (firma,catId,tiraz,cena) values (10,312,200,100.80);</v>
      </c>
      <c r="V89" s="513" t="str">
        <f t="shared" ref="V89:V91" si="73">"insert into price (firma,catId,tiraz,cena) values ("&amp;$B89&amp;","&amp;$C89&amp;","&amp;G$87&amp;","&amp;SUBSTITUTE(TEXT(G89,"0,00"),",",".")&amp;");"</f>
        <v>insert into price (firma,catId,tiraz,cena) values (10,312,300,93.60);</v>
      </c>
      <c r="W89" s="513" t="str">
        <f t="shared" ref="W89:W91" si="74">"insert into price (firma,catId,tiraz,cena) values ("&amp;$B89&amp;","&amp;$C89&amp;","&amp;H$87&amp;","&amp;SUBSTITUTE(TEXT(H89,"0,00"),",",".")&amp;");"</f>
        <v>insert into price (firma,catId,tiraz,cena) values (10,312,400,85.60);</v>
      </c>
      <c r="X89" s="513" t="str">
        <f t="shared" ref="X89:X91" si="75">"insert into price (firma,catId,tiraz,cena) values ("&amp;$B89&amp;","&amp;$C89&amp;","&amp;I$87&amp;","&amp;SUBSTITUTE(TEXT(I89,"0,00"),",",".")&amp;");"</f>
        <v>insert into price (firma,catId,tiraz,cena) values (10,312,500,77.60);</v>
      </c>
    </row>
    <row r="90" spans="1:24">
      <c r="A90" s="294">
        <v>3</v>
      </c>
      <c r="B90" s="649">
        <v>10</v>
      </c>
      <c r="C90" s="462">
        <v>314</v>
      </c>
      <c r="D90" s="280">
        <f t="shared" si="68"/>
        <v>132</v>
      </c>
      <c r="E90" s="280">
        <f t="shared" si="68"/>
        <v>124</v>
      </c>
      <c r="F90" s="280">
        <f t="shared" si="68"/>
        <v>116.8</v>
      </c>
      <c r="G90" s="280">
        <f t="shared" si="68"/>
        <v>109.6</v>
      </c>
      <c r="H90" s="280">
        <f t="shared" si="68"/>
        <v>101.6</v>
      </c>
      <c r="I90" s="280">
        <f t="shared" si="68"/>
        <v>93.6</v>
      </c>
      <c r="J90" s="295"/>
      <c r="K90" s="296"/>
      <c r="R90" s="514" t="str">
        <f t="shared" si="69"/>
        <v>delete price where catId=314 and firma=10;</v>
      </c>
      <c r="S90" s="513" t="str">
        <f t="shared" si="70"/>
        <v>insert into price (firma,catId,tiraz,cena) values (10,314,50,132.00);</v>
      </c>
      <c r="T90" s="513" t="str">
        <f t="shared" si="71"/>
        <v>insert into price (firma,catId,tiraz,cena) values (10,314,100,124.00);</v>
      </c>
      <c r="U90" s="513" t="str">
        <f t="shared" si="72"/>
        <v>insert into price (firma,catId,tiraz,cena) values (10,314,200,116.80);</v>
      </c>
      <c r="V90" s="513" t="str">
        <f t="shared" si="73"/>
        <v>insert into price (firma,catId,tiraz,cena) values (10,314,300,109.60);</v>
      </c>
      <c r="W90" s="513" t="str">
        <f t="shared" si="74"/>
        <v>insert into price (firma,catId,tiraz,cena) values (10,314,400,101.60);</v>
      </c>
      <c r="X90" s="513" t="str">
        <f t="shared" si="75"/>
        <v>insert into price (firma,catId,tiraz,cena) values (10,314,500,93.60);</v>
      </c>
    </row>
    <row r="91" spans="1:24" ht="15.75" thickBot="1">
      <c r="A91" s="297">
        <v>4</v>
      </c>
      <c r="B91" s="649">
        <v>10</v>
      </c>
      <c r="C91" s="462">
        <v>316</v>
      </c>
      <c r="D91" s="280">
        <f t="shared" si="68"/>
        <v>148</v>
      </c>
      <c r="E91" s="280">
        <f t="shared" si="68"/>
        <v>140</v>
      </c>
      <c r="F91" s="280">
        <f t="shared" si="68"/>
        <v>132</v>
      </c>
      <c r="G91" s="280">
        <f t="shared" si="68"/>
        <v>124</v>
      </c>
      <c r="H91" s="280">
        <f t="shared" si="68"/>
        <v>116.8</v>
      </c>
      <c r="I91" s="280">
        <f t="shared" si="68"/>
        <v>108.8</v>
      </c>
      <c r="J91" s="295"/>
      <c r="K91" s="296"/>
      <c r="R91" s="514" t="str">
        <f t="shared" si="69"/>
        <v>delete price where catId=316 and firma=10;</v>
      </c>
      <c r="S91" s="513" t="str">
        <f t="shared" si="70"/>
        <v>insert into price (firma,catId,tiraz,cena) values (10,316,50,148.00);</v>
      </c>
      <c r="T91" s="513" t="str">
        <f t="shared" si="71"/>
        <v>insert into price (firma,catId,tiraz,cena) values (10,316,100,140.00);</v>
      </c>
      <c r="U91" s="513" t="str">
        <f t="shared" si="72"/>
        <v>insert into price (firma,catId,tiraz,cena) values (10,316,200,132.00);</v>
      </c>
      <c r="V91" s="513" t="str">
        <f t="shared" si="73"/>
        <v>insert into price (firma,catId,tiraz,cena) values (10,316,300,124.00);</v>
      </c>
      <c r="W91" s="513" t="str">
        <f t="shared" si="74"/>
        <v>insert into price (firma,catId,tiraz,cena) values (10,316,400,116.80);</v>
      </c>
      <c r="X91" s="513" t="str">
        <f t="shared" si="75"/>
        <v>insert into price (firma,catId,tiraz,cena) values (10,316,500,108.80);</v>
      </c>
    </row>
    <row r="92" spans="1:24" ht="15.75">
      <c r="A92" s="283" t="s">
        <v>290</v>
      </c>
      <c r="B92" s="283"/>
      <c r="C92" s="283"/>
      <c r="D92" s="298"/>
      <c r="E92" s="298"/>
      <c r="F92" s="298"/>
      <c r="G92" s="298"/>
      <c r="H92" s="298"/>
      <c r="I92" s="298"/>
      <c r="J92" s="274"/>
      <c r="K92" s="274"/>
      <c r="M92" s="286"/>
    </row>
    <row r="93" spans="1:24" ht="15.75">
      <c r="A93" s="283" t="s">
        <v>291</v>
      </c>
      <c r="B93" s="283"/>
      <c r="C93" s="283"/>
      <c r="D93" s="298"/>
      <c r="E93" s="298"/>
      <c r="F93" s="298"/>
      <c r="G93" s="298"/>
      <c r="H93" s="298"/>
      <c r="I93" s="298"/>
      <c r="J93" s="274"/>
      <c r="K93" s="274"/>
      <c r="M93" s="286"/>
    </row>
    <row r="95" spans="1:24">
      <c r="A95" t="s">
        <v>127</v>
      </c>
    </row>
    <row r="96" spans="1:24">
      <c r="A96" s="274"/>
      <c r="B96" s="274"/>
      <c r="C96" s="274"/>
      <c r="D96" s="274"/>
      <c r="E96" s="274"/>
      <c r="F96" s="275" t="s">
        <v>271</v>
      </c>
      <c r="G96" s="274"/>
      <c r="H96" s="274"/>
      <c r="I96" s="274"/>
      <c r="J96" s="274"/>
      <c r="K96" s="47"/>
    </row>
    <row r="97" spans="1:14" ht="15.75" thickBot="1">
      <c r="A97" s="274" t="s">
        <v>273</v>
      </c>
      <c r="B97" s="274"/>
      <c r="C97" s="274"/>
      <c r="D97" s="274"/>
      <c r="E97" s="274"/>
      <c r="F97" s="274"/>
      <c r="G97" s="274"/>
      <c r="H97" s="274"/>
      <c r="I97" s="274"/>
      <c r="J97" s="274"/>
      <c r="K97" s="47"/>
    </row>
    <row r="98" spans="1:14">
      <c r="A98" s="276" t="s">
        <v>275</v>
      </c>
      <c r="B98" s="648"/>
      <c r="C98" s="648"/>
      <c r="D98" s="277">
        <v>50</v>
      </c>
      <c r="E98" s="277">
        <v>100</v>
      </c>
      <c r="F98" s="277">
        <v>200</v>
      </c>
      <c r="G98" s="277">
        <v>300</v>
      </c>
      <c r="H98" s="277">
        <v>400</v>
      </c>
      <c r="I98" s="277">
        <v>1000</v>
      </c>
      <c r="J98" s="277">
        <v>2000</v>
      </c>
      <c r="K98" s="277">
        <v>3000</v>
      </c>
      <c r="L98" s="278">
        <v>4000</v>
      </c>
      <c r="M98" s="278">
        <v>5000</v>
      </c>
      <c r="N98" s="586" t="s">
        <v>295</v>
      </c>
    </row>
    <row r="99" spans="1:14">
      <c r="A99" s="279">
        <v>1</v>
      </c>
      <c r="B99" s="649"/>
      <c r="C99" s="649"/>
      <c r="D99" s="280">
        <v>77.7</v>
      </c>
      <c r="E99" s="280">
        <v>54.5</v>
      </c>
      <c r="F99" s="280">
        <v>52.6</v>
      </c>
      <c r="G99" s="299">
        <v>50.6</v>
      </c>
      <c r="H99" s="280">
        <v>48.5</v>
      </c>
      <c r="I99" s="280">
        <v>29</v>
      </c>
      <c r="J99" s="280">
        <v>24.9</v>
      </c>
      <c r="K99" s="299">
        <v>25.3</v>
      </c>
      <c r="L99" s="280">
        <v>23.2</v>
      </c>
      <c r="M99" s="280">
        <v>19.3</v>
      </c>
      <c r="N99" s="587"/>
    </row>
    <row r="100" spans="1:14">
      <c r="A100" s="279">
        <v>2</v>
      </c>
      <c r="B100" s="649"/>
      <c r="C100" s="649"/>
      <c r="D100" s="300">
        <v>108.9</v>
      </c>
      <c r="E100" s="280">
        <v>77.7</v>
      </c>
      <c r="F100" s="280">
        <v>73.900000000000006</v>
      </c>
      <c r="G100" s="280">
        <v>69.900000000000006</v>
      </c>
      <c r="H100" s="299">
        <v>66</v>
      </c>
      <c r="I100" s="280">
        <v>40.799999999999997</v>
      </c>
      <c r="J100" s="280">
        <v>36.799999999999997</v>
      </c>
      <c r="K100" s="299">
        <v>33</v>
      </c>
      <c r="L100" s="280">
        <v>29.1</v>
      </c>
      <c r="M100" s="280">
        <v>25.2</v>
      </c>
      <c r="N100" s="587"/>
    </row>
    <row r="101" spans="1:14">
      <c r="A101" s="279">
        <v>3</v>
      </c>
      <c r="B101" s="649"/>
      <c r="C101" s="649"/>
      <c r="D101" s="280">
        <v>158.6</v>
      </c>
      <c r="E101" s="299">
        <v>101.2</v>
      </c>
      <c r="F101" s="280">
        <v>97.2</v>
      </c>
      <c r="G101" s="299">
        <v>93.5</v>
      </c>
      <c r="H101" s="280">
        <v>89.4</v>
      </c>
      <c r="I101" s="280">
        <v>58.4</v>
      </c>
      <c r="J101" s="280">
        <v>55.1</v>
      </c>
      <c r="K101" s="299">
        <v>50.6</v>
      </c>
      <c r="L101" s="280">
        <v>46.8</v>
      </c>
      <c r="M101" s="280">
        <v>42.6</v>
      </c>
      <c r="N101" s="587"/>
    </row>
    <row r="102" spans="1:14" ht="15.75" thickBot="1">
      <c r="A102" s="279">
        <v>4</v>
      </c>
      <c r="B102" s="649"/>
      <c r="C102" s="649"/>
      <c r="D102" s="280">
        <v>213.6</v>
      </c>
      <c r="E102" s="280">
        <v>120.9</v>
      </c>
      <c r="F102" s="280">
        <v>116.8</v>
      </c>
      <c r="G102" s="280">
        <v>112.8</v>
      </c>
      <c r="H102" s="299">
        <v>108.9</v>
      </c>
      <c r="I102" s="280">
        <v>73.900000000000006</v>
      </c>
      <c r="J102" s="280">
        <v>70.099999999999994</v>
      </c>
      <c r="K102" s="280">
        <v>66.099999999999994</v>
      </c>
      <c r="L102" s="281">
        <v>62.2</v>
      </c>
      <c r="M102" s="281">
        <v>58.4</v>
      </c>
      <c r="N102" s="588"/>
    </row>
    <row r="103" spans="1:14">
      <c r="A103" s="282"/>
      <c r="B103" s="282"/>
      <c r="C103" s="282"/>
      <c r="D103" s="282"/>
      <c r="E103" s="282"/>
      <c r="F103" s="282"/>
      <c r="G103" s="282"/>
      <c r="H103" s="282"/>
      <c r="I103" s="282"/>
      <c r="J103" s="282"/>
      <c r="K103" s="47"/>
    </row>
    <row r="104" spans="1:14" ht="15.75">
      <c r="A104" s="283" t="s">
        <v>276</v>
      </c>
      <c r="B104" s="283"/>
      <c r="C104" s="283"/>
      <c r="D104" s="284"/>
      <c r="E104" s="284"/>
      <c r="F104" s="284"/>
      <c r="G104" s="284"/>
      <c r="H104" s="284"/>
      <c r="I104" s="284"/>
      <c r="J104" s="284"/>
      <c r="K104" s="47"/>
    </row>
    <row r="105" spans="1:14">
      <c r="A105" s="285" t="s">
        <v>277</v>
      </c>
      <c r="B105" s="650"/>
      <c r="C105" s="650"/>
      <c r="D105" s="579" t="s">
        <v>278</v>
      </c>
      <c r="E105" s="580"/>
      <c r="F105" s="581" t="s">
        <v>279</v>
      </c>
      <c r="G105" s="582"/>
      <c r="H105" s="581" t="s">
        <v>280</v>
      </c>
      <c r="I105" s="582"/>
      <c r="J105" s="583" t="s">
        <v>281</v>
      </c>
      <c r="K105" s="583"/>
      <c r="M105" s="286"/>
    </row>
    <row r="106" spans="1:14">
      <c r="A106" s="287" t="s">
        <v>282</v>
      </c>
      <c r="B106" s="651"/>
      <c r="C106" s="651"/>
      <c r="D106" s="584">
        <v>1</v>
      </c>
      <c r="E106" s="585"/>
      <c r="F106" s="584">
        <v>1.1000000000000001</v>
      </c>
      <c r="G106" s="585"/>
      <c r="H106" s="584">
        <v>1.2</v>
      </c>
      <c r="I106" s="585"/>
      <c r="J106" s="584">
        <v>1.4</v>
      </c>
      <c r="K106" s="585"/>
    </row>
    <row r="107" spans="1:14" ht="15.75">
      <c r="A107" s="283" t="s">
        <v>283</v>
      </c>
      <c r="B107" s="283"/>
      <c r="C107" s="283"/>
      <c r="D107" s="284"/>
      <c r="E107" s="284"/>
      <c r="F107" s="284"/>
      <c r="G107" s="284"/>
      <c r="H107" s="274"/>
      <c r="I107" s="274"/>
      <c r="J107" s="274"/>
      <c r="K107" s="47"/>
      <c r="M107" s="286"/>
    </row>
    <row r="108" spans="1:14">
      <c r="A108" s="274"/>
      <c r="B108" s="274"/>
      <c r="C108" s="274"/>
      <c r="D108" s="274"/>
      <c r="E108" s="274"/>
      <c r="F108" s="274"/>
      <c r="G108" s="274"/>
      <c r="H108" s="274"/>
      <c r="I108" s="274"/>
      <c r="J108" s="274"/>
      <c r="K108" s="274"/>
    </row>
    <row r="109" spans="1:14" ht="15.75">
      <c r="A109" s="283" t="s">
        <v>284</v>
      </c>
      <c r="B109" s="283"/>
      <c r="C109" s="283"/>
      <c r="D109" s="284"/>
      <c r="E109" s="284"/>
      <c r="F109" s="284"/>
      <c r="G109" s="274"/>
      <c r="H109" s="274"/>
      <c r="I109" s="274"/>
      <c r="J109" s="274"/>
      <c r="K109" s="274"/>
    </row>
    <row r="110" spans="1:14" ht="15.75">
      <c r="A110" s="283" t="s">
        <v>285</v>
      </c>
      <c r="B110" s="283"/>
      <c r="C110" s="283"/>
      <c r="D110" s="284"/>
      <c r="E110" s="284"/>
      <c r="F110" s="284"/>
      <c r="G110" s="274"/>
      <c r="H110" s="274"/>
      <c r="I110" s="274"/>
      <c r="J110" s="274"/>
      <c r="K110" s="274"/>
    </row>
    <row r="111" spans="1:14">
      <c r="A111" s="274"/>
      <c r="B111" s="274"/>
      <c r="C111" s="274"/>
      <c r="D111" s="288"/>
      <c r="E111" s="288"/>
      <c r="F111" s="288"/>
      <c r="G111" s="288"/>
      <c r="H111" s="274"/>
      <c r="I111" s="288"/>
      <c r="J111" s="288"/>
      <c r="K111" s="274"/>
    </row>
    <row r="112" spans="1:14" ht="15.75">
      <c r="A112" s="283" t="s">
        <v>286</v>
      </c>
      <c r="B112" s="283"/>
      <c r="C112" s="283"/>
      <c r="D112" s="284"/>
      <c r="E112" s="284"/>
      <c r="F112" s="284"/>
      <c r="G112" s="284"/>
      <c r="H112" s="284"/>
      <c r="I112" s="284"/>
      <c r="J112" s="284"/>
      <c r="K112" s="274"/>
    </row>
    <row r="113" spans="1:13" ht="15.75">
      <c r="A113" s="283" t="s">
        <v>287</v>
      </c>
      <c r="B113" s="283"/>
      <c r="C113" s="283"/>
      <c r="D113" s="274"/>
      <c r="E113" s="274"/>
      <c r="F113" s="274"/>
      <c r="G113" s="274"/>
      <c r="H113" s="274"/>
      <c r="I113" s="274"/>
      <c r="J113" s="274"/>
      <c r="K113" s="274"/>
    </row>
    <row r="114" spans="1:13">
      <c r="A114" s="284"/>
      <c r="B114" s="284"/>
      <c r="C114" s="284"/>
      <c r="D114" s="274"/>
      <c r="E114" s="274"/>
      <c r="F114" s="274"/>
      <c r="G114" s="274"/>
      <c r="H114" s="274"/>
      <c r="I114" s="274"/>
      <c r="J114" s="274"/>
      <c r="K114" s="274"/>
    </row>
    <row r="115" spans="1:13">
      <c r="A115" s="274"/>
      <c r="B115" s="274"/>
      <c r="C115" s="274"/>
      <c r="D115" s="274"/>
      <c r="E115" s="274"/>
      <c r="F115" s="289" t="s">
        <v>288</v>
      </c>
      <c r="G115" s="290"/>
      <c r="H115" s="290"/>
      <c r="I115" s="290"/>
      <c r="J115" s="290"/>
      <c r="K115" s="274"/>
    </row>
    <row r="116" spans="1:13" ht="15.75" thickBot="1">
      <c r="A116" s="274" t="s">
        <v>289</v>
      </c>
      <c r="B116" s="274"/>
      <c r="C116" s="274"/>
      <c r="D116" s="274"/>
      <c r="E116" s="274"/>
      <c r="F116" s="291"/>
      <c r="G116" s="274"/>
      <c r="H116" s="274"/>
      <c r="I116" s="274"/>
      <c r="J116" s="274"/>
      <c r="K116" s="274"/>
    </row>
    <row r="117" spans="1:13">
      <c r="A117" s="292" t="s">
        <v>275</v>
      </c>
      <c r="B117" s="652"/>
      <c r="C117" s="652"/>
      <c r="D117" s="293">
        <v>50</v>
      </c>
      <c r="E117" s="293">
        <v>100</v>
      </c>
      <c r="F117" s="293">
        <v>200</v>
      </c>
      <c r="G117" s="293">
        <v>300</v>
      </c>
      <c r="H117" s="293">
        <v>400</v>
      </c>
      <c r="I117" s="293">
        <v>500</v>
      </c>
      <c r="J117" s="579"/>
      <c r="K117" s="580"/>
    </row>
    <row r="118" spans="1:13">
      <c r="A118" s="294">
        <v>1</v>
      </c>
      <c r="B118" s="653"/>
      <c r="C118" s="653"/>
      <c r="D118" s="295">
        <v>126</v>
      </c>
      <c r="E118" s="295">
        <v>117</v>
      </c>
      <c r="F118" s="295">
        <v>107</v>
      </c>
      <c r="G118" s="295">
        <v>97</v>
      </c>
      <c r="H118" s="295">
        <v>88</v>
      </c>
      <c r="I118" s="295">
        <v>78</v>
      </c>
      <c r="J118" s="295"/>
      <c r="K118" s="296"/>
    </row>
    <row r="119" spans="1:13">
      <c r="A119" s="294">
        <v>2</v>
      </c>
      <c r="B119" s="653"/>
      <c r="C119" s="653"/>
      <c r="D119" s="295">
        <v>145</v>
      </c>
      <c r="E119" s="295">
        <v>136</v>
      </c>
      <c r="F119" s="295">
        <v>126</v>
      </c>
      <c r="G119" s="295">
        <v>117</v>
      </c>
      <c r="H119" s="295">
        <v>107</v>
      </c>
      <c r="I119" s="295">
        <v>97</v>
      </c>
      <c r="J119" s="295"/>
      <c r="K119" s="296"/>
    </row>
    <row r="120" spans="1:13">
      <c r="A120" s="294">
        <v>3</v>
      </c>
      <c r="B120" s="653"/>
      <c r="C120" s="653"/>
      <c r="D120" s="295">
        <v>165</v>
      </c>
      <c r="E120" s="295">
        <v>155</v>
      </c>
      <c r="F120" s="295">
        <v>146</v>
      </c>
      <c r="G120" s="295">
        <v>137</v>
      </c>
      <c r="H120" s="295">
        <v>127</v>
      </c>
      <c r="I120" s="295">
        <v>117</v>
      </c>
      <c r="J120" s="295"/>
      <c r="K120" s="296"/>
    </row>
    <row r="121" spans="1:13" ht="15.75" thickBot="1">
      <c r="A121" s="297">
        <v>4</v>
      </c>
      <c r="B121" s="656"/>
      <c r="C121" s="656"/>
      <c r="D121" s="301">
        <v>185</v>
      </c>
      <c r="E121" s="301">
        <v>175</v>
      </c>
      <c r="F121" s="301">
        <v>165</v>
      </c>
      <c r="G121" s="301">
        <v>155</v>
      </c>
      <c r="H121" s="301">
        <v>146</v>
      </c>
      <c r="I121" s="301">
        <v>136</v>
      </c>
      <c r="J121" s="295"/>
      <c r="K121" s="296"/>
    </row>
    <row r="122" spans="1:13" ht="15.75">
      <c r="A122" s="283" t="s">
        <v>290</v>
      </c>
      <c r="B122" s="283"/>
      <c r="C122" s="283"/>
      <c r="D122" s="298"/>
      <c r="E122" s="298"/>
      <c r="F122" s="298"/>
      <c r="G122" s="298"/>
      <c r="H122" s="298"/>
      <c r="I122" s="298"/>
      <c r="J122" s="274"/>
      <c r="K122" s="274"/>
      <c r="M122" s="286"/>
    </row>
    <row r="123" spans="1:13" ht="15.75">
      <c r="A123" s="283" t="s">
        <v>291</v>
      </c>
      <c r="B123" s="283"/>
      <c r="C123" s="283"/>
      <c r="D123" s="298"/>
      <c r="E123" s="298"/>
      <c r="F123" s="298"/>
      <c r="G123" s="298"/>
      <c r="H123" s="298"/>
      <c r="I123" s="298"/>
      <c r="J123" s="274"/>
      <c r="K123" s="274"/>
      <c r="M123" s="286"/>
    </row>
  </sheetData>
  <mergeCells count="30">
    <mergeCell ref="F22:G22"/>
    <mergeCell ref="H22:I22"/>
    <mergeCell ref="J22:K22"/>
    <mergeCell ref="A1:J1"/>
    <mergeCell ref="D21:E21"/>
    <mergeCell ref="F21:G21"/>
    <mergeCell ref="H21:I21"/>
    <mergeCell ref="J21:K21"/>
    <mergeCell ref="N98:N102"/>
    <mergeCell ref="J33:K33"/>
    <mergeCell ref="N68:N72"/>
    <mergeCell ref="D75:E75"/>
    <mergeCell ref="F75:G75"/>
    <mergeCell ref="H75:I75"/>
    <mergeCell ref="J75:K75"/>
    <mergeCell ref="J117:K117"/>
    <mergeCell ref="D105:E105"/>
    <mergeCell ref="F105:G105"/>
    <mergeCell ref="H105:I105"/>
    <mergeCell ref="J105:K105"/>
    <mergeCell ref="D106:E106"/>
    <mergeCell ref="F106:G106"/>
    <mergeCell ref="H106:I106"/>
    <mergeCell ref="J106:K106"/>
    <mergeCell ref="D76:E76"/>
    <mergeCell ref="F76:G76"/>
    <mergeCell ref="H76:I76"/>
    <mergeCell ref="J76:K76"/>
    <mergeCell ref="J87:K87"/>
    <mergeCell ref="D22:E22"/>
  </mergeCells>
  <dataValidations count="4">
    <dataValidation type="list" allowBlank="1" showInputMessage="1" showErrorMessage="1" sqref="D5">
      <formula1>$U$5:$U$6</formula1>
    </dataValidation>
    <dataValidation type="list" allowBlank="1" showInputMessage="1" showErrorMessage="1" sqref="D3">
      <formula1>$A$15:$A$18</formula1>
    </dataValidation>
    <dataValidation type="list" allowBlank="1" showInputMessage="1" showErrorMessage="1" sqref="D2">
      <formula1>U2:U3</formula1>
    </dataValidation>
    <dataValidation type="list" allowBlank="1" showInputMessage="1" showErrorMessage="1" sqref="D6">
      <formula1>$U$9:$U$11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новая структура</vt:lpstr>
      <vt:lpstr>ТАМПОПЕЧАТЬ_19</vt:lpstr>
      <vt:lpstr>ШЕЛКОГРАФИЯ_19</vt:lpstr>
      <vt:lpstr>УФ (КАЧЕСТВО)_19</vt:lpstr>
      <vt:lpstr>УФ (СТАНДАРТ)_19</vt:lpstr>
      <vt:lpstr>ГРАВИРОВКА_19</vt:lpstr>
      <vt:lpstr>Пакеты ПВД шелкография_19</vt:lpstr>
      <vt:lpstr>ТИСНЕНИЕ_19</vt:lpstr>
      <vt:lpstr>ДЕКОЛЬ_19</vt:lpstr>
      <vt:lpstr>DTG_19</vt:lpstr>
      <vt:lpstr>Закатные значки_19</vt:lpstr>
      <vt:lpstr>Баннеры</vt:lpstr>
      <vt:lpstr>СУБЛИМАЦИЯ_19</vt:lpstr>
      <vt:lpstr>ленты для бейджей (ланъярды)_19</vt:lpstr>
      <vt:lpstr>силиконовые браслеты</vt:lpstr>
      <vt:lpstr>слэп браслеты</vt:lpstr>
      <vt:lpstr>шары</vt:lpstr>
      <vt:lpstr>РОССУВ брелки с поли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Tc</cp:lastModifiedBy>
  <dcterms:created xsi:type="dcterms:W3CDTF">2017-05-17T05:14:17Z</dcterms:created>
  <dcterms:modified xsi:type="dcterms:W3CDTF">2019-04-07T11:58:58Z</dcterms:modified>
</cp:coreProperties>
</file>