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4740" windowHeight="9900" activeTab="3"/>
  </bookViews>
  <sheets>
    <sheet name="BSN" sheetId="1" r:id="rId1"/>
    <sheet name="INV" sheetId="2" r:id="rId2"/>
    <sheet name="KH1" sheetId="3" r:id="rId3"/>
    <sheet name="KH2" sheetId="4" r:id="rId4"/>
  </sheets>
  <calcPr calcId="124519"/>
</workbook>
</file>

<file path=xl/calcChain.xml><?xml version="1.0" encoding="utf-8"?>
<calcChain xmlns="http://schemas.openxmlformats.org/spreadsheetml/2006/main">
  <c r="P32" i="4"/>
  <c r="T17"/>
  <c r="Q27"/>
  <c r="R27"/>
  <c r="Q28"/>
  <c r="R28" s="1"/>
  <c r="Q33" s="1"/>
  <c r="P39" s="1"/>
  <c r="R29"/>
  <c r="Q30"/>
  <c r="R30" s="1"/>
  <c r="Q31"/>
  <c r="R31" s="1"/>
  <c r="P33"/>
  <c r="T33"/>
  <c r="U33"/>
  <c r="P38" s="1"/>
  <c r="Q38"/>
  <c r="Q39"/>
  <c r="O40"/>
  <c r="Q40"/>
  <c r="L33"/>
  <c r="U15"/>
  <c r="U14"/>
  <c r="U13"/>
  <c r="U12"/>
  <c r="U11"/>
  <c r="U10"/>
  <c r="U9"/>
  <c r="U8"/>
  <c r="U7"/>
  <c r="U6"/>
  <c r="U5"/>
  <c r="U4"/>
  <c r="U3"/>
  <c r="S19" i="3"/>
  <c r="S20"/>
  <c r="S22"/>
  <c r="S23"/>
  <c r="Q31"/>
  <c r="P31"/>
  <c r="Q30"/>
  <c r="Q29"/>
  <c r="P30"/>
  <c r="P29"/>
  <c r="Q23"/>
  <c r="Q22"/>
  <c r="Q19"/>
  <c r="Q20"/>
  <c r="R20" s="1"/>
  <c r="O31"/>
  <c r="T24"/>
  <c r="U4"/>
  <c r="U5"/>
  <c r="U6"/>
  <c r="U7"/>
  <c r="U8"/>
  <c r="U9"/>
  <c r="U10"/>
  <c r="U11"/>
  <c r="U12"/>
  <c r="U13"/>
  <c r="U14"/>
  <c r="U15"/>
  <c r="U3"/>
  <c r="R21"/>
  <c r="R23"/>
  <c r="R22"/>
  <c r="R19"/>
  <c r="P24"/>
  <c r="L32"/>
  <c r="P40" i="4" l="1"/>
  <c r="U16"/>
  <c r="Q24" i="3"/>
  <c r="U24"/>
  <c r="U16"/>
</calcChain>
</file>

<file path=xl/sharedStrings.xml><?xml version="1.0" encoding="utf-8"?>
<sst xmlns="http://schemas.openxmlformats.org/spreadsheetml/2006/main" count="570" uniqueCount="215">
  <si>
    <t>Customer</t>
  </si>
  <si>
    <t>NFI</t>
  </si>
  <si>
    <t>RankingID</t>
  </si>
  <si>
    <t>IndexID</t>
  </si>
  <si>
    <t>Value</t>
  </si>
  <si>
    <t>LevelID</t>
  </si>
  <si>
    <t>FI</t>
  </si>
  <si>
    <t>Business scale</t>
  </si>
  <si>
    <t>CriteriaID</t>
  </si>
  <si>
    <t>Score</t>
  </si>
  <si>
    <t>Loan</t>
  </si>
  <si>
    <t>LoanName</t>
  </si>
  <si>
    <t>LoanID</t>
  </si>
  <si>
    <t>Business</t>
  </si>
  <si>
    <t>Period</t>
  </si>
  <si>
    <t>CreditDep</t>
  </si>
  <si>
    <t>Tax code</t>
  </si>
  <si>
    <t>Group</t>
  </si>
  <si>
    <t>Industry</t>
  </si>
  <si>
    <t>Type</t>
  </si>
  <si>
    <t>AuditStt</t>
  </si>
  <si>
    <t>Total debt</t>
  </si>
  <si>
    <t>LoanTermID</t>
  </si>
  <si>
    <t>Cus type</t>
  </si>
  <si>
    <t>ScaleScore</t>
  </si>
  <si>
    <t>FI score</t>
  </si>
  <si>
    <t>NFI Score</t>
  </si>
  <si>
    <t>Rank</t>
  </si>
  <si>
    <t>User</t>
  </si>
  <si>
    <t>Date</t>
  </si>
  <si>
    <t>Công ty TNHH Dược phẩm Thiên Thảo</t>
  </si>
  <si>
    <t>Công ty Vận tải Biển Đông</t>
  </si>
  <si>
    <t>Công ty CP đầu tư và phát triển công nghệ Mefrimex</t>
  </si>
  <si>
    <t>Công ty TNHH Thực phẩm Xanh Việt Nam</t>
  </si>
  <si>
    <t>Công ty cổ phần xi măng Hà Tiên 1</t>
  </si>
  <si>
    <t>Tổng công ty Thép Việt nam</t>
  </si>
  <si>
    <t>Công ty TNHH Nhãn Bao bì Vina Úc</t>
  </si>
  <si>
    <t>Cong ty Phat trien tin hoc Infocom</t>
  </si>
  <si>
    <t>Công ty TNHH Hòa BÌnh</t>
  </si>
  <si>
    <t>Công ty TNHH TMTH Việt Á</t>
  </si>
  <si>
    <t>TenKH</t>
  </si>
  <si>
    <t>xxxxx</t>
  </si>
  <si>
    <t>0100508693-1</t>
  </si>
  <si>
    <t>Phòng KD</t>
  </si>
  <si>
    <t>CBTD</t>
  </si>
  <si>
    <t>PTKD</t>
  </si>
  <si>
    <t>PTKD - Chi nhanh Thanh Quan</t>
  </si>
  <si>
    <t>hoang quoc viet</t>
  </si>
  <si>
    <t>Nguyễn Anh Phùng</t>
  </si>
  <si>
    <t>Nguyễn Anh Đức</t>
  </si>
  <si>
    <t>Đinh Ngọc Dũng</t>
  </si>
  <si>
    <t>Pham Lan Anh</t>
  </si>
  <si>
    <t>Trinh Phuong Chi</t>
  </si>
  <si>
    <t>Nguyen Ngoc Dung</t>
  </si>
  <si>
    <t>Nguyen Thi Oanh</t>
  </si>
  <si>
    <t>tran thi tuyet</t>
  </si>
  <si>
    <t>CanboTD</t>
  </si>
  <si>
    <t>NhomKH</t>
  </si>
  <si>
    <t>Maso thue</t>
  </si>
  <si>
    <t>Phong TD</t>
  </si>
  <si>
    <t>Ranking</t>
  </si>
  <si>
    <t>MaSoThue</t>
  </si>
  <si>
    <t>KyBC</t>
  </si>
  <si>
    <t>Nganh</t>
  </si>
  <si>
    <t>LoaihinhDN</t>
  </si>
  <si>
    <t>LH02</t>
  </si>
  <si>
    <t>LH01</t>
  </si>
  <si>
    <t>KiemToan</t>
  </si>
  <si>
    <t>LoaiKH</t>
  </si>
  <si>
    <t>ThoiHanVay</t>
  </si>
  <si>
    <t>DiemQuyMo</t>
  </si>
  <si>
    <t>DiemTC</t>
  </si>
  <si>
    <t>DiemPhiTC</t>
  </si>
  <si>
    <t>Tong du no</t>
  </si>
  <si>
    <t>MucDiem</t>
  </si>
  <si>
    <t>Gia tri</t>
  </si>
  <si>
    <t>Diem</t>
  </si>
  <si>
    <t>ChiNhanh</t>
  </si>
  <si>
    <t>010</t>
  </si>
  <si>
    <t>020</t>
  </si>
  <si>
    <t>040</t>
  </si>
  <si>
    <t>Nguồn trả nợ đáng tin cậy, doanh nghiệp hoàn toàn có khả năng trả nợ đúng hạn</t>
  </si>
  <si>
    <t>Lý lịch tư pháp tốt, chưa từng có tiền án tiền sự theo thông tin mà CBTD có</t>
  </si>
  <si>
    <t>Đại học</t>
  </si>
  <si>
    <t>Rất tốt</t>
  </si>
  <si>
    <t>Có mối quan hệ rất tốt, có thể tận dụng cơ hội tốt cho sự phát triển của doanh nghiệp</t>
  </si>
  <si>
    <t>Rất năng động, phản ứng nhanh với các thay đổi của thị trường, đáp ứng yêu cầu của thị trường</t>
  </si>
  <si>
    <t>Các quy trình kiểm soát nội bộ được thiết lập nhưng không được cập nhật và kiểm tra thường xuyên. Cơ cấu tổ chức tốt</t>
  </si>
  <si>
    <t>Có tầm nhìn và chiến lược kinh doanh rõ ràng và có tính khả thi cao trong thực tế</t>
  </si>
  <si>
    <t>Đang trong giai đoạn phát triển cao</t>
  </si>
  <si>
    <t>Khó, đòi hỏi đầu tư vốn và lao động lớn, trình độ cao</t>
  </si>
  <si>
    <t>Tương đối khó</t>
  </si>
  <si>
    <t>Rất ổn định</t>
  </si>
  <si>
    <t>Có chính sách bảo hộ/ khuyến khích/ ưu đãi và doanh nghiệp tận dụng các chính sách và phát huy hiệu quả cao trong hoạt động kinh doanh của doanh nghiệp</t>
  </si>
  <si>
    <t>Các chính sách của các thị trường XK rất thuận lợi; DN cập nhật thường xuyên các chính sách này và có quy trình hoạt động đảm bảo tuân thủ theo các yêu cầu của thị trường xuất khẩu</t>
  </si>
  <si>
    <t>ít phụ thuộc</t>
  </si>
  <si>
    <t>Dễ dàng tìm kiếm các nhà cung cấp trên thị trường</t>
  </si>
  <si>
    <t>Nhu cầu về sản phẩm trên thị trường rất lớn</t>
  </si>
  <si>
    <t>Toàn quốc, không có hoạt động xuất khẩu</t>
  </si>
  <si>
    <t>Có thương hiệu được nhiều người tiêu dùng biết đến hoặc được nhận các giải thưởng cấp tỉnh/ thành phố</t>
  </si>
  <si>
    <t>Có biến động, ảnh hưởng tích cực đối với hoạt động kinh doanh của doanh nghiệp</t>
  </si>
  <si>
    <t>Rất dễ dàng, có thể huy động từ nhiều nguồn khác nhau (các ngân hàng, TTCK, vay ưu đãi của Chính phủ..) với quy mô có thể đáp ứng nhu cầu phát triển của doanh nghiệp</t>
  </si>
  <si>
    <t>Phát triển nhanh và vững chắc trong 3 đến 5 năm tới</t>
  </si>
  <si>
    <t>SoCIF</t>
  </si>
  <si>
    <t>ChiTieu</t>
  </si>
  <si>
    <t>LuaChon</t>
  </si>
  <si>
    <t>Status</t>
  </si>
  <si>
    <t>Phi Tài Chính</t>
  </si>
  <si>
    <t>Khả năng trả nợ gốc trung, dài hạn</t>
  </si>
  <si>
    <t>Nguồn trả nợ của khách hàng theo đánh giá của cán bộ tín dụng</t>
  </si>
  <si>
    <t>Lý lịch tư pháp của người đứng đầu doanh nghiệp/ kế toán trưởng</t>
  </si>
  <si>
    <t>Kinh nghiệm chuyên môn của người trực tiếp quản lý DN</t>
  </si>
  <si>
    <t>Trình độ học vấn của người trực tiếp quản lý doanh nghiệp</t>
  </si>
  <si>
    <t>Năng lực điều hành của người trực tiếp quản lý DN theo đánh giá của CBTD</t>
  </si>
  <si>
    <t>Quan hệ của Ban lãnh đạo với các cơ quan hữu quan</t>
  </si>
  <si>
    <t>Tính năng động và độ nhạy bén của Ban lãnh đạo doanh nghiệp với sự thay đổi của thị trường theo đánh giá của CBTD</t>
  </si>
  <si>
    <t>Môi trường kiểm soát nội bộ của DN theo đánh giá của CBTD</t>
  </si>
  <si>
    <t>Môi trường nhân sự nội bộ của doanh nghiệp</t>
  </si>
  <si>
    <t>Tầm nhìn, chiến lược kinh doanh của DN trong giai đoạn từ 2 đến 5 năm tới</t>
  </si>
  <si>
    <t>Triển vọng ngành</t>
  </si>
  <si>
    <t>Khả năng gia nhập thị trường của các DN mới theo đánh giá của CBTD</t>
  </si>
  <si>
    <t>Khả năng sản phẩm của DN bị thay thế bởi các "sản phẩm thay thế"</t>
  </si>
  <si>
    <t>Tính ổn định của nguồn nguyên liệu đầu vào (khối lượng và giá cả)</t>
  </si>
  <si>
    <t>Các chính sách bảo hộ / ưu đãi của nhà nước</t>
  </si>
  <si>
    <t>Ảnh hưởng của các chính sách của các nước -  thị trường xuất khẩu chính của doanh nghiệp</t>
  </si>
  <si>
    <t>Mức độ phụ thuộc của hoạt động kinh doanh của DN vào các điều kiện tự nhiên</t>
  </si>
  <si>
    <t>Sự phụ thuộc vào một số ít nhà cung cấp (nguồn nguyên liệu đầu vào)</t>
  </si>
  <si>
    <t>Sự phụ thuộc vào một số ít người tiêu dùng (sản phẩm đầu ra)</t>
  </si>
  <si>
    <t>Tốc độ tăng trưởng trung bình năm của doanh thu của DN trong 3 năm gần đây</t>
  </si>
  <si>
    <t>Tốc độ tăng trưởng trung bình năm của lợi nhuận (sau thuế) của DN trong 3 năm gần đây</t>
  </si>
  <si>
    <t>Số năm hoạt động trong ngành</t>
  </si>
  <si>
    <t>Phạm vi hoạt động của doanh nghiệp (tiêu thụ sản phẩm)</t>
  </si>
  <si>
    <t>Uy tín của doanh nghiệp với người tiêu dùng</t>
  </si>
  <si>
    <t>Mức độ bảo hiểm tài sản</t>
  </si>
  <si>
    <t>Ảnh hưởng của sự biến động nhân sự đến hoạt động kinh doanh của DN trong 2 năm gần đây</t>
  </si>
  <si>
    <t>Khả năng tiếp cận các nguồn vốn</t>
  </si>
  <si>
    <t>Triển vọng phát triển của DN theo đánh giá của CBTD</t>
  </si>
  <si>
    <t>1.Khả năng thanh toán hiện hành</t>
  </si>
  <si>
    <t>2. Khả năng thanh toán nhanh</t>
  </si>
  <si>
    <t>3. Khả năng thanh toán tức thời</t>
  </si>
  <si>
    <t>4. Vòng quay vốn lưu động</t>
  </si>
  <si>
    <t>5. Vòng quay hàng tồn kho</t>
  </si>
  <si>
    <t>6. Vòng quay các khoản phải thu</t>
  </si>
  <si>
    <t>8. Tổng nợ phải trả/ Tổng tài sản</t>
  </si>
  <si>
    <t>9. Nợ dài dạn/Vốn CSH</t>
  </si>
  <si>
    <t>10. Lợi nhuận gộp/Doanh thu thuần</t>
  </si>
  <si>
    <t>11. Lợi nhuận từ hoạt động kinh doanh/Doanh thu thuần</t>
  </si>
  <si>
    <t>12. Lợi nhuận sau thuế/Vốn CSH bình quân</t>
  </si>
  <si>
    <t>13. Lợi nhuận sau thuế/Tổng tài sản bình quân</t>
  </si>
  <si>
    <t>14. EBIT/Chi phí lãi vay</t>
  </si>
  <si>
    <t>Tài chính</t>
  </si>
  <si>
    <t>Common</t>
  </si>
  <si>
    <t>010010</t>
  </si>
  <si>
    <t>010020</t>
  </si>
  <si>
    <t>020010</t>
  </si>
  <si>
    <t>020020</t>
  </si>
  <si>
    <t>020030</t>
  </si>
  <si>
    <t>020040</t>
  </si>
  <si>
    <t>020050</t>
  </si>
  <si>
    <t>020060</t>
  </si>
  <si>
    <t>020070</t>
  </si>
  <si>
    <t>020080</t>
  </si>
  <si>
    <t>020090</t>
  </si>
  <si>
    <t>040010</t>
  </si>
  <si>
    <t>040020</t>
  </si>
  <si>
    <t>040030</t>
  </si>
  <si>
    <t>040040</t>
  </si>
  <si>
    <t>040050</t>
  </si>
  <si>
    <t>040060</t>
  </si>
  <si>
    <t>040070</t>
  </si>
  <si>
    <t>050010</t>
  </si>
  <si>
    <t>050020</t>
  </si>
  <si>
    <t>050030</t>
  </si>
  <si>
    <t>050040</t>
  </si>
  <si>
    <t>050050</t>
  </si>
  <si>
    <t>050060</t>
  </si>
  <si>
    <t>050070</t>
  </si>
  <si>
    <t>050080</t>
  </si>
  <si>
    <t>050090</t>
  </si>
  <si>
    <t>050100</t>
  </si>
  <si>
    <t>050110</t>
  </si>
  <si>
    <t>03</t>
  </si>
  <si>
    <t>LoaiHinh</t>
  </si>
  <si>
    <t>030</t>
  </si>
  <si>
    <t>050</t>
  </si>
  <si>
    <t>Sum:</t>
  </si>
  <si>
    <t>TrongSo</t>
  </si>
  <si>
    <t>Diem PTC</t>
  </si>
  <si>
    <t>NFI Proportion</t>
  </si>
  <si>
    <t>FI Proportion</t>
  </si>
  <si>
    <t>Calculated</t>
  </si>
  <si>
    <t>NFI score</t>
  </si>
  <si>
    <t>Proportion</t>
  </si>
  <si>
    <t>SUM:</t>
  </si>
  <si>
    <t>Score by Jang</t>
  </si>
  <si>
    <t>Score by old system</t>
  </si>
  <si>
    <t xml:space="preserve"> </t>
  </si>
  <si>
    <t>Nhom</t>
  </si>
  <si>
    <t>Xep Hang</t>
  </si>
  <si>
    <t>A</t>
  </si>
  <si>
    <t>Trên Đại học</t>
  </si>
  <si>
    <t>Các quy trình kiểm soát nội bộ và quy trình hoạt động được thiết lập, cập nhật và kiểm tra thường xuyên , phát huy hiệu quả cao trên thực tế. Cơ cấu tổ chức tốt</t>
  </si>
  <si>
    <t>Tốt</t>
  </si>
  <si>
    <t>Rất khó, thị trường chưa có sản phẩm thay thế trong vòng 1 năm tới</t>
  </si>
  <si>
    <t>Tương đối ổn định hoặc có biến động nhưng ít ảnh hưởng đến hoạt động kinh  doanh và lợi nhuận của doanh nghiệp</t>
  </si>
  <si>
    <t>Có chính sách bảo hộ/ khuyến khích/ ưu đãi và doanh nghiệp tận dụng các chính sách trong hoạt động kinh doanh của doanh nghiệp, tuy nhiên hiệu quả mới ở mức thấp</t>
  </si>
  <si>
    <t>Có phụ thuộc nhưng ảnh hưởng không đáng kể</t>
  </si>
  <si>
    <t>Thuận lợi</t>
  </si>
  <si>
    <t>Bình thường</t>
  </si>
  <si>
    <t>Toàn quốc, có quan hệ với thị trường nước ngoài</t>
  </si>
  <si>
    <t>7. Hiệu suất sử dụng TSCĐ</t>
  </si>
  <si>
    <t>Summary</t>
  </si>
  <si>
    <t>?</t>
  </si>
  <si>
    <t>by Jang</t>
  </si>
  <si>
    <t>by old system</t>
  </si>
</sst>
</file>

<file path=xl/styles.xml><?xml version="1.0" encoding="utf-8"?>
<styleSheet xmlns="http://schemas.openxmlformats.org/spreadsheetml/2006/main">
  <fonts count="3">
    <font>
      <sz val="11"/>
      <color theme="1"/>
      <name val="Calibri"/>
      <family val="2"/>
      <scheme val="minor"/>
    </font>
    <font>
      <b/>
      <sz val="20"/>
      <color rgb="FFFF0000"/>
      <name val="Calibri"/>
      <family val="2"/>
      <scheme val="minor"/>
    </font>
    <font>
      <b/>
      <sz val="28"/>
      <color theme="0"/>
      <name val="Calibri"/>
      <family val="2"/>
      <scheme val="minor"/>
    </font>
  </fonts>
  <fills count="11">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bgColor indexed="64"/>
      </patternFill>
    </fill>
    <fill>
      <patternFill patternType="solid">
        <fgColor theme="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bgColor indexed="64"/>
      </patternFill>
    </fill>
    <fill>
      <patternFill patternType="solid">
        <fgColor theme="0" tint="-0.499984740745262"/>
        <bgColor indexed="64"/>
      </patternFill>
    </fill>
    <fill>
      <patternFill patternType="solid">
        <fgColor theme="0"/>
        <bgColor indexed="64"/>
      </patternFill>
    </fill>
  </fills>
  <borders count="3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medium">
        <color indexed="64"/>
      </left>
      <right style="thin">
        <color theme="0" tint="-0.14996795556505021"/>
      </right>
      <top style="medium">
        <color indexed="64"/>
      </top>
      <bottom style="thin">
        <color theme="0" tint="-0.14996795556505021"/>
      </bottom>
      <diagonal/>
    </border>
    <border>
      <left style="thin">
        <color theme="0" tint="-0.14996795556505021"/>
      </left>
      <right style="thin">
        <color theme="0" tint="-0.14996795556505021"/>
      </right>
      <top style="medium">
        <color indexed="64"/>
      </top>
      <bottom style="thin">
        <color theme="0" tint="-0.14996795556505021"/>
      </bottom>
      <diagonal/>
    </border>
    <border>
      <left style="thin">
        <color theme="0" tint="-0.14996795556505021"/>
      </left>
      <right style="medium">
        <color indexed="64"/>
      </right>
      <top style="medium">
        <color indexed="64"/>
      </top>
      <bottom style="thin">
        <color theme="0" tint="-0.14996795556505021"/>
      </bottom>
      <diagonal/>
    </border>
    <border>
      <left style="medium">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style="medium">
        <color indexed="64"/>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right style="thin">
        <color theme="0" tint="-0.14996795556505021"/>
      </right>
      <top/>
      <bottom style="thin">
        <color theme="0" tint="-0.14996795556505021"/>
      </bottom>
      <diagonal/>
    </border>
    <border>
      <left/>
      <right style="thin">
        <color theme="0" tint="-0.14996795556505021"/>
      </right>
      <top style="thin">
        <color theme="0" tint="-0.14996795556505021"/>
      </top>
      <bottom/>
      <diagonal/>
    </border>
    <border>
      <left/>
      <right style="thin">
        <color theme="0" tint="-0.14996795556505021"/>
      </right>
      <top style="medium">
        <color indexed="64"/>
      </top>
      <bottom style="thin">
        <color theme="0" tint="-0.14996795556505021"/>
      </bottom>
      <diagonal/>
    </border>
    <border>
      <left/>
      <right style="thin">
        <color theme="0" tint="-0.14996795556505021"/>
      </right>
      <top style="thin">
        <color theme="0" tint="-0.14996795556505021"/>
      </top>
      <bottom style="medium">
        <color indexed="64"/>
      </bottom>
      <diagonal/>
    </border>
    <border>
      <left style="medium">
        <color indexed="64"/>
      </left>
      <right style="medium">
        <color indexed="64"/>
      </right>
      <top style="medium">
        <color indexed="64"/>
      </top>
      <bottom style="thin">
        <color theme="0" tint="-0.14996795556505021"/>
      </bottom>
      <diagonal/>
    </border>
    <border>
      <left style="medium">
        <color indexed="64"/>
      </left>
      <right style="medium">
        <color indexed="64"/>
      </right>
      <top style="thin">
        <color theme="0" tint="-0.14996795556505021"/>
      </top>
      <bottom style="thin">
        <color theme="0" tint="-0.14996795556505021"/>
      </bottom>
      <diagonal/>
    </border>
    <border>
      <left style="medium">
        <color indexed="64"/>
      </left>
      <right style="medium">
        <color indexed="64"/>
      </right>
      <top style="thin">
        <color theme="0" tint="-0.14996795556505021"/>
      </top>
      <bottom/>
      <diagonal/>
    </border>
    <border>
      <left style="medium">
        <color indexed="64"/>
      </left>
      <right style="medium">
        <color indexed="64"/>
      </right>
      <top style="thin">
        <color theme="0" tint="-0.14996795556505021"/>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theme="0"/>
      </left>
      <right/>
      <top style="medium">
        <color indexed="64"/>
      </top>
      <bottom style="thin">
        <color theme="0"/>
      </bottom>
      <diagonal/>
    </border>
    <border>
      <left/>
      <right style="thin">
        <color theme="0"/>
      </right>
      <top style="medium">
        <color indexed="64"/>
      </top>
      <bottom style="thin">
        <color theme="0"/>
      </bottom>
      <diagonal/>
    </border>
  </borders>
  <cellStyleXfs count="1">
    <xf numFmtId="0" fontId="0" fillId="0" borderId="0"/>
  </cellStyleXfs>
  <cellXfs count="11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5" borderId="0" xfId="0" applyFill="1" applyAlignment="1">
      <alignment wrapText="1"/>
    </xf>
    <xf numFmtId="0" fontId="0" fillId="3" borderId="0" xfId="0" applyNumberFormat="1" applyFill="1"/>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0" fillId="2" borderId="1" xfId="0" applyFill="1" applyBorder="1"/>
    <xf numFmtId="0" fontId="0" fillId="3" borderId="1" xfId="0" applyFill="1" applyBorder="1"/>
    <xf numFmtId="0" fontId="0" fillId="3" borderId="1" xfId="0" applyFill="1" applyBorder="1" applyAlignment="1">
      <alignment horizontal="center"/>
    </xf>
    <xf numFmtId="0" fontId="0" fillId="3" borderId="1" xfId="0" applyFill="1" applyBorder="1" applyAlignment="1">
      <alignment horizontal="center" vertical="center"/>
    </xf>
    <xf numFmtId="0" fontId="0" fillId="3" borderId="1" xfId="0" applyNumberFormat="1" applyFill="1" applyBorder="1"/>
    <xf numFmtId="0" fontId="0" fillId="0" borderId="2" xfId="0" applyBorder="1"/>
    <xf numFmtId="0" fontId="0" fillId="2" borderId="4" xfId="0" applyFill="1" applyBorder="1"/>
    <xf numFmtId="0" fontId="0" fillId="3" borderId="4" xfId="0" applyFill="1" applyBorder="1"/>
    <xf numFmtId="0" fontId="0" fillId="3" borderId="4" xfId="0" applyFill="1" applyBorder="1" applyAlignment="1">
      <alignment horizontal="center"/>
    </xf>
    <xf numFmtId="0" fontId="0" fillId="3" borderId="4" xfId="0" applyFill="1" applyBorder="1" applyAlignment="1">
      <alignment horizontal="center" vertical="center"/>
    </xf>
    <xf numFmtId="0" fontId="0" fillId="3" borderId="4" xfId="0" applyNumberFormat="1" applyFill="1" applyBorder="1"/>
    <xf numFmtId="22" fontId="0" fillId="3" borderId="4" xfId="0" applyNumberFormat="1" applyFill="1" applyBorder="1"/>
    <xf numFmtId="0" fontId="0" fillId="2" borderId="5" xfId="0" applyFill="1" applyBorder="1"/>
    <xf numFmtId="0" fontId="0" fillId="3" borderId="6" xfId="0" applyFill="1" applyBorder="1"/>
    <xf numFmtId="0" fontId="0" fillId="2" borderId="6" xfId="0" applyFill="1" applyBorder="1"/>
    <xf numFmtId="0" fontId="0" fillId="3" borderId="6" xfId="0" applyFill="1" applyBorder="1" applyAlignment="1">
      <alignment horizontal="center"/>
    </xf>
    <xf numFmtId="0" fontId="0" fillId="3" borderId="6" xfId="0" applyFill="1" applyBorder="1" applyAlignment="1">
      <alignment horizontal="center" vertical="center"/>
    </xf>
    <xf numFmtId="0" fontId="0" fillId="3" borderId="6" xfId="0" applyNumberFormat="1" applyFill="1" applyBorder="1"/>
    <xf numFmtId="22" fontId="0" fillId="3" borderId="7" xfId="0" applyNumberFormat="1" applyFill="1" applyBorder="1"/>
    <xf numFmtId="0" fontId="0" fillId="2" borderId="8" xfId="0" applyFill="1" applyBorder="1"/>
    <xf numFmtId="22" fontId="0" fillId="3" borderId="9" xfId="0" applyNumberFormat="1" applyFill="1" applyBorder="1"/>
    <xf numFmtId="0" fontId="0" fillId="2" borderId="10" xfId="0" applyFill="1" applyBorder="1"/>
    <xf numFmtId="0" fontId="0" fillId="3" borderId="11" xfId="0" applyFill="1" applyBorder="1"/>
    <xf numFmtId="0" fontId="0" fillId="2" borderId="11" xfId="0" applyFill="1" applyBorder="1"/>
    <xf numFmtId="0" fontId="0" fillId="3" borderId="11" xfId="0" applyFill="1" applyBorder="1" applyAlignment="1">
      <alignment horizontal="center"/>
    </xf>
    <xf numFmtId="0" fontId="0" fillId="3" borderId="11" xfId="0" applyFill="1" applyBorder="1" applyAlignment="1">
      <alignment horizontal="center" vertical="center"/>
    </xf>
    <xf numFmtId="0" fontId="0" fillId="3" borderId="11" xfId="0" applyNumberFormat="1" applyFill="1" applyBorder="1"/>
    <xf numFmtId="22" fontId="0" fillId="3" borderId="12" xfId="0" applyNumberFormat="1" applyFill="1" applyBorder="1"/>
    <xf numFmtId="0" fontId="0" fillId="4" borderId="3" xfId="0" applyFill="1" applyBorder="1"/>
    <xf numFmtId="0" fontId="0" fillId="5" borderId="3" xfId="0" applyFill="1" applyBorder="1"/>
    <xf numFmtId="0" fontId="0" fillId="2" borderId="13" xfId="0" quotePrefix="1" applyFill="1" applyBorder="1"/>
    <xf numFmtId="0" fontId="0" fillId="2" borderId="2" xfId="0" quotePrefix="1" applyFill="1" applyBorder="1"/>
    <xf numFmtId="0" fontId="0" fillId="2" borderId="14" xfId="0" quotePrefix="1" applyFill="1" applyBorder="1"/>
    <xf numFmtId="0" fontId="0" fillId="3" borderId="11" xfId="0" quotePrefix="1" applyFill="1" applyBorder="1"/>
    <xf numFmtId="0" fontId="0" fillId="4" borderId="2" xfId="0" applyFill="1" applyBorder="1"/>
    <xf numFmtId="0" fontId="0" fillId="4" borderId="14" xfId="0" applyFill="1" applyBorder="1"/>
    <xf numFmtId="0" fontId="0" fillId="2" borderId="15" xfId="0" quotePrefix="1" applyFill="1" applyBorder="1"/>
    <xf numFmtId="0" fontId="0" fillId="2" borderId="16" xfId="0" quotePrefix="1" applyFill="1" applyBorder="1"/>
    <xf numFmtId="0" fontId="0" fillId="4" borderId="17" xfId="0" applyFill="1" applyBorder="1"/>
    <xf numFmtId="0" fontId="0" fillId="4" borderId="18" xfId="0" applyFill="1" applyBorder="1"/>
    <xf numFmtId="0" fontId="0" fillId="4" borderId="19" xfId="0" applyFill="1" applyBorder="1"/>
    <xf numFmtId="0" fontId="0" fillId="2" borderId="17" xfId="0" applyFill="1" applyBorder="1"/>
    <xf numFmtId="0" fontId="0" fillId="2" borderId="18" xfId="0" applyFill="1" applyBorder="1"/>
    <xf numFmtId="0" fontId="0" fillId="2" borderId="20" xfId="0" applyFill="1" applyBorder="1"/>
    <xf numFmtId="0" fontId="0" fillId="5" borderId="1" xfId="0" applyFill="1" applyBorder="1" applyAlignment="1">
      <alignment horizontal="center"/>
    </xf>
    <xf numFmtId="0" fontId="0" fillId="4" borderId="1" xfId="0" applyFill="1" applyBorder="1" applyAlignment="1">
      <alignment horizontal="center"/>
    </xf>
    <xf numFmtId="0" fontId="0" fillId="5" borderId="0" xfId="0" applyFill="1" applyAlignment="1">
      <alignment horizontal="center"/>
    </xf>
    <xf numFmtId="0" fontId="0" fillId="4" borderId="0" xfId="0" applyFill="1" applyAlignment="1">
      <alignment horizontal="center"/>
    </xf>
    <xf numFmtId="0" fontId="0" fillId="9" borderId="21" xfId="0" applyFill="1" applyBorder="1" applyAlignment="1">
      <alignment horizontal="center"/>
    </xf>
    <xf numFmtId="0" fontId="0" fillId="4" borderId="21" xfId="0" applyFill="1" applyBorder="1" applyAlignment="1">
      <alignment horizontal="center"/>
    </xf>
    <xf numFmtId="0" fontId="0" fillId="5" borderId="21" xfId="0" applyFill="1" applyBorder="1" applyAlignment="1">
      <alignment horizontal="center"/>
    </xf>
    <xf numFmtId="0" fontId="0" fillId="9" borderId="21" xfId="0" applyFill="1" applyBorder="1"/>
    <xf numFmtId="0" fontId="0" fillId="4" borderId="21" xfId="0" applyFill="1" applyBorder="1"/>
    <xf numFmtId="0" fontId="0" fillId="5" borderId="21" xfId="0" applyFill="1" applyBorder="1"/>
    <xf numFmtId="0" fontId="0" fillId="2" borderId="21" xfId="0" applyFill="1" applyBorder="1"/>
    <xf numFmtId="0" fontId="0" fillId="3" borderId="21" xfId="0" applyFill="1" applyBorder="1"/>
    <xf numFmtId="0" fontId="0" fillId="0" borderId="21" xfId="0" applyBorder="1"/>
    <xf numFmtId="49" fontId="0" fillId="2" borderId="21" xfId="0" applyNumberFormat="1" applyFill="1" applyBorder="1"/>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49" fontId="0" fillId="6" borderId="21" xfId="0" quotePrefix="1" applyNumberFormat="1" applyFill="1" applyBorder="1"/>
    <xf numFmtId="0" fontId="0" fillId="6" borderId="21" xfId="0" applyFill="1" applyBorder="1"/>
    <xf numFmtId="0" fontId="0" fillId="0" borderId="0" xfId="0" applyAlignment="1">
      <alignment wrapText="1"/>
    </xf>
    <xf numFmtId="0" fontId="0" fillId="5" borderId="26" xfId="0" applyFill="1" applyBorder="1" applyAlignment="1">
      <alignment horizontal="center"/>
    </xf>
    <xf numFmtId="0" fontId="0" fillId="5" borderId="0" xfId="0" applyFill="1" applyBorder="1" applyAlignment="1">
      <alignment horizontal="center"/>
    </xf>
    <xf numFmtId="0" fontId="0" fillId="0" borderId="22" xfId="0" quotePrefix="1" applyBorder="1"/>
    <xf numFmtId="0" fontId="0" fillId="6" borderId="27" xfId="0" applyFill="1" applyBorder="1"/>
    <xf numFmtId="0" fontId="0" fillId="0" borderId="28" xfId="0" applyBorder="1"/>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2" fillId="5" borderId="30" xfId="0" applyFont="1" applyFill="1" applyBorder="1" applyAlignment="1">
      <alignment horizontal="center" vertical="center"/>
    </xf>
    <xf numFmtId="0" fontId="2" fillId="5" borderId="35" xfId="0" applyFont="1" applyFill="1" applyBorder="1" applyAlignment="1">
      <alignment horizontal="center" vertical="center"/>
    </xf>
    <xf numFmtId="0" fontId="2" fillId="5" borderId="33" xfId="0" applyFont="1" applyFill="1" applyBorder="1" applyAlignment="1">
      <alignment horizontal="center" vertical="center"/>
    </xf>
    <xf numFmtId="0" fontId="2" fillId="5" borderId="36" xfId="0" applyFont="1" applyFill="1" applyBorder="1" applyAlignment="1">
      <alignment horizontal="center" vertical="center"/>
    </xf>
    <xf numFmtId="0" fontId="0" fillId="9" borderId="22" xfId="0" applyFill="1" applyBorder="1" applyAlignment="1">
      <alignment horizontal="center"/>
    </xf>
    <xf numFmtId="0" fontId="0" fillId="9" borderId="23" xfId="0" applyFill="1" applyBorder="1" applyAlignment="1">
      <alignment horizontal="center"/>
    </xf>
    <xf numFmtId="0" fontId="0" fillId="9" borderId="24" xfId="0" applyFill="1" applyBorder="1" applyAlignment="1">
      <alignment horizontal="center"/>
    </xf>
    <xf numFmtId="0" fontId="0" fillId="0" borderId="28"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25" xfId="0" applyFill="1" applyBorder="1"/>
    <xf numFmtId="0" fontId="0" fillId="0" borderId="0" xfId="0" quotePrefix="1"/>
    <xf numFmtId="0" fontId="0" fillId="10" borderId="21" xfId="0" applyFill="1" applyBorder="1"/>
    <xf numFmtId="0" fontId="0" fillId="10" borderId="27" xfId="0" applyFill="1" applyBorder="1"/>
    <xf numFmtId="0" fontId="0" fillId="0" borderId="21" xfId="0" applyBorder="1" applyAlignment="1">
      <alignment wrapText="1"/>
    </xf>
    <xf numFmtId="0" fontId="0" fillId="5" borderId="27" xfId="0" applyFill="1" applyBorder="1"/>
    <xf numFmtId="0" fontId="2" fillId="5" borderId="31" xfId="0" applyFont="1" applyFill="1" applyBorder="1" applyAlignment="1">
      <alignment horizontal="center" vertical="center"/>
    </xf>
    <xf numFmtId="0" fontId="2" fillId="5" borderId="34" xfId="0" applyFont="1" applyFill="1" applyBorder="1" applyAlignment="1">
      <alignment horizontal="center" vertical="center"/>
    </xf>
    <xf numFmtId="0" fontId="0" fillId="0" borderId="24" xfId="0" applyBorder="1"/>
    <xf numFmtId="0" fontId="0" fillId="0" borderId="27" xfId="0" applyBorder="1"/>
    <xf numFmtId="0" fontId="0" fillId="0" borderId="28" xfId="0" applyBorder="1" applyAlignment="1">
      <alignment wrapText="1"/>
    </xf>
    <xf numFmtId="0" fontId="0" fillId="8" borderId="21" xfId="0" applyFill="1" applyBorder="1"/>
    <xf numFmtId="0" fontId="0" fillId="7" borderId="21" xfId="0" applyFill="1" applyBorder="1"/>
    <xf numFmtId="0" fontId="0" fillId="7" borderId="21" xfId="0" quotePrefix="1" applyFill="1" applyBorder="1"/>
    <xf numFmtId="0" fontId="0" fillId="8" borderId="22" xfId="0" applyFill="1" applyBorder="1" applyAlignment="1">
      <alignment horizontal="center"/>
    </xf>
    <xf numFmtId="0" fontId="0" fillId="8" borderId="23" xfId="0" applyFill="1" applyBorder="1" applyAlignment="1">
      <alignment horizontal="center"/>
    </xf>
    <xf numFmtId="0" fontId="0" fillId="8" borderId="24" xfId="0" applyFill="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H13"/>
  <sheetViews>
    <sheetView showWhiteSpace="0" workbookViewId="0">
      <pane xSplit="1" ySplit="3" topLeftCell="Q4" activePane="bottomRight" state="frozen"/>
      <selection pane="topRight" activeCell="B1" sqref="B1"/>
      <selection pane="bottomLeft" activeCell="A4" sqref="A4"/>
      <selection pane="bottomRight" activeCell="Z11" sqref="Z11"/>
    </sheetView>
  </sheetViews>
  <sheetFormatPr defaultRowHeight="15"/>
  <cols>
    <col min="1" max="8" width="9.140625" style="8"/>
    <col min="9" max="9" width="9.5703125" style="8" customWidth="1"/>
    <col min="10" max="18" width="9.140625" style="8"/>
    <col min="19" max="19" width="0" style="8" hidden="1" customWidth="1"/>
    <col min="20" max="20" width="12" style="8" hidden="1" customWidth="1"/>
    <col min="21" max="32" width="9.140625" style="8"/>
    <col min="33" max="33" width="12.42578125" style="8" bestFit="1" customWidth="1"/>
    <col min="34" max="16384" width="9.140625" style="8"/>
  </cols>
  <sheetData>
    <row r="1" spans="1:34">
      <c r="A1" s="49" t="s">
        <v>0</v>
      </c>
      <c r="B1" s="45"/>
      <c r="C1" s="55" t="s">
        <v>10</v>
      </c>
      <c r="D1" s="55"/>
      <c r="E1" s="56" t="s">
        <v>7</v>
      </c>
      <c r="F1" s="56"/>
      <c r="G1" s="56"/>
      <c r="H1" s="56"/>
      <c r="I1" s="55" t="s">
        <v>1</v>
      </c>
      <c r="J1" s="55"/>
      <c r="K1" s="55"/>
      <c r="L1" s="55"/>
      <c r="M1" s="56" t="s">
        <v>6</v>
      </c>
      <c r="N1" s="56"/>
      <c r="O1" s="56"/>
      <c r="P1" s="56"/>
      <c r="Q1" s="55" t="s">
        <v>60</v>
      </c>
      <c r="R1" s="55"/>
      <c r="S1" s="55"/>
      <c r="T1" s="55"/>
      <c r="U1" s="55"/>
      <c r="V1" s="55"/>
      <c r="W1" s="55"/>
      <c r="X1" s="55"/>
      <c r="Y1" s="55"/>
      <c r="Z1" s="55"/>
      <c r="AA1" s="55"/>
      <c r="AB1" s="55"/>
      <c r="AC1" s="55"/>
      <c r="AD1" s="55"/>
      <c r="AE1" s="55"/>
      <c r="AF1" s="55"/>
      <c r="AG1" s="55"/>
    </row>
    <row r="2" spans="1:34" ht="17.25" customHeight="1">
      <c r="A2" s="50"/>
      <c r="B2" s="45"/>
      <c r="C2" s="9" t="s">
        <v>12</v>
      </c>
      <c r="D2" s="9" t="s">
        <v>11</v>
      </c>
      <c r="E2" s="7" t="s">
        <v>2</v>
      </c>
      <c r="F2" s="7" t="s">
        <v>8</v>
      </c>
      <c r="G2" s="7" t="s">
        <v>4</v>
      </c>
      <c r="H2" s="7" t="s">
        <v>9</v>
      </c>
      <c r="I2" s="10" t="s">
        <v>2</v>
      </c>
      <c r="J2" s="10" t="s">
        <v>3</v>
      </c>
      <c r="K2" s="9" t="s">
        <v>4</v>
      </c>
      <c r="L2" s="9" t="s">
        <v>5</v>
      </c>
      <c r="M2" s="7" t="s">
        <v>2</v>
      </c>
      <c r="N2" s="7" t="s">
        <v>3</v>
      </c>
      <c r="O2" s="7" t="s">
        <v>4</v>
      </c>
      <c r="P2" s="7" t="s">
        <v>5</v>
      </c>
      <c r="Q2" s="9" t="s">
        <v>13</v>
      </c>
      <c r="R2" s="9" t="s">
        <v>14</v>
      </c>
      <c r="S2" s="9" t="s">
        <v>15</v>
      </c>
      <c r="T2" s="9" t="s">
        <v>16</v>
      </c>
      <c r="U2" s="9" t="s">
        <v>17</v>
      </c>
      <c r="V2" s="9" t="s">
        <v>18</v>
      </c>
      <c r="W2" s="9" t="s">
        <v>19</v>
      </c>
      <c r="X2" s="9" t="s">
        <v>20</v>
      </c>
      <c r="Y2" s="9" t="s">
        <v>21</v>
      </c>
      <c r="Z2" s="9" t="s">
        <v>22</v>
      </c>
      <c r="AA2" s="9" t="s">
        <v>23</v>
      </c>
      <c r="AB2" s="9" t="s">
        <v>24</v>
      </c>
      <c r="AC2" s="9" t="s">
        <v>25</v>
      </c>
      <c r="AD2" s="9" t="s">
        <v>26</v>
      </c>
      <c r="AE2" s="9" t="s">
        <v>27</v>
      </c>
      <c r="AF2" s="9" t="s">
        <v>28</v>
      </c>
      <c r="AG2" s="9" t="s">
        <v>29</v>
      </c>
    </row>
    <row r="3" spans="1:34" ht="15.75" thickBot="1">
      <c r="A3" s="51" t="s">
        <v>40</v>
      </c>
      <c r="B3" s="46" t="s">
        <v>77</v>
      </c>
      <c r="C3" s="40"/>
      <c r="D3" s="40"/>
      <c r="E3" s="39"/>
      <c r="F3" s="39"/>
      <c r="G3" s="39" t="s">
        <v>75</v>
      </c>
      <c r="H3" s="39" t="s">
        <v>76</v>
      </c>
      <c r="I3" s="40"/>
      <c r="J3" s="40"/>
      <c r="K3" s="40"/>
      <c r="L3" s="40" t="s">
        <v>74</v>
      </c>
      <c r="M3" s="39"/>
      <c r="N3" s="39"/>
      <c r="O3" s="39"/>
      <c r="P3" s="39"/>
      <c r="Q3" s="40"/>
      <c r="R3" s="40" t="s">
        <v>62</v>
      </c>
      <c r="S3" s="40" t="s">
        <v>59</v>
      </c>
      <c r="T3" s="40" t="s">
        <v>61</v>
      </c>
      <c r="U3" s="40" t="s">
        <v>57</v>
      </c>
      <c r="V3" s="40" t="s">
        <v>63</v>
      </c>
      <c r="W3" s="40" t="s">
        <v>64</v>
      </c>
      <c r="X3" s="40" t="s">
        <v>67</v>
      </c>
      <c r="Y3" s="40" t="s">
        <v>73</v>
      </c>
      <c r="Z3" s="40" t="s">
        <v>69</v>
      </c>
      <c r="AA3" s="40" t="s">
        <v>68</v>
      </c>
      <c r="AB3" s="40" t="s">
        <v>70</v>
      </c>
      <c r="AC3" s="40" t="s">
        <v>71</v>
      </c>
      <c r="AD3" s="40" t="s">
        <v>72</v>
      </c>
      <c r="AE3" s="40"/>
      <c r="AF3" s="40" t="s">
        <v>56</v>
      </c>
      <c r="AG3" s="40"/>
    </row>
    <row r="4" spans="1:34">
      <c r="A4" s="52">
        <v>1</v>
      </c>
      <c r="B4" s="47" t="s">
        <v>78</v>
      </c>
      <c r="C4" s="24"/>
      <c r="D4" s="24"/>
      <c r="E4" s="25"/>
      <c r="F4" s="25"/>
      <c r="G4" s="25"/>
      <c r="H4" s="25"/>
      <c r="I4" s="24"/>
      <c r="J4" s="24"/>
      <c r="K4" s="24"/>
      <c r="L4" s="24"/>
      <c r="M4" s="25"/>
      <c r="N4" s="25"/>
      <c r="O4" s="25"/>
      <c r="P4" s="25"/>
      <c r="Q4" s="23" t="s">
        <v>30</v>
      </c>
      <c r="R4" s="27">
        <v>1</v>
      </c>
      <c r="S4" s="24" t="s">
        <v>43</v>
      </c>
      <c r="T4" s="28">
        <v>100280537</v>
      </c>
      <c r="U4" s="26">
        <v>1</v>
      </c>
      <c r="V4" s="26">
        <v>29</v>
      </c>
      <c r="W4" s="24" t="s">
        <v>65</v>
      </c>
      <c r="X4" s="26">
        <v>0</v>
      </c>
      <c r="Y4" s="24">
        <v>4300000000</v>
      </c>
      <c r="Z4" s="26">
        <v>2</v>
      </c>
      <c r="AA4" s="26">
        <v>2</v>
      </c>
      <c r="AB4" s="26">
        <v>13</v>
      </c>
      <c r="AC4" s="26">
        <v>45.6</v>
      </c>
      <c r="AD4" s="26">
        <v>30</v>
      </c>
      <c r="AE4" s="24"/>
      <c r="AF4" s="24" t="s">
        <v>48</v>
      </c>
      <c r="AG4" s="29">
        <v>39447</v>
      </c>
      <c r="AH4" s="16"/>
    </row>
    <row r="5" spans="1:34">
      <c r="A5" s="53">
        <v>2</v>
      </c>
      <c r="B5" s="42" t="s">
        <v>78</v>
      </c>
      <c r="C5" s="12"/>
      <c r="D5" s="12"/>
      <c r="E5" s="11"/>
      <c r="F5" s="11"/>
      <c r="G5" s="11"/>
      <c r="H5" s="11"/>
      <c r="I5" s="12"/>
      <c r="J5" s="12"/>
      <c r="K5" s="12"/>
      <c r="L5" s="12"/>
      <c r="M5" s="11"/>
      <c r="N5" s="11"/>
      <c r="O5" s="11"/>
      <c r="P5" s="11"/>
      <c r="Q5" s="30" t="s">
        <v>31</v>
      </c>
      <c r="R5" s="14">
        <v>1</v>
      </c>
      <c r="S5" s="12" t="s">
        <v>43</v>
      </c>
      <c r="T5" s="15">
        <v>100113705</v>
      </c>
      <c r="U5" s="13">
        <v>0</v>
      </c>
      <c r="V5" s="13">
        <v>34</v>
      </c>
      <c r="W5" s="12" t="s">
        <v>66</v>
      </c>
      <c r="X5" s="13">
        <v>0</v>
      </c>
      <c r="Y5" s="12">
        <v>171995680101</v>
      </c>
      <c r="Z5" s="13">
        <v>1</v>
      </c>
      <c r="AA5" s="13">
        <v>2</v>
      </c>
      <c r="AB5" s="13">
        <v>25</v>
      </c>
      <c r="AC5" s="13">
        <v>45.2</v>
      </c>
      <c r="AD5" s="13">
        <v>30</v>
      </c>
      <c r="AE5" s="12"/>
      <c r="AF5" s="12" t="s">
        <v>49</v>
      </c>
      <c r="AG5" s="31">
        <v>39447</v>
      </c>
      <c r="AH5" s="16"/>
    </row>
    <row r="6" spans="1:34" ht="15.75" thickBot="1">
      <c r="A6" s="54">
        <v>3</v>
      </c>
      <c r="B6" s="48" t="s">
        <v>78</v>
      </c>
      <c r="C6" s="33"/>
      <c r="D6" s="33"/>
      <c r="E6" s="34"/>
      <c r="F6" s="34"/>
      <c r="G6" s="34"/>
      <c r="H6" s="34"/>
      <c r="I6" s="33"/>
      <c r="J6" s="33"/>
      <c r="K6" s="33"/>
      <c r="L6" s="33"/>
      <c r="M6" s="34"/>
      <c r="N6" s="34"/>
      <c r="O6" s="34"/>
      <c r="P6" s="34"/>
      <c r="Q6" s="32" t="s">
        <v>32</v>
      </c>
      <c r="R6" s="36">
        <v>1</v>
      </c>
      <c r="S6" s="33" t="s">
        <v>43</v>
      </c>
      <c r="T6" s="37">
        <v>100285616</v>
      </c>
      <c r="U6" s="35">
        <v>0</v>
      </c>
      <c r="V6" s="35">
        <v>29</v>
      </c>
      <c r="W6" s="33" t="s">
        <v>65</v>
      </c>
      <c r="X6" s="35">
        <v>0</v>
      </c>
      <c r="Y6" s="33">
        <v>5182512713</v>
      </c>
      <c r="Z6" s="35">
        <v>2</v>
      </c>
      <c r="AA6" s="35">
        <v>2</v>
      </c>
      <c r="AB6" s="35">
        <v>18</v>
      </c>
      <c r="AC6" s="35">
        <v>54.4</v>
      </c>
      <c r="AD6" s="35">
        <v>30</v>
      </c>
      <c r="AE6" s="33"/>
      <c r="AF6" s="33" t="s">
        <v>50</v>
      </c>
      <c r="AG6" s="38">
        <v>39447</v>
      </c>
      <c r="AH6" s="16"/>
    </row>
    <row r="7" spans="1:34">
      <c r="A7" s="52">
        <v>1</v>
      </c>
      <c r="B7" s="41" t="s">
        <v>79</v>
      </c>
      <c r="C7" s="24"/>
      <c r="D7" s="24"/>
      <c r="E7" s="25"/>
      <c r="F7" s="25"/>
      <c r="G7" s="25"/>
      <c r="H7" s="25"/>
      <c r="I7" s="24"/>
      <c r="J7" s="24"/>
      <c r="K7" s="24"/>
      <c r="L7" s="24"/>
      <c r="M7" s="25"/>
      <c r="N7" s="25"/>
      <c r="O7" s="25"/>
      <c r="P7" s="25"/>
      <c r="Q7" s="23" t="s">
        <v>30</v>
      </c>
      <c r="R7" s="27">
        <v>1</v>
      </c>
      <c r="S7" s="24"/>
      <c r="T7" s="28"/>
      <c r="U7" s="26"/>
      <c r="V7" s="26"/>
      <c r="W7" s="24"/>
      <c r="X7" s="26"/>
      <c r="Y7" s="24"/>
      <c r="Z7" s="26"/>
      <c r="AA7" s="26"/>
      <c r="AB7" s="26"/>
      <c r="AC7" s="26"/>
      <c r="AD7" s="26"/>
      <c r="AE7" s="24"/>
      <c r="AF7" s="24"/>
      <c r="AG7" s="29"/>
      <c r="AH7" s="16"/>
    </row>
    <row r="8" spans="1:34">
      <c r="A8" s="53">
        <v>3</v>
      </c>
      <c r="B8" s="42" t="s">
        <v>79</v>
      </c>
      <c r="C8" s="12"/>
      <c r="D8" s="12"/>
      <c r="E8" s="11"/>
      <c r="F8" s="11"/>
      <c r="G8" s="11"/>
      <c r="H8" s="11"/>
      <c r="I8" s="12"/>
      <c r="J8" s="12"/>
      <c r="K8" s="12"/>
      <c r="L8" s="12"/>
      <c r="M8" s="11"/>
      <c r="N8" s="11"/>
      <c r="O8" s="11"/>
      <c r="P8" s="11"/>
      <c r="Q8" s="30" t="s">
        <v>31</v>
      </c>
      <c r="R8" s="14">
        <v>1</v>
      </c>
      <c r="S8" s="12"/>
      <c r="T8" s="15"/>
      <c r="U8" s="13"/>
      <c r="V8" s="13"/>
      <c r="W8" s="12"/>
      <c r="X8" s="13"/>
      <c r="Y8" s="12"/>
      <c r="Z8" s="13"/>
      <c r="AA8" s="13"/>
      <c r="AB8" s="13"/>
      <c r="AC8" s="13"/>
      <c r="AD8" s="13"/>
      <c r="AE8" s="12"/>
      <c r="AF8" s="12"/>
      <c r="AG8" s="31"/>
      <c r="AH8" s="16"/>
    </row>
    <row r="9" spans="1:34" ht="15.75" thickBot="1">
      <c r="A9" s="54">
        <v>3</v>
      </c>
      <c r="B9" s="43" t="s">
        <v>79</v>
      </c>
      <c r="C9" s="33"/>
      <c r="D9" s="33"/>
      <c r="E9" s="34"/>
      <c r="F9" s="34"/>
      <c r="G9" s="34"/>
      <c r="H9" s="34"/>
      <c r="I9" s="33"/>
      <c r="J9" s="33"/>
      <c r="K9" s="33"/>
      <c r="L9" s="33"/>
      <c r="M9" s="34"/>
      <c r="N9" s="34"/>
      <c r="O9" s="34"/>
      <c r="P9" s="34"/>
      <c r="Q9" s="32" t="s">
        <v>32</v>
      </c>
      <c r="R9" s="36">
        <v>1</v>
      </c>
      <c r="S9" s="33"/>
      <c r="T9" s="37"/>
      <c r="U9" s="35"/>
      <c r="V9" s="35"/>
      <c r="W9" s="33"/>
      <c r="X9" s="35"/>
      <c r="Y9" s="33"/>
      <c r="Z9" s="35"/>
      <c r="AA9" s="35"/>
      <c r="AB9" s="35"/>
      <c r="AC9" s="35"/>
      <c r="AD9" s="35"/>
      <c r="AE9" s="33"/>
      <c r="AF9" s="33"/>
      <c r="AG9" s="38"/>
      <c r="AH9" s="16"/>
    </row>
    <row r="10" spans="1:34">
      <c r="A10" s="52">
        <v>1</v>
      </c>
      <c r="B10" s="47" t="s">
        <v>80</v>
      </c>
      <c r="C10" s="24"/>
      <c r="D10" s="24"/>
      <c r="E10" s="25"/>
      <c r="F10" s="25"/>
      <c r="G10" s="25"/>
      <c r="H10" s="25"/>
      <c r="I10" s="24"/>
      <c r="J10" s="24"/>
      <c r="K10" s="24"/>
      <c r="L10" s="24"/>
      <c r="M10" s="25"/>
      <c r="N10" s="25"/>
      <c r="O10" s="25"/>
      <c r="P10" s="25"/>
      <c r="Q10" s="23" t="s">
        <v>30</v>
      </c>
      <c r="R10" s="27">
        <v>1</v>
      </c>
      <c r="S10" s="24"/>
      <c r="T10" s="28"/>
      <c r="U10" s="26"/>
      <c r="V10" s="26"/>
      <c r="W10" s="24"/>
      <c r="X10" s="26"/>
      <c r="Y10" s="24"/>
      <c r="Z10" s="26"/>
      <c r="AA10" s="26"/>
      <c r="AB10" s="26"/>
      <c r="AC10" s="26"/>
      <c r="AD10" s="26"/>
      <c r="AE10" s="24"/>
      <c r="AF10" s="24"/>
      <c r="AG10" s="29"/>
      <c r="AH10" s="16"/>
    </row>
    <row r="11" spans="1:34">
      <c r="A11" s="53">
        <v>2</v>
      </c>
      <c r="B11" s="42" t="s">
        <v>80</v>
      </c>
      <c r="C11" s="12"/>
      <c r="D11" s="12"/>
      <c r="E11" s="11"/>
      <c r="F11" s="11"/>
      <c r="G11" s="11"/>
      <c r="H11" s="11"/>
      <c r="I11" s="12"/>
      <c r="J11" s="12"/>
      <c r="K11" s="12"/>
      <c r="L11" s="12"/>
      <c r="M11" s="11"/>
      <c r="N11" s="11"/>
      <c r="O11" s="11"/>
      <c r="P11" s="11"/>
      <c r="Q11" s="30" t="s">
        <v>31</v>
      </c>
      <c r="R11" s="14">
        <v>1</v>
      </c>
      <c r="S11" s="12"/>
      <c r="T11" s="15"/>
      <c r="U11" s="13"/>
      <c r="V11" s="13"/>
      <c r="W11" s="12"/>
      <c r="X11" s="13"/>
      <c r="Y11" s="12"/>
      <c r="Z11" s="13"/>
      <c r="AA11" s="13"/>
      <c r="AB11" s="13"/>
      <c r="AC11" s="13"/>
      <c r="AD11" s="13"/>
      <c r="AE11" s="12"/>
      <c r="AF11" s="12"/>
      <c r="AG11" s="31"/>
      <c r="AH11" s="16"/>
    </row>
    <row r="12" spans="1:34" ht="15.75" thickBot="1">
      <c r="A12" s="54">
        <v>3</v>
      </c>
      <c r="B12" s="48" t="s">
        <v>80</v>
      </c>
      <c r="C12" s="44"/>
      <c r="D12" s="33"/>
      <c r="E12" s="34"/>
      <c r="F12" s="34"/>
      <c r="G12" s="34"/>
      <c r="H12" s="34"/>
      <c r="I12" s="33"/>
      <c r="J12" s="33"/>
      <c r="K12" s="33"/>
      <c r="L12" s="33"/>
      <c r="M12" s="34"/>
      <c r="N12" s="34"/>
      <c r="O12" s="34"/>
      <c r="P12" s="34"/>
      <c r="Q12" s="32" t="s">
        <v>32</v>
      </c>
      <c r="R12" s="36">
        <v>1</v>
      </c>
      <c r="S12" s="33"/>
      <c r="T12" s="37"/>
      <c r="U12" s="35"/>
      <c r="V12" s="35"/>
      <c r="W12" s="33"/>
      <c r="X12" s="35"/>
      <c r="Y12" s="33"/>
      <c r="Z12" s="35"/>
      <c r="AA12" s="35"/>
      <c r="AB12" s="35"/>
      <c r="AC12" s="35"/>
      <c r="AD12" s="35"/>
      <c r="AE12" s="33"/>
      <c r="AF12" s="33"/>
      <c r="AG12" s="38"/>
      <c r="AH12" s="16"/>
    </row>
    <row r="13" spans="1:34">
      <c r="A13" s="17"/>
      <c r="B13" s="17"/>
      <c r="C13" s="18"/>
      <c r="D13" s="18"/>
      <c r="E13" s="17"/>
      <c r="F13" s="17"/>
      <c r="G13" s="17"/>
      <c r="H13" s="17"/>
      <c r="I13" s="18"/>
      <c r="J13" s="18"/>
      <c r="K13" s="18"/>
      <c r="L13" s="18"/>
      <c r="M13" s="17"/>
      <c r="N13" s="17"/>
      <c r="O13" s="17"/>
      <c r="P13" s="17"/>
      <c r="Q13" s="19"/>
      <c r="R13" s="20"/>
      <c r="S13" s="18"/>
      <c r="T13" s="21"/>
      <c r="U13" s="19"/>
      <c r="V13" s="19"/>
      <c r="W13" s="18"/>
      <c r="X13" s="19"/>
      <c r="Y13" s="18"/>
      <c r="Z13" s="19"/>
      <c r="AA13" s="19"/>
      <c r="AB13" s="19"/>
      <c r="AC13" s="19"/>
      <c r="AD13" s="19"/>
      <c r="AE13" s="18"/>
      <c r="AF13" s="18"/>
      <c r="AG13" s="22"/>
    </row>
  </sheetData>
  <mergeCells count="5">
    <mergeCell ref="I1:L1"/>
    <mergeCell ref="M1:P1"/>
    <mergeCell ref="E1:H1"/>
    <mergeCell ref="C1:D1"/>
    <mergeCell ref="Q1:AG1"/>
  </mergeCells>
  <pageMargins left="0.7" right="0.7" top="0.75" bottom="0.75" header="0.3" footer="0.3"/>
  <pageSetup orientation="portrait" horizontalDpi="300" verticalDpi="0" copies="0" r:id="rId1"/>
  <ignoredErrors>
    <ignoredError sqref="B4 B5:B9 B10:B11" numberStoredAsText="1"/>
  </ignoredErrors>
</worksheet>
</file>

<file path=xl/worksheets/sheet2.xml><?xml version="1.0" encoding="utf-8"?>
<worksheet xmlns="http://schemas.openxmlformats.org/spreadsheetml/2006/main" xmlns:r="http://schemas.openxmlformats.org/officeDocument/2006/relationships">
  <dimension ref="A1:AF13"/>
  <sheetViews>
    <sheetView view="pageLayout" workbookViewId="0">
      <selection activeCell="B23" sqref="B23"/>
    </sheetView>
  </sheetViews>
  <sheetFormatPr defaultRowHeight="15"/>
  <cols>
    <col min="8" max="8" width="9.5703125" customWidth="1"/>
    <col min="19" max="19" width="12" bestFit="1" customWidth="1"/>
  </cols>
  <sheetData>
    <row r="1" spans="1:32">
      <c r="A1" s="3" t="s">
        <v>0</v>
      </c>
      <c r="B1" s="57" t="s">
        <v>10</v>
      </c>
      <c r="C1" s="57"/>
      <c r="D1" s="58" t="s">
        <v>7</v>
      </c>
      <c r="E1" s="58"/>
      <c r="F1" s="58"/>
      <c r="G1" s="58"/>
      <c r="H1" s="57" t="s">
        <v>1</v>
      </c>
      <c r="I1" s="57"/>
      <c r="J1" s="57"/>
      <c r="K1" s="57"/>
      <c r="L1" s="58" t="s">
        <v>6</v>
      </c>
      <c r="M1" s="58"/>
      <c r="N1" s="58"/>
      <c r="O1" s="58"/>
      <c r="P1" s="57" t="s">
        <v>60</v>
      </c>
      <c r="Q1" s="57"/>
      <c r="R1" s="57"/>
      <c r="S1" s="57"/>
      <c r="T1" s="57"/>
      <c r="U1" s="57"/>
      <c r="V1" s="57"/>
      <c r="W1" s="57"/>
      <c r="X1" s="57"/>
      <c r="Y1" s="57"/>
      <c r="Z1" s="57"/>
      <c r="AA1" s="57"/>
      <c r="AB1" s="57"/>
      <c r="AC1" s="57"/>
      <c r="AD1" s="57"/>
      <c r="AE1" s="57"/>
      <c r="AF1" s="57"/>
    </row>
    <row r="2" spans="1:32" ht="17.25" customHeight="1">
      <c r="A2" s="3"/>
      <c r="B2" s="4" t="s">
        <v>12</v>
      </c>
      <c r="C2" s="4" t="s">
        <v>11</v>
      </c>
      <c r="D2" s="3" t="s">
        <v>2</v>
      </c>
      <c r="E2" s="3" t="s">
        <v>8</v>
      </c>
      <c r="F2" s="3" t="s">
        <v>4</v>
      </c>
      <c r="G2" s="3" t="s">
        <v>9</v>
      </c>
      <c r="H2" s="5" t="s">
        <v>2</v>
      </c>
      <c r="I2" s="5" t="s">
        <v>3</v>
      </c>
      <c r="J2" s="4" t="s">
        <v>4</v>
      </c>
      <c r="K2" s="4" t="s">
        <v>5</v>
      </c>
      <c r="L2" s="3" t="s">
        <v>2</v>
      </c>
      <c r="M2" s="3" t="s">
        <v>3</v>
      </c>
      <c r="N2" s="3" t="s">
        <v>4</v>
      </c>
      <c r="O2" s="3" t="s">
        <v>5</v>
      </c>
      <c r="P2" s="4" t="s">
        <v>13</v>
      </c>
      <c r="Q2" s="4" t="s">
        <v>14</v>
      </c>
      <c r="R2" s="4" t="s">
        <v>15</v>
      </c>
      <c r="S2" s="4" t="s">
        <v>16</v>
      </c>
      <c r="T2" s="4" t="s">
        <v>17</v>
      </c>
      <c r="U2" s="4" t="s">
        <v>18</v>
      </c>
      <c r="V2" s="4" t="s">
        <v>19</v>
      </c>
      <c r="W2" s="4" t="s">
        <v>20</v>
      </c>
      <c r="X2" s="4" t="s">
        <v>21</v>
      </c>
      <c r="Y2" s="4" t="s">
        <v>22</v>
      </c>
      <c r="Z2" s="4" t="s">
        <v>23</v>
      </c>
      <c r="AA2" s="4" t="s">
        <v>24</v>
      </c>
      <c r="AB2" s="4" t="s">
        <v>25</v>
      </c>
      <c r="AC2" s="4" t="s">
        <v>26</v>
      </c>
      <c r="AD2" s="4" t="s">
        <v>27</v>
      </c>
      <c r="AE2" s="4" t="s">
        <v>28</v>
      </c>
      <c r="AF2" s="4" t="s">
        <v>29</v>
      </c>
    </row>
    <row r="3" spans="1:32">
      <c r="A3" s="3" t="s">
        <v>40</v>
      </c>
      <c r="B3" s="4"/>
      <c r="C3" s="4"/>
      <c r="D3" s="3"/>
      <c r="E3" s="3"/>
      <c r="F3" s="3"/>
      <c r="G3" s="3"/>
      <c r="H3" s="4"/>
      <c r="I3" s="4"/>
      <c r="J3" s="4"/>
      <c r="K3" s="4"/>
      <c r="L3" s="3"/>
      <c r="M3" s="3"/>
      <c r="N3" s="3"/>
      <c r="O3" s="3"/>
      <c r="P3" s="4"/>
      <c r="Q3" s="4"/>
      <c r="R3" s="4" t="s">
        <v>59</v>
      </c>
      <c r="S3" s="4" t="s">
        <v>58</v>
      </c>
      <c r="T3" s="4" t="s">
        <v>57</v>
      </c>
      <c r="U3" s="4"/>
      <c r="V3" s="4"/>
      <c r="W3" s="4"/>
      <c r="X3" s="4"/>
      <c r="Y3" s="4"/>
      <c r="Z3" s="4"/>
      <c r="AA3" s="4"/>
      <c r="AB3" s="4"/>
      <c r="AC3" s="4"/>
      <c r="AD3" s="4"/>
      <c r="AE3" s="4" t="s">
        <v>56</v>
      </c>
      <c r="AF3" s="4"/>
    </row>
    <row r="4" spans="1:32">
      <c r="A4" s="1" t="s">
        <v>30</v>
      </c>
      <c r="B4" s="2"/>
      <c r="C4" s="2"/>
      <c r="D4" s="1"/>
      <c r="E4" s="1"/>
      <c r="F4" s="1"/>
      <c r="G4" s="1"/>
      <c r="H4" s="2"/>
      <c r="I4" s="2"/>
      <c r="J4" s="2"/>
      <c r="K4" s="2"/>
      <c r="L4" s="1"/>
      <c r="M4" s="1"/>
      <c r="N4" s="1"/>
      <c r="O4" s="1"/>
      <c r="P4" s="2"/>
      <c r="Q4" s="2"/>
      <c r="R4" s="2" t="s">
        <v>43</v>
      </c>
      <c r="S4" s="6">
        <v>100280537</v>
      </c>
      <c r="T4" s="2">
        <v>1</v>
      </c>
      <c r="U4" s="2"/>
      <c r="V4" s="2"/>
      <c r="W4" s="2"/>
      <c r="X4" s="2"/>
      <c r="Y4" s="2"/>
      <c r="Z4" s="2"/>
      <c r="AA4" s="2"/>
      <c r="AB4" s="2"/>
      <c r="AC4" s="2"/>
      <c r="AD4" s="2"/>
      <c r="AE4" s="2" t="s">
        <v>48</v>
      </c>
      <c r="AF4" s="2"/>
    </row>
    <row r="5" spans="1:32">
      <c r="A5" s="1" t="s">
        <v>31</v>
      </c>
      <c r="B5" s="2"/>
      <c r="C5" s="2"/>
      <c r="D5" s="1"/>
      <c r="E5" s="1"/>
      <c r="F5" s="1"/>
      <c r="G5" s="1"/>
      <c r="H5" s="2"/>
      <c r="I5" s="2"/>
      <c r="J5" s="2"/>
      <c r="K5" s="2"/>
      <c r="L5" s="1"/>
      <c r="M5" s="1"/>
      <c r="N5" s="1"/>
      <c r="O5" s="1"/>
      <c r="P5" s="2"/>
      <c r="Q5" s="2"/>
      <c r="R5" s="2" t="s">
        <v>43</v>
      </c>
      <c r="S5" s="6">
        <v>100113705</v>
      </c>
      <c r="T5" s="2">
        <v>0</v>
      </c>
      <c r="U5" s="2"/>
      <c r="V5" s="2"/>
      <c r="W5" s="2"/>
      <c r="X5" s="2"/>
      <c r="Y5" s="2"/>
      <c r="Z5" s="2"/>
      <c r="AA5" s="2"/>
      <c r="AB5" s="2"/>
      <c r="AC5" s="2"/>
      <c r="AD5" s="2"/>
      <c r="AE5" s="2" t="s">
        <v>49</v>
      </c>
      <c r="AF5" s="2"/>
    </row>
    <row r="6" spans="1:32">
      <c r="A6" s="1" t="s">
        <v>32</v>
      </c>
      <c r="B6" s="2"/>
      <c r="C6" s="2"/>
      <c r="D6" s="1"/>
      <c r="E6" s="1"/>
      <c r="F6" s="1"/>
      <c r="G6" s="1"/>
      <c r="H6" s="2"/>
      <c r="I6" s="2"/>
      <c r="J6" s="2"/>
      <c r="K6" s="2"/>
      <c r="L6" s="1"/>
      <c r="M6" s="1"/>
      <c r="N6" s="1"/>
      <c r="O6" s="1"/>
      <c r="P6" s="2"/>
      <c r="Q6" s="2"/>
      <c r="R6" s="2" t="s">
        <v>43</v>
      </c>
      <c r="S6" s="6">
        <v>100285616</v>
      </c>
      <c r="T6" s="2">
        <v>0</v>
      </c>
      <c r="U6" s="2"/>
      <c r="V6" s="2"/>
      <c r="W6" s="2"/>
      <c r="X6" s="2"/>
      <c r="Y6" s="2"/>
      <c r="Z6" s="2"/>
      <c r="AA6" s="2"/>
      <c r="AB6" s="2"/>
      <c r="AC6" s="2"/>
      <c r="AD6" s="2"/>
      <c r="AE6" s="2" t="s">
        <v>50</v>
      </c>
      <c r="AF6" s="2"/>
    </row>
    <row r="7" spans="1:32">
      <c r="A7" s="1" t="s">
        <v>33</v>
      </c>
      <c r="B7" s="2"/>
      <c r="C7" s="2"/>
      <c r="D7" s="1"/>
      <c r="E7" s="1"/>
      <c r="F7" s="1"/>
      <c r="G7" s="1"/>
      <c r="H7" s="2"/>
      <c r="I7" s="2"/>
      <c r="J7" s="2"/>
      <c r="K7" s="2"/>
      <c r="L7" s="1"/>
      <c r="M7" s="1"/>
      <c r="N7" s="1"/>
      <c r="O7" s="1"/>
      <c r="P7" s="2"/>
      <c r="Q7" s="2"/>
      <c r="R7" s="2" t="s">
        <v>44</v>
      </c>
      <c r="S7" s="6" t="s">
        <v>41</v>
      </c>
      <c r="T7" s="2">
        <v>1</v>
      </c>
      <c r="U7" s="2"/>
      <c r="V7" s="2"/>
      <c r="W7" s="2"/>
      <c r="X7" s="2"/>
      <c r="Y7" s="2"/>
      <c r="Z7" s="2"/>
      <c r="AA7" s="2"/>
      <c r="AB7" s="2"/>
      <c r="AC7" s="2"/>
      <c r="AD7" s="2"/>
      <c r="AE7" s="2" t="s">
        <v>51</v>
      </c>
      <c r="AF7" s="2"/>
    </row>
    <row r="8" spans="1:32">
      <c r="A8" s="1" t="s">
        <v>34</v>
      </c>
      <c r="B8" s="2"/>
      <c r="C8" s="2"/>
      <c r="D8" s="1"/>
      <c r="E8" s="1"/>
      <c r="F8" s="1"/>
      <c r="G8" s="1"/>
      <c r="H8" s="2"/>
      <c r="I8" s="2"/>
      <c r="J8" s="2"/>
      <c r="K8" s="2"/>
      <c r="L8" s="1"/>
      <c r="M8" s="1"/>
      <c r="N8" s="1"/>
      <c r="O8" s="1"/>
      <c r="P8" s="2"/>
      <c r="Q8" s="2"/>
      <c r="R8" s="2" t="s">
        <v>43</v>
      </c>
      <c r="S8" s="6">
        <v>301446422</v>
      </c>
      <c r="T8" s="2">
        <v>1</v>
      </c>
      <c r="U8" s="2"/>
      <c r="V8" s="2"/>
      <c r="W8" s="2"/>
      <c r="X8" s="2"/>
      <c r="Y8" s="2"/>
      <c r="Z8" s="2"/>
      <c r="AA8" s="2"/>
      <c r="AB8" s="2"/>
      <c r="AC8" s="2"/>
      <c r="AD8" s="2"/>
      <c r="AE8" s="2" t="s">
        <v>50</v>
      </c>
      <c r="AF8" s="2"/>
    </row>
    <row r="9" spans="1:32">
      <c r="A9" s="1" t="s">
        <v>35</v>
      </c>
      <c r="B9" s="2"/>
      <c r="C9" s="2"/>
      <c r="D9" s="1"/>
      <c r="E9" s="1"/>
      <c r="F9" s="1"/>
      <c r="G9" s="1"/>
      <c r="H9" s="2"/>
      <c r="I9" s="2"/>
      <c r="J9" s="2"/>
      <c r="K9" s="2"/>
      <c r="L9" s="1"/>
      <c r="M9" s="1"/>
      <c r="N9" s="1"/>
      <c r="O9" s="1"/>
      <c r="P9" s="2"/>
      <c r="Q9" s="2"/>
      <c r="R9" s="2" t="s">
        <v>43</v>
      </c>
      <c r="S9" s="6">
        <v>100100047</v>
      </c>
      <c r="T9" s="2">
        <v>1</v>
      </c>
      <c r="U9" s="2"/>
      <c r="V9" s="2"/>
      <c r="W9" s="2"/>
      <c r="X9" s="2"/>
      <c r="Y9" s="2"/>
      <c r="Z9" s="2"/>
      <c r="AA9" s="2"/>
      <c r="AB9" s="2"/>
      <c r="AC9" s="2"/>
      <c r="AD9" s="2"/>
      <c r="AE9" s="2" t="s">
        <v>50</v>
      </c>
      <c r="AF9" s="2"/>
    </row>
    <row r="10" spans="1:32">
      <c r="A10" s="1" t="s">
        <v>36</v>
      </c>
      <c r="B10" s="2"/>
      <c r="C10" s="2"/>
      <c r="D10" s="1"/>
      <c r="E10" s="1"/>
      <c r="F10" s="1"/>
      <c r="G10" s="1"/>
      <c r="H10" s="2"/>
      <c r="I10" s="2"/>
      <c r="J10" s="2"/>
      <c r="K10" s="2"/>
      <c r="L10" s="1"/>
      <c r="M10" s="1"/>
      <c r="N10" s="1"/>
      <c r="O10" s="1"/>
      <c r="P10" s="2"/>
      <c r="Q10" s="2"/>
      <c r="R10" s="2" t="s">
        <v>45</v>
      </c>
      <c r="S10" s="6">
        <v>3600808796</v>
      </c>
      <c r="T10" s="2">
        <v>1</v>
      </c>
      <c r="U10" s="2"/>
      <c r="V10" s="2"/>
      <c r="W10" s="2"/>
      <c r="X10" s="2"/>
      <c r="Y10" s="2"/>
      <c r="Z10" s="2"/>
      <c r="AA10" s="2"/>
      <c r="AB10" s="2"/>
      <c r="AC10" s="2"/>
      <c r="AD10" s="2"/>
      <c r="AE10" s="2" t="s">
        <v>52</v>
      </c>
      <c r="AF10" s="2"/>
    </row>
    <row r="11" spans="1:32">
      <c r="A11" s="1" t="s">
        <v>37</v>
      </c>
      <c r="B11" s="2"/>
      <c r="C11" s="2"/>
      <c r="D11" s="1"/>
      <c r="E11" s="1"/>
      <c r="F11" s="1"/>
      <c r="G11" s="1"/>
      <c r="H11" s="2"/>
      <c r="I11" s="2"/>
      <c r="J11" s="2"/>
      <c r="K11" s="2"/>
      <c r="L11" s="1"/>
      <c r="M11" s="1"/>
      <c r="N11" s="1"/>
      <c r="O11" s="1"/>
      <c r="P11" s="2"/>
      <c r="Q11" s="2"/>
      <c r="R11" s="2" t="s">
        <v>46</v>
      </c>
      <c r="S11" s="6">
        <v>100513647</v>
      </c>
      <c r="T11" s="2">
        <v>1</v>
      </c>
      <c r="U11" s="2"/>
      <c r="V11" s="2"/>
      <c r="W11" s="2"/>
      <c r="X11" s="2"/>
      <c r="Y11" s="2"/>
      <c r="Z11" s="2"/>
      <c r="AA11" s="2"/>
      <c r="AB11" s="2"/>
      <c r="AC11" s="2"/>
      <c r="AD11" s="2"/>
      <c r="AE11" s="2" t="s">
        <v>53</v>
      </c>
      <c r="AF11" s="2"/>
    </row>
    <row r="12" spans="1:32">
      <c r="A12" s="1" t="s">
        <v>38</v>
      </c>
      <c r="B12" s="2"/>
      <c r="C12" s="2"/>
      <c r="D12" s="1"/>
      <c r="E12" s="1"/>
      <c r="F12" s="1"/>
      <c r="G12" s="1"/>
      <c r="H12" s="2"/>
      <c r="I12" s="2"/>
      <c r="J12" s="2"/>
      <c r="K12" s="2"/>
      <c r="L12" s="1"/>
      <c r="M12" s="1"/>
      <c r="N12" s="1"/>
      <c r="O12" s="1"/>
      <c r="P12" s="2"/>
      <c r="Q12" s="2"/>
      <c r="R12" s="2" t="s">
        <v>44</v>
      </c>
      <c r="S12" s="6" t="s">
        <v>42</v>
      </c>
      <c r="T12" s="2">
        <v>0</v>
      </c>
      <c r="U12" s="2"/>
      <c r="V12" s="2"/>
      <c r="W12" s="2"/>
      <c r="X12" s="2"/>
      <c r="Y12" s="2"/>
      <c r="Z12" s="2"/>
      <c r="AA12" s="2"/>
      <c r="AB12" s="2"/>
      <c r="AC12" s="2"/>
      <c r="AD12" s="2"/>
      <c r="AE12" s="2" t="s">
        <v>54</v>
      </c>
      <c r="AF12" s="2"/>
    </row>
    <row r="13" spans="1:32">
      <c r="A13" s="1" t="s">
        <v>39</v>
      </c>
      <c r="B13" s="2"/>
      <c r="C13" s="2"/>
      <c r="D13" s="1"/>
      <c r="E13" s="1"/>
      <c r="F13" s="1"/>
      <c r="G13" s="1"/>
      <c r="H13" s="2"/>
      <c r="I13" s="2"/>
      <c r="J13" s="2"/>
      <c r="K13" s="2"/>
      <c r="L13" s="1"/>
      <c r="M13" s="1"/>
      <c r="N13" s="1"/>
      <c r="O13" s="1"/>
      <c r="P13" s="2"/>
      <c r="Q13" s="2"/>
      <c r="R13" s="2" t="s">
        <v>47</v>
      </c>
      <c r="S13" s="6">
        <v>100362998002</v>
      </c>
      <c r="T13" s="2">
        <v>1</v>
      </c>
      <c r="U13" s="2"/>
      <c r="V13" s="2"/>
      <c r="W13" s="2"/>
      <c r="X13" s="2"/>
      <c r="Y13" s="2"/>
      <c r="Z13" s="2"/>
      <c r="AA13" s="2"/>
      <c r="AB13" s="2"/>
      <c r="AC13" s="2"/>
      <c r="AD13" s="2"/>
      <c r="AE13" s="2" t="s">
        <v>55</v>
      </c>
      <c r="AF13" s="2"/>
    </row>
  </sheetData>
  <mergeCells count="5">
    <mergeCell ref="B1:C1"/>
    <mergeCell ref="D1:G1"/>
    <mergeCell ref="H1:K1"/>
    <mergeCell ref="L1:O1"/>
    <mergeCell ref="P1:AF1"/>
  </mergeCells>
  <pageMargins left="0.7" right="0.7" top="0.75" bottom="0.75" header="0.3" footer="0.3"/>
  <pageSetup orientation="portrait" horizontalDpi="300" verticalDpi="0" copies="0" r:id="rId1"/>
</worksheet>
</file>

<file path=xl/worksheets/sheet3.xml><?xml version="1.0" encoding="utf-8"?>
<worksheet xmlns="http://schemas.openxmlformats.org/spreadsheetml/2006/main" xmlns:r="http://schemas.openxmlformats.org/officeDocument/2006/relationships">
  <dimension ref="A1:U33"/>
  <sheetViews>
    <sheetView topLeftCell="N4" workbookViewId="0">
      <selection activeCell="U19" sqref="A1:XFD1048576"/>
    </sheetView>
  </sheetViews>
  <sheetFormatPr defaultRowHeight="15"/>
  <cols>
    <col min="8" max="8" width="3.7109375" customWidth="1"/>
    <col min="9" max="9" width="0" hidden="1" customWidth="1"/>
    <col min="10" max="10" width="23.85546875" customWidth="1"/>
    <col min="13" max="13" width="10.140625" bestFit="1" customWidth="1"/>
    <col min="16" max="16" width="8.140625" bestFit="1" customWidth="1"/>
    <col min="21" max="21" width="16.42578125" customWidth="1"/>
  </cols>
  <sheetData>
    <row r="1" spans="1:21">
      <c r="A1" s="88" t="s">
        <v>151</v>
      </c>
      <c r="B1" s="89"/>
      <c r="C1" s="89"/>
      <c r="D1" s="89"/>
      <c r="E1" s="89"/>
      <c r="F1" s="90"/>
      <c r="G1" s="60" t="s">
        <v>107</v>
      </c>
      <c r="H1" s="60"/>
      <c r="I1" s="60"/>
      <c r="J1" s="60"/>
      <c r="K1" s="60"/>
      <c r="L1" s="60"/>
      <c r="M1" s="60"/>
      <c r="N1" s="75" t="s">
        <v>150</v>
      </c>
      <c r="O1" s="76"/>
      <c r="P1" s="76"/>
      <c r="Q1" s="76"/>
      <c r="R1" s="76"/>
      <c r="S1" s="76"/>
      <c r="T1" s="76"/>
      <c r="U1" s="76"/>
    </row>
    <row r="2" spans="1:21">
      <c r="A2" s="62" t="s">
        <v>62</v>
      </c>
      <c r="B2" s="62" t="s">
        <v>77</v>
      </c>
      <c r="C2" s="62" t="s">
        <v>103</v>
      </c>
      <c r="D2" s="62" t="s">
        <v>40</v>
      </c>
      <c r="E2" s="62" t="s">
        <v>182</v>
      </c>
      <c r="F2" s="62" t="s">
        <v>63</v>
      </c>
      <c r="G2" s="60" t="s">
        <v>104</v>
      </c>
      <c r="H2" s="60"/>
      <c r="I2" s="63" t="s">
        <v>63</v>
      </c>
      <c r="J2" s="63" t="s">
        <v>105</v>
      </c>
      <c r="K2" s="63" t="s">
        <v>74</v>
      </c>
      <c r="L2" s="63" t="s">
        <v>76</v>
      </c>
      <c r="M2" s="63" t="s">
        <v>106</v>
      </c>
      <c r="N2" s="61" t="s">
        <v>104</v>
      </c>
      <c r="O2" s="61"/>
      <c r="P2" s="64" t="s">
        <v>63</v>
      </c>
      <c r="Q2" s="64" t="s">
        <v>105</v>
      </c>
      <c r="R2" s="64" t="s">
        <v>74</v>
      </c>
      <c r="S2" s="64" t="s">
        <v>76</v>
      </c>
      <c r="T2" s="64" t="s">
        <v>189</v>
      </c>
      <c r="U2" s="64" t="s">
        <v>190</v>
      </c>
    </row>
    <row r="3" spans="1:21">
      <c r="A3" s="62">
        <v>1</v>
      </c>
      <c r="B3" s="62">
        <v>10</v>
      </c>
      <c r="C3" s="62">
        <v>1</v>
      </c>
      <c r="D3" s="62" t="s">
        <v>30</v>
      </c>
      <c r="E3" s="62" t="s">
        <v>65</v>
      </c>
      <c r="F3" s="62">
        <v>29</v>
      </c>
      <c r="G3" s="68" t="s">
        <v>152</v>
      </c>
      <c r="H3" s="65" t="s">
        <v>108</v>
      </c>
      <c r="I3" s="65">
        <v>29</v>
      </c>
      <c r="J3" s="65">
        <v>3</v>
      </c>
      <c r="K3" s="65">
        <v>100</v>
      </c>
      <c r="L3" s="65">
        <v>100</v>
      </c>
      <c r="M3" s="65">
        <v>1</v>
      </c>
      <c r="N3" s="66">
        <v>10010</v>
      </c>
      <c r="O3" s="66" t="s">
        <v>137</v>
      </c>
      <c r="P3" s="66">
        <v>29</v>
      </c>
      <c r="Q3" s="66">
        <v>0.82799999999999996</v>
      </c>
      <c r="R3" s="66">
        <v>20</v>
      </c>
      <c r="S3" s="66">
        <v>2</v>
      </c>
      <c r="T3" s="66">
        <v>10</v>
      </c>
      <c r="U3" s="66">
        <f>T3*S3</f>
        <v>20</v>
      </c>
    </row>
    <row r="4" spans="1:21">
      <c r="A4" s="62">
        <v>1</v>
      </c>
      <c r="B4" s="62">
        <v>10</v>
      </c>
      <c r="C4" s="62">
        <v>1</v>
      </c>
      <c r="D4" s="62" t="s">
        <v>30</v>
      </c>
      <c r="E4" s="62" t="s">
        <v>65</v>
      </c>
      <c r="F4" s="62">
        <v>29</v>
      </c>
      <c r="G4" s="68" t="s">
        <v>153</v>
      </c>
      <c r="H4" s="65" t="s">
        <v>109</v>
      </c>
      <c r="I4" s="65">
        <v>29</v>
      </c>
      <c r="J4" s="65" t="s">
        <v>81</v>
      </c>
      <c r="K4" s="65">
        <v>100</v>
      </c>
      <c r="L4" s="65">
        <v>100</v>
      </c>
      <c r="M4" s="65">
        <v>1</v>
      </c>
      <c r="N4" s="66">
        <v>10020</v>
      </c>
      <c r="O4" s="66" t="s">
        <v>138</v>
      </c>
      <c r="P4" s="66">
        <v>29</v>
      </c>
      <c r="Q4" s="66">
        <v>0.317</v>
      </c>
      <c r="R4" s="66">
        <v>20</v>
      </c>
      <c r="S4" s="66">
        <v>2</v>
      </c>
      <c r="T4" s="66">
        <v>10</v>
      </c>
      <c r="U4" s="66">
        <f t="shared" ref="U4:U15" si="0">T4*S4</f>
        <v>20</v>
      </c>
    </row>
    <row r="5" spans="1:21">
      <c r="A5" s="62">
        <v>1</v>
      </c>
      <c r="B5" s="62">
        <v>10</v>
      </c>
      <c r="C5" s="62">
        <v>1</v>
      </c>
      <c r="D5" s="62" t="s">
        <v>30</v>
      </c>
      <c r="E5" s="62" t="s">
        <v>65</v>
      </c>
      <c r="F5" s="62">
        <v>29</v>
      </c>
      <c r="G5" s="68" t="s">
        <v>154</v>
      </c>
      <c r="H5" s="65" t="s">
        <v>110</v>
      </c>
      <c r="I5" s="65">
        <v>29</v>
      </c>
      <c r="J5" s="65" t="s">
        <v>82</v>
      </c>
      <c r="K5" s="65">
        <v>100</v>
      </c>
      <c r="L5" s="65">
        <v>100</v>
      </c>
      <c r="M5" s="65">
        <v>1</v>
      </c>
      <c r="N5" s="66">
        <v>10030</v>
      </c>
      <c r="O5" s="66" t="s">
        <v>139</v>
      </c>
      <c r="P5" s="66">
        <v>29</v>
      </c>
      <c r="Q5" s="66">
        <v>4.3999999999999997E-2</v>
      </c>
      <c r="R5" s="66">
        <v>20</v>
      </c>
      <c r="S5" s="66">
        <v>1</v>
      </c>
      <c r="T5" s="66">
        <v>5</v>
      </c>
      <c r="U5" s="66">
        <f t="shared" si="0"/>
        <v>5</v>
      </c>
    </row>
    <row r="6" spans="1:21">
      <c r="A6" s="62">
        <v>1</v>
      </c>
      <c r="B6" s="62">
        <v>10</v>
      </c>
      <c r="C6" s="62">
        <v>1</v>
      </c>
      <c r="D6" s="62" t="s">
        <v>30</v>
      </c>
      <c r="E6" s="62" t="s">
        <v>65</v>
      </c>
      <c r="F6" s="62">
        <v>29</v>
      </c>
      <c r="G6" s="68" t="s">
        <v>155</v>
      </c>
      <c r="H6" s="65" t="s">
        <v>111</v>
      </c>
      <c r="I6" s="65">
        <v>29</v>
      </c>
      <c r="J6" s="65">
        <v>11</v>
      </c>
      <c r="K6" s="65">
        <v>100</v>
      </c>
      <c r="L6" s="65">
        <v>100</v>
      </c>
      <c r="M6" s="65">
        <v>1</v>
      </c>
      <c r="N6" s="66">
        <v>20010</v>
      </c>
      <c r="O6" s="66" t="s">
        <v>140</v>
      </c>
      <c r="P6" s="66">
        <v>29</v>
      </c>
      <c r="Q6" s="66">
        <v>2.3180000000000001</v>
      </c>
      <c r="R6" s="66">
        <v>20</v>
      </c>
      <c r="S6" s="66">
        <v>2</v>
      </c>
      <c r="T6" s="66">
        <v>10</v>
      </c>
      <c r="U6" s="66">
        <f t="shared" si="0"/>
        <v>20</v>
      </c>
    </row>
    <row r="7" spans="1:21">
      <c r="A7" s="62">
        <v>1</v>
      </c>
      <c r="B7" s="62">
        <v>10</v>
      </c>
      <c r="C7" s="62">
        <v>1</v>
      </c>
      <c r="D7" s="62" t="s">
        <v>30</v>
      </c>
      <c r="E7" s="62" t="s">
        <v>65</v>
      </c>
      <c r="F7" s="62">
        <v>29</v>
      </c>
      <c r="G7" s="68" t="s">
        <v>156</v>
      </c>
      <c r="H7" s="65" t="s">
        <v>112</v>
      </c>
      <c r="I7" s="65">
        <v>29</v>
      </c>
      <c r="J7" s="65" t="s">
        <v>83</v>
      </c>
      <c r="K7" s="65">
        <v>60</v>
      </c>
      <c r="L7" s="65">
        <v>60</v>
      </c>
      <c r="M7" s="65">
        <v>1</v>
      </c>
      <c r="N7" s="66">
        <v>20020</v>
      </c>
      <c r="O7" s="66" t="s">
        <v>141</v>
      </c>
      <c r="P7" s="66">
        <v>29</v>
      </c>
      <c r="Q7" s="66">
        <v>2.7629999999999999</v>
      </c>
      <c r="R7" s="66">
        <v>20</v>
      </c>
      <c r="S7" s="66">
        <v>2</v>
      </c>
      <c r="T7" s="66">
        <v>10</v>
      </c>
      <c r="U7" s="66">
        <f t="shared" si="0"/>
        <v>20</v>
      </c>
    </row>
    <row r="8" spans="1:21">
      <c r="A8" s="62">
        <v>1</v>
      </c>
      <c r="B8" s="62">
        <v>10</v>
      </c>
      <c r="C8" s="62">
        <v>1</v>
      </c>
      <c r="D8" s="62" t="s">
        <v>30</v>
      </c>
      <c r="E8" s="62" t="s">
        <v>65</v>
      </c>
      <c r="F8" s="62">
        <v>29</v>
      </c>
      <c r="G8" s="68" t="s">
        <v>157</v>
      </c>
      <c r="H8" s="65" t="s">
        <v>113</v>
      </c>
      <c r="I8" s="65">
        <v>29</v>
      </c>
      <c r="J8" s="65" t="s">
        <v>84</v>
      </c>
      <c r="K8" s="65">
        <v>100</v>
      </c>
      <c r="L8" s="65">
        <v>100</v>
      </c>
      <c r="M8" s="65">
        <v>1</v>
      </c>
      <c r="N8" s="66">
        <v>20030</v>
      </c>
      <c r="O8" s="66" t="s">
        <v>142</v>
      </c>
      <c r="P8" s="66">
        <v>29</v>
      </c>
      <c r="Q8" s="66">
        <v>7.5730000000000004</v>
      </c>
      <c r="R8" s="66">
        <v>60</v>
      </c>
      <c r="S8" s="66">
        <v>6</v>
      </c>
      <c r="T8" s="66">
        <v>10</v>
      </c>
      <c r="U8" s="66">
        <f t="shared" si="0"/>
        <v>60</v>
      </c>
    </row>
    <row r="9" spans="1:21">
      <c r="A9" s="62">
        <v>1</v>
      </c>
      <c r="B9" s="62">
        <v>10</v>
      </c>
      <c r="C9" s="62">
        <v>1</v>
      </c>
      <c r="D9" s="62" t="s">
        <v>30</v>
      </c>
      <c r="E9" s="62" t="s">
        <v>65</v>
      </c>
      <c r="F9" s="62">
        <v>29</v>
      </c>
      <c r="G9" s="68" t="s">
        <v>158</v>
      </c>
      <c r="H9" s="65" t="s">
        <v>114</v>
      </c>
      <c r="I9" s="65">
        <v>29</v>
      </c>
      <c r="J9" s="65" t="s">
        <v>85</v>
      </c>
      <c r="K9" s="65">
        <v>100</v>
      </c>
      <c r="L9" s="65">
        <v>100</v>
      </c>
      <c r="M9" s="65">
        <v>1</v>
      </c>
      <c r="N9" s="66">
        <v>30010</v>
      </c>
      <c r="O9" s="66" t="s">
        <v>143</v>
      </c>
      <c r="P9" s="66">
        <v>29</v>
      </c>
      <c r="Q9" s="66">
        <v>89.061999999999998</v>
      </c>
      <c r="R9" s="66">
        <v>20</v>
      </c>
      <c r="S9" s="66">
        <v>2.4</v>
      </c>
      <c r="T9" s="66">
        <v>12</v>
      </c>
      <c r="U9" s="66">
        <f t="shared" si="0"/>
        <v>28.799999999999997</v>
      </c>
    </row>
    <row r="10" spans="1:21">
      <c r="A10" s="62">
        <v>1</v>
      </c>
      <c r="B10" s="62">
        <v>10</v>
      </c>
      <c r="C10" s="62">
        <v>1</v>
      </c>
      <c r="D10" s="62" t="s">
        <v>30</v>
      </c>
      <c r="E10" s="62" t="s">
        <v>65</v>
      </c>
      <c r="F10" s="62">
        <v>29</v>
      </c>
      <c r="G10" s="68" t="s">
        <v>159</v>
      </c>
      <c r="H10" s="65" t="s">
        <v>115</v>
      </c>
      <c r="I10" s="65">
        <v>29</v>
      </c>
      <c r="J10" s="65" t="s">
        <v>86</v>
      </c>
      <c r="K10" s="65">
        <v>100</v>
      </c>
      <c r="L10" s="65">
        <v>100</v>
      </c>
      <c r="M10" s="65">
        <v>1</v>
      </c>
      <c r="N10" s="66">
        <v>30020</v>
      </c>
      <c r="O10" s="66" t="s">
        <v>144</v>
      </c>
      <c r="P10" s="66">
        <v>29</v>
      </c>
      <c r="Q10" s="66">
        <v>0</v>
      </c>
      <c r="R10" s="66">
        <v>100</v>
      </c>
      <c r="S10" s="66">
        <v>8</v>
      </c>
      <c r="T10" s="66">
        <v>8</v>
      </c>
      <c r="U10" s="66">
        <f t="shared" si="0"/>
        <v>64</v>
      </c>
    </row>
    <row r="11" spans="1:21">
      <c r="A11" s="62">
        <v>1</v>
      </c>
      <c r="B11" s="62">
        <v>10</v>
      </c>
      <c r="C11" s="62">
        <v>1</v>
      </c>
      <c r="D11" s="62" t="s">
        <v>30</v>
      </c>
      <c r="E11" s="62" t="s">
        <v>65</v>
      </c>
      <c r="F11" s="62">
        <v>29</v>
      </c>
      <c r="G11" s="68" t="s">
        <v>160</v>
      </c>
      <c r="H11" s="65" t="s">
        <v>116</v>
      </c>
      <c r="I11" s="65">
        <v>29</v>
      </c>
      <c r="J11" s="65" t="s">
        <v>87</v>
      </c>
      <c r="K11" s="65">
        <v>80</v>
      </c>
      <c r="L11" s="65">
        <v>80</v>
      </c>
      <c r="M11" s="65">
        <v>1</v>
      </c>
      <c r="N11" s="66">
        <v>40010</v>
      </c>
      <c r="O11" s="66" t="s">
        <v>145</v>
      </c>
      <c r="P11" s="66">
        <v>29</v>
      </c>
      <c r="Q11" s="66">
        <v>22.579000000000001</v>
      </c>
      <c r="R11" s="66">
        <v>100</v>
      </c>
      <c r="S11" s="66">
        <v>6</v>
      </c>
      <c r="T11" s="66">
        <v>6</v>
      </c>
      <c r="U11" s="66">
        <f t="shared" si="0"/>
        <v>36</v>
      </c>
    </row>
    <row r="12" spans="1:21">
      <c r="A12" s="62">
        <v>1</v>
      </c>
      <c r="B12" s="62">
        <v>10</v>
      </c>
      <c r="C12" s="62">
        <v>1</v>
      </c>
      <c r="D12" s="62" t="s">
        <v>30</v>
      </c>
      <c r="E12" s="62" t="s">
        <v>65</v>
      </c>
      <c r="F12" s="62">
        <v>29</v>
      </c>
      <c r="G12" s="68" t="s">
        <v>161</v>
      </c>
      <c r="H12" s="65" t="s">
        <v>117</v>
      </c>
      <c r="I12" s="65">
        <v>29</v>
      </c>
      <c r="J12" s="65" t="s">
        <v>84</v>
      </c>
      <c r="K12" s="65">
        <v>100</v>
      </c>
      <c r="L12" s="65">
        <v>100</v>
      </c>
      <c r="M12" s="65">
        <v>1</v>
      </c>
      <c r="N12" s="66">
        <v>40020</v>
      </c>
      <c r="O12" s="66" t="s">
        <v>146</v>
      </c>
      <c r="P12" s="66">
        <v>29</v>
      </c>
      <c r="Q12" s="66">
        <v>8.9090000000000007</v>
      </c>
      <c r="R12" s="66">
        <v>80</v>
      </c>
      <c r="S12" s="66">
        <v>4.8</v>
      </c>
      <c r="T12" s="66">
        <v>6</v>
      </c>
      <c r="U12" s="66">
        <f t="shared" si="0"/>
        <v>28.799999999999997</v>
      </c>
    </row>
    <row r="13" spans="1:21">
      <c r="A13" s="62">
        <v>1</v>
      </c>
      <c r="B13" s="62">
        <v>10</v>
      </c>
      <c r="C13" s="62">
        <v>1</v>
      </c>
      <c r="D13" s="62" t="s">
        <v>30</v>
      </c>
      <c r="E13" s="62" t="s">
        <v>65</v>
      </c>
      <c r="F13" s="62">
        <v>29</v>
      </c>
      <c r="G13" s="68" t="s">
        <v>162</v>
      </c>
      <c r="H13" s="65" t="s">
        <v>118</v>
      </c>
      <c r="I13" s="65">
        <v>29</v>
      </c>
      <c r="J13" s="65" t="s">
        <v>88</v>
      </c>
      <c r="K13" s="65">
        <v>100</v>
      </c>
      <c r="L13" s="65">
        <v>100</v>
      </c>
      <c r="M13" s="65">
        <v>1</v>
      </c>
      <c r="N13" s="66">
        <v>40030</v>
      </c>
      <c r="O13" s="66" t="s">
        <v>147</v>
      </c>
      <c r="P13" s="66">
        <v>29</v>
      </c>
      <c r="Q13" s="66">
        <v>75.777000000000001</v>
      </c>
      <c r="R13" s="66">
        <v>100</v>
      </c>
      <c r="S13" s="66">
        <v>4</v>
      </c>
      <c r="T13" s="66">
        <v>4</v>
      </c>
      <c r="U13" s="66">
        <f t="shared" si="0"/>
        <v>16</v>
      </c>
    </row>
    <row r="14" spans="1:21">
      <c r="A14" s="62">
        <v>1</v>
      </c>
      <c r="B14" s="62">
        <v>10</v>
      </c>
      <c r="C14" s="62">
        <v>1</v>
      </c>
      <c r="D14" s="62" t="s">
        <v>30</v>
      </c>
      <c r="E14" s="62" t="s">
        <v>65</v>
      </c>
      <c r="F14" s="62">
        <v>29</v>
      </c>
      <c r="G14" s="68" t="s">
        <v>163</v>
      </c>
      <c r="H14" s="65" t="s">
        <v>119</v>
      </c>
      <c r="I14" s="65">
        <v>29</v>
      </c>
      <c r="J14" s="65" t="s">
        <v>89</v>
      </c>
      <c r="K14" s="65">
        <v>100</v>
      </c>
      <c r="L14" s="65">
        <v>100</v>
      </c>
      <c r="M14" s="65">
        <v>1</v>
      </c>
      <c r="N14" s="66">
        <v>40040</v>
      </c>
      <c r="O14" s="66" t="s">
        <v>148</v>
      </c>
      <c r="P14" s="66">
        <v>29</v>
      </c>
      <c r="Q14" s="66">
        <v>7.3730000000000002</v>
      </c>
      <c r="R14" s="66">
        <v>60</v>
      </c>
      <c r="S14" s="66">
        <v>2.4</v>
      </c>
      <c r="T14" s="66">
        <v>4</v>
      </c>
      <c r="U14" s="66">
        <f t="shared" si="0"/>
        <v>9.6</v>
      </c>
    </row>
    <row r="15" spans="1:21">
      <c r="A15" s="62">
        <v>1</v>
      </c>
      <c r="B15" s="62">
        <v>10</v>
      </c>
      <c r="C15" s="62">
        <v>1</v>
      </c>
      <c r="D15" s="62" t="s">
        <v>30</v>
      </c>
      <c r="E15" s="62" t="s">
        <v>65</v>
      </c>
      <c r="F15" s="62">
        <v>29</v>
      </c>
      <c r="G15" s="68" t="s">
        <v>164</v>
      </c>
      <c r="H15" s="65" t="s">
        <v>120</v>
      </c>
      <c r="I15" s="65">
        <v>29</v>
      </c>
      <c r="J15" s="65" t="s">
        <v>90</v>
      </c>
      <c r="K15" s="65">
        <v>80</v>
      </c>
      <c r="L15" s="65">
        <v>80</v>
      </c>
      <c r="M15" s="65">
        <v>1</v>
      </c>
      <c r="N15" s="66">
        <v>40050</v>
      </c>
      <c r="O15" s="66" t="s">
        <v>149</v>
      </c>
      <c r="P15" s="66">
        <v>29</v>
      </c>
      <c r="Q15" s="66">
        <v>3.1760000000000002</v>
      </c>
      <c r="R15" s="66">
        <v>60</v>
      </c>
      <c r="S15" s="66">
        <v>3</v>
      </c>
      <c r="T15" s="66">
        <v>5</v>
      </c>
      <c r="U15" s="66">
        <f t="shared" si="0"/>
        <v>15</v>
      </c>
    </row>
    <row r="16" spans="1:21">
      <c r="A16" s="62">
        <v>1</v>
      </c>
      <c r="B16" s="62">
        <v>10</v>
      </c>
      <c r="C16" s="62">
        <v>1</v>
      </c>
      <c r="D16" s="62" t="s">
        <v>30</v>
      </c>
      <c r="E16" s="62" t="s">
        <v>65</v>
      </c>
      <c r="F16" s="62">
        <v>29</v>
      </c>
      <c r="G16" s="68" t="s">
        <v>165</v>
      </c>
      <c r="H16" s="65" t="s">
        <v>121</v>
      </c>
      <c r="I16" s="65">
        <v>29</v>
      </c>
      <c r="J16" s="65" t="s">
        <v>91</v>
      </c>
      <c r="K16" s="65">
        <v>80</v>
      </c>
      <c r="L16" s="65">
        <v>80</v>
      </c>
      <c r="M16" s="65">
        <v>1</v>
      </c>
      <c r="N16" s="67"/>
      <c r="O16" s="67"/>
      <c r="P16" s="67"/>
      <c r="Q16" s="67"/>
      <c r="R16" s="67"/>
      <c r="S16" s="67"/>
      <c r="U16">
        <f>SUM(U3:U15)</f>
        <v>343.20000000000005</v>
      </c>
    </row>
    <row r="17" spans="1:21">
      <c r="A17" s="62">
        <v>1</v>
      </c>
      <c r="B17" s="62">
        <v>10</v>
      </c>
      <c r="C17" s="62">
        <v>1</v>
      </c>
      <c r="D17" s="62" t="s">
        <v>30</v>
      </c>
      <c r="E17" s="62" t="s">
        <v>65</v>
      </c>
      <c r="F17" s="62">
        <v>29</v>
      </c>
      <c r="G17" s="68" t="s">
        <v>166</v>
      </c>
      <c r="H17" s="65" t="s">
        <v>122</v>
      </c>
      <c r="I17" s="65">
        <v>29</v>
      </c>
      <c r="J17" s="65" t="s">
        <v>92</v>
      </c>
      <c r="K17" s="65">
        <v>100</v>
      </c>
      <c r="L17" s="65">
        <v>100</v>
      </c>
      <c r="M17" s="65">
        <v>1</v>
      </c>
      <c r="N17" s="69" t="s">
        <v>188</v>
      </c>
      <c r="O17" s="70"/>
      <c r="P17" s="70"/>
      <c r="Q17" s="70"/>
      <c r="R17" s="71"/>
      <c r="S17" s="67"/>
    </row>
    <row r="18" spans="1:21">
      <c r="A18" s="62">
        <v>1</v>
      </c>
      <c r="B18" s="62">
        <v>10</v>
      </c>
      <c r="C18" s="62">
        <v>1</v>
      </c>
      <c r="D18" s="62" t="s">
        <v>30</v>
      </c>
      <c r="E18" s="62" t="s">
        <v>65</v>
      </c>
      <c r="F18" s="62">
        <v>29</v>
      </c>
      <c r="G18" s="68" t="s">
        <v>167</v>
      </c>
      <c r="H18" s="65" t="s">
        <v>123</v>
      </c>
      <c r="I18" s="65">
        <v>29</v>
      </c>
      <c r="J18" s="65" t="s">
        <v>93</v>
      </c>
      <c r="K18" s="65">
        <v>100</v>
      </c>
      <c r="L18" s="65">
        <v>100</v>
      </c>
      <c r="M18" s="65">
        <v>1</v>
      </c>
      <c r="N18" s="63" t="s">
        <v>104</v>
      </c>
      <c r="O18" s="63" t="s">
        <v>182</v>
      </c>
      <c r="P18" s="63" t="s">
        <v>186</v>
      </c>
      <c r="Q18" s="63" t="s">
        <v>187</v>
      </c>
      <c r="R18" s="63" t="s">
        <v>190</v>
      </c>
      <c r="S18" s="74"/>
    </row>
    <row r="19" spans="1:21">
      <c r="A19" s="62">
        <v>1</v>
      </c>
      <c r="B19" s="62">
        <v>10</v>
      </c>
      <c r="C19" s="62">
        <v>1</v>
      </c>
      <c r="D19" s="62" t="s">
        <v>30</v>
      </c>
      <c r="E19" s="62" t="s">
        <v>65</v>
      </c>
      <c r="F19" s="62">
        <v>29</v>
      </c>
      <c r="G19" s="68" t="s">
        <v>168</v>
      </c>
      <c r="H19" s="65" t="s">
        <v>124</v>
      </c>
      <c r="I19" s="65">
        <v>29</v>
      </c>
      <c r="J19" s="65" t="s">
        <v>94</v>
      </c>
      <c r="K19" s="65">
        <v>100</v>
      </c>
      <c r="L19" s="65">
        <v>100</v>
      </c>
      <c r="M19" s="65">
        <v>1</v>
      </c>
      <c r="N19" s="72" t="s">
        <v>78</v>
      </c>
      <c r="O19" s="73" t="s">
        <v>65</v>
      </c>
      <c r="P19" s="73">
        <v>7</v>
      </c>
      <c r="Q19" s="73">
        <f>SUM(L3:L4)/200*100</f>
        <v>100</v>
      </c>
      <c r="R19" s="73">
        <f>Q19*P19</f>
        <v>700</v>
      </c>
      <c r="S19" s="73">
        <f>SUM(N3:N4)</f>
        <v>20030</v>
      </c>
    </row>
    <row r="20" spans="1:21">
      <c r="A20" s="62">
        <v>1</v>
      </c>
      <c r="B20" s="62">
        <v>10</v>
      </c>
      <c r="C20" s="62">
        <v>1</v>
      </c>
      <c r="D20" s="62" t="s">
        <v>30</v>
      </c>
      <c r="E20" s="62" t="s">
        <v>65</v>
      </c>
      <c r="F20" s="62">
        <v>29</v>
      </c>
      <c r="G20" s="68" t="s">
        <v>169</v>
      </c>
      <c r="H20" s="65" t="s">
        <v>125</v>
      </c>
      <c r="I20" s="65">
        <v>29</v>
      </c>
      <c r="J20" s="65" t="s">
        <v>95</v>
      </c>
      <c r="K20" s="65">
        <v>100</v>
      </c>
      <c r="L20" s="65">
        <v>100</v>
      </c>
      <c r="M20" s="65">
        <v>1</v>
      </c>
      <c r="N20" s="72" t="s">
        <v>79</v>
      </c>
      <c r="O20" s="73" t="s">
        <v>65</v>
      </c>
      <c r="P20" s="73">
        <v>26</v>
      </c>
      <c r="Q20" s="73">
        <f>SUM(L5:L13)/900*100</f>
        <v>93.333333333333329</v>
      </c>
      <c r="R20" s="73">
        <f t="shared" ref="R20:R23" si="1">Q20*P20</f>
        <v>2426.6666666666665</v>
      </c>
      <c r="S20" s="73">
        <f>SUM(N5:N13)</f>
        <v>250180</v>
      </c>
    </row>
    <row r="21" spans="1:21">
      <c r="A21" s="62">
        <v>1</v>
      </c>
      <c r="B21" s="62">
        <v>10</v>
      </c>
      <c r="C21" s="62">
        <v>1</v>
      </c>
      <c r="D21" s="62" t="s">
        <v>30</v>
      </c>
      <c r="E21" s="62" t="s">
        <v>65</v>
      </c>
      <c r="F21" s="62">
        <v>29</v>
      </c>
      <c r="G21" s="68" t="s">
        <v>170</v>
      </c>
      <c r="H21" s="65" t="s">
        <v>126</v>
      </c>
      <c r="I21" s="65">
        <v>29</v>
      </c>
      <c r="J21" s="65" t="s">
        <v>96</v>
      </c>
      <c r="K21" s="65">
        <v>100</v>
      </c>
      <c r="L21" s="65">
        <v>100</v>
      </c>
      <c r="M21" s="65">
        <v>1</v>
      </c>
      <c r="N21" s="72" t="s">
        <v>183</v>
      </c>
      <c r="O21" s="73" t="s">
        <v>65</v>
      </c>
      <c r="P21" s="73">
        <v>37</v>
      </c>
      <c r="Q21" s="73"/>
      <c r="R21" s="73">
        <f t="shared" si="1"/>
        <v>0</v>
      </c>
      <c r="S21" s="73"/>
    </row>
    <row r="22" spans="1:21">
      <c r="A22" s="62">
        <v>1</v>
      </c>
      <c r="B22" s="62">
        <v>10</v>
      </c>
      <c r="C22" s="62">
        <v>1</v>
      </c>
      <c r="D22" s="62" t="s">
        <v>30</v>
      </c>
      <c r="E22" s="62" t="s">
        <v>65</v>
      </c>
      <c r="F22" s="62">
        <v>29</v>
      </c>
      <c r="G22" s="68" t="s">
        <v>171</v>
      </c>
      <c r="H22" s="65" t="s">
        <v>127</v>
      </c>
      <c r="I22" s="65">
        <v>29</v>
      </c>
      <c r="J22" s="65" t="s">
        <v>97</v>
      </c>
      <c r="K22" s="65">
        <v>100</v>
      </c>
      <c r="L22" s="65">
        <v>100</v>
      </c>
      <c r="M22" s="65">
        <v>1</v>
      </c>
      <c r="N22" s="72" t="s">
        <v>80</v>
      </c>
      <c r="O22" s="73" t="s">
        <v>65</v>
      </c>
      <c r="P22" s="73">
        <v>10</v>
      </c>
      <c r="Q22" s="73">
        <f>SUM(L14:L20)/700*100</f>
        <v>94.285714285714278</v>
      </c>
      <c r="R22" s="73">
        <f t="shared" si="1"/>
        <v>942.85714285714278</v>
      </c>
      <c r="S22" s="73">
        <f>SUM(N14:N20)</f>
        <v>80090</v>
      </c>
    </row>
    <row r="23" spans="1:21" ht="15.75" thickBot="1">
      <c r="A23" s="62">
        <v>1</v>
      </c>
      <c r="B23" s="62">
        <v>10</v>
      </c>
      <c r="C23" s="62">
        <v>1</v>
      </c>
      <c r="D23" s="62" t="s">
        <v>30</v>
      </c>
      <c r="E23" s="62" t="s">
        <v>65</v>
      </c>
      <c r="F23" s="62">
        <v>29</v>
      </c>
      <c r="G23" s="68" t="s">
        <v>172</v>
      </c>
      <c r="H23" s="65" t="s">
        <v>128</v>
      </c>
      <c r="I23" s="65">
        <v>29</v>
      </c>
      <c r="J23" s="65">
        <v>15.89</v>
      </c>
      <c r="K23" s="65">
        <v>100</v>
      </c>
      <c r="L23" s="65">
        <v>100</v>
      </c>
      <c r="M23" s="65">
        <v>1</v>
      </c>
      <c r="N23" s="72" t="s">
        <v>184</v>
      </c>
      <c r="O23" s="78" t="s">
        <v>65</v>
      </c>
      <c r="P23" s="78">
        <v>20</v>
      </c>
      <c r="Q23" s="78">
        <f>SUM(L21:L31)/1100*100</f>
        <v>92.72727272727272</v>
      </c>
      <c r="R23" s="78">
        <f t="shared" si="1"/>
        <v>1854.5454545454545</v>
      </c>
      <c r="S23" s="78">
        <f>SUM(N21:N31)</f>
        <v>0</v>
      </c>
    </row>
    <row r="24" spans="1:21">
      <c r="A24" s="62">
        <v>1</v>
      </c>
      <c r="B24" s="62">
        <v>10</v>
      </c>
      <c r="C24" s="62">
        <v>1</v>
      </c>
      <c r="D24" s="62" t="s">
        <v>30</v>
      </c>
      <c r="E24" s="62" t="s">
        <v>65</v>
      </c>
      <c r="F24" s="62">
        <v>29</v>
      </c>
      <c r="G24" s="68" t="s">
        <v>173</v>
      </c>
      <c r="H24" s="65" t="s">
        <v>129</v>
      </c>
      <c r="I24" s="65">
        <v>29</v>
      </c>
      <c r="J24" s="65">
        <v>124.45</v>
      </c>
      <c r="K24" s="65">
        <v>100</v>
      </c>
      <c r="L24" s="65">
        <v>100</v>
      </c>
      <c r="M24" s="65">
        <v>1</v>
      </c>
      <c r="N24" s="77"/>
      <c r="O24" s="80" t="s">
        <v>185</v>
      </c>
      <c r="P24" s="81">
        <f>SUM(P19:P23)</f>
        <v>100</v>
      </c>
      <c r="Q24" s="84">
        <f>SUM(R19:R23)/100</f>
        <v>59.240692640692629</v>
      </c>
      <c r="R24" s="85"/>
      <c r="S24" s="80" t="s">
        <v>185</v>
      </c>
      <c r="T24" s="81">
        <f>SUM(T3:T15)</f>
        <v>100</v>
      </c>
      <c r="U24" s="84">
        <f>SUM(U3:U15)</f>
        <v>343.20000000000005</v>
      </c>
    </row>
    <row r="25" spans="1:21" ht="15.75" customHeight="1" thickBot="1">
      <c r="A25" s="62">
        <v>1</v>
      </c>
      <c r="B25" s="62">
        <v>10</v>
      </c>
      <c r="C25" s="62">
        <v>1</v>
      </c>
      <c r="D25" s="62" t="s">
        <v>30</v>
      </c>
      <c r="E25" s="62" t="s">
        <v>65</v>
      </c>
      <c r="F25" s="62">
        <v>29</v>
      </c>
      <c r="G25" s="68" t="s">
        <v>174</v>
      </c>
      <c r="H25" s="65" t="s">
        <v>130</v>
      </c>
      <c r="I25" s="65">
        <v>29</v>
      </c>
      <c r="J25" s="65">
        <v>12</v>
      </c>
      <c r="K25" s="65">
        <v>100</v>
      </c>
      <c r="L25" s="65">
        <v>100</v>
      </c>
      <c r="M25" s="65">
        <v>1</v>
      </c>
      <c r="N25" s="77"/>
      <c r="O25" s="82"/>
      <c r="P25" s="83"/>
      <c r="Q25" s="86"/>
      <c r="R25" s="87"/>
      <c r="S25" s="82"/>
      <c r="T25" s="83"/>
      <c r="U25" s="86"/>
    </row>
    <row r="26" spans="1:21">
      <c r="A26" s="62">
        <v>1</v>
      </c>
      <c r="B26" s="62">
        <v>10</v>
      </c>
      <c r="C26" s="62">
        <v>1</v>
      </c>
      <c r="D26" s="62" t="s">
        <v>30</v>
      </c>
      <c r="E26" s="62" t="s">
        <v>65</v>
      </c>
      <c r="F26" s="62">
        <v>29</v>
      </c>
      <c r="G26" s="68" t="s">
        <v>175</v>
      </c>
      <c r="H26" s="65" t="s">
        <v>131</v>
      </c>
      <c r="I26" s="65">
        <v>29</v>
      </c>
      <c r="J26" s="65" t="s">
        <v>98</v>
      </c>
      <c r="K26" s="65">
        <v>80</v>
      </c>
      <c r="L26" s="65">
        <v>80</v>
      </c>
      <c r="M26" s="65">
        <v>1</v>
      </c>
      <c r="N26" s="67"/>
      <c r="O26" s="79"/>
      <c r="P26" s="79"/>
      <c r="Q26" s="92" t="s">
        <v>191</v>
      </c>
      <c r="R26" s="93"/>
      <c r="S26" s="74"/>
      <c r="U26" t="s">
        <v>25</v>
      </c>
    </row>
    <row r="27" spans="1:21">
      <c r="A27" s="62">
        <v>1</v>
      </c>
      <c r="B27" s="62">
        <v>10</v>
      </c>
      <c r="C27" s="62">
        <v>1</v>
      </c>
      <c r="D27" s="62" t="s">
        <v>30</v>
      </c>
      <c r="E27" s="62" t="s">
        <v>65</v>
      </c>
      <c r="F27" s="62">
        <v>29</v>
      </c>
      <c r="G27" s="68" t="s">
        <v>176</v>
      </c>
      <c r="H27" s="65" t="s">
        <v>132</v>
      </c>
      <c r="I27" s="65">
        <v>29</v>
      </c>
      <c r="J27" s="65" t="s">
        <v>99</v>
      </c>
      <c r="K27" s="65">
        <v>80</v>
      </c>
      <c r="L27" s="65">
        <v>80</v>
      </c>
      <c r="M27" s="65">
        <v>1</v>
      </c>
      <c r="N27" s="67"/>
      <c r="O27" s="67"/>
      <c r="P27" s="67"/>
      <c r="Q27" s="67"/>
      <c r="R27" s="67"/>
      <c r="S27" s="74"/>
    </row>
    <row r="28" spans="1:21">
      <c r="A28" s="62">
        <v>1</v>
      </c>
      <c r="B28" s="62">
        <v>10</v>
      </c>
      <c r="C28" s="62">
        <v>1</v>
      </c>
      <c r="D28" s="62" t="s">
        <v>30</v>
      </c>
      <c r="E28" s="62" t="s">
        <v>65</v>
      </c>
      <c r="F28" s="62">
        <v>29</v>
      </c>
      <c r="G28" s="68" t="s">
        <v>177</v>
      </c>
      <c r="H28" s="65" t="s">
        <v>133</v>
      </c>
      <c r="I28" s="65">
        <v>29</v>
      </c>
      <c r="J28" s="65">
        <v>30</v>
      </c>
      <c r="K28" s="65">
        <v>60</v>
      </c>
      <c r="L28" s="65">
        <v>60</v>
      </c>
      <c r="M28" s="65">
        <v>1</v>
      </c>
      <c r="N28" s="67"/>
      <c r="O28" s="67" t="s">
        <v>192</v>
      </c>
      <c r="P28" s="67" t="s">
        <v>194</v>
      </c>
      <c r="Q28" s="67" t="s">
        <v>195</v>
      </c>
      <c r="R28" s="67" t="s">
        <v>196</v>
      </c>
      <c r="S28" s="74"/>
    </row>
    <row r="29" spans="1:21">
      <c r="A29" s="62">
        <v>1</v>
      </c>
      <c r="B29" s="62">
        <v>10</v>
      </c>
      <c r="C29" s="62">
        <v>1</v>
      </c>
      <c r="D29" s="62" t="s">
        <v>30</v>
      </c>
      <c r="E29" s="62" t="s">
        <v>65</v>
      </c>
      <c r="F29" s="62">
        <v>29</v>
      </c>
      <c r="G29" s="68" t="s">
        <v>178</v>
      </c>
      <c r="H29" s="65" t="s">
        <v>134</v>
      </c>
      <c r="I29" s="65">
        <v>29</v>
      </c>
      <c r="J29" s="65" t="s">
        <v>100</v>
      </c>
      <c r="K29" s="65">
        <v>100</v>
      </c>
      <c r="L29" s="65">
        <v>100</v>
      </c>
      <c r="M29" s="65">
        <v>1</v>
      </c>
      <c r="N29" s="67" t="s">
        <v>6</v>
      </c>
      <c r="O29" s="67">
        <v>30</v>
      </c>
      <c r="P29" s="67">
        <f>U24</f>
        <v>343.20000000000005</v>
      </c>
      <c r="Q29" s="67">
        <f>45.6</f>
        <v>45.6</v>
      </c>
      <c r="R29" s="67"/>
      <c r="S29" s="74"/>
    </row>
    <row r="30" spans="1:21">
      <c r="A30" s="62">
        <v>1</v>
      </c>
      <c r="B30" s="62">
        <v>10</v>
      </c>
      <c r="C30" s="62">
        <v>1</v>
      </c>
      <c r="D30" s="62" t="s">
        <v>30</v>
      </c>
      <c r="E30" s="62" t="s">
        <v>65</v>
      </c>
      <c r="F30" s="62">
        <v>29</v>
      </c>
      <c r="G30" s="68" t="s">
        <v>179</v>
      </c>
      <c r="H30" s="65" t="s">
        <v>135</v>
      </c>
      <c r="I30" s="65">
        <v>29</v>
      </c>
      <c r="J30" s="65" t="s">
        <v>101</v>
      </c>
      <c r="K30" s="65">
        <v>100</v>
      </c>
      <c r="L30" s="65">
        <v>100</v>
      </c>
      <c r="M30" s="65">
        <v>1</v>
      </c>
      <c r="N30" s="67" t="s">
        <v>1</v>
      </c>
      <c r="O30" s="67">
        <v>65</v>
      </c>
      <c r="P30" s="67">
        <f>Q24</f>
        <v>59.240692640692629</v>
      </c>
      <c r="Q30" s="67">
        <f>90.982</f>
        <v>90.981999999999999</v>
      </c>
      <c r="R30" s="67"/>
      <c r="S30" s="74"/>
    </row>
    <row r="31" spans="1:21">
      <c r="A31" s="62">
        <v>1</v>
      </c>
      <c r="B31" s="62">
        <v>10</v>
      </c>
      <c r="C31" s="62">
        <v>1</v>
      </c>
      <c r="D31" s="62" t="s">
        <v>30</v>
      </c>
      <c r="E31" s="62" t="s">
        <v>65</v>
      </c>
      <c r="F31" s="62">
        <v>29</v>
      </c>
      <c r="G31" s="68" t="s">
        <v>180</v>
      </c>
      <c r="H31" s="65" t="s">
        <v>136</v>
      </c>
      <c r="I31" s="65">
        <v>29</v>
      </c>
      <c r="J31" s="65" t="s">
        <v>102</v>
      </c>
      <c r="K31" s="65">
        <v>100</v>
      </c>
      <c r="L31" s="65">
        <v>100</v>
      </c>
      <c r="M31" s="65">
        <v>1</v>
      </c>
      <c r="N31" s="67" t="s">
        <v>193</v>
      </c>
      <c r="O31" s="67">
        <f>SUM(O29:O30)</f>
        <v>95</v>
      </c>
      <c r="P31" s="67">
        <f>(P29*$O$29+P30*$O$30)/100</f>
        <v>141.46645021645023</v>
      </c>
      <c r="Q31" s="67">
        <f>(Q29*$O$29+Q30*$O$30)/100</f>
        <v>72.818299999999994</v>
      </c>
      <c r="R31" s="67"/>
      <c r="S31" s="67"/>
    </row>
    <row r="32" spans="1:21">
      <c r="L32">
        <f>SUM(L3:L31)</f>
        <v>2720</v>
      </c>
      <c r="N32" s="94" t="s">
        <v>197</v>
      </c>
      <c r="Q32" s="95" t="s">
        <v>181</v>
      </c>
    </row>
    <row r="33" spans="14:17">
      <c r="N33" s="94" t="s">
        <v>198</v>
      </c>
      <c r="Q33" t="s">
        <v>199</v>
      </c>
    </row>
  </sheetData>
  <mergeCells count="13">
    <mergeCell ref="U24:U25"/>
    <mergeCell ref="N1:U1"/>
    <mergeCell ref="A1:F1"/>
    <mergeCell ref="Q26:R26"/>
    <mergeCell ref="N17:R17"/>
    <mergeCell ref="O24:O25"/>
    <mergeCell ref="P24:P25"/>
    <mergeCell ref="Q24:R25"/>
    <mergeCell ref="S24:S25"/>
    <mergeCell ref="T24:T25"/>
    <mergeCell ref="G2:H2"/>
    <mergeCell ref="G1:M1"/>
    <mergeCell ref="N2:O2"/>
  </mergeCells>
  <pageMargins left="0.7" right="0.7" top="0.75" bottom="0.75" header="0.3" footer="0.3"/>
  <pageSetup orientation="portrait" horizontalDpi="300" verticalDpi="0" copies="0" r:id="rId1"/>
  <ignoredErrors>
    <ignoredError sqref="Q19:S23" formulaRange="1"/>
  </ignoredErrors>
</worksheet>
</file>

<file path=xl/worksheets/sheet4.xml><?xml version="1.0" encoding="utf-8"?>
<worksheet xmlns="http://schemas.openxmlformats.org/spreadsheetml/2006/main" xmlns:r="http://schemas.openxmlformats.org/officeDocument/2006/relationships">
  <dimension ref="A1:V42"/>
  <sheetViews>
    <sheetView tabSelected="1" topLeftCell="J1" workbookViewId="0">
      <selection activeCell="J28" sqref="J28"/>
    </sheetView>
  </sheetViews>
  <sheetFormatPr defaultRowHeight="15"/>
  <cols>
    <col min="1" max="7" width="9.140625" style="67"/>
    <col min="8" max="8" width="3.7109375" style="67" customWidth="1"/>
    <col min="9" max="9" width="0" style="67" hidden="1" customWidth="1"/>
    <col min="10" max="10" width="23.85546875" style="67" customWidth="1"/>
    <col min="11" max="12" width="9.140625" style="67"/>
    <col min="13" max="13" width="10.140625" style="67" bestFit="1" customWidth="1"/>
    <col min="14" max="15" width="9.140625" style="67"/>
    <col min="16" max="16" width="11.140625" style="67" customWidth="1"/>
    <col min="17" max="17" width="11.85546875" style="67" customWidth="1"/>
    <col min="18" max="18" width="11.140625" style="67" customWidth="1"/>
    <col min="19" max="20" width="9.140625" style="67"/>
    <col min="21" max="21" width="16.42578125" style="67" customWidth="1"/>
    <col min="22" max="16384" width="9.140625" style="67"/>
  </cols>
  <sheetData>
    <row r="1" spans="1:21">
      <c r="A1" s="59" t="s">
        <v>151</v>
      </c>
      <c r="B1" s="59"/>
      <c r="C1" s="59"/>
      <c r="D1" s="59"/>
      <c r="E1" s="59"/>
      <c r="F1" s="59"/>
      <c r="G1" s="60" t="s">
        <v>107</v>
      </c>
      <c r="H1" s="60"/>
      <c r="I1" s="60"/>
      <c r="J1" s="60"/>
      <c r="K1" s="60"/>
      <c r="L1" s="60"/>
      <c r="M1" s="60"/>
      <c r="N1" s="61" t="s">
        <v>150</v>
      </c>
      <c r="O1" s="61"/>
      <c r="P1" s="61"/>
      <c r="Q1" s="61"/>
      <c r="R1" s="61"/>
      <c r="S1" s="61"/>
      <c r="T1" s="61"/>
      <c r="U1" s="61"/>
    </row>
    <row r="2" spans="1:21">
      <c r="A2" s="62" t="s">
        <v>62</v>
      </c>
      <c r="B2" s="62" t="s">
        <v>77</v>
      </c>
      <c r="C2" s="62" t="s">
        <v>103</v>
      </c>
      <c r="D2" s="62" t="s">
        <v>40</v>
      </c>
      <c r="E2" s="62" t="s">
        <v>182</v>
      </c>
      <c r="F2" s="62" t="s">
        <v>63</v>
      </c>
      <c r="G2" s="60" t="s">
        <v>104</v>
      </c>
      <c r="H2" s="60"/>
      <c r="I2" s="63" t="s">
        <v>63</v>
      </c>
      <c r="J2" s="63" t="s">
        <v>105</v>
      </c>
      <c r="K2" s="63" t="s">
        <v>74</v>
      </c>
      <c r="L2" s="63" t="s">
        <v>76</v>
      </c>
      <c r="M2" s="63" t="s">
        <v>106</v>
      </c>
      <c r="N2" s="61" t="s">
        <v>104</v>
      </c>
      <c r="O2" s="61"/>
      <c r="P2" s="64" t="s">
        <v>63</v>
      </c>
      <c r="Q2" s="64" t="s">
        <v>105</v>
      </c>
      <c r="R2" s="64" t="s">
        <v>74</v>
      </c>
      <c r="S2" s="64" t="s">
        <v>76</v>
      </c>
      <c r="T2" s="64" t="s">
        <v>189</v>
      </c>
      <c r="U2" s="64" t="s">
        <v>190</v>
      </c>
    </row>
    <row r="3" spans="1:21">
      <c r="A3" s="62">
        <v>1</v>
      </c>
      <c r="B3" s="62">
        <v>10</v>
      </c>
      <c r="C3" s="62">
        <v>2</v>
      </c>
      <c r="D3" s="62" t="s">
        <v>31</v>
      </c>
      <c r="E3" s="62" t="s">
        <v>66</v>
      </c>
      <c r="F3" s="62">
        <v>34</v>
      </c>
      <c r="G3" s="68" t="s">
        <v>173</v>
      </c>
      <c r="H3" s="65" t="s">
        <v>129</v>
      </c>
      <c r="I3" s="65">
        <v>29</v>
      </c>
      <c r="J3" s="65">
        <v>1.5</v>
      </c>
      <c r="K3" s="65">
        <v>100</v>
      </c>
      <c r="L3" s="65">
        <v>100</v>
      </c>
      <c r="M3" s="65">
        <v>1</v>
      </c>
      <c r="N3" s="66">
        <v>10010</v>
      </c>
      <c r="O3" s="66" t="s">
        <v>137</v>
      </c>
      <c r="P3" s="66">
        <v>34</v>
      </c>
      <c r="Q3" s="66">
        <v>0.55500000000000005</v>
      </c>
      <c r="R3" s="66">
        <v>60</v>
      </c>
      <c r="S3" s="66">
        <v>6</v>
      </c>
      <c r="T3" s="66">
        <v>10</v>
      </c>
      <c r="U3" s="66">
        <f>T3*S3</f>
        <v>60</v>
      </c>
    </row>
    <row r="4" spans="1:21">
      <c r="A4" s="62">
        <v>1</v>
      </c>
      <c r="B4" s="62">
        <v>10</v>
      </c>
      <c r="C4" s="62">
        <v>2</v>
      </c>
      <c r="D4" s="62" t="s">
        <v>31</v>
      </c>
      <c r="E4" s="62" t="s">
        <v>66</v>
      </c>
      <c r="F4" s="62">
        <v>34</v>
      </c>
      <c r="G4" s="68" t="s">
        <v>174</v>
      </c>
      <c r="H4" s="65" t="s">
        <v>130</v>
      </c>
      <c r="I4" s="65">
        <v>29</v>
      </c>
      <c r="J4" s="65" t="s">
        <v>81</v>
      </c>
      <c r="K4" s="65">
        <v>100</v>
      </c>
      <c r="L4" s="65">
        <v>100</v>
      </c>
      <c r="M4" s="65">
        <v>1</v>
      </c>
      <c r="N4" s="66">
        <v>10020</v>
      </c>
      <c r="O4" s="66" t="s">
        <v>138</v>
      </c>
      <c r="P4" s="66">
        <v>34</v>
      </c>
      <c r="Q4" s="66">
        <v>0.51100000000000001</v>
      </c>
      <c r="R4" s="66">
        <v>60</v>
      </c>
      <c r="S4" s="66">
        <v>4.8</v>
      </c>
      <c r="T4" s="66">
        <v>8</v>
      </c>
      <c r="U4" s="66">
        <f t="shared" ref="U4:U15" si="0">T4*S4</f>
        <v>38.4</v>
      </c>
    </row>
    <row r="5" spans="1:21">
      <c r="A5" s="62">
        <v>1</v>
      </c>
      <c r="B5" s="62">
        <v>10</v>
      </c>
      <c r="C5" s="62">
        <v>2</v>
      </c>
      <c r="D5" s="62" t="s">
        <v>31</v>
      </c>
      <c r="E5" s="62" t="s">
        <v>66</v>
      </c>
      <c r="F5" s="62">
        <v>34</v>
      </c>
      <c r="G5" s="68" t="s">
        <v>175</v>
      </c>
      <c r="H5" s="65" t="s">
        <v>131</v>
      </c>
      <c r="I5" s="65">
        <v>29</v>
      </c>
      <c r="J5" s="65" t="s">
        <v>82</v>
      </c>
      <c r="K5" s="65">
        <v>100</v>
      </c>
      <c r="L5" s="65">
        <v>100</v>
      </c>
      <c r="M5" s="65">
        <v>1</v>
      </c>
      <c r="N5" s="66">
        <v>10030</v>
      </c>
      <c r="O5" s="66" t="s">
        <v>139</v>
      </c>
      <c r="P5" s="66">
        <v>34</v>
      </c>
      <c r="Q5" s="66">
        <v>7.0000000000000007E-2</v>
      </c>
      <c r="R5" s="66">
        <v>20</v>
      </c>
      <c r="S5" s="66">
        <v>1</v>
      </c>
      <c r="T5" s="66">
        <v>5</v>
      </c>
      <c r="U5" s="66">
        <f t="shared" si="0"/>
        <v>5</v>
      </c>
    </row>
    <row r="6" spans="1:21">
      <c r="A6" s="62">
        <v>1</v>
      </c>
      <c r="B6" s="62">
        <v>10</v>
      </c>
      <c r="C6" s="62">
        <v>2</v>
      </c>
      <c r="D6" s="62" t="s">
        <v>31</v>
      </c>
      <c r="E6" s="62" t="s">
        <v>66</v>
      </c>
      <c r="F6" s="62">
        <v>34</v>
      </c>
      <c r="G6" s="68" t="s">
        <v>176</v>
      </c>
      <c r="H6" s="65" t="s">
        <v>132</v>
      </c>
      <c r="I6" s="65">
        <v>29</v>
      </c>
      <c r="J6" s="65">
        <v>15</v>
      </c>
      <c r="K6" s="65">
        <v>100</v>
      </c>
      <c r="L6" s="65">
        <v>100</v>
      </c>
      <c r="M6" s="65">
        <v>1</v>
      </c>
      <c r="N6" s="66">
        <v>20010</v>
      </c>
      <c r="O6" s="66" t="s">
        <v>140</v>
      </c>
      <c r="P6" s="66">
        <v>34</v>
      </c>
      <c r="Q6" s="66">
        <v>3.1</v>
      </c>
      <c r="R6" s="66">
        <v>40</v>
      </c>
      <c r="S6" s="66">
        <v>2.4</v>
      </c>
      <c r="T6" s="66">
        <v>6</v>
      </c>
      <c r="U6" s="66">
        <f t="shared" si="0"/>
        <v>14.399999999999999</v>
      </c>
    </row>
    <row r="7" spans="1:21">
      <c r="A7" s="62">
        <v>1</v>
      </c>
      <c r="B7" s="62">
        <v>10</v>
      </c>
      <c r="C7" s="62">
        <v>2</v>
      </c>
      <c r="D7" s="62" t="s">
        <v>31</v>
      </c>
      <c r="E7" s="62" t="s">
        <v>66</v>
      </c>
      <c r="F7" s="62">
        <v>34</v>
      </c>
      <c r="G7" s="68" t="s">
        <v>177</v>
      </c>
      <c r="H7" s="65" t="s">
        <v>133</v>
      </c>
      <c r="I7" s="65">
        <v>29</v>
      </c>
      <c r="J7" s="65" t="s">
        <v>200</v>
      </c>
      <c r="K7" s="65">
        <v>100</v>
      </c>
      <c r="L7" s="65">
        <v>100</v>
      </c>
      <c r="M7" s="65">
        <v>1</v>
      </c>
      <c r="N7" s="66">
        <v>20020</v>
      </c>
      <c r="O7" s="66" t="s">
        <v>141</v>
      </c>
      <c r="P7" s="66">
        <v>34</v>
      </c>
      <c r="Q7" s="66">
        <v>57.509</v>
      </c>
      <c r="R7" s="66">
        <v>100</v>
      </c>
      <c r="S7" s="66">
        <v>5</v>
      </c>
      <c r="T7" s="66">
        <v>5</v>
      </c>
      <c r="U7" s="66">
        <f t="shared" si="0"/>
        <v>25</v>
      </c>
    </row>
    <row r="8" spans="1:21">
      <c r="A8" s="62">
        <v>1</v>
      </c>
      <c r="B8" s="62">
        <v>10</v>
      </c>
      <c r="C8" s="62">
        <v>2</v>
      </c>
      <c r="D8" s="62" t="s">
        <v>31</v>
      </c>
      <c r="E8" s="62" t="s">
        <v>66</v>
      </c>
      <c r="F8" s="62">
        <v>34</v>
      </c>
      <c r="G8" s="68" t="s">
        <v>178</v>
      </c>
      <c r="H8" s="65" t="s">
        <v>134</v>
      </c>
      <c r="I8" s="65">
        <v>29</v>
      </c>
      <c r="J8" s="65" t="s">
        <v>84</v>
      </c>
      <c r="K8" s="65">
        <v>100</v>
      </c>
      <c r="L8" s="65">
        <v>100</v>
      </c>
      <c r="M8" s="65">
        <v>1</v>
      </c>
      <c r="N8" s="66">
        <v>20030</v>
      </c>
      <c r="O8" s="66" t="s">
        <v>142</v>
      </c>
      <c r="P8" s="66">
        <v>34</v>
      </c>
      <c r="Q8" s="66">
        <v>9.58</v>
      </c>
      <c r="R8" s="66">
        <v>40</v>
      </c>
      <c r="S8" s="66">
        <v>2.4</v>
      </c>
      <c r="T8" s="66">
        <v>6</v>
      </c>
      <c r="U8" s="66">
        <f t="shared" si="0"/>
        <v>14.399999999999999</v>
      </c>
    </row>
    <row r="9" spans="1:21">
      <c r="A9" s="62">
        <v>1</v>
      </c>
      <c r="B9" s="62">
        <v>10</v>
      </c>
      <c r="C9" s="62">
        <v>2</v>
      </c>
      <c r="D9" s="62" t="s">
        <v>31</v>
      </c>
      <c r="E9" s="62" t="s">
        <v>66</v>
      </c>
      <c r="F9" s="62">
        <v>34</v>
      </c>
      <c r="G9" s="68" t="s">
        <v>179</v>
      </c>
      <c r="H9" s="65" t="s">
        <v>135</v>
      </c>
      <c r="I9" s="65">
        <v>29</v>
      </c>
      <c r="J9" s="65" t="s">
        <v>85</v>
      </c>
      <c r="K9" s="65">
        <v>100</v>
      </c>
      <c r="L9" s="65">
        <v>100</v>
      </c>
      <c r="M9" s="65">
        <v>1</v>
      </c>
      <c r="N9" s="66">
        <v>20040</v>
      </c>
      <c r="O9" s="66" t="s">
        <v>210</v>
      </c>
      <c r="P9" s="66">
        <v>34</v>
      </c>
      <c r="Q9" s="66">
        <v>0.50900000000000001</v>
      </c>
      <c r="R9" s="66">
        <v>20</v>
      </c>
      <c r="S9" s="66">
        <v>2</v>
      </c>
      <c r="T9" s="66">
        <v>10</v>
      </c>
      <c r="U9" s="66">
        <f t="shared" si="0"/>
        <v>20</v>
      </c>
    </row>
    <row r="10" spans="1:21">
      <c r="A10" s="62">
        <v>1</v>
      </c>
      <c r="B10" s="62">
        <v>10</v>
      </c>
      <c r="C10" s="62">
        <v>2</v>
      </c>
      <c r="D10" s="62" t="s">
        <v>31</v>
      </c>
      <c r="E10" s="62" t="s">
        <v>66</v>
      </c>
      <c r="F10" s="62">
        <v>34</v>
      </c>
      <c r="G10" s="68" t="s">
        <v>180</v>
      </c>
      <c r="H10" s="65" t="s">
        <v>136</v>
      </c>
      <c r="I10" s="65">
        <v>29</v>
      </c>
      <c r="J10" s="65" t="s">
        <v>86</v>
      </c>
      <c r="K10" s="65">
        <v>100</v>
      </c>
      <c r="L10" s="65">
        <v>100</v>
      </c>
      <c r="M10" s="65">
        <v>1</v>
      </c>
      <c r="N10" s="66">
        <v>30010</v>
      </c>
      <c r="O10" s="66" t="s">
        <v>143</v>
      </c>
      <c r="P10" s="66">
        <v>34</v>
      </c>
      <c r="Q10" s="66">
        <v>98.405000000000001</v>
      </c>
      <c r="R10" s="66">
        <v>20</v>
      </c>
      <c r="S10" s="66">
        <v>2.5</v>
      </c>
      <c r="T10" s="66">
        <v>13</v>
      </c>
      <c r="U10" s="66">
        <f t="shared" si="0"/>
        <v>32.5</v>
      </c>
    </row>
    <row r="11" spans="1:21">
      <c r="A11" s="62">
        <v>1</v>
      </c>
      <c r="B11" s="62">
        <v>10</v>
      </c>
      <c r="C11" s="62">
        <v>2</v>
      </c>
      <c r="D11" s="62" t="s">
        <v>31</v>
      </c>
      <c r="E11" s="62" t="s">
        <v>66</v>
      </c>
      <c r="F11" s="62">
        <v>34</v>
      </c>
      <c r="G11" s="68" t="s">
        <v>160</v>
      </c>
      <c r="H11" s="65" t="s">
        <v>116</v>
      </c>
      <c r="I11" s="65">
        <v>29</v>
      </c>
      <c r="J11" s="65" t="s">
        <v>201</v>
      </c>
      <c r="K11" s="65">
        <v>100</v>
      </c>
      <c r="L11" s="65">
        <v>100</v>
      </c>
      <c r="M11" s="65">
        <v>1</v>
      </c>
      <c r="N11" s="66">
        <v>30020</v>
      </c>
      <c r="O11" s="66" t="s">
        <v>144</v>
      </c>
      <c r="P11" s="66">
        <v>34</v>
      </c>
      <c r="Q11" s="66">
        <v>5105.5649999999996</v>
      </c>
      <c r="R11" s="66">
        <v>20</v>
      </c>
      <c r="S11" s="66">
        <v>2.5</v>
      </c>
      <c r="T11" s="66">
        <v>13</v>
      </c>
      <c r="U11" s="66">
        <f t="shared" si="0"/>
        <v>32.5</v>
      </c>
    </row>
    <row r="12" spans="1:21">
      <c r="A12" s="62">
        <v>1</v>
      </c>
      <c r="B12" s="62">
        <v>10</v>
      </c>
      <c r="C12" s="62">
        <v>2</v>
      </c>
      <c r="D12" s="62" t="s">
        <v>31</v>
      </c>
      <c r="E12" s="62" t="s">
        <v>66</v>
      </c>
      <c r="F12" s="62">
        <v>34</v>
      </c>
      <c r="G12" s="68" t="s">
        <v>161</v>
      </c>
      <c r="H12" s="65" t="s">
        <v>117</v>
      </c>
      <c r="I12" s="65">
        <v>29</v>
      </c>
      <c r="J12" s="65" t="s">
        <v>202</v>
      </c>
      <c r="K12" s="65">
        <v>80</v>
      </c>
      <c r="L12" s="65">
        <v>80</v>
      </c>
      <c r="M12" s="65">
        <v>1</v>
      </c>
      <c r="N12" s="66">
        <v>40010</v>
      </c>
      <c r="O12" s="66" t="s">
        <v>145</v>
      </c>
      <c r="P12" s="66">
        <v>34</v>
      </c>
      <c r="Q12" s="66">
        <v>18.103000000000002</v>
      </c>
      <c r="R12" s="66">
        <v>80</v>
      </c>
      <c r="S12" s="66">
        <v>4.8</v>
      </c>
      <c r="T12" s="66">
        <v>6</v>
      </c>
      <c r="U12" s="66">
        <f t="shared" si="0"/>
        <v>28.799999999999997</v>
      </c>
    </row>
    <row r="13" spans="1:21">
      <c r="A13" s="62">
        <v>1</v>
      </c>
      <c r="B13" s="62">
        <v>10</v>
      </c>
      <c r="C13" s="62">
        <v>2</v>
      </c>
      <c r="D13" s="62" t="s">
        <v>31</v>
      </c>
      <c r="E13" s="62" t="s">
        <v>66</v>
      </c>
      <c r="F13" s="62">
        <v>34</v>
      </c>
      <c r="G13" s="68" t="s">
        <v>162</v>
      </c>
      <c r="H13" s="65" t="s">
        <v>118</v>
      </c>
      <c r="I13" s="65">
        <v>29</v>
      </c>
      <c r="J13" s="65" t="s">
        <v>88</v>
      </c>
      <c r="K13" s="65">
        <v>100</v>
      </c>
      <c r="L13" s="65">
        <v>100</v>
      </c>
      <c r="M13" s="65">
        <v>1</v>
      </c>
      <c r="N13" s="66">
        <v>40020</v>
      </c>
      <c r="O13" s="66" t="s">
        <v>146</v>
      </c>
      <c r="P13" s="66">
        <v>34</v>
      </c>
      <c r="Q13" s="66">
        <v>16.606999999999999</v>
      </c>
      <c r="R13" s="66">
        <v>100</v>
      </c>
      <c r="S13" s="66">
        <v>6</v>
      </c>
      <c r="T13" s="66">
        <v>6</v>
      </c>
      <c r="U13" s="66">
        <f t="shared" si="0"/>
        <v>36</v>
      </c>
    </row>
    <row r="14" spans="1:21">
      <c r="A14" s="62">
        <v>1</v>
      </c>
      <c r="B14" s="62">
        <v>10</v>
      </c>
      <c r="C14" s="62">
        <v>2</v>
      </c>
      <c r="D14" s="62" t="s">
        <v>31</v>
      </c>
      <c r="E14" s="62" t="s">
        <v>66</v>
      </c>
      <c r="F14" s="62">
        <v>34</v>
      </c>
      <c r="G14" s="68" t="s">
        <v>163</v>
      </c>
      <c r="H14" s="65" t="s">
        <v>119</v>
      </c>
      <c r="I14" s="65">
        <v>29</v>
      </c>
      <c r="J14" s="65" t="s">
        <v>89</v>
      </c>
      <c r="K14" s="65">
        <v>100</v>
      </c>
      <c r="L14" s="65">
        <v>100</v>
      </c>
      <c r="M14" s="65">
        <v>1</v>
      </c>
      <c r="N14" s="66">
        <v>40030</v>
      </c>
      <c r="O14" s="66" t="s">
        <v>147</v>
      </c>
      <c r="P14" s="66">
        <v>34</v>
      </c>
      <c r="Q14" s="66">
        <v>41.462000000000003</v>
      </c>
      <c r="R14" s="66">
        <v>100</v>
      </c>
      <c r="S14" s="66">
        <v>4</v>
      </c>
      <c r="T14" s="66">
        <v>4</v>
      </c>
      <c r="U14" s="66">
        <f t="shared" si="0"/>
        <v>16</v>
      </c>
    </row>
    <row r="15" spans="1:21">
      <c r="A15" s="62">
        <v>1</v>
      </c>
      <c r="B15" s="62">
        <v>10</v>
      </c>
      <c r="C15" s="62">
        <v>2</v>
      </c>
      <c r="D15" s="62" t="s">
        <v>31</v>
      </c>
      <c r="E15" s="62" t="s">
        <v>66</v>
      </c>
      <c r="F15" s="62">
        <v>34</v>
      </c>
      <c r="G15" s="68" t="s">
        <v>164</v>
      </c>
      <c r="H15" s="65" t="s">
        <v>120</v>
      </c>
      <c r="I15" s="65">
        <v>29</v>
      </c>
      <c r="J15" s="65" t="s">
        <v>90</v>
      </c>
      <c r="K15" s="65">
        <v>80</v>
      </c>
      <c r="L15" s="65">
        <v>80</v>
      </c>
      <c r="M15" s="65">
        <v>1</v>
      </c>
      <c r="N15" s="66">
        <v>40040</v>
      </c>
      <c r="O15" s="66" t="s">
        <v>148</v>
      </c>
      <c r="P15" s="66">
        <v>34</v>
      </c>
      <c r="Q15" s="66">
        <v>0.626</v>
      </c>
      <c r="R15" s="66">
        <v>20</v>
      </c>
      <c r="S15" s="66">
        <v>0.8</v>
      </c>
      <c r="T15" s="66">
        <v>4</v>
      </c>
      <c r="U15" s="66">
        <f t="shared" si="0"/>
        <v>3.2</v>
      </c>
    </row>
    <row r="16" spans="1:21">
      <c r="A16" s="62">
        <v>1</v>
      </c>
      <c r="B16" s="62">
        <v>10</v>
      </c>
      <c r="C16" s="62">
        <v>2</v>
      </c>
      <c r="D16" s="62" t="s">
        <v>31</v>
      </c>
      <c r="E16" s="62" t="s">
        <v>66</v>
      </c>
      <c r="F16" s="62">
        <v>34</v>
      </c>
      <c r="G16" s="68" t="s">
        <v>165</v>
      </c>
      <c r="H16" s="65" t="s">
        <v>121</v>
      </c>
      <c r="I16" s="65">
        <v>29</v>
      </c>
      <c r="J16" s="65" t="s">
        <v>203</v>
      </c>
      <c r="K16" s="65">
        <v>100</v>
      </c>
      <c r="L16" s="65">
        <v>100</v>
      </c>
      <c r="M16" s="65">
        <v>1</v>
      </c>
      <c r="N16" s="66">
        <v>40050</v>
      </c>
      <c r="O16" s="66" t="s">
        <v>149</v>
      </c>
      <c r="P16" s="66">
        <v>34</v>
      </c>
      <c r="Q16" s="66">
        <v>1.133</v>
      </c>
      <c r="R16" s="66">
        <v>20</v>
      </c>
      <c r="S16" s="66">
        <v>1</v>
      </c>
      <c r="T16" s="66">
        <v>5</v>
      </c>
      <c r="U16" s="66">
        <f>SUM(U3:U15)</f>
        <v>326.2</v>
      </c>
    </row>
    <row r="17" spans="1:21">
      <c r="A17" s="62">
        <v>1</v>
      </c>
      <c r="B17" s="62">
        <v>10</v>
      </c>
      <c r="C17" s="62">
        <v>2</v>
      </c>
      <c r="D17" s="62" t="s">
        <v>31</v>
      </c>
      <c r="E17" s="62" t="s">
        <v>66</v>
      </c>
      <c r="F17" s="62">
        <v>34</v>
      </c>
      <c r="G17" s="68" t="s">
        <v>166</v>
      </c>
      <c r="H17" s="65" t="s">
        <v>122</v>
      </c>
      <c r="I17" s="65">
        <v>29</v>
      </c>
      <c r="J17" s="65" t="s">
        <v>204</v>
      </c>
      <c r="K17" s="65">
        <v>60</v>
      </c>
      <c r="L17" s="65">
        <v>60</v>
      </c>
      <c r="M17" s="65">
        <v>1</v>
      </c>
      <c r="T17" s="64">
        <f>SUM(T3:T16)</f>
        <v>101</v>
      </c>
    </row>
    <row r="18" spans="1:21">
      <c r="A18" s="62">
        <v>1</v>
      </c>
      <c r="B18" s="62">
        <v>10</v>
      </c>
      <c r="C18" s="62">
        <v>2</v>
      </c>
      <c r="D18" s="62" t="s">
        <v>31</v>
      </c>
      <c r="E18" s="62" t="s">
        <v>66</v>
      </c>
      <c r="F18" s="62">
        <v>34</v>
      </c>
      <c r="G18" s="68" t="s">
        <v>167</v>
      </c>
      <c r="H18" s="65" t="s">
        <v>123</v>
      </c>
      <c r="I18" s="65">
        <v>29</v>
      </c>
      <c r="J18" s="65" t="s">
        <v>205</v>
      </c>
      <c r="K18" s="65">
        <v>80</v>
      </c>
      <c r="L18" s="65">
        <v>80</v>
      </c>
      <c r="M18" s="65">
        <v>1</v>
      </c>
    </row>
    <row r="19" spans="1:21">
      <c r="A19" s="62">
        <v>1</v>
      </c>
      <c r="B19" s="62">
        <v>10</v>
      </c>
      <c r="C19" s="62">
        <v>2</v>
      </c>
      <c r="D19" s="62" t="s">
        <v>31</v>
      </c>
      <c r="E19" s="62" t="s">
        <v>66</v>
      </c>
      <c r="F19" s="62">
        <v>34</v>
      </c>
      <c r="G19" s="68" t="s">
        <v>168</v>
      </c>
      <c r="H19" s="65" t="s">
        <v>124</v>
      </c>
      <c r="I19" s="65">
        <v>29</v>
      </c>
      <c r="J19" s="65" t="s">
        <v>206</v>
      </c>
      <c r="K19" s="65">
        <v>80</v>
      </c>
      <c r="L19" s="65">
        <v>80</v>
      </c>
      <c r="M19" s="65">
        <v>1</v>
      </c>
    </row>
    <row r="20" spans="1:21">
      <c r="A20" s="62">
        <v>1</v>
      </c>
      <c r="B20" s="62">
        <v>10</v>
      </c>
      <c r="C20" s="62">
        <v>2</v>
      </c>
      <c r="D20" s="62" t="s">
        <v>31</v>
      </c>
      <c r="E20" s="62" t="s">
        <v>66</v>
      </c>
      <c r="F20" s="62">
        <v>34</v>
      </c>
      <c r="G20" s="68" t="s">
        <v>169</v>
      </c>
      <c r="H20" s="65" t="s">
        <v>125</v>
      </c>
      <c r="I20" s="65">
        <v>29</v>
      </c>
      <c r="J20" s="65" t="s">
        <v>207</v>
      </c>
      <c r="K20" s="65">
        <v>80</v>
      </c>
      <c r="L20" s="65">
        <v>80</v>
      </c>
      <c r="M20" s="65">
        <v>1</v>
      </c>
    </row>
    <row r="21" spans="1:21">
      <c r="A21" s="62">
        <v>1</v>
      </c>
      <c r="B21" s="62">
        <v>10</v>
      </c>
      <c r="C21" s="62">
        <v>2</v>
      </c>
      <c r="D21" s="62" t="s">
        <v>31</v>
      </c>
      <c r="E21" s="62" t="s">
        <v>66</v>
      </c>
      <c r="F21" s="62">
        <v>34</v>
      </c>
      <c r="G21" s="68" t="s">
        <v>170</v>
      </c>
      <c r="H21" s="65" t="s">
        <v>126</v>
      </c>
      <c r="I21" s="65">
        <v>29</v>
      </c>
      <c r="J21" s="65" t="s">
        <v>208</v>
      </c>
      <c r="K21" s="65">
        <v>60</v>
      </c>
      <c r="L21" s="65">
        <v>60</v>
      </c>
      <c r="M21" s="65">
        <v>1</v>
      </c>
    </row>
    <row r="22" spans="1:21">
      <c r="A22" s="62">
        <v>1</v>
      </c>
      <c r="B22" s="62">
        <v>10</v>
      </c>
      <c r="C22" s="62">
        <v>2</v>
      </c>
      <c r="D22" s="62" t="s">
        <v>31</v>
      </c>
      <c r="E22" s="62" t="s">
        <v>66</v>
      </c>
      <c r="F22" s="62">
        <v>34</v>
      </c>
      <c r="G22" s="68" t="s">
        <v>171</v>
      </c>
      <c r="H22" s="65" t="s">
        <v>127</v>
      </c>
      <c r="I22" s="65">
        <v>29</v>
      </c>
      <c r="J22" s="65" t="s">
        <v>97</v>
      </c>
      <c r="K22" s="65">
        <v>100</v>
      </c>
      <c r="L22" s="65">
        <v>100</v>
      </c>
      <c r="M22" s="65">
        <v>1</v>
      </c>
    </row>
    <row r="23" spans="1:21">
      <c r="A23" s="62">
        <v>1</v>
      </c>
      <c r="B23" s="62">
        <v>10</v>
      </c>
      <c r="C23" s="62">
        <v>2</v>
      </c>
      <c r="D23" s="62" t="s">
        <v>31</v>
      </c>
      <c r="E23" s="62" t="s">
        <v>66</v>
      </c>
      <c r="F23" s="62">
        <v>34</v>
      </c>
      <c r="G23" s="68" t="s">
        <v>172</v>
      </c>
      <c r="H23" s="65" t="s">
        <v>128</v>
      </c>
      <c r="I23" s="65">
        <v>29</v>
      </c>
      <c r="J23" s="65">
        <v>40</v>
      </c>
      <c r="K23" s="65">
        <v>100</v>
      </c>
      <c r="L23" s="65">
        <v>100</v>
      </c>
      <c r="M23" s="65">
        <v>1</v>
      </c>
    </row>
    <row r="24" spans="1:21" ht="15" customHeight="1">
      <c r="A24" s="62">
        <v>1</v>
      </c>
      <c r="B24" s="62">
        <v>10</v>
      </c>
      <c r="C24" s="62">
        <v>2</v>
      </c>
      <c r="D24" s="62" t="s">
        <v>31</v>
      </c>
      <c r="E24" s="62" t="s">
        <v>66</v>
      </c>
      <c r="F24" s="62">
        <v>34</v>
      </c>
      <c r="G24" s="68" t="s">
        <v>173</v>
      </c>
      <c r="H24" s="65" t="s">
        <v>129</v>
      </c>
      <c r="I24" s="65">
        <v>29</v>
      </c>
      <c r="J24" s="65">
        <v>30</v>
      </c>
      <c r="K24" s="65">
        <v>100</v>
      </c>
      <c r="L24" s="65">
        <v>100</v>
      </c>
      <c r="M24" s="65">
        <v>1</v>
      </c>
    </row>
    <row r="25" spans="1:21" ht="15.75" customHeight="1">
      <c r="A25" s="62">
        <v>1</v>
      </c>
      <c r="B25" s="62">
        <v>10</v>
      </c>
      <c r="C25" s="62">
        <v>2</v>
      </c>
      <c r="D25" s="62" t="s">
        <v>31</v>
      </c>
      <c r="E25" s="62" t="s">
        <v>66</v>
      </c>
      <c r="F25" s="62">
        <v>34</v>
      </c>
      <c r="G25" s="68" t="s">
        <v>174</v>
      </c>
      <c r="H25" s="65" t="s">
        <v>130</v>
      </c>
      <c r="I25" s="65">
        <v>29</v>
      </c>
      <c r="J25" s="65">
        <v>15</v>
      </c>
      <c r="K25" s="65">
        <v>100</v>
      </c>
      <c r="L25" s="65">
        <v>100</v>
      </c>
      <c r="M25" s="65">
        <v>1</v>
      </c>
      <c r="N25" s="60" t="s">
        <v>188</v>
      </c>
      <c r="O25" s="60"/>
      <c r="P25" s="60"/>
      <c r="Q25" s="60"/>
      <c r="R25" s="60"/>
    </row>
    <row r="26" spans="1:21">
      <c r="A26" s="62">
        <v>1</v>
      </c>
      <c r="B26" s="62">
        <v>10</v>
      </c>
      <c r="C26" s="62">
        <v>2</v>
      </c>
      <c r="D26" s="62" t="s">
        <v>31</v>
      </c>
      <c r="E26" s="62" t="s">
        <v>66</v>
      </c>
      <c r="F26" s="62">
        <v>34</v>
      </c>
      <c r="G26" s="68" t="s">
        <v>175</v>
      </c>
      <c r="H26" s="65" t="s">
        <v>131</v>
      </c>
      <c r="I26" s="65">
        <v>29</v>
      </c>
      <c r="J26" s="65" t="s">
        <v>209</v>
      </c>
      <c r="K26" s="65">
        <v>100</v>
      </c>
      <c r="L26" s="65">
        <v>100</v>
      </c>
      <c r="M26" s="65">
        <v>1</v>
      </c>
      <c r="N26" s="63" t="s">
        <v>104</v>
      </c>
      <c r="O26" s="63" t="s">
        <v>182</v>
      </c>
      <c r="P26" s="63" t="s">
        <v>186</v>
      </c>
      <c r="Q26" s="63" t="s">
        <v>187</v>
      </c>
      <c r="R26" s="63" t="s">
        <v>190</v>
      </c>
      <c r="S26" s="98"/>
    </row>
    <row r="27" spans="1:21">
      <c r="A27" s="62">
        <v>1</v>
      </c>
      <c r="B27" s="62">
        <v>10</v>
      </c>
      <c r="C27" s="62">
        <v>2</v>
      </c>
      <c r="D27" s="62" t="s">
        <v>31</v>
      </c>
      <c r="E27" s="62" t="s">
        <v>66</v>
      </c>
      <c r="F27" s="62">
        <v>34</v>
      </c>
      <c r="G27" s="68" t="s">
        <v>176</v>
      </c>
      <c r="H27" s="65" t="s">
        <v>132</v>
      </c>
      <c r="I27" s="65">
        <v>29</v>
      </c>
      <c r="J27" s="65" t="s">
        <v>99</v>
      </c>
      <c r="K27" s="65">
        <v>80</v>
      </c>
      <c r="L27" s="65">
        <v>80</v>
      </c>
      <c r="M27" s="65">
        <v>1</v>
      </c>
      <c r="N27" s="72" t="s">
        <v>78</v>
      </c>
      <c r="O27" s="73" t="s">
        <v>66</v>
      </c>
      <c r="P27" s="73">
        <v>6</v>
      </c>
      <c r="Q27" s="73">
        <f>SUM(L7:L8)/200*100</f>
        <v>100</v>
      </c>
      <c r="R27" s="73">
        <f>Q27*P27</f>
        <v>600</v>
      </c>
      <c r="S27" s="96"/>
    </row>
    <row r="28" spans="1:21">
      <c r="A28" s="62">
        <v>1</v>
      </c>
      <c r="B28" s="62">
        <v>10</v>
      </c>
      <c r="C28" s="62">
        <v>2</v>
      </c>
      <c r="D28" s="62" t="s">
        <v>31</v>
      </c>
      <c r="E28" s="62" t="s">
        <v>66</v>
      </c>
      <c r="F28" s="62">
        <v>34</v>
      </c>
      <c r="G28" s="68" t="s">
        <v>177</v>
      </c>
      <c r="H28" s="65" t="s">
        <v>133</v>
      </c>
      <c r="I28" s="65">
        <v>29</v>
      </c>
      <c r="J28" s="65">
        <v>70</v>
      </c>
      <c r="K28" s="65">
        <v>100</v>
      </c>
      <c r="L28" s="65">
        <v>100</v>
      </c>
      <c r="M28" s="65">
        <v>1</v>
      </c>
      <c r="N28" s="72" t="s">
        <v>79</v>
      </c>
      <c r="O28" s="73" t="s">
        <v>66</v>
      </c>
      <c r="P28" s="73">
        <v>28</v>
      </c>
      <c r="Q28" s="73">
        <f>SUM(L9:L17)/900*100</f>
        <v>91.111111111111114</v>
      </c>
      <c r="R28" s="73">
        <f t="shared" ref="R28:R31" si="1">Q28*P28</f>
        <v>2551.1111111111113</v>
      </c>
      <c r="S28" s="96"/>
    </row>
    <row r="29" spans="1:21">
      <c r="A29" s="62">
        <v>1</v>
      </c>
      <c r="B29" s="62">
        <v>10</v>
      </c>
      <c r="C29" s="62">
        <v>2</v>
      </c>
      <c r="D29" s="62" t="s">
        <v>31</v>
      </c>
      <c r="E29" s="62" t="s">
        <v>66</v>
      </c>
      <c r="F29" s="62">
        <v>34</v>
      </c>
      <c r="G29" s="68" t="s">
        <v>178</v>
      </c>
      <c r="H29" s="65" t="s">
        <v>134</v>
      </c>
      <c r="I29" s="65">
        <v>29</v>
      </c>
      <c r="J29" s="65" t="s">
        <v>100</v>
      </c>
      <c r="K29" s="65">
        <v>100</v>
      </c>
      <c r="L29" s="65">
        <v>100</v>
      </c>
      <c r="M29" s="65">
        <v>1</v>
      </c>
      <c r="N29" s="72" t="s">
        <v>183</v>
      </c>
      <c r="O29" s="73" t="s">
        <v>66</v>
      </c>
      <c r="P29" s="73">
        <v>37</v>
      </c>
      <c r="Q29" s="73"/>
      <c r="R29" s="73">
        <f t="shared" si="1"/>
        <v>0</v>
      </c>
      <c r="S29" s="96"/>
    </row>
    <row r="30" spans="1:21">
      <c r="A30" s="62">
        <v>1</v>
      </c>
      <c r="B30" s="62">
        <v>10</v>
      </c>
      <c r="C30" s="62">
        <v>2</v>
      </c>
      <c r="D30" s="62" t="s">
        <v>31</v>
      </c>
      <c r="E30" s="62" t="s">
        <v>66</v>
      </c>
      <c r="F30" s="62">
        <v>34</v>
      </c>
      <c r="G30" s="68" t="s">
        <v>179</v>
      </c>
      <c r="H30" s="65" t="s">
        <v>135</v>
      </c>
      <c r="I30" s="65">
        <v>29</v>
      </c>
      <c r="J30" s="65" t="s">
        <v>101</v>
      </c>
      <c r="K30" s="65">
        <v>100</v>
      </c>
      <c r="L30" s="65">
        <v>100</v>
      </c>
      <c r="M30" s="65">
        <v>1</v>
      </c>
      <c r="N30" s="72" t="s">
        <v>80</v>
      </c>
      <c r="O30" s="73" t="s">
        <v>66</v>
      </c>
      <c r="P30" s="73">
        <v>10</v>
      </c>
      <c r="Q30" s="73">
        <f>SUM(L18:L24)/700*100</f>
        <v>85.714285714285708</v>
      </c>
      <c r="R30" s="73">
        <f t="shared" si="1"/>
        <v>857.14285714285711</v>
      </c>
      <c r="S30" s="96"/>
    </row>
    <row r="31" spans="1:21">
      <c r="A31" s="62">
        <v>1</v>
      </c>
      <c r="B31" s="62">
        <v>10</v>
      </c>
      <c r="C31" s="62">
        <v>2</v>
      </c>
      <c r="D31" s="62" t="s">
        <v>31</v>
      </c>
      <c r="E31" s="62" t="s">
        <v>66</v>
      </c>
      <c r="F31" s="62">
        <v>34</v>
      </c>
      <c r="G31" s="68" t="s">
        <v>180</v>
      </c>
      <c r="H31" s="65" t="s">
        <v>136</v>
      </c>
      <c r="I31" s="65">
        <v>29</v>
      </c>
      <c r="J31" s="65" t="s">
        <v>102</v>
      </c>
      <c r="K31" s="65">
        <v>100</v>
      </c>
      <c r="L31" s="65">
        <v>100</v>
      </c>
      <c r="M31" s="65">
        <v>1</v>
      </c>
      <c r="N31" s="72" t="s">
        <v>184</v>
      </c>
      <c r="O31" s="73" t="s">
        <v>66</v>
      </c>
      <c r="P31" s="73">
        <v>19</v>
      </c>
      <c r="Q31" s="73">
        <f>SUM(L25:L36)/1100*100</f>
        <v>307.27272727272725</v>
      </c>
      <c r="R31" s="73">
        <f t="shared" si="1"/>
        <v>5838.181818181818</v>
      </c>
      <c r="S31" s="96"/>
    </row>
    <row r="32" spans="1:21" ht="15.75" thickBot="1">
      <c r="A32" s="62"/>
      <c r="B32" s="62"/>
      <c r="C32" s="62"/>
      <c r="D32" s="62"/>
      <c r="E32" s="62"/>
      <c r="F32" s="62"/>
      <c r="G32" s="68"/>
      <c r="H32" s="65"/>
      <c r="I32" s="65"/>
      <c r="J32" s="65"/>
      <c r="K32" s="65"/>
      <c r="L32" s="65"/>
      <c r="M32" s="65"/>
      <c r="N32" s="72"/>
      <c r="O32" s="78"/>
      <c r="P32" s="99">
        <f>SUM(P27:P31)</f>
        <v>100</v>
      </c>
      <c r="Q32" s="78"/>
      <c r="R32" s="78"/>
      <c r="S32" s="97"/>
      <c r="T32" s="103"/>
      <c r="U32" s="103"/>
    </row>
    <row r="33" spans="12:22">
      <c r="L33" s="67">
        <f>SUM(L3:L31)</f>
        <v>2700</v>
      </c>
      <c r="N33" s="77"/>
      <c r="O33" s="80" t="s">
        <v>185</v>
      </c>
      <c r="P33" s="81">
        <f>SUM(P27:P31)</f>
        <v>100</v>
      </c>
      <c r="Q33" s="84">
        <f>SUM(R27:R31)/100</f>
        <v>98.464357864357865</v>
      </c>
      <c r="R33" s="85"/>
      <c r="S33" s="80" t="s">
        <v>185</v>
      </c>
      <c r="T33" s="81">
        <f>SUM(T7:T19)</f>
        <v>173</v>
      </c>
      <c r="U33" s="100">
        <f>SUM(U7:U19)</f>
        <v>534.59999999999991</v>
      </c>
      <c r="V33" s="102"/>
    </row>
    <row r="34" spans="12:22" ht="15.75" thickBot="1">
      <c r="N34" s="77"/>
      <c r="O34" s="82"/>
      <c r="P34" s="83"/>
      <c r="Q34" s="86"/>
      <c r="R34" s="87"/>
      <c r="S34" s="82"/>
      <c r="T34" s="83"/>
      <c r="U34" s="101"/>
      <c r="V34" s="102"/>
    </row>
    <row r="35" spans="12:22">
      <c r="O35" s="79"/>
      <c r="P35" s="79"/>
      <c r="Q35" s="91" t="s">
        <v>191</v>
      </c>
      <c r="R35" s="91"/>
      <c r="S35" s="104"/>
      <c r="T35" s="79"/>
      <c r="U35" s="79" t="s">
        <v>25</v>
      </c>
    </row>
    <row r="36" spans="12:22">
      <c r="N36" s="108" t="s">
        <v>211</v>
      </c>
      <c r="O36" s="109"/>
      <c r="P36" s="109"/>
      <c r="Q36" s="110"/>
      <c r="S36" s="98"/>
    </row>
    <row r="37" spans="12:22">
      <c r="N37" s="105"/>
      <c r="O37" s="105" t="s">
        <v>192</v>
      </c>
      <c r="P37" s="105" t="s">
        <v>213</v>
      </c>
      <c r="Q37" s="105" t="s">
        <v>214</v>
      </c>
      <c r="S37" s="98"/>
    </row>
    <row r="38" spans="12:22">
      <c r="N38" s="106" t="s">
        <v>6</v>
      </c>
      <c r="O38" s="106">
        <v>30</v>
      </c>
      <c r="P38" s="106">
        <f>U33</f>
        <v>534.59999999999991</v>
      </c>
      <c r="Q38" s="106">
        <f>45.6</f>
        <v>45.6</v>
      </c>
      <c r="S38" s="98"/>
    </row>
    <row r="39" spans="12:22">
      <c r="N39" s="106" t="s">
        <v>1</v>
      </c>
      <c r="O39" s="106">
        <v>65</v>
      </c>
      <c r="P39" s="106">
        <f>Q33</f>
        <v>98.464357864357865</v>
      </c>
      <c r="Q39" s="106">
        <f>90.982</f>
        <v>90.981999999999999</v>
      </c>
      <c r="S39" s="98"/>
    </row>
    <row r="40" spans="12:22">
      <c r="N40" s="106" t="s">
        <v>193</v>
      </c>
      <c r="O40" s="106">
        <f>SUM(O38:O39)</f>
        <v>95</v>
      </c>
      <c r="P40" s="106">
        <f>(P38*$O$34+P39*$O$35)/100</f>
        <v>0</v>
      </c>
      <c r="Q40" s="106">
        <f>(Q38*$O$34+Q39*$O$35)/100</f>
        <v>0</v>
      </c>
    </row>
    <row r="41" spans="12:22">
      <c r="N41" s="106" t="s">
        <v>197</v>
      </c>
      <c r="O41" s="106"/>
      <c r="P41" s="106" t="s">
        <v>212</v>
      </c>
      <c r="Q41" s="107" t="s">
        <v>181</v>
      </c>
    </row>
    <row r="42" spans="12:22">
      <c r="N42" s="106" t="s">
        <v>198</v>
      </c>
      <c r="O42" s="106"/>
      <c r="P42" s="106" t="s">
        <v>212</v>
      </c>
      <c r="Q42" s="106" t="s">
        <v>199</v>
      </c>
    </row>
  </sheetData>
  <mergeCells count="13">
    <mergeCell ref="N36:Q36"/>
    <mergeCell ref="N25:R25"/>
    <mergeCell ref="O33:O34"/>
    <mergeCell ref="P33:P34"/>
    <mergeCell ref="Q33:R34"/>
    <mergeCell ref="U33:U34"/>
    <mergeCell ref="T33:T34"/>
    <mergeCell ref="S33:S34"/>
    <mergeCell ref="A1:F1"/>
    <mergeCell ref="G1:M1"/>
    <mergeCell ref="N1:U1"/>
    <mergeCell ref="G2:H2"/>
    <mergeCell ref="N2:O2"/>
  </mergeCells>
  <pageMargins left="0.7" right="0.7" top="0.75" bottom="0.75" header="0.3" footer="0.3"/>
  <pageSetup orientation="portrait" horizontalDpi="300" verticalDpi="0" copies="0" r:id="rId1"/>
  <ignoredErrors>
    <ignoredError sqref="Q27:R31"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BSN</vt:lpstr>
      <vt:lpstr>INV</vt:lpstr>
      <vt:lpstr>KH1</vt:lpstr>
      <vt:lpstr>KH2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Giang Tran</dc:creator>
  <cp:lastModifiedBy>Giang Tran</cp:lastModifiedBy>
  <dcterms:created xsi:type="dcterms:W3CDTF">2011-03-28T12:33:15Z</dcterms:created>
  <dcterms:modified xsi:type="dcterms:W3CDTF">2011-03-28T19:28:39Z</dcterms:modified>
</cp:coreProperties>
</file>